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heckCompatibility="1" defaultThemeVersion="124226"/>
  <bookViews>
    <workbookView xWindow="240" yWindow="105" windowWidth="20115" windowHeight="7230" activeTab="1"/>
  </bookViews>
  <sheets>
    <sheet name="Lap Har  M (1)" sheetId="41" r:id="rId1"/>
    <sheet name="Lap Har  M (2)" sheetId="42" r:id="rId2"/>
    <sheet name="Lap Har  M (3)" sheetId="43" r:id="rId3"/>
    <sheet name="Lap Har  M (4)" sheetId="44" r:id="rId4"/>
    <sheet name="Lap Har  M (5)" sheetId="45" r:id="rId5"/>
    <sheet name="Lap Har  M (6)" sheetId="46" r:id="rId6"/>
    <sheet name="Lap Har  M (7)" sheetId="47" r:id="rId7"/>
    <sheet name="Lap Har  M (8)" sheetId="48" r:id="rId8"/>
    <sheet name="Lap Har  M (9)" sheetId="49" r:id="rId9"/>
    <sheet name="Lap Har  M (10)" sheetId="50" r:id="rId10"/>
    <sheet name="Lap Har  M (11)" sheetId="51" r:id="rId11"/>
    <sheet name="Lap Har  M (12)" sheetId="52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0" hidden="1">'[1]Unit Rate'!#REF!</definedName>
    <definedName name="_xlnm._FilterDatabase" localSheetId="9" hidden="1">'[1]Unit Rate'!#REF!</definedName>
    <definedName name="_xlnm._FilterDatabase" localSheetId="10" hidden="1">'[1]Unit Rate'!#REF!</definedName>
    <definedName name="_xlnm._FilterDatabase" localSheetId="11" hidden="1">'[1]Unit Rate'!#REF!</definedName>
    <definedName name="_xlnm._FilterDatabase" localSheetId="1" hidden="1">'[1]Unit Rate'!#REF!</definedName>
    <definedName name="_xlnm._FilterDatabase" localSheetId="2" hidden="1">'[1]Unit Rate'!#REF!</definedName>
    <definedName name="_xlnm._FilterDatabase" localSheetId="3" hidden="1">'[1]Unit Rate'!#REF!</definedName>
    <definedName name="_xlnm._FilterDatabase" localSheetId="4" hidden="1">'[1]Unit Rate'!#REF!</definedName>
    <definedName name="_xlnm._FilterDatabase" localSheetId="5" hidden="1">'[1]Unit Rate'!#REF!</definedName>
    <definedName name="_xlnm._FilterDatabase" localSheetId="6" hidden="1">'[1]Unit Rate'!#REF!</definedName>
    <definedName name="_xlnm._FilterDatabase" localSheetId="7" hidden="1">'[1]Unit Rate'!#REF!</definedName>
    <definedName name="_xlnm._FilterDatabase" localSheetId="8" hidden="1">'[1]Unit Rate'!#REF!</definedName>
    <definedName name="_xlnm._FilterDatabase" hidden="1">'[1]Unit Rate'!#REF!</definedName>
    <definedName name="_Order1" hidden="1">255</definedName>
    <definedName name="_Order2" hidden="1">0</definedName>
    <definedName name="Alat_DumpTruck_3_4">[2]Alat!$AW$15</definedName>
    <definedName name="Alat_Excavator">[2]Alat!$AW$17</definedName>
    <definedName name="Alat_Motor_Greder">[2]Alat!$AW$20</definedName>
    <definedName name="Alat_Water_Tanker">[2]Alat!$AW$30</definedName>
    <definedName name="Bahan_Additif">'[2]Upah dan Bahan'!$F$47</definedName>
    <definedName name="Bahan_Filler">'[2]Upah dan Bahan'!$F$46</definedName>
    <definedName name="fkieifi" hidden="1">[3]H.Satuan!$C$106:$P$132</definedName>
    <definedName name="gf" hidden="1">[4]H.Satuan!$CF$82</definedName>
    <definedName name="Harga_Satuan_1.2_Mobilisasi">[2]Mobilisasi!$G$131</definedName>
    <definedName name="Harga_Satuan_2.1_Galian_Selokan">'[2]Divisi 2'!$U$54</definedName>
    <definedName name="Harga_Satuan_3.1.1_Galian_Biasa">'[2]Divisi 3'!$U$55</definedName>
    <definedName name="Harga_Satuan_3.1.2_Galian_Batu">'[2]Divisi 3'!$U$175</definedName>
    <definedName name="Harga_Satuan_3.2.1_Timbunan_Biasa">'[2]Divisi 3'!$U$300</definedName>
    <definedName name="Harga_Satuan_3.2.2_Timibunan_Pilihan">'[2]Divisi 3'!$U$481</definedName>
    <definedName name="Harga_Satuan_3.3_Penyiapan_Badan_Jalan">'[2]Divisi 3'!$U$682</definedName>
    <definedName name="Harga_Satuan_5.1.1_Klas_A">'[2]Divisi 5 '!$U$55</definedName>
    <definedName name="Harga_Satuan_5.1.2_Klas_B">'[2]Divisi 5 '!$U$237</definedName>
    <definedName name="Harga_Satuan_5.1.3_Klas_S">'[2]Divisi 5 '!$U$418</definedName>
    <definedName name="Harga_Satuan_6.1.1_Lapis_Resap_Pengikat">'[2]Divisi 6'!$U$55</definedName>
    <definedName name="Harga_Satuan_6.1.2_Lapis_Perekat">'[2]Divisi 6'!$U$175</definedName>
    <definedName name="Harga_Satuan_6.3.5a_AC_WC">'[2]Divisi 6'!$U$478</definedName>
    <definedName name="Harga_Satuan_6.3.6a_ACBC">'[2]Divisi 6'!$U$662</definedName>
    <definedName name="Harga_Satuan_8.1.5_Camp_aspal_Pek.Minor">'[2]Divisi 8 '!$U$417</definedName>
    <definedName name="Harga_Satuan_Aspal_Minyak">'[2]Divisi 6'!$U$729</definedName>
    <definedName name="Harga_Satuan_Beton_K175">'[2]Divisi 7'!$U$227</definedName>
    <definedName name="Harga_Satuan_Marka_Jalan">'[2]Divisi 8 '!$U$598</definedName>
    <definedName name="HTML_CodePage" hidden="1">1252</definedName>
    <definedName name="HTML_Description" hidden="1">""</definedName>
    <definedName name="HTML_Email" hidden="1">""</definedName>
    <definedName name="HTML_Header" hidden="1">"A"</definedName>
    <definedName name="HTML_LastUpdate" hidden="1">"3/29/00"</definedName>
    <definedName name="HTML_LineAfter" hidden="1">FALSE</definedName>
    <definedName name="HTML_LineBefore" hidden="1">FALSE</definedName>
    <definedName name="HTML_Name" hidden="1">"Windows 97"</definedName>
    <definedName name="HTML_OBDlg2" hidden="1">TRUE</definedName>
    <definedName name="HTML_OBDlg4" hidden="1">TRUE</definedName>
    <definedName name="HTML_OS" hidden="1">0</definedName>
    <definedName name="HTML_PathFile" hidden="1">"C:\Data Bahilang\Smsn\QP-R1\STRUK.htm"</definedName>
    <definedName name="HTML_Title" hidden="1">"Struk"</definedName>
    <definedName name="LAJDF" hidden="1">[5]NP!$H$12:$H$20</definedName>
    <definedName name="Nama_Paket">[2]Data!$F$5</definedName>
    <definedName name="_xlnm.Print_Area" localSheetId="0">'Lap Har  M (1)'!$A$2:$Y$568</definedName>
    <definedName name="_xlnm.Print_Area" localSheetId="9">'Lap Har  M (10)'!$A$2:$Y$547</definedName>
    <definedName name="_xlnm.Print_Area" localSheetId="10">'Lap Har  M (11)'!$A$2:$Y$547</definedName>
    <definedName name="_xlnm.Print_Area" localSheetId="11">'Lap Har  M (12)'!$A$2:$Y$547</definedName>
    <definedName name="_xlnm.Print_Area" localSheetId="1">'Lap Har  M (2)'!$A$2:$Y$568</definedName>
    <definedName name="_xlnm.Print_Area" localSheetId="2">'Lap Har  M (3)'!$A$2:$Y$547</definedName>
    <definedName name="_xlnm.Print_Area" localSheetId="3">'Lap Har  M (4)'!$A$2:$Y$547</definedName>
    <definedName name="_xlnm.Print_Area" localSheetId="4">'Lap Har  M (5)'!$A$2:$Y$547</definedName>
    <definedName name="_xlnm.Print_Area" localSheetId="5">'Lap Har  M (6)'!$A$2:$Y$547</definedName>
    <definedName name="_xlnm.Print_Area" localSheetId="6">'Lap Har  M (7)'!$A$2:$Y$547</definedName>
    <definedName name="_xlnm.Print_Area" localSheetId="7">'Lap Har  M (8)'!$A$2:$Y$547</definedName>
    <definedName name="_xlnm.Print_Area" localSheetId="8">'Lap Har  M (9)'!$A$2:$Y$547</definedName>
    <definedName name="Satker">[2]Data!$F$3</definedName>
    <definedName name="Upah_Mandor">'[2]Upah dan Bahan'!$F$17</definedName>
    <definedName name="Upah_Pekerja">'[2]Upah dan Bahan'!$F$11</definedName>
    <definedName name="Z_C5F07B99_5B9B_4D7E_8E51_7715CFFC23CA_.wvu.Rows" hidden="1">[6]Estimate!$A$32:$IV$42,[6]Estimate!$A$56:$IV$63,[6]Estimate!$A$69:$IV$72,[6]Estimate!$A$85:$IV$90,[6]Estimate!$A$103:$IV$108,[6]Estimate!$A$125:$IV$126,[6]Estimate!$A$142:$IV$147,[6]Estimate!$A$151:$IV$154,[6]Estimate!$A$158:$IV$191,[6]Estimate!$A$193:$IV$194,[6]Estimate!$A$198:$IV$225,[6]Estimate!$A$227:$IV$232,[6]Estimate!$A$253:$IV$254,[6]Estimate!$A$265:$IV$274,[6]Estimate!$A$287:$IV$316,[6]Estimate!$A$319:$IV$354</definedName>
  </definedNames>
  <calcPr calcId="124519"/>
</workbook>
</file>

<file path=xl/calcChain.xml><?xml version="1.0" encoding="utf-8"?>
<calcChain xmlns="http://schemas.openxmlformats.org/spreadsheetml/2006/main">
  <c r="J17" i="43"/>
  <c r="J16"/>
  <c r="J35" s="1"/>
  <c r="L35" s="1"/>
  <c r="J15"/>
  <c r="J14"/>
  <c r="J36" s="1"/>
  <c r="L36" s="1"/>
  <c r="J13"/>
  <c r="J95"/>
  <c r="J94"/>
  <c r="J113" s="1"/>
  <c r="L113" s="1"/>
  <c r="J93"/>
  <c r="J92"/>
  <c r="J114" s="1"/>
  <c r="L114" s="1"/>
  <c r="J91"/>
  <c r="J173"/>
  <c r="J172"/>
  <c r="J191" s="1"/>
  <c r="L191" s="1"/>
  <c r="J171"/>
  <c r="J170"/>
  <c r="J192" s="1"/>
  <c r="L192" s="1"/>
  <c r="J169"/>
  <c r="J251"/>
  <c r="J250"/>
  <c r="J269" s="1"/>
  <c r="L269" s="1"/>
  <c r="J249"/>
  <c r="J248"/>
  <c r="J270" s="1"/>
  <c r="L270" s="1"/>
  <c r="J247"/>
  <c r="J329"/>
  <c r="J328"/>
  <c r="J347" s="1"/>
  <c r="L347" s="1"/>
  <c r="J327"/>
  <c r="J326"/>
  <c r="J348" s="1"/>
  <c r="L348" s="1"/>
  <c r="J325"/>
  <c r="J407"/>
  <c r="J406"/>
  <c r="J425" s="1"/>
  <c r="L425" s="1"/>
  <c r="J405"/>
  <c r="J404"/>
  <c r="J426" s="1"/>
  <c r="L426" s="1"/>
  <c r="J403"/>
  <c r="J485"/>
  <c r="J484"/>
  <c r="J483"/>
  <c r="J482"/>
  <c r="J481"/>
  <c r="J504"/>
  <c r="J17" i="44"/>
  <c r="J16"/>
  <c r="J35" s="1"/>
  <c r="L35" s="1"/>
  <c r="J15"/>
  <c r="J14"/>
  <c r="J36" s="1"/>
  <c r="L36" s="1"/>
  <c r="J13"/>
  <c r="J95"/>
  <c r="J94"/>
  <c r="J113" s="1"/>
  <c r="L113" s="1"/>
  <c r="J93"/>
  <c r="J92"/>
  <c r="J114" s="1"/>
  <c r="L114" s="1"/>
  <c r="J91"/>
  <c r="J173"/>
  <c r="J172"/>
  <c r="J191" s="1"/>
  <c r="L191" s="1"/>
  <c r="J171"/>
  <c r="J170"/>
  <c r="J192" s="1"/>
  <c r="L192" s="1"/>
  <c r="J169"/>
  <c r="J251"/>
  <c r="J250"/>
  <c r="J269" s="1"/>
  <c r="L269" s="1"/>
  <c r="J249"/>
  <c r="J248"/>
  <c r="J270" s="1"/>
  <c r="L270" s="1"/>
  <c r="J247"/>
  <c r="J329"/>
  <c r="J328"/>
  <c r="J347" s="1"/>
  <c r="L347" s="1"/>
  <c r="J327"/>
  <c r="J326"/>
  <c r="J348" s="1"/>
  <c r="L348" s="1"/>
  <c r="J325"/>
  <c r="J407"/>
  <c r="J406"/>
  <c r="J425" s="1"/>
  <c r="L425" s="1"/>
  <c r="J405"/>
  <c r="J404"/>
  <c r="J426" s="1"/>
  <c r="L426" s="1"/>
  <c r="J403"/>
  <c r="J504"/>
  <c r="J503"/>
  <c r="J17" i="45"/>
  <c r="J16"/>
  <c r="J35" s="1"/>
  <c r="L35" s="1"/>
  <c r="J15"/>
  <c r="J14"/>
  <c r="J36" s="1"/>
  <c r="L36" s="1"/>
  <c r="J13"/>
  <c r="J95"/>
  <c r="J94"/>
  <c r="J113" s="1"/>
  <c r="L113" s="1"/>
  <c r="J93"/>
  <c r="J92"/>
  <c r="J114" s="1"/>
  <c r="L114" s="1"/>
  <c r="J91"/>
  <c r="J173"/>
  <c r="J172"/>
  <c r="J191" s="1"/>
  <c r="L191" s="1"/>
  <c r="J171"/>
  <c r="J170"/>
  <c r="J192" s="1"/>
  <c r="L192" s="1"/>
  <c r="J169"/>
  <c r="J251"/>
  <c r="J250"/>
  <c r="J269" s="1"/>
  <c r="L269" s="1"/>
  <c r="J249"/>
  <c r="J248"/>
  <c r="J270" s="1"/>
  <c r="L270" s="1"/>
  <c r="J247"/>
  <c r="J329"/>
  <c r="J328"/>
  <c r="J347" s="1"/>
  <c r="L347" s="1"/>
  <c r="J327"/>
  <c r="J326"/>
  <c r="J348" s="1"/>
  <c r="L348" s="1"/>
  <c r="J325"/>
  <c r="J407"/>
  <c r="J406"/>
  <c r="J425" s="1"/>
  <c r="L425" s="1"/>
  <c r="J405"/>
  <c r="J404"/>
  <c r="J426" s="1"/>
  <c r="L426" s="1"/>
  <c r="J403"/>
  <c r="J504"/>
  <c r="J503"/>
  <c r="J19" i="46"/>
  <c r="J36" s="1"/>
  <c r="L36" s="1"/>
  <c r="J18"/>
  <c r="J17"/>
  <c r="J35" s="1"/>
  <c r="L35" s="1"/>
  <c r="J16"/>
  <c r="J14"/>
  <c r="J38" s="1"/>
  <c r="L38" s="1"/>
  <c r="J13"/>
  <c r="J37" s="1"/>
  <c r="L37" s="1"/>
  <c r="J97"/>
  <c r="J114" s="1"/>
  <c r="L114" s="1"/>
  <c r="J96"/>
  <c r="J95"/>
  <c r="J113" s="1"/>
  <c r="L113" s="1"/>
  <c r="J94"/>
  <c r="J92"/>
  <c r="J116" s="1"/>
  <c r="L116" s="1"/>
  <c r="J91"/>
  <c r="J115" s="1"/>
  <c r="L115" s="1"/>
  <c r="J175"/>
  <c r="J192" s="1"/>
  <c r="L192" s="1"/>
  <c r="J174"/>
  <c r="J173"/>
  <c r="J191" s="1"/>
  <c r="L191" s="1"/>
  <c r="J172"/>
  <c r="J170"/>
  <c r="J194" s="1"/>
  <c r="L194" s="1"/>
  <c r="J169"/>
  <c r="J193" s="1"/>
  <c r="L193" s="1"/>
  <c r="J253"/>
  <c r="J270" s="1"/>
  <c r="L270" s="1"/>
  <c r="J252"/>
  <c r="J251"/>
  <c r="J269" s="1"/>
  <c r="L269" s="1"/>
  <c r="J250"/>
  <c r="J248"/>
  <c r="J272" s="1"/>
  <c r="L272" s="1"/>
  <c r="J247"/>
  <c r="J271" s="1"/>
  <c r="L271" s="1"/>
  <c r="J331"/>
  <c r="J348" s="1"/>
  <c r="L348" s="1"/>
  <c r="J330"/>
  <c r="J329"/>
  <c r="J347" s="1"/>
  <c r="L347" s="1"/>
  <c r="J328"/>
  <c r="J326"/>
  <c r="J350" s="1"/>
  <c r="L350" s="1"/>
  <c r="J325"/>
  <c r="J349" s="1"/>
  <c r="L349" s="1"/>
  <c r="J409"/>
  <c r="J426" s="1"/>
  <c r="L426" s="1"/>
  <c r="J408"/>
  <c r="J407"/>
  <c r="J425" s="1"/>
  <c r="L425" s="1"/>
  <c r="J406"/>
  <c r="J404"/>
  <c r="J428" s="1"/>
  <c r="L428" s="1"/>
  <c r="J403"/>
  <c r="J427" s="1"/>
  <c r="L427" s="1"/>
  <c r="L506"/>
  <c r="J505"/>
  <c r="J506"/>
  <c r="J504"/>
  <c r="J503"/>
  <c r="J506" i="47"/>
  <c r="L506" s="1"/>
  <c r="J505"/>
  <c r="L505" s="1"/>
  <c r="J504"/>
  <c r="L504" s="1"/>
  <c r="J503"/>
  <c r="L503" s="1"/>
  <c r="J428"/>
  <c r="L428" s="1"/>
  <c r="J427"/>
  <c r="L427" s="1"/>
  <c r="J426"/>
  <c r="L426" s="1"/>
  <c r="J425"/>
  <c r="L425" s="1"/>
  <c r="J350"/>
  <c r="L350" s="1"/>
  <c r="J349"/>
  <c r="L349" s="1"/>
  <c r="J348"/>
  <c r="L348" s="1"/>
  <c r="J347"/>
  <c r="L347" s="1"/>
  <c r="J272"/>
  <c r="L272" s="1"/>
  <c r="J271"/>
  <c r="L271" s="1"/>
  <c r="J270"/>
  <c r="L270" s="1"/>
  <c r="J269"/>
  <c r="L269" s="1"/>
  <c r="J194"/>
  <c r="L194" s="1"/>
  <c r="J193"/>
  <c r="L193" s="1"/>
  <c r="J192"/>
  <c r="L192" s="1"/>
  <c r="J191"/>
  <c r="L191" s="1"/>
  <c r="J116"/>
  <c r="L116" s="1"/>
  <c r="J115"/>
  <c r="L115" s="1"/>
  <c r="J114"/>
  <c r="L114" s="1"/>
  <c r="J113"/>
  <c r="L113" s="1"/>
  <c r="L38"/>
  <c r="J38"/>
  <c r="J37"/>
  <c r="J36"/>
  <c r="J35"/>
  <c r="J507" i="48"/>
  <c r="L507" s="1"/>
  <c r="J506"/>
  <c r="L506" s="1"/>
  <c r="J505"/>
  <c r="L505" s="1"/>
  <c r="J504"/>
  <c r="L504" s="1"/>
  <c r="J503"/>
  <c r="L503" s="1"/>
  <c r="J429"/>
  <c r="L429" s="1"/>
  <c r="J428"/>
  <c r="L428" s="1"/>
  <c r="J427"/>
  <c r="L427" s="1"/>
  <c r="J426"/>
  <c r="L426" s="1"/>
  <c r="J425"/>
  <c r="L425" s="1"/>
  <c r="J351"/>
  <c r="L351" s="1"/>
  <c r="J350"/>
  <c r="L350" s="1"/>
  <c r="J349"/>
  <c r="L349" s="1"/>
  <c r="J348"/>
  <c r="L348" s="1"/>
  <c r="J347"/>
  <c r="L347" s="1"/>
  <c r="J273"/>
  <c r="L273" s="1"/>
  <c r="J272"/>
  <c r="L272" s="1"/>
  <c r="J271"/>
  <c r="L271" s="1"/>
  <c r="J270"/>
  <c r="L270" s="1"/>
  <c r="J269"/>
  <c r="L269" s="1"/>
  <c r="J195"/>
  <c r="L195" s="1"/>
  <c r="J194"/>
  <c r="L194" s="1"/>
  <c r="J193"/>
  <c r="L193" s="1"/>
  <c r="J192"/>
  <c r="L192" s="1"/>
  <c r="J191"/>
  <c r="L191" s="1"/>
  <c r="J117"/>
  <c r="L117" s="1"/>
  <c r="J116"/>
  <c r="L116" s="1"/>
  <c r="L115"/>
  <c r="J115"/>
  <c r="L114"/>
  <c r="J114"/>
  <c r="L113"/>
  <c r="J113"/>
  <c r="L39"/>
  <c r="J39"/>
  <c r="L38"/>
  <c r="J37"/>
  <c r="J38"/>
  <c r="J36"/>
  <c r="J35"/>
  <c r="J506" i="49"/>
  <c r="L506" s="1"/>
  <c r="J505"/>
  <c r="L505" s="1"/>
  <c r="L504"/>
  <c r="J504"/>
  <c r="L503"/>
  <c r="J503"/>
  <c r="J428"/>
  <c r="L428" s="1"/>
  <c r="J427"/>
  <c r="L427" s="1"/>
  <c r="L426"/>
  <c r="J426"/>
  <c r="L425"/>
  <c r="J425"/>
  <c r="J350"/>
  <c r="L350" s="1"/>
  <c r="J349"/>
  <c r="L349" s="1"/>
  <c r="J348"/>
  <c r="L348" s="1"/>
  <c r="J347"/>
  <c r="L347" s="1"/>
  <c r="J272"/>
  <c r="L272" s="1"/>
  <c r="J271"/>
  <c r="L271" s="1"/>
  <c r="J270"/>
  <c r="L270" s="1"/>
  <c r="J269"/>
  <c r="L269" s="1"/>
  <c r="J194"/>
  <c r="L194" s="1"/>
  <c r="J193"/>
  <c r="L193" s="1"/>
  <c r="J192"/>
  <c r="L192" s="1"/>
  <c r="J191"/>
  <c r="L191" s="1"/>
  <c r="J116"/>
  <c r="L116" s="1"/>
  <c r="J115"/>
  <c r="L115" s="1"/>
  <c r="J114"/>
  <c r="L114" s="1"/>
  <c r="J113"/>
  <c r="L113" s="1"/>
  <c r="L38"/>
  <c r="J37"/>
  <c r="J36"/>
  <c r="J35"/>
  <c r="J38"/>
  <c r="J505" i="50"/>
  <c r="L505" s="1"/>
  <c r="J504"/>
  <c r="L504" s="1"/>
  <c r="J503"/>
  <c r="L503" s="1"/>
  <c r="J427"/>
  <c r="L427" s="1"/>
  <c r="J426"/>
  <c r="L426" s="1"/>
  <c r="J425"/>
  <c r="L425" s="1"/>
  <c r="J349"/>
  <c r="L349" s="1"/>
  <c r="J348"/>
  <c r="L348" s="1"/>
  <c r="J347"/>
  <c r="L347" s="1"/>
  <c r="L271"/>
  <c r="J271"/>
  <c r="L270"/>
  <c r="J270"/>
  <c r="L269"/>
  <c r="J269"/>
  <c r="J193"/>
  <c r="L193" s="1"/>
  <c r="J192"/>
  <c r="L192" s="1"/>
  <c r="J191"/>
  <c r="L191" s="1"/>
  <c r="J115"/>
  <c r="L115" s="1"/>
  <c r="J114"/>
  <c r="L114" s="1"/>
  <c r="J113"/>
  <c r="L113" s="1"/>
  <c r="J37"/>
  <c r="J36"/>
  <c r="J35"/>
  <c r="J37" i="51"/>
  <c r="L37" s="1"/>
  <c r="J36"/>
  <c r="L36" s="1"/>
  <c r="J35"/>
  <c r="L35" s="1"/>
  <c r="J115"/>
  <c r="L115" s="1"/>
  <c r="J114"/>
  <c r="L114" s="1"/>
  <c r="J113"/>
  <c r="L113" s="1"/>
  <c r="J193"/>
  <c r="L193" s="1"/>
  <c r="J192"/>
  <c r="L192" s="1"/>
  <c r="J191"/>
  <c r="L191" s="1"/>
  <c r="J271"/>
  <c r="L271" s="1"/>
  <c r="J270"/>
  <c r="L270" s="1"/>
  <c r="J269"/>
  <c r="L269" s="1"/>
  <c r="J349"/>
  <c r="L349" s="1"/>
  <c r="J348"/>
  <c r="L348" s="1"/>
  <c r="J347"/>
  <c r="L347" s="1"/>
  <c r="J427"/>
  <c r="J426"/>
  <c r="J425"/>
  <c r="J503"/>
  <c r="L505"/>
  <c r="J505"/>
  <c r="J504"/>
  <c r="O525" i="52" l="1"/>
  <c r="L504"/>
  <c r="P500"/>
  <c r="O500"/>
  <c r="J486"/>
  <c r="J485"/>
  <c r="J484"/>
  <c r="J503" s="1"/>
  <c r="L503" s="1"/>
  <c r="J483"/>
  <c r="J482"/>
  <c r="J505" s="1"/>
  <c r="L505" s="1"/>
  <c r="J481"/>
  <c r="O447"/>
  <c r="L426"/>
  <c r="P422"/>
  <c r="O422"/>
  <c r="J408"/>
  <c r="J407"/>
  <c r="J406"/>
  <c r="J425" s="1"/>
  <c r="L425" s="1"/>
  <c r="J405"/>
  <c r="J404"/>
  <c r="J427" s="1"/>
  <c r="L427" s="1"/>
  <c r="J403"/>
  <c r="O369"/>
  <c r="L348"/>
  <c r="P344"/>
  <c r="O344"/>
  <c r="J330"/>
  <c r="J329"/>
  <c r="J328"/>
  <c r="J327"/>
  <c r="J347" s="1"/>
  <c r="L347" s="1"/>
  <c r="J326"/>
  <c r="J349" s="1"/>
  <c r="L349" s="1"/>
  <c r="J325"/>
  <c r="O291"/>
  <c r="L270"/>
  <c r="P266"/>
  <c r="O266"/>
  <c r="J253"/>
  <c r="J252"/>
  <c r="J251"/>
  <c r="J250"/>
  <c r="J269" s="1"/>
  <c r="L269" s="1"/>
  <c r="J249"/>
  <c r="J248"/>
  <c r="J271" s="1"/>
  <c r="L271" s="1"/>
  <c r="J247"/>
  <c r="O213"/>
  <c r="L192"/>
  <c r="P188"/>
  <c r="O188"/>
  <c r="J174"/>
  <c r="J173"/>
  <c r="J172"/>
  <c r="J191" s="1"/>
  <c r="L191" s="1"/>
  <c r="J171"/>
  <c r="J170"/>
  <c r="J193" s="1"/>
  <c r="L193" s="1"/>
  <c r="J169"/>
  <c r="O135"/>
  <c r="L114"/>
  <c r="P110"/>
  <c r="O110"/>
  <c r="J96"/>
  <c r="J95"/>
  <c r="J94"/>
  <c r="J113" s="1"/>
  <c r="L113" s="1"/>
  <c r="J93"/>
  <c r="J92"/>
  <c r="J115" s="1"/>
  <c r="L115" s="1"/>
  <c r="J91"/>
  <c r="P83"/>
  <c r="P161" s="1"/>
  <c r="P239" s="1"/>
  <c r="P317" s="1"/>
  <c r="P395" s="1"/>
  <c r="P473" s="1"/>
  <c r="AA58"/>
  <c r="AA57"/>
  <c r="O57"/>
  <c r="AC50"/>
  <c r="AB50"/>
  <c r="AJ39"/>
  <c r="AJ38"/>
  <c r="AC37"/>
  <c r="L36"/>
  <c r="P32"/>
  <c r="O32"/>
  <c r="AG29"/>
  <c r="AG28"/>
  <c r="AG27"/>
  <c r="J18"/>
  <c r="J17"/>
  <c r="AJ16"/>
  <c r="J16"/>
  <c r="J35" s="1"/>
  <c r="L35" s="1"/>
  <c r="J15"/>
  <c r="J14"/>
  <c r="J37" s="1"/>
  <c r="L37" s="1"/>
  <c r="J13"/>
  <c r="AJ9"/>
  <c r="AI9"/>
  <c r="AF9"/>
  <c r="AC9"/>
  <c r="J408" i="51"/>
  <c r="J407"/>
  <c r="J406"/>
  <c r="J405"/>
  <c r="J403"/>
  <c r="J253"/>
  <c r="J252"/>
  <c r="J251"/>
  <c r="J250"/>
  <c r="J249"/>
  <c r="J248"/>
  <c r="J247"/>
  <c r="J408" i="50"/>
  <c r="J407"/>
  <c r="J406"/>
  <c r="J405"/>
  <c r="J404" i="51" l="1"/>
  <c r="L427" s="1"/>
  <c r="O525"/>
  <c r="L504"/>
  <c r="P500"/>
  <c r="O500"/>
  <c r="J486"/>
  <c r="J485"/>
  <c r="J484"/>
  <c r="L503" s="1"/>
  <c r="J483"/>
  <c r="J482"/>
  <c r="J481"/>
  <c r="O447"/>
  <c r="L426"/>
  <c r="L425"/>
  <c r="P422"/>
  <c r="O422"/>
  <c r="O369"/>
  <c r="P344"/>
  <c r="O344"/>
  <c r="J330"/>
  <c r="J329"/>
  <c r="J328"/>
  <c r="J327"/>
  <c r="J326"/>
  <c r="J325"/>
  <c r="O291"/>
  <c r="P266"/>
  <c r="O266"/>
  <c r="O213"/>
  <c r="P188"/>
  <c r="O188"/>
  <c r="J174"/>
  <c r="J173"/>
  <c r="J172"/>
  <c r="J171"/>
  <c r="J170"/>
  <c r="J169"/>
  <c r="O135"/>
  <c r="P110"/>
  <c r="O110"/>
  <c r="J96"/>
  <c r="J95"/>
  <c r="J94"/>
  <c r="J93"/>
  <c r="J92"/>
  <c r="J91"/>
  <c r="P83"/>
  <c r="P161" s="1"/>
  <c r="P239" s="1"/>
  <c r="P317" s="1"/>
  <c r="P395" s="1"/>
  <c r="P473" s="1"/>
  <c r="AA58"/>
  <c r="AA57"/>
  <c r="O57"/>
  <c r="AC50"/>
  <c r="AB50"/>
  <c r="AJ39"/>
  <c r="AJ38"/>
  <c r="AC37"/>
  <c r="P32"/>
  <c r="O32"/>
  <c r="AG29"/>
  <c r="AG28"/>
  <c r="AG27"/>
  <c r="J18"/>
  <c r="J17"/>
  <c r="AJ16"/>
  <c r="J16"/>
  <c r="J15"/>
  <c r="J14"/>
  <c r="J13"/>
  <c r="AJ9"/>
  <c r="AI9"/>
  <c r="AF9"/>
  <c r="AC9"/>
  <c r="J486" i="50"/>
  <c r="J485"/>
  <c r="J484"/>
  <c r="J483"/>
  <c r="J482"/>
  <c r="J481"/>
  <c r="J404"/>
  <c r="J403"/>
  <c r="J330"/>
  <c r="J329"/>
  <c r="J328"/>
  <c r="J327"/>
  <c r="J326"/>
  <c r="J325"/>
  <c r="J252"/>
  <c r="J251"/>
  <c r="J250"/>
  <c r="J249"/>
  <c r="J248"/>
  <c r="J247"/>
  <c r="J174"/>
  <c r="J173"/>
  <c r="J172"/>
  <c r="J171"/>
  <c r="J170"/>
  <c r="J169"/>
  <c r="J96"/>
  <c r="J95"/>
  <c r="J94"/>
  <c r="J93"/>
  <c r="J92"/>
  <c r="J91"/>
  <c r="J18"/>
  <c r="J17"/>
  <c r="J16"/>
  <c r="J15"/>
  <c r="J14"/>
  <c r="J13"/>
  <c r="O525"/>
  <c r="P500"/>
  <c r="O500"/>
  <c r="O447"/>
  <c r="P422"/>
  <c r="O422"/>
  <c r="O369"/>
  <c r="P344"/>
  <c r="O344"/>
  <c r="O291"/>
  <c r="P266"/>
  <c r="O266"/>
  <c r="O213"/>
  <c r="P188"/>
  <c r="O188"/>
  <c r="O135"/>
  <c r="P110"/>
  <c r="O110"/>
  <c r="P83"/>
  <c r="P161" s="1"/>
  <c r="P239" s="1"/>
  <c r="P317" s="1"/>
  <c r="P395" s="1"/>
  <c r="P473" s="1"/>
  <c r="AA58"/>
  <c r="AA57"/>
  <c r="O57"/>
  <c r="AC50"/>
  <c r="AB50"/>
  <c r="AJ39"/>
  <c r="AJ38"/>
  <c r="AC37"/>
  <c r="L36"/>
  <c r="P32"/>
  <c r="O32"/>
  <c r="AG29"/>
  <c r="AG28"/>
  <c r="AG27"/>
  <c r="AJ16"/>
  <c r="L35"/>
  <c r="L37"/>
  <c r="AJ9"/>
  <c r="AI9"/>
  <c r="AF9"/>
  <c r="AC9"/>
  <c r="J488" i="49"/>
  <c r="J487"/>
  <c r="J486"/>
  <c r="J485"/>
  <c r="J484"/>
  <c r="J482"/>
  <c r="J481"/>
  <c r="J410"/>
  <c r="J409"/>
  <c r="J408"/>
  <c r="J407"/>
  <c r="J406"/>
  <c r="J404"/>
  <c r="J403"/>
  <c r="J332"/>
  <c r="J331"/>
  <c r="J330"/>
  <c r="J329"/>
  <c r="J328"/>
  <c r="J326"/>
  <c r="J325"/>
  <c r="J254"/>
  <c r="J253"/>
  <c r="J252"/>
  <c r="J251"/>
  <c r="J250"/>
  <c r="J248"/>
  <c r="J247"/>
  <c r="J176"/>
  <c r="J175"/>
  <c r="J174"/>
  <c r="J173"/>
  <c r="J172"/>
  <c r="J170"/>
  <c r="J169"/>
  <c r="J98"/>
  <c r="J97"/>
  <c r="J96"/>
  <c r="J95"/>
  <c r="J94"/>
  <c r="J92"/>
  <c r="J91"/>
  <c r="J20"/>
  <c r="J19"/>
  <c r="J18"/>
  <c r="J17"/>
  <c r="J16"/>
  <c r="J14"/>
  <c r="L37" s="1"/>
  <c r="J13"/>
  <c r="O525"/>
  <c r="P500"/>
  <c r="O500"/>
  <c r="O447"/>
  <c r="P422"/>
  <c r="O422"/>
  <c r="O369"/>
  <c r="P344"/>
  <c r="O344"/>
  <c r="O291"/>
  <c r="P266"/>
  <c r="O266"/>
  <c r="O213"/>
  <c r="P188"/>
  <c r="O188"/>
  <c r="O135"/>
  <c r="P110"/>
  <c r="O110"/>
  <c r="P83"/>
  <c r="P161" s="1"/>
  <c r="P239" s="1"/>
  <c r="P317" s="1"/>
  <c r="P395" s="1"/>
  <c r="P473" s="1"/>
  <c r="AA58"/>
  <c r="AA57"/>
  <c r="O57"/>
  <c r="AC50"/>
  <c r="AB50"/>
  <c r="AJ39"/>
  <c r="AJ38"/>
  <c r="AC37"/>
  <c r="L36"/>
  <c r="P32"/>
  <c r="O32"/>
  <c r="AG29"/>
  <c r="AG28"/>
  <c r="AG27"/>
  <c r="AJ16"/>
  <c r="L35"/>
  <c r="AJ9"/>
  <c r="AI9"/>
  <c r="AF9"/>
  <c r="AC9"/>
  <c r="J488" i="48"/>
  <c r="J487"/>
  <c r="J486"/>
  <c r="J485"/>
  <c r="J484"/>
  <c r="J482"/>
  <c r="J481"/>
  <c r="J410"/>
  <c r="J409"/>
  <c r="J408"/>
  <c r="J407"/>
  <c r="J406"/>
  <c r="J404"/>
  <c r="J403"/>
  <c r="J332"/>
  <c r="J331"/>
  <c r="J330"/>
  <c r="J329"/>
  <c r="J328"/>
  <c r="J326"/>
  <c r="J325"/>
  <c r="J254"/>
  <c r="J253"/>
  <c r="J252"/>
  <c r="J251"/>
  <c r="J250"/>
  <c r="J248"/>
  <c r="J247"/>
  <c r="J176"/>
  <c r="J175"/>
  <c r="J174"/>
  <c r="J173"/>
  <c r="J172"/>
  <c r="J170"/>
  <c r="J169"/>
  <c r="J98"/>
  <c r="J97"/>
  <c r="J96"/>
  <c r="J95"/>
  <c r="J94"/>
  <c r="J92"/>
  <c r="J91"/>
  <c r="J19"/>
  <c r="J20"/>
  <c r="J18"/>
  <c r="J17"/>
  <c r="J16"/>
  <c r="J14"/>
  <c r="J13"/>
  <c r="O525"/>
  <c r="P500"/>
  <c r="O500"/>
  <c r="O447"/>
  <c r="P422"/>
  <c r="O422"/>
  <c r="O369"/>
  <c r="P344"/>
  <c r="O344"/>
  <c r="O291"/>
  <c r="P266"/>
  <c r="O266"/>
  <c r="O213"/>
  <c r="P188"/>
  <c r="O188"/>
  <c r="O135"/>
  <c r="P110"/>
  <c r="O110"/>
  <c r="P83"/>
  <c r="P161" s="1"/>
  <c r="P239" s="1"/>
  <c r="P317" s="1"/>
  <c r="P395" s="1"/>
  <c r="P473" s="1"/>
  <c r="AA58"/>
  <c r="AA57"/>
  <c r="O57"/>
  <c r="AC50"/>
  <c r="AB50"/>
  <c r="AJ39"/>
  <c r="AJ38"/>
  <c r="AC37"/>
  <c r="L36"/>
  <c r="P32"/>
  <c r="O32"/>
  <c r="AG29"/>
  <c r="AG28"/>
  <c r="AG27"/>
  <c r="AJ16"/>
  <c r="L35"/>
  <c r="L37"/>
  <c r="AJ9"/>
  <c r="AI9"/>
  <c r="AF9"/>
  <c r="AC9"/>
  <c r="J487" i="47"/>
  <c r="J486"/>
  <c r="J485"/>
  <c r="J484"/>
  <c r="J482"/>
  <c r="J481"/>
  <c r="J409"/>
  <c r="J408"/>
  <c r="J407"/>
  <c r="J406"/>
  <c r="J404"/>
  <c r="J403"/>
  <c r="J331"/>
  <c r="J330"/>
  <c r="J329"/>
  <c r="J328"/>
  <c r="J326"/>
  <c r="J325"/>
  <c r="J253"/>
  <c r="J252"/>
  <c r="J251"/>
  <c r="J250"/>
  <c r="J248"/>
  <c r="J247"/>
  <c r="J175"/>
  <c r="J174"/>
  <c r="J173"/>
  <c r="J172"/>
  <c r="J170"/>
  <c r="J169"/>
  <c r="J97"/>
  <c r="J96"/>
  <c r="J95"/>
  <c r="J94"/>
  <c r="J92"/>
  <c r="J91"/>
  <c r="J19"/>
  <c r="J18"/>
  <c r="J17"/>
  <c r="J16"/>
  <c r="J14"/>
  <c r="L37" s="1"/>
  <c r="J13"/>
  <c r="O525"/>
  <c r="P500"/>
  <c r="O500"/>
  <c r="O447"/>
  <c r="P422"/>
  <c r="O422"/>
  <c r="O369"/>
  <c r="P344"/>
  <c r="O344"/>
  <c r="O291"/>
  <c r="P266"/>
  <c r="O266"/>
  <c r="O213"/>
  <c r="P188"/>
  <c r="O188"/>
  <c r="O135"/>
  <c r="P110"/>
  <c r="O110"/>
  <c r="P83"/>
  <c r="P161" s="1"/>
  <c r="P239" s="1"/>
  <c r="P317" s="1"/>
  <c r="P395" s="1"/>
  <c r="P473" s="1"/>
  <c r="AA58"/>
  <c r="AA57"/>
  <c r="O57"/>
  <c r="AC50"/>
  <c r="AB50"/>
  <c r="AJ39"/>
  <c r="AJ38"/>
  <c r="AC37"/>
  <c r="L36"/>
  <c r="P32"/>
  <c r="O32"/>
  <c r="AG29"/>
  <c r="AG28"/>
  <c r="AG27"/>
  <c r="AJ16"/>
  <c r="L35"/>
  <c r="AJ9"/>
  <c r="AI9"/>
  <c r="AF9"/>
  <c r="AC9"/>
  <c r="J487" i="46"/>
  <c r="J486"/>
  <c r="J485"/>
  <c r="J484"/>
  <c r="J482"/>
  <c r="J481"/>
  <c r="O525"/>
  <c r="L505"/>
  <c r="L504"/>
  <c r="P500"/>
  <c r="O500"/>
  <c r="L503"/>
  <c r="O447"/>
  <c r="P422"/>
  <c r="O422"/>
  <c r="O369"/>
  <c r="P344"/>
  <c r="O344"/>
  <c r="O291"/>
  <c r="P266"/>
  <c r="O266"/>
  <c r="O213"/>
  <c r="P188"/>
  <c r="O188"/>
  <c r="O135"/>
  <c r="P110"/>
  <c r="O110"/>
  <c r="P83"/>
  <c r="P161" s="1"/>
  <c r="P239" s="1"/>
  <c r="P317" s="1"/>
  <c r="P395" s="1"/>
  <c r="P473" s="1"/>
  <c r="AA58"/>
  <c r="AA57"/>
  <c r="O57"/>
  <c r="AC50"/>
  <c r="AB50"/>
  <c r="AJ39"/>
  <c r="AJ38"/>
  <c r="AC37"/>
  <c r="P32"/>
  <c r="O32"/>
  <c r="AG29"/>
  <c r="AG28"/>
  <c r="AG27"/>
  <c r="AJ16"/>
  <c r="AJ9"/>
  <c r="AI9"/>
  <c r="AF9"/>
  <c r="AC9"/>
  <c r="J485" i="45"/>
  <c r="J484"/>
  <c r="J483"/>
  <c r="J482"/>
  <c r="J481"/>
  <c r="O525"/>
  <c r="L504"/>
  <c r="P500"/>
  <c r="O500"/>
  <c r="L503"/>
  <c r="O447"/>
  <c r="P422"/>
  <c r="O422"/>
  <c r="O369"/>
  <c r="P344"/>
  <c r="O344"/>
  <c r="O291"/>
  <c r="P266"/>
  <c r="O266"/>
  <c r="O213"/>
  <c r="P188"/>
  <c r="O188"/>
  <c r="O135"/>
  <c r="P110"/>
  <c r="O110"/>
  <c r="P83"/>
  <c r="P161" s="1"/>
  <c r="P239" s="1"/>
  <c r="P317" s="1"/>
  <c r="P395" s="1"/>
  <c r="P473" s="1"/>
  <c r="AA58"/>
  <c r="AA57"/>
  <c r="O57"/>
  <c r="AC50"/>
  <c r="AB50"/>
  <c r="AJ39"/>
  <c r="AJ38"/>
  <c r="AC37"/>
  <c r="P32"/>
  <c r="O32"/>
  <c r="AG29"/>
  <c r="AG28"/>
  <c r="AG27"/>
  <c r="AJ16"/>
  <c r="AJ9"/>
  <c r="AI9"/>
  <c r="AF9"/>
  <c r="AC9"/>
  <c r="J485" i="44"/>
  <c r="J484"/>
  <c r="L503" s="1"/>
  <c r="J483"/>
  <c r="J482"/>
  <c r="J481"/>
  <c r="O525"/>
  <c r="L504"/>
  <c r="P500"/>
  <c r="O500"/>
  <c r="O447"/>
  <c r="P422"/>
  <c r="O422"/>
  <c r="O369"/>
  <c r="P344"/>
  <c r="O344"/>
  <c r="O291"/>
  <c r="P266"/>
  <c r="O266"/>
  <c r="O213"/>
  <c r="P188"/>
  <c r="O188"/>
  <c r="O135"/>
  <c r="P110"/>
  <c r="O110"/>
  <c r="P83"/>
  <c r="P161" s="1"/>
  <c r="P239" s="1"/>
  <c r="P317" s="1"/>
  <c r="P395" s="1"/>
  <c r="P473" s="1"/>
  <c r="AA58"/>
  <c r="AA57"/>
  <c r="O57"/>
  <c r="AC50"/>
  <c r="AB50"/>
  <c r="AJ39"/>
  <c r="AJ38"/>
  <c r="AC37"/>
  <c r="P32"/>
  <c r="O32"/>
  <c r="AG29"/>
  <c r="AG28"/>
  <c r="AG27"/>
  <c r="AJ16"/>
  <c r="AJ9"/>
  <c r="AI9"/>
  <c r="AF9"/>
  <c r="AC9"/>
  <c r="O525" i="43"/>
  <c r="L504"/>
  <c r="P500"/>
  <c r="O500"/>
  <c r="J503"/>
  <c r="L503" s="1"/>
  <c r="O447"/>
  <c r="P422"/>
  <c r="O422"/>
  <c r="P395"/>
  <c r="P473" s="1"/>
  <c r="O369"/>
  <c r="P344"/>
  <c r="O344"/>
  <c r="O291"/>
  <c r="P266"/>
  <c r="O266"/>
  <c r="P239"/>
  <c r="P317" s="1"/>
  <c r="O213"/>
  <c r="P188"/>
  <c r="O188"/>
  <c r="P161"/>
  <c r="P83"/>
  <c r="O135"/>
  <c r="P110"/>
  <c r="O110"/>
  <c r="AA58" l="1"/>
  <c r="AA57"/>
  <c r="O57"/>
  <c r="AC50"/>
  <c r="AB50"/>
  <c r="AJ39"/>
  <c r="AJ38"/>
  <c r="AC37"/>
  <c r="P32"/>
  <c r="O32"/>
  <c r="AG29"/>
  <c r="AG28"/>
  <c r="AG27"/>
  <c r="AJ16"/>
  <c r="AJ9"/>
  <c r="AI9"/>
  <c r="AF9"/>
  <c r="AC9"/>
  <c r="AA546" i="42"/>
  <c r="AA545"/>
  <c r="O545"/>
  <c r="AC538"/>
  <c r="AB538"/>
  <c r="AJ527"/>
  <c r="AJ526"/>
  <c r="AC525"/>
  <c r="P520"/>
  <c r="O520"/>
  <c r="AG517"/>
  <c r="AG516"/>
  <c r="AG515"/>
  <c r="AJ504"/>
  <c r="J502"/>
  <c r="J501"/>
  <c r="AC498"/>
  <c r="AJ495"/>
  <c r="AI495"/>
  <c r="AF495"/>
  <c r="AC495"/>
  <c r="AA465"/>
  <c r="AA464"/>
  <c r="O464"/>
  <c r="AC457"/>
  <c r="AB457"/>
  <c r="AJ446"/>
  <c r="AJ445"/>
  <c r="AC444"/>
  <c r="P439"/>
  <c r="O439"/>
  <c r="AG436"/>
  <c r="AG435"/>
  <c r="AG434"/>
  <c r="AJ423"/>
  <c r="J421"/>
  <c r="J420"/>
  <c r="AC417"/>
  <c r="AJ414"/>
  <c r="AI414"/>
  <c r="AF414"/>
  <c r="AC414"/>
  <c r="AA384"/>
  <c r="AA383"/>
  <c r="O383"/>
  <c r="AC376"/>
  <c r="AB376"/>
  <c r="AJ365"/>
  <c r="AJ364"/>
  <c r="AC363"/>
  <c r="P358"/>
  <c r="O358"/>
  <c r="AG355"/>
  <c r="AG354"/>
  <c r="AG353"/>
  <c r="AJ342"/>
  <c r="J340"/>
  <c r="J339"/>
  <c r="AC336"/>
  <c r="AJ333"/>
  <c r="AI333"/>
  <c r="AF333"/>
  <c r="AC333"/>
  <c r="AA303"/>
  <c r="AA302"/>
  <c r="O302"/>
  <c r="AC295"/>
  <c r="AB295"/>
  <c r="AJ284"/>
  <c r="AJ283"/>
  <c r="AC282"/>
  <c r="P277"/>
  <c r="O277"/>
  <c r="AG274"/>
  <c r="AG273"/>
  <c r="AG272"/>
  <c r="AJ261"/>
  <c r="J259"/>
  <c r="J258"/>
  <c r="AC255"/>
  <c r="AJ252"/>
  <c r="AI252"/>
  <c r="AF252"/>
  <c r="AC252"/>
  <c r="AA222"/>
  <c r="AA221"/>
  <c r="O221"/>
  <c r="AC214"/>
  <c r="AB214"/>
  <c r="AJ203"/>
  <c r="AJ202"/>
  <c r="AC201"/>
  <c r="P196"/>
  <c r="O196"/>
  <c r="AG193"/>
  <c r="AG192"/>
  <c r="AG191"/>
  <c r="AJ180"/>
  <c r="J178"/>
  <c r="J177"/>
  <c r="AC174"/>
  <c r="AJ171"/>
  <c r="AI171"/>
  <c r="AF171"/>
  <c r="AC171"/>
  <c r="AA141"/>
  <c r="AA140"/>
  <c r="O140"/>
  <c r="AC133"/>
  <c r="AB133"/>
  <c r="AJ122"/>
  <c r="AJ121"/>
  <c r="AC120"/>
  <c r="P115"/>
  <c r="O115"/>
  <c r="AG112"/>
  <c r="AG111"/>
  <c r="AG110"/>
  <c r="AJ99"/>
  <c r="J97"/>
  <c r="J96"/>
  <c r="AC93"/>
  <c r="AJ90"/>
  <c r="AI90"/>
  <c r="AF90"/>
  <c r="AC90"/>
  <c r="A87"/>
  <c r="A168" s="1"/>
  <c r="A249" s="1"/>
  <c r="A330" s="1"/>
  <c r="A411" s="1"/>
  <c r="A492" s="1"/>
  <c r="P86"/>
  <c r="P167" s="1"/>
  <c r="P248" s="1"/>
  <c r="P329" s="1"/>
  <c r="P410" s="1"/>
  <c r="P491" s="1"/>
  <c r="A86"/>
  <c r="A167" s="1"/>
  <c r="A248" s="1"/>
  <c r="A329" s="1"/>
  <c r="A410" s="1"/>
  <c r="A491" s="1"/>
  <c r="AA60"/>
  <c r="AA59"/>
  <c r="O59"/>
  <c r="AC52"/>
  <c r="AB52"/>
  <c r="AJ41"/>
  <c r="AJ40"/>
  <c r="AC39"/>
  <c r="P34"/>
  <c r="O34"/>
  <c r="AG31"/>
  <c r="AG30"/>
  <c r="AG29"/>
  <c r="AJ18"/>
  <c r="J16"/>
  <c r="J15"/>
  <c r="AC12"/>
  <c r="AJ9"/>
  <c r="AI9"/>
  <c r="AF9"/>
  <c r="AC9"/>
  <c r="J502" i="41"/>
  <c r="J501"/>
  <c r="J421"/>
  <c r="J420"/>
  <c r="J340"/>
  <c r="J339"/>
  <c r="J259"/>
  <c r="J258"/>
  <c r="J178"/>
  <c r="J177"/>
  <c r="J97"/>
  <c r="J96"/>
  <c r="J16"/>
  <c r="J15"/>
  <c r="A492"/>
  <c r="A491"/>
  <c r="A411"/>
  <c r="A410"/>
  <c r="A330"/>
  <c r="A329"/>
  <c r="A249"/>
  <c r="A248"/>
  <c r="A168" l="1"/>
  <c r="A167"/>
  <c r="P491"/>
  <c r="P410"/>
  <c r="P329"/>
  <c r="P248"/>
  <c r="P167"/>
  <c r="AA546"/>
  <c r="AA545"/>
  <c r="O545"/>
  <c r="AC538"/>
  <c r="AB538"/>
  <c r="AJ527"/>
  <c r="AJ526"/>
  <c r="AC525"/>
  <c r="P520"/>
  <c r="O520"/>
  <c r="AG517"/>
  <c r="AG516"/>
  <c r="AG515"/>
  <c r="AJ504"/>
  <c r="AC498"/>
  <c r="AJ495"/>
  <c r="AI495"/>
  <c r="AF495"/>
  <c r="AC495"/>
  <c r="AA465"/>
  <c r="AA464"/>
  <c r="O464"/>
  <c r="AC457"/>
  <c r="AB457"/>
  <c r="AJ446"/>
  <c r="AJ445"/>
  <c r="AC444"/>
  <c r="P439"/>
  <c r="O439"/>
  <c r="AG436"/>
  <c r="AG435"/>
  <c r="AG434"/>
  <c r="AJ423"/>
  <c r="AC417"/>
  <c r="AJ414"/>
  <c r="AI414"/>
  <c r="AF414"/>
  <c r="AC414"/>
  <c r="AA384"/>
  <c r="AA383"/>
  <c r="O383"/>
  <c r="AC376"/>
  <c r="AB376"/>
  <c r="AJ365"/>
  <c r="AJ364"/>
  <c r="AC363"/>
  <c r="P358"/>
  <c r="O358"/>
  <c r="AG355"/>
  <c r="AG354"/>
  <c r="AG353"/>
  <c r="AJ342"/>
  <c r="AC336"/>
  <c r="AJ333"/>
  <c r="AI333"/>
  <c r="AF333"/>
  <c r="AC333"/>
  <c r="AA303"/>
  <c r="AA302"/>
  <c r="O302"/>
  <c r="AC295"/>
  <c r="AB295"/>
  <c r="AJ284"/>
  <c r="AJ283"/>
  <c r="AC282"/>
  <c r="P277"/>
  <c r="O277"/>
  <c r="AG274"/>
  <c r="AG273"/>
  <c r="AG272"/>
  <c r="AJ261"/>
  <c r="AC255"/>
  <c r="AJ252"/>
  <c r="AI252"/>
  <c r="AF252"/>
  <c r="AC252"/>
  <c r="AA222"/>
  <c r="AA221"/>
  <c r="O221"/>
  <c r="AC214"/>
  <c r="AB214"/>
  <c r="AJ203"/>
  <c r="AJ202"/>
  <c r="AC201"/>
  <c r="P196"/>
  <c r="O196"/>
  <c r="AG193"/>
  <c r="AG192"/>
  <c r="AG191"/>
  <c r="AJ180"/>
  <c r="AC174"/>
  <c r="AJ171"/>
  <c r="AI171"/>
  <c r="AF171"/>
  <c r="AC171"/>
  <c r="AA141"/>
  <c r="AA140"/>
  <c r="O140"/>
  <c r="AC133"/>
  <c r="AB133"/>
  <c r="AJ122"/>
  <c r="AJ121"/>
  <c r="AC120"/>
  <c r="P115"/>
  <c r="O115"/>
  <c r="AG112"/>
  <c r="AG111"/>
  <c r="AG110"/>
  <c r="AJ99"/>
  <c r="AC93"/>
  <c r="AJ90"/>
  <c r="AI90"/>
  <c r="AF90"/>
  <c r="AC90"/>
  <c r="A87"/>
  <c r="P86"/>
  <c r="A86"/>
  <c r="AA60"/>
  <c r="AA59"/>
  <c r="O59"/>
  <c r="AC52"/>
  <c r="AB52"/>
  <c r="AJ41"/>
  <c r="AJ40"/>
  <c r="AC39"/>
  <c r="P34"/>
  <c r="O34"/>
  <c r="AG31"/>
  <c r="AG30"/>
  <c r="AG29"/>
  <c r="AJ18"/>
  <c r="AC12"/>
  <c r="AJ9"/>
  <c r="AI9"/>
  <c r="AF9"/>
  <c r="AC9"/>
</calcChain>
</file>

<file path=xl/sharedStrings.xml><?xml version="1.0" encoding="utf-8"?>
<sst xmlns="http://schemas.openxmlformats.org/spreadsheetml/2006/main" count="13874" uniqueCount="229">
  <si>
    <t>NO</t>
  </si>
  <si>
    <t>LAPORAN HARIAN</t>
  </si>
  <si>
    <t xml:space="preserve"> KONTRAKTOR PELAKSANA</t>
  </si>
  <si>
    <t>Jalan Jend. Sudirman No. 45 Telp. (0753) 20029 - Lubuk Sikaping</t>
  </si>
  <si>
    <t>Tanggal :</t>
  </si>
  <si>
    <t>Pas Keramik 40 x 40</t>
  </si>
  <si>
    <t>M2</t>
  </si>
  <si>
    <t>Pas Koral Sikat</t>
  </si>
  <si>
    <t>Afwerking Beton</t>
  </si>
  <si>
    <t>Plesteran</t>
  </si>
  <si>
    <t>Bahan</t>
  </si>
  <si>
    <t>Keramik 40x40</t>
  </si>
  <si>
    <t>m2</t>
  </si>
  <si>
    <t>Batu Koral Sikat</t>
  </si>
  <si>
    <t>Kg</t>
  </si>
  <si>
    <t xml:space="preserve"> A. PEKERJAAN</t>
  </si>
  <si>
    <t xml:space="preserve"> C. PEMAKAIAN PERALATAN</t>
  </si>
  <si>
    <t>Semen</t>
  </si>
  <si>
    <t>zak</t>
  </si>
  <si>
    <t>No. Item</t>
  </si>
  <si>
    <t>Pasir Pasang</t>
  </si>
  <si>
    <t>m3</t>
  </si>
  <si>
    <t>Pembayaran</t>
  </si>
  <si>
    <t>Jenis Pekerjaan</t>
  </si>
  <si>
    <t>Volume</t>
  </si>
  <si>
    <t>Lokasi</t>
  </si>
  <si>
    <t>No.</t>
  </si>
  <si>
    <t>NAMA ALAT</t>
  </si>
  <si>
    <t>JUMLAH</t>
  </si>
  <si>
    <t>SATUAN</t>
  </si>
  <si>
    <t>KONDISI</t>
  </si>
  <si>
    <t>Semen Warna</t>
  </si>
  <si>
    <t>kg</t>
  </si>
  <si>
    <t>Galian Selokan</t>
  </si>
  <si>
    <t>Pasangan Batu dgn Mortar</t>
  </si>
  <si>
    <t>Alat</t>
  </si>
  <si>
    <t>Tenaga</t>
  </si>
  <si>
    <t>Excavator</t>
  </si>
  <si>
    <t>Pekerja</t>
  </si>
  <si>
    <t>Concrete Mixer</t>
  </si>
  <si>
    <t>Batu</t>
  </si>
  <si>
    <t>Dump Truck</t>
  </si>
  <si>
    <t>Mandor</t>
  </si>
  <si>
    <t>Alat Bantu</t>
  </si>
  <si>
    <t>Tukang Batu</t>
  </si>
  <si>
    <t>Pasir</t>
  </si>
  <si>
    <t>Gorong2 Pipa Beton Tanpa tulang</t>
  </si>
  <si>
    <t>Galian Coldmilling Machine</t>
  </si>
  <si>
    <t>Beton K-175</t>
  </si>
  <si>
    <t>Baja Tulangan</t>
  </si>
  <si>
    <t>Cold Milling</t>
  </si>
  <si>
    <t>Urugan Porus</t>
  </si>
  <si>
    <t>Mat Pilihan</t>
  </si>
  <si>
    <t>Tamper</t>
  </si>
  <si>
    <t>Penyiapan Badan Jalan</t>
  </si>
  <si>
    <t>Bongkar Beton</t>
  </si>
  <si>
    <t>Galian Perkerasan Berbutir</t>
  </si>
  <si>
    <t>Flat bed Truk</t>
  </si>
  <si>
    <t>Motor Greder</t>
  </si>
  <si>
    <t>Vibro Roller</t>
  </si>
  <si>
    <t>Jack Hammer</t>
  </si>
  <si>
    <t xml:space="preserve">Tukang </t>
  </si>
  <si>
    <t>Compressor</t>
  </si>
  <si>
    <t xml:space="preserve"> B. PEMAKAIAN BAHAN KONSTRUKSI POKOK</t>
  </si>
  <si>
    <t>Wheel Loader</t>
  </si>
  <si>
    <t>NO.</t>
  </si>
  <si>
    <t>JENIS MATERIAL</t>
  </si>
  <si>
    <t>KUANTITAS</t>
  </si>
  <si>
    <t>TERPAKAI</t>
  </si>
  <si>
    <t>DIDATANGKAN</t>
  </si>
  <si>
    <t>Lapis Pondasi Kelas A, Timbunan Pilihan</t>
  </si>
  <si>
    <t>Pilihan Berbutir</t>
  </si>
  <si>
    <t>Lapis Pondasi Agregat Kelas B</t>
  </si>
  <si>
    <t>Bronjong</t>
  </si>
  <si>
    <t>Pasangan Batu</t>
  </si>
  <si>
    <t>batu kali</t>
  </si>
  <si>
    <t>-</t>
  </si>
  <si>
    <t>Agregat A</t>
  </si>
  <si>
    <t>M3</t>
  </si>
  <si>
    <t>Bahan Sirtu = 1 M3</t>
  </si>
  <si>
    <t>Kawat Bronjong</t>
  </si>
  <si>
    <t>semen</t>
  </si>
  <si>
    <t>Bahan Pilihan</t>
  </si>
  <si>
    <t>Whell Loader</t>
  </si>
  <si>
    <t>pasir</t>
  </si>
  <si>
    <t>Dump Truk</t>
  </si>
  <si>
    <t>Vibratory Roller</t>
  </si>
  <si>
    <t>Conc. Mixer</t>
  </si>
  <si>
    <t>jam</t>
  </si>
  <si>
    <t>Water Tanker</t>
  </si>
  <si>
    <t>Motor Grader</t>
  </si>
  <si>
    <t>Tandem Roller</t>
  </si>
  <si>
    <t>D. TENAGA KERJA</t>
  </si>
  <si>
    <t>pekerja</t>
  </si>
  <si>
    <t>tukang</t>
  </si>
  <si>
    <t xml:space="preserve">Pekerja </t>
  </si>
  <si>
    <t>JABATAN</t>
  </si>
  <si>
    <t xml:space="preserve">JUMLAH </t>
  </si>
  <si>
    <t>mandor</t>
  </si>
  <si>
    <t>Lapis Resap Pengikat</t>
  </si>
  <si>
    <t>Lapis Perekat</t>
  </si>
  <si>
    <t xml:space="preserve">E. PERSONIL LAPANGAN </t>
  </si>
  <si>
    <t>MANDOR</t>
  </si>
  <si>
    <t>O/H</t>
  </si>
  <si>
    <t>Beton fc' 20 Mpa</t>
  </si>
  <si>
    <t>fc;15 Mpa</t>
  </si>
  <si>
    <t>Aspal Distributor</t>
  </si>
  <si>
    <t>Aspal Kg</t>
  </si>
  <si>
    <t>KEPALA TUKANG</t>
  </si>
  <si>
    <t>Kerosen Liter</t>
  </si>
  <si>
    <t>TUKANG</t>
  </si>
  <si>
    <t>Petugas / Jabatan</t>
  </si>
  <si>
    <t>Jumlah</t>
  </si>
  <si>
    <t>PEKERJA</t>
  </si>
  <si>
    <t>Pasir Beton</t>
  </si>
  <si>
    <t>OPERATOR</t>
  </si>
  <si>
    <t>Aggregat Kasar</t>
  </si>
  <si>
    <t>Lapis Aus Aspal AC-WC</t>
  </si>
  <si>
    <t>AC-Base</t>
  </si>
  <si>
    <t>A. BINA MARGA</t>
  </si>
  <si>
    <t>ASS. OPERATOR</t>
  </si>
  <si>
    <t>Kayu Perancah</t>
  </si>
  <si>
    <t>1. Pengawas Lapangan</t>
  </si>
  <si>
    <t>org</t>
  </si>
  <si>
    <t>SOPIR</t>
  </si>
  <si>
    <t>Paku</t>
  </si>
  <si>
    <t>Agg 5-10 &amp; 10-20mm</t>
  </si>
  <si>
    <t>AMP</t>
  </si>
  <si>
    <t xml:space="preserve">Agg 0-5 mm </t>
  </si>
  <si>
    <t>Genset</t>
  </si>
  <si>
    <t>Agg 20-30 mm</t>
  </si>
  <si>
    <t>Aspalt Finisher</t>
  </si>
  <si>
    <t>F. CUACA / BENCANA ALAM / KEJADIAN PENGHAMBAT KEGIATAN</t>
  </si>
  <si>
    <t>P. Tyre Roller</t>
  </si>
  <si>
    <t>Baja Tulangan U24 Polos</t>
  </si>
  <si>
    <t>Tanggung Jawab</t>
  </si>
  <si>
    <t>Jenis</t>
  </si>
  <si>
    <t>Jam</t>
  </si>
  <si>
    <t>Kontraktor</t>
  </si>
  <si>
    <t xml:space="preserve">Baja Tulangan </t>
  </si>
  <si>
    <t>( ya / tidak )</t>
  </si>
  <si>
    <t>Kawat Beton</t>
  </si>
  <si>
    <t>Pas Grill Bak Penampung</t>
  </si>
  <si>
    <t>Besi Siku 30.30.3</t>
  </si>
  <si>
    <t>Engsel</t>
  </si>
  <si>
    <t>Pipa PVC 4''</t>
  </si>
  <si>
    <t>BJ U24 Polos</t>
  </si>
  <si>
    <t xml:space="preserve"> G. SARAN / PENGAJUAN / PERSETUJUAN / PELAPORAN</t>
  </si>
  <si>
    <t>SARAN / INSTRUKSI / TANGGAPAN</t>
  </si>
  <si>
    <t xml:space="preserve">Tanda Tangan </t>
  </si>
  <si>
    <t xml:space="preserve"> Diajukan Kontraktor</t>
  </si>
  <si>
    <t xml:space="preserve"> </t>
  </si>
  <si>
    <t>PT. ANANDA PRATAMA</t>
  </si>
  <si>
    <t>B. KONSULTAN</t>
  </si>
  <si>
    <t>1. Team Leader</t>
  </si>
  <si>
    <t>2. Lab teknisi</t>
  </si>
  <si>
    <t>3. Inspektor</t>
  </si>
  <si>
    <t>C. KONTRAKTOR</t>
  </si>
  <si>
    <t>1. Site manager</t>
  </si>
  <si>
    <t>2. Pelaksanan</t>
  </si>
  <si>
    <t>3. Quantity</t>
  </si>
  <si>
    <t>4. Adm Teknik</t>
  </si>
  <si>
    <t>5. Surveyor</t>
  </si>
  <si>
    <t>Diperiksa Konsultan</t>
  </si>
  <si>
    <t>Disetujui Asisten Teknis</t>
  </si>
  <si>
    <t>PEMERINTAH PROVINSI SUMATERA BARAT</t>
  </si>
  <si>
    <t>DINAS PRASARANA JALAN, TATA RUANG, DAN PEMUKIMAN</t>
  </si>
  <si>
    <t>KEGIATAN: PEMBANGUN JALAN PROVINSI PASAMAN - PASAMAN BARAT</t>
  </si>
  <si>
    <t>RUAS : LUBUK SIKAPING - TALU</t>
  </si>
  <si>
    <t>A. PENGAWAS PU</t>
  </si>
  <si>
    <t>1.2</t>
  </si>
  <si>
    <t>Mobilisasi</t>
  </si>
  <si>
    <t>Ls</t>
  </si>
  <si>
    <t>1.8(1)</t>
  </si>
  <si>
    <t>Manajemen dan Keselamatan Lalu Lintas</t>
  </si>
  <si>
    <t>Galian untuk Selokan Drainase dan Saluran Air</t>
  </si>
  <si>
    <t>Pasangan batu dengan mortar</t>
  </si>
  <si>
    <t>2.1 (1)</t>
  </si>
  <si>
    <t>2.2 (1)</t>
  </si>
  <si>
    <t>No. Item Pembayaran</t>
  </si>
  <si>
    <t>Timbunan Biasa dari galian</t>
  </si>
  <si>
    <t>Timbunan Pilihan dari sumber galian</t>
  </si>
  <si>
    <t>3.2.(1b)</t>
  </si>
  <si>
    <t>3.2.(2a)</t>
  </si>
  <si>
    <t>3.3.(1)</t>
  </si>
  <si>
    <t>unit</t>
  </si>
  <si>
    <t>ok</t>
  </si>
  <si>
    <t>Motor grader</t>
  </si>
  <si>
    <t>Tridum roller</t>
  </si>
  <si>
    <t>Sirtu</t>
  </si>
  <si>
    <t>Mortar</t>
  </si>
  <si>
    <t>Dump truck</t>
  </si>
  <si>
    <t>Batu kali</t>
  </si>
  <si>
    <r>
      <t>m</t>
    </r>
    <r>
      <rPr>
        <i/>
        <vertAlign val="superscript"/>
        <sz val="10"/>
        <color theme="1"/>
        <rFont val="Lucida Handwriting"/>
        <family val="4"/>
      </rPr>
      <t>3</t>
    </r>
  </si>
  <si>
    <r>
      <t>m</t>
    </r>
    <r>
      <rPr>
        <i/>
        <vertAlign val="superscript"/>
        <sz val="10"/>
        <color theme="1"/>
        <rFont val="Lucida Handwriting"/>
        <family val="4"/>
      </rPr>
      <t>2</t>
    </r>
  </si>
  <si>
    <t>Tanggung Jawab Kontraktor</t>
  </si>
  <si>
    <t>Jenis Material</t>
  </si>
  <si>
    <t>Jumlah yang Terpakai</t>
  </si>
  <si>
    <t>Jumlah yang Didatangkan</t>
  </si>
  <si>
    <t>Nama Alat</t>
  </si>
  <si>
    <t xml:space="preserve">Jumlah </t>
  </si>
  <si>
    <t>Satuan</t>
  </si>
  <si>
    <t>Kondisi</t>
  </si>
  <si>
    <t>Jabatan</t>
  </si>
  <si>
    <t>(ya/tidak)</t>
  </si>
  <si>
    <t>Kepala Tukang</t>
  </si>
  <si>
    <t>Tukang</t>
  </si>
  <si>
    <t>Operator</t>
  </si>
  <si>
    <t>Ass. Operator</t>
  </si>
  <si>
    <t>Sopir</t>
  </si>
  <si>
    <t>3.1.(1a)</t>
  </si>
  <si>
    <t>Galian Biasa</t>
  </si>
  <si>
    <t>m'</t>
  </si>
  <si>
    <t>Gorong-gorong Pipa Beton Bertulang, diameter dalam 95-105 cm</t>
  </si>
  <si>
    <t>2.3 (4)</t>
  </si>
  <si>
    <r>
      <t>m</t>
    </r>
    <r>
      <rPr>
        <i/>
        <vertAlign val="superscript"/>
        <sz val="10"/>
        <color theme="1"/>
        <rFont val="Lucida Handwriting"/>
        <family val="4"/>
      </rPr>
      <t>3</t>
    </r>
    <r>
      <rPr>
        <sz val="11"/>
        <color theme="1"/>
        <rFont val="Calibri"/>
        <family val="2"/>
        <charset val="1"/>
        <scheme val="minor"/>
      </rPr>
      <t/>
    </r>
  </si>
  <si>
    <t>7.9</t>
  </si>
  <si>
    <t>Lapis Pondasi Agregat Kelas A</t>
  </si>
  <si>
    <t>3.2. (2a)</t>
  </si>
  <si>
    <t>3.1. (1a)</t>
  </si>
  <si>
    <t>2.2. (1)</t>
  </si>
  <si>
    <t>2.3. (4)</t>
  </si>
  <si>
    <t>3.3. (1)</t>
  </si>
  <si>
    <t>5.1. (1)</t>
  </si>
  <si>
    <t>7.9.</t>
  </si>
  <si>
    <t>Timbunan biasa dari galian</t>
  </si>
  <si>
    <t>3.1 (1b)</t>
  </si>
  <si>
    <t>Gorong-gorong Pipa Beton Bertulang</t>
  </si>
  <si>
    <t>Agregat Kelas A</t>
  </si>
</sst>
</file>

<file path=xl/styles.xml><?xml version="1.0" encoding="utf-8"?>
<styleSheet xmlns="http://schemas.openxmlformats.org/spreadsheetml/2006/main">
  <numFmts count="38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[$-421]dd\ mmmm\ yyyy;@"/>
    <numFmt numFmtId="166" formatCode="0.000"/>
    <numFmt numFmtId="167" formatCode="_(* #,##0.0000_);_(* \(#,##0.0000\);_(* &quot;-&quot;??_);_(@_)"/>
    <numFmt numFmtId="168" formatCode="_ * #,##0_ ;_ * \-#,##0_ ;_ * &quot;-&quot;??_ ;_ @_ "/>
    <numFmt numFmtId="169" formatCode="_ * #,##0_ ;_ * \-#,##0_ ;_ * &quot;-&quot;_ ;_ @_ "/>
    <numFmt numFmtId="170" formatCode="_ * #,##0.000_ ;_ * \-#,##0.000_ ;_ * &quot;-&quot;_ ;_ @_ "/>
    <numFmt numFmtId="171" formatCode="_ * #,##0.000_ ;_ * \-#,##0.000_ ;_ * &quot;-&quot;??_ ;_ @_ "/>
    <numFmt numFmtId="172" formatCode="_ * #,##0.00_ ;_ * \-#,##0.00_ ;_ * &quot;-&quot;_ ;_ @_ "/>
    <numFmt numFmtId="173" formatCode="_(* #,##0.000_);_(* \(#,##0.000\);_(* &quot;-&quot;???_);_(@_)"/>
    <numFmt numFmtId="174" formatCode="0.0000"/>
    <numFmt numFmtId="175" formatCode="_(* #,##0.000_);_(* \(#,##0.000\);_(* &quot;-&quot;??_);_(@_)"/>
    <numFmt numFmtId="176" formatCode="_(* #,##0.00_);_(* \(#,##0.00\);_(* &quot;-&quot;_);_(@_)"/>
    <numFmt numFmtId="177" formatCode="_(* #,##0.0000_);_(* \(#,##0.0000\);_(* &quot;-&quot;_);_(@_)"/>
    <numFmt numFmtId="178" formatCode="_ * #,##0.0000_ ;_ * \-#,##0.0000_ ;_ * &quot;-&quot;??_ ;_ @_ "/>
    <numFmt numFmtId="179" formatCode="_(* #,##0.00_);_(* \(#,##0.00\);_(* &quot;-&quot;?_);_(@_)"/>
    <numFmt numFmtId="180" formatCode="#,##0.00000_);\(#,##0.00000\)"/>
    <numFmt numFmtId="181" formatCode="&quot;Rp&quot;\ #,##0_);\(&quot;Rp&quot;\ #,##0\)"/>
    <numFmt numFmtId="182" formatCode="0.0"/>
    <numFmt numFmtId="183" formatCode=";;;"/>
    <numFmt numFmtId="184" formatCode="&quot;Rp&quot;\ #,##0_);[Red]\(&quot;Rp&quot;\ #,##0\)"/>
    <numFmt numFmtId="185" formatCode="[$-421]dddd"/>
    <numFmt numFmtId="186" formatCode="\$#,##0\ ;\(\$#,##0\)"/>
    <numFmt numFmtId="187" formatCode="m/d"/>
    <numFmt numFmtId="188" formatCode="0.000%"/>
    <numFmt numFmtId="189" formatCode="_-&quot;Rp.&quot;\ * #,##0_-;\-&quot;Rp.&quot;\ * #,##0_-;_-&quot;Rp.&quot;\ * &quot;-&quot;_-;_-@_-"/>
    <numFmt numFmtId="190" formatCode="&quot;\&quot;#,##0;[Red]&quot;\&quot;&quot;\&quot;\-#,##0"/>
    <numFmt numFmtId="191" formatCode="&quot;\&quot;#,##0.00;[Red]&quot;\&quot;&quot;\&quot;&quot;\&quot;&quot;\&quot;&quot;\&quot;&quot;\&quot;\-#,##0.00"/>
    <numFmt numFmtId="192" formatCode="&quot;\&quot;#,##0.00;[Red]&quot;\&quot;\-#,##0.00"/>
    <numFmt numFmtId="193" formatCode="&quot;\&quot;#,##0;[Red]&quot;\&quot;\-#,##0"/>
    <numFmt numFmtId="194" formatCode="_-* #,##0_-;\-* #,##0_-;_-* &quot;-&quot;_-;_-@_-"/>
    <numFmt numFmtId="195" formatCode="_-* #,##0.00_-;\-* #,##0.00_-;_-* &quot;-&quot;??_-;_-@_-"/>
    <numFmt numFmtId="196" formatCode="_(&quot;Rp.&quot;\ * #,##0_);_(&quot;Rp.&quot;\ * \(#,##0\);_(&quot;Rp.&quot;\ * &quot;-&quot;_);_(@_)"/>
    <numFmt numFmtId="197" formatCode="_(&quot;Rp.&quot;\ * #,##0.00_);_(&quot;Rp.&quot;\ * \(#,##0.00\);_(&quot;Rp.&quot;\ * &quot;-&quot;??_);_(@_)"/>
    <numFmt numFmtId="198" formatCode="_(* #,##0.0000000_);_(* \(#,##0.0000000\);_(* &quot;-&quot;??_);_(@_)"/>
    <numFmt numFmtId="199" formatCode="_(* #,##0.0000000_);_(* \(#,##0.0000000\);_(* &quot;-&quot;???????_);_(@_)"/>
  </numFmts>
  <fonts count="69"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sz val="11"/>
      <name val="Britannic Bold"/>
      <family val="2"/>
    </font>
    <font>
      <sz val="14"/>
      <name val="Britannic Bold"/>
      <family val="2"/>
    </font>
    <font>
      <sz val="12"/>
      <name val="Britannic Bold"/>
      <family val="2"/>
    </font>
    <font>
      <b/>
      <sz val="16"/>
      <name val="Britannic Bold"/>
      <family val="2"/>
    </font>
    <font>
      <b/>
      <sz val="10"/>
      <name val="Comic Sans MS"/>
      <family val="4"/>
    </font>
    <font>
      <sz val="16"/>
      <name val="Britannic Bold"/>
      <family val="2"/>
    </font>
    <font>
      <b/>
      <sz val="10"/>
      <name val="Arial Narrow"/>
      <family val="2"/>
    </font>
    <font>
      <b/>
      <sz val="12"/>
      <name val="Comic Sans MS"/>
      <family val="4"/>
    </font>
    <font>
      <sz val="12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Britannic Bold"/>
      <family val="2"/>
    </font>
    <font>
      <sz val="10"/>
      <name val="Arial Narrow"/>
      <family val="2"/>
    </font>
    <font>
      <sz val="11"/>
      <name val="Arial"/>
      <family val="2"/>
    </font>
    <font>
      <b/>
      <u/>
      <sz val="11"/>
      <color theme="1"/>
      <name val="Arial"/>
      <family val="2"/>
    </font>
    <font>
      <b/>
      <sz val="14"/>
      <name val="Arial"/>
      <family val="2"/>
    </font>
    <font>
      <u/>
      <sz val="11"/>
      <name val="Arial"/>
      <family val="2"/>
    </font>
    <font>
      <b/>
      <sz val="14"/>
      <color theme="0"/>
      <name val="Arial"/>
      <family val="2"/>
    </font>
    <font>
      <b/>
      <sz val="11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8"/>
      <color theme="0"/>
      <name val="Arial"/>
      <family val="2"/>
    </font>
    <font>
      <b/>
      <u/>
      <sz val="11"/>
      <name val="Arial"/>
      <family val="2"/>
    </font>
    <font>
      <u/>
      <sz val="11"/>
      <name val="Calibri"/>
      <family val="2"/>
      <scheme val="minor"/>
    </font>
    <font>
      <sz val="9"/>
      <name val="Arial"/>
      <family val="2"/>
    </font>
    <font>
      <sz val="11"/>
      <color theme="1"/>
      <name val="Arial"/>
      <family val="2"/>
    </font>
    <font>
      <sz val="10"/>
      <name val="Tahoma"/>
      <family val="2"/>
    </font>
    <font>
      <b/>
      <sz val="11"/>
      <color theme="1"/>
      <name val="Arial"/>
      <family val="2"/>
    </font>
    <font>
      <u/>
      <sz val="10"/>
      <name val="Arial"/>
      <family val="2"/>
    </font>
    <font>
      <sz val="8"/>
      <name val="Britannic Bold"/>
      <family val="2"/>
    </font>
    <font>
      <b/>
      <sz val="12"/>
      <name val="Arial Narrow"/>
      <family val="2"/>
    </font>
    <font>
      <sz val="12"/>
      <name val="Arial Narrow"/>
      <family val="2"/>
    </font>
    <font>
      <u/>
      <sz val="8"/>
      <name val="Arial"/>
      <family val="2"/>
    </font>
    <font>
      <b/>
      <u/>
      <sz val="18"/>
      <color indexed="9"/>
      <name val="Tahoma"/>
      <family val="2"/>
    </font>
    <font>
      <sz val="12"/>
      <name val="Times"/>
      <family val="1"/>
    </font>
    <font>
      <sz val="10"/>
      <name val="Geneva"/>
    </font>
    <font>
      <b/>
      <sz val="14"/>
      <name val="MS Sans Serif"/>
      <family val="2"/>
    </font>
    <font>
      <b/>
      <sz val="10"/>
      <name val="Times New Roman"/>
      <family val="1"/>
    </font>
    <font>
      <b/>
      <sz val="1"/>
      <color indexed="8"/>
      <name val="Courier"/>
      <family val="3"/>
    </font>
    <font>
      <sz val="10"/>
      <name val="Helv"/>
    </font>
    <font>
      <sz val="11"/>
      <color theme="1"/>
      <name val="Times New Roman"/>
      <family val="2"/>
    </font>
    <font>
      <sz val="14"/>
      <name val="뼻뮝"/>
      <family val="3"/>
    </font>
    <font>
      <sz val="12"/>
      <name val="뼻뮝"/>
      <family val="1"/>
    </font>
    <font>
      <sz val="12"/>
      <name val="바탕체"/>
      <family val="3"/>
    </font>
    <font>
      <sz val="10"/>
      <name val="굴림체"/>
      <family val="3"/>
    </font>
    <font>
      <sz val="12"/>
      <name val="Times New Roman"/>
      <family val="1"/>
    </font>
    <font>
      <sz val="12"/>
      <name val="宋体"/>
      <charset val="134"/>
    </font>
    <font>
      <sz val="11"/>
      <name val="Book Antiqua"/>
      <family val="1"/>
    </font>
    <font>
      <sz val="11"/>
      <name val="Lucida Handwriting"/>
      <family val="4"/>
    </font>
    <font>
      <sz val="10"/>
      <name val="Lucida Handwriting"/>
      <family val="4"/>
    </font>
    <font>
      <sz val="10"/>
      <color theme="1"/>
      <name val="Lucida Handwriting"/>
      <family val="4"/>
    </font>
    <font>
      <sz val="8"/>
      <name val="Lucida Handwriting"/>
      <family val="4"/>
    </font>
    <font>
      <b/>
      <sz val="10"/>
      <name val="Lucida Handwriting"/>
      <family val="4"/>
    </font>
    <font>
      <sz val="10"/>
      <color theme="0"/>
      <name val="Lucida Handwriting"/>
      <family val="4"/>
    </font>
    <font>
      <b/>
      <sz val="10"/>
      <color theme="0"/>
      <name val="Lucida Handwriting"/>
      <family val="4"/>
    </font>
    <font>
      <i/>
      <vertAlign val="superscript"/>
      <sz val="10"/>
      <color theme="1"/>
      <name val="Lucida Handwriting"/>
      <family val="4"/>
    </font>
    <font>
      <i/>
      <sz val="8"/>
      <name val="Arial"/>
      <family val="2"/>
    </font>
    <font>
      <b/>
      <sz val="12"/>
      <name val="Book Antiqua"/>
      <family val="1"/>
    </font>
    <font>
      <sz val="8"/>
      <name val="Book Antiqua"/>
      <family val="1"/>
    </font>
    <font>
      <b/>
      <sz val="8"/>
      <name val="Book Antiqua"/>
      <family val="1"/>
    </font>
    <font>
      <b/>
      <sz val="10"/>
      <name val="Book Antiqua"/>
      <family val="1"/>
    </font>
    <font>
      <sz val="8"/>
      <color theme="0"/>
      <name val="Lucida Handwriting"/>
      <family val="4"/>
    </font>
    <font>
      <b/>
      <sz val="14"/>
      <name val="Lucida Handwriting"/>
      <family val="4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9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hair">
        <color indexed="64"/>
      </right>
      <top style="double">
        <color indexed="64"/>
      </top>
      <bottom/>
      <diagonal/>
    </border>
    <border>
      <left style="double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ouble">
        <color indexed="64"/>
      </bottom>
      <diagonal/>
    </border>
    <border>
      <left style="double">
        <color indexed="64"/>
      </left>
      <right style="hair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/>
      <diagonal/>
    </border>
    <border>
      <left style="hair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rgb="FFFF0000"/>
      </top>
      <bottom style="hair">
        <color indexed="64"/>
      </bottom>
      <diagonal/>
    </border>
    <border>
      <left/>
      <right/>
      <top style="hair">
        <color rgb="FFFF0000"/>
      </top>
      <bottom style="hair">
        <color indexed="64"/>
      </bottom>
      <diagonal/>
    </border>
    <border>
      <left/>
      <right style="hair">
        <color indexed="64"/>
      </right>
      <top style="hair">
        <color rgb="FFFF0000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hair">
        <color indexed="64"/>
      </right>
      <top style="double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hair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</borders>
  <cellStyleXfs count="90">
    <xf numFmtId="0" fontId="0" fillId="0" borderId="0"/>
    <xf numFmtId="164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39" fillId="4" borderId="0" applyNumberFormat="0" applyBorder="0" applyAlignment="0">
      <alignment horizontal="center"/>
    </xf>
    <xf numFmtId="0" fontId="4" fillId="0" borderId="0" applyFill="0" applyBorder="0">
      <alignment vertical="center"/>
    </xf>
    <xf numFmtId="37" fontId="40" fillId="0" borderId="0"/>
    <xf numFmtId="37" fontId="40" fillId="0" borderId="0"/>
    <xf numFmtId="37" fontId="40" fillId="0" borderId="0"/>
    <xf numFmtId="37" fontId="40" fillId="0" borderId="0"/>
    <xf numFmtId="37" fontId="40" fillId="0" borderId="0"/>
    <xf numFmtId="37" fontId="40" fillId="0" borderId="0"/>
    <xf numFmtId="37" fontId="40" fillId="0" borderId="0"/>
    <xf numFmtId="37" fontId="40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38" fontId="4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7" fontId="4" fillId="0" borderId="0"/>
    <xf numFmtId="0" fontId="4" fillId="0" borderId="0" applyNumberFormat="0">
      <alignment horizontal="centerContinuous"/>
    </xf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2" fontId="4" fillId="0" borderId="0" applyFont="0" applyFill="0" applyBorder="0" applyAlignment="0" applyProtection="0"/>
    <xf numFmtId="38" fontId="5" fillId="5" borderId="0" applyNumberFormat="0" applyBorder="0" applyAlignment="0" applyProtection="0"/>
    <xf numFmtId="188" fontId="4" fillId="0" borderId="16" applyFont="0" applyFill="0" applyBorder="0" applyAlignment="0"/>
    <xf numFmtId="0" fontId="42" fillId="0" borderId="0">
      <alignment horizontal="centerContinuous" vertical="center"/>
    </xf>
    <xf numFmtId="0" fontId="43" fillId="0" borderId="0"/>
    <xf numFmtId="0" fontId="44" fillId="0" borderId="0">
      <protection locked="0"/>
    </xf>
    <xf numFmtId="0" fontId="44" fillId="0" borderId="0">
      <protection locked="0"/>
    </xf>
    <xf numFmtId="10" fontId="5" fillId="6" borderId="53" applyNumberFormat="0" applyBorder="0" applyAlignment="0" applyProtection="0"/>
    <xf numFmtId="189" fontId="4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6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0" fillId="0" borderId="0" applyNumberFormat="0" applyFill="0" applyBorder="0" applyAlignment="0"/>
    <xf numFmtId="40" fontId="47" fillId="0" borderId="0" applyFont="0" applyFill="0" applyBorder="0" applyAlignment="0" applyProtection="0"/>
    <xf numFmtId="38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48" fillId="0" borderId="0"/>
    <xf numFmtId="41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192" fontId="49" fillId="0" borderId="0" applyFont="0" applyFill="0" applyBorder="0" applyAlignment="0" applyProtection="0"/>
    <xf numFmtId="193" fontId="49" fillId="0" borderId="0" applyFont="0" applyFill="0" applyBorder="0" applyAlignment="0" applyProtection="0"/>
    <xf numFmtId="0" fontId="50" fillId="0" borderId="0"/>
    <xf numFmtId="0" fontId="51" fillId="0" borderId="0"/>
    <xf numFmtId="194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0" fontId="52" fillId="0" borderId="0"/>
    <xf numFmtId="196" fontId="51" fillId="0" borderId="0" applyFont="0" applyFill="0" applyBorder="0" applyAlignment="0" applyProtection="0"/>
    <xf numFmtId="197" fontId="51" fillId="0" borderId="0" applyFont="0" applyFill="0" applyBorder="0" applyAlignment="0" applyProtection="0"/>
  </cellStyleXfs>
  <cellXfs count="1084">
    <xf numFmtId="0" fontId="0" fillId="0" borderId="0" xfId="0"/>
    <xf numFmtId="0" fontId="5" fillId="0" borderId="0" xfId="0" applyFont="1" applyProtection="1">
      <protection hidden="1"/>
    </xf>
    <xf numFmtId="0" fontId="5" fillId="0" borderId="12" xfId="0" applyFont="1" applyBorder="1" applyProtection="1">
      <protection hidden="1"/>
    </xf>
    <xf numFmtId="0" fontId="5" fillId="0" borderId="13" xfId="0" applyFont="1" applyBorder="1" applyProtection="1">
      <protection hidden="1"/>
    </xf>
    <xf numFmtId="0" fontId="5" fillId="0" borderId="14" xfId="0" applyFont="1" applyBorder="1" applyProtection="1">
      <protection hidden="1"/>
    </xf>
    <xf numFmtId="0" fontId="5" fillId="0" borderId="15" xfId="0" applyFont="1" applyBorder="1" applyProtection="1">
      <protection hidden="1"/>
    </xf>
    <xf numFmtId="0" fontId="5" fillId="0" borderId="0" xfId="0" applyFont="1" applyBorder="1" applyProtection="1">
      <protection hidden="1"/>
    </xf>
    <xf numFmtId="0" fontId="5" fillId="0" borderId="16" xfId="0" applyFont="1" applyBorder="1" applyProtection="1">
      <protection hidden="1"/>
    </xf>
    <xf numFmtId="0" fontId="14" fillId="0" borderId="9" xfId="0" applyFont="1" applyBorder="1" applyAlignment="1" applyProtection="1">
      <alignment vertical="center"/>
      <protection locked="0"/>
    </xf>
    <xf numFmtId="0" fontId="5" fillId="0" borderId="10" xfId="0" applyFont="1" applyBorder="1" applyAlignment="1" applyProtection="1">
      <alignment vertical="center"/>
      <protection locked="0"/>
    </xf>
    <xf numFmtId="0" fontId="15" fillId="0" borderId="10" xfId="0" applyFont="1" applyBorder="1" applyAlignment="1" applyProtection="1">
      <alignment horizontal="left"/>
      <protection locked="0"/>
    </xf>
    <xf numFmtId="41" fontId="6" fillId="3" borderId="10" xfId="3" applyNumberFormat="1" applyFont="1" applyFill="1" applyBorder="1" applyAlignment="1">
      <alignment vertical="center"/>
    </xf>
    <xf numFmtId="41" fontId="12" fillId="3" borderId="10" xfId="3" applyNumberFormat="1" applyFont="1" applyFill="1" applyBorder="1" applyAlignment="1">
      <alignment vertical="center"/>
    </xf>
    <xf numFmtId="0" fontId="16" fillId="0" borderId="11" xfId="0" applyFont="1" applyBorder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hidden="1"/>
    </xf>
    <xf numFmtId="0" fontId="5" fillId="0" borderId="15" xfId="0" applyFont="1" applyBorder="1" applyAlignment="1" applyProtection="1">
      <alignment vertical="center"/>
      <protection hidden="1"/>
    </xf>
    <xf numFmtId="0" fontId="5" fillId="0" borderId="0" xfId="0" applyFont="1" applyBorder="1" applyAlignment="1" applyProtection="1">
      <alignment vertical="center"/>
      <protection hidden="1"/>
    </xf>
    <xf numFmtId="0" fontId="5" fillId="0" borderId="16" xfId="0" applyFont="1" applyBorder="1" applyAlignment="1" applyProtection="1">
      <alignment vertical="center"/>
      <protection hidden="1"/>
    </xf>
    <xf numFmtId="0" fontId="5" fillId="0" borderId="4" xfId="0" applyFont="1" applyBorder="1" applyProtection="1">
      <protection locked="0"/>
    </xf>
    <xf numFmtId="0" fontId="5" fillId="0" borderId="0" xfId="0" applyFont="1" applyBorder="1" applyProtection="1">
      <protection locked="0"/>
    </xf>
    <xf numFmtId="0" fontId="5" fillId="0" borderId="5" xfId="0" applyFont="1" applyBorder="1" applyProtection="1">
      <protection locked="0"/>
    </xf>
    <xf numFmtId="0" fontId="16" fillId="0" borderId="0" xfId="0" applyFont="1" applyBorder="1" applyProtection="1">
      <protection locked="0"/>
    </xf>
    <xf numFmtId="0" fontId="5" fillId="0" borderId="8" xfId="0" applyFont="1" applyBorder="1" applyProtection="1">
      <protection locked="0"/>
    </xf>
    <xf numFmtId="0" fontId="8" fillId="0" borderId="7" xfId="0" applyFont="1" applyBorder="1" applyProtection="1">
      <protection locked="0"/>
    </xf>
    <xf numFmtId="0" fontId="8" fillId="0" borderId="0" xfId="0" applyFont="1" applyBorder="1" applyProtection="1">
      <protection hidden="1"/>
    </xf>
    <xf numFmtId="166" fontId="5" fillId="0" borderId="0" xfId="0" applyNumberFormat="1" applyFont="1" applyBorder="1" applyAlignment="1" applyProtection="1">
      <protection hidden="1"/>
    </xf>
    <xf numFmtId="0" fontId="8" fillId="0" borderId="9" xfId="0" applyFont="1" applyBorder="1" applyProtection="1">
      <protection locked="0"/>
    </xf>
    <xf numFmtId="0" fontId="5" fillId="0" borderId="11" xfId="0" applyFont="1" applyBorder="1" applyProtection="1">
      <protection locked="0"/>
    </xf>
    <xf numFmtId="0" fontId="17" fillId="2" borderId="5" xfId="0" applyFont="1" applyFill="1" applyBorder="1" applyProtection="1">
      <protection locked="0"/>
    </xf>
    <xf numFmtId="0" fontId="17" fillId="2" borderId="17" xfId="0" applyFont="1" applyFill="1" applyBorder="1" applyProtection="1">
      <protection locked="0"/>
    </xf>
    <xf numFmtId="0" fontId="17" fillId="2" borderId="6" xfId="0" applyFont="1" applyFill="1" applyBorder="1" applyProtection="1">
      <protection locked="0"/>
    </xf>
    <xf numFmtId="0" fontId="18" fillId="0" borderId="0" xfId="0" applyFont="1" applyBorder="1" applyProtection="1">
      <protection locked="0"/>
    </xf>
    <xf numFmtId="0" fontId="18" fillId="2" borderId="18" xfId="0" applyFont="1" applyFill="1" applyBorder="1" applyProtection="1">
      <protection locked="0"/>
    </xf>
    <xf numFmtId="0" fontId="18" fillId="2" borderId="5" xfId="0" applyFont="1" applyFill="1" applyBorder="1" applyProtection="1">
      <protection locked="0"/>
    </xf>
    <xf numFmtId="0" fontId="18" fillId="2" borderId="17" xfId="0" applyFont="1" applyFill="1" applyBorder="1" applyProtection="1">
      <protection locked="0"/>
    </xf>
    <xf numFmtId="0" fontId="18" fillId="2" borderId="5" xfId="0" applyFont="1" applyFill="1" applyBorder="1" applyAlignment="1" applyProtection="1">
      <alignment horizontal="centerContinuous"/>
      <protection locked="0"/>
    </xf>
    <xf numFmtId="0" fontId="18" fillId="2" borderId="17" xfId="0" applyFont="1" applyFill="1" applyBorder="1" applyAlignment="1" applyProtection="1">
      <alignment horizontal="centerContinuous"/>
      <protection locked="0"/>
    </xf>
    <xf numFmtId="0" fontId="18" fillId="2" borderId="6" xfId="0" applyFont="1" applyFill="1" applyBorder="1" applyProtection="1">
      <protection locked="0"/>
    </xf>
    <xf numFmtId="0" fontId="8" fillId="2" borderId="21" xfId="0" applyFont="1" applyFill="1" applyBorder="1" applyAlignment="1" applyProtection="1">
      <alignment horizontal="center" vertical="center"/>
      <protection locked="0"/>
    </xf>
    <xf numFmtId="0" fontId="8" fillId="2" borderId="0" xfId="0" applyFont="1" applyFill="1" applyBorder="1" applyAlignment="1" applyProtection="1">
      <alignment horizontal="centerContinuous" vertical="center"/>
      <protection locked="0"/>
    </xf>
    <xf numFmtId="0" fontId="6" fillId="2" borderId="19" xfId="0" applyFont="1" applyFill="1" applyBorder="1" applyAlignment="1" applyProtection="1">
      <alignment horizontal="centerContinuous" vertical="center"/>
      <protection locked="0"/>
    </xf>
    <xf numFmtId="0" fontId="5" fillId="0" borderId="22" xfId="0" applyFont="1" applyBorder="1" applyProtection="1">
      <protection hidden="1"/>
    </xf>
    <xf numFmtId="0" fontId="5" fillId="0" borderId="23" xfId="0" applyFont="1" applyBorder="1" applyProtection="1">
      <protection hidden="1"/>
    </xf>
    <xf numFmtId="0" fontId="5" fillId="0" borderId="24" xfId="0" applyFont="1" applyBorder="1" applyProtection="1">
      <protection hidden="1"/>
    </xf>
    <xf numFmtId="0" fontId="8" fillId="2" borderId="9" xfId="0" applyFont="1" applyFill="1" applyBorder="1" applyAlignment="1" applyProtection="1">
      <alignment horizontal="centerContinuous"/>
      <protection locked="0"/>
    </xf>
    <xf numFmtId="0" fontId="8" fillId="2" borderId="25" xfId="0" applyFont="1" applyFill="1" applyBorder="1" applyAlignment="1" applyProtection="1">
      <alignment horizontal="centerContinuous"/>
      <protection locked="0"/>
    </xf>
    <xf numFmtId="0" fontId="17" fillId="2" borderId="10" xfId="0" applyFont="1" applyFill="1" applyBorder="1" applyProtection="1">
      <protection locked="0"/>
    </xf>
    <xf numFmtId="0" fontId="17" fillId="2" borderId="25" xfId="0" applyFont="1" applyFill="1" applyBorder="1" applyProtection="1">
      <protection locked="0"/>
    </xf>
    <xf numFmtId="0" fontId="17" fillId="2" borderId="11" xfId="0" applyFont="1" applyFill="1" applyBorder="1" applyProtection="1">
      <protection locked="0"/>
    </xf>
    <xf numFmtId="0" fontId="18" fillId="2" borderId="26" xfId="0" applyFont="1" applyFill="1" applyBorder="1" applyProtection="1">
      <protection locked="0"/>
    </xf>
    <xf numFmtId="0" fontId="18" fillId="2" borderId="10" xfId="0" applyFont="1" applyFill="1" applyBorder="1" applyProtection="1">
      <protection locked="0"/>
    </xf>
    <xf numFmtId="0" fontId="18" fillId="2" borderId="25" xfId="0" applyFont="1" applyFill="1" applyBorder="1" applyProtection="1">
      <protection locked="0"/>
    </xf>
    <xf numFmtId="0" fontId="18" fillId="2" borderId="11" xfId="0" applyFont="1" applyFill="1" applyBorder="1" applyProtection="1">
      <protection locked="0"/>
    </xf>
    <xf numFmtId="167" fontId="5" fillId="0" borderId="0" xfId="0" applyNumberFormat="1" applyFont="1" applyBorder="1" applyAlignment="1" applyProtection="1">
      <alignment horizontal="centerContinuous"/>
      <protection hidden="1"/>
    </xf>
    <xf numFmtId="0" fontId="5" fillId="0" borderId="27" xfId="0" applyFont="1" applyBorder="1" applyAlignment="1" applyProtection="1">
      <alignment horizontal="centerContinuous"/>
      <protection hidden="1"/>
    </xf>
    <xf numFmtId="0" fontId="5" fillId="0" borderId="28" xfId="0" applyFont="1" applyBorder="1" applyAlignment="1" applyProtection="1">
      <alignment horizontal="centerContinuous"/>
      <protection hidden="1"/>
    </xf>
    <xf numFmtId="164" fontId="5" fillId="0" borderId="29" xfId="1" applyFont="1" applyBorder="1" applyProtection="1">
      <protection hidden="1"/>
    </xf>
    <xf numFmtId="164" fontId="4" fillId="0" borderId="29" xfId="1" applyFont="1" applyBorder="1" applyAlignment="1" applyProtection="1">
      <alignment wrapText="1"/>
      <protection hidden="1"/>
    </xf>
    <xf numFmtId="164" fontId="4" fillId="0" borderId="30" xfId="1" applyFont="1" applyBorder="1" applyAlignment="1" applyProtection="1">
      <alignment wrapText="1"/>
      <protection hidden="1"/>
    </xf>
    <xf numFmtId="43" fontId="5" fillId="0" borderId="0" xfId="0" applyNumberFormat="1" applyFont="1" applyBorder="1" applyAlignment="1" applyProtection="1">
      <alignment horizontal="centerContinuous"/>
      <protection hidden="1"/>
    </xf>
    <xf numFmtId="0" fontId="5" fillId="0" borderId="30" xfId="0" applyFont="1" applyBorder="1" applyAlignment="1" applyProtection="1">
      <alignment horizontal="centerContinuous"/>
      <protection hidden="1"/>
    </xf>
    <xf numFmtId="0" fontId="5" fillId="0" borderId="29" xfId="0" applyFont="1" applyBorder="1" applyProtection="1">
      <protection locked="0"/>
    </xf>
    <xf numFmtId="0" fontId="5" fillId="0" borderId="31" xfId="0" applyFont="1" applyBorder="1" applyProtection="1">
      <protection locked="0"/>
    </xf>
    <xf numFmtId="168" fontId="5" fillId="0" borderId="32" xfId="1" applyNumberFormat="1" applyFont="1" applyBorder="1" applyProtection="1">
      <protection hidden="1"/>
    </xf>
    <xf numFmtId="0" fontId="5" fillId="0" borderId="33" xfId="0" applyFont="1" applyBorder="1" applyProtection="1">
      <protection hidden="1"/>
    </xf>
    <xf numFmtId="0" fontId="5" fillId="0" borderId="29" xfId="0" applyFont="1" applyBorder="1" applyProtection="1">
      <protection hidden="1"/>
    </xf>
    <xf numFmtId="0" fontId="5" fillId="0" borderId="30" xfId="0" applyFont="1" applyBorder="1" applyProtection="1">
      <protection hidden="1"/>
    </xf>
    <xf numFmtId="0" fontId="5" fillId="0" borderId="29" xfId="0" applyFont="1" applyBorder="1" applyAlignment="1" applyProtection="1">
      <alignment horizontal="centerContinuous"/>
      <protection hidden="1"/>
    </xf>
    <xf numFmtId="170" fontId="5" fillId="0" borderId="29" xfId="2" applyNumberFormat="1" applyFont="1" applyBorder="1" applyAlignment="1" applyProtection="1">
      <alignment horizontal="centerContinuous"/>
      <protection hidden="1"/>
    </xf>
    <xf numFmtId="171" fontId="5" fillId="0" borderId="30" xfId="1" applyNumberFormat="1" applyFont="1" applyBorder="1" applyAlignment="1" applyProtection="1">
      <alignment horizontal="centerContinuous"/>
      <protection hidden="1"/>
    </xf>
    <xf numFmtId="169" fontId="5" fillId="0" borderId="33" xfId="2" applyFont="1" applyBorder="1" applyProtection="1">
      <protection locked="0"/>
    </xf>
    <xf numFmtId="169" fontId="5" fillId="0" borderId="29" xfId="2" applyFont="1" applyBorder="1" applyProtection="1">
      <protection locked="0"/>
    </xf>
    <xf numFmtId="169" fontId="5" fillId="0" borderId="31" xfId="2" applyFont="1" applyBorder="1" applyProtection="1">
      <protection locked="0"/>
    </xf>
    <xf numFmtId="172" fontId="5" fillId="0" borderId="0" xfId="2" applyNumberFormat="1" applyFont="1" applyBorder="1" applyAlignment="1" applyProtection="1">
      <alignment horizontal="centerContinuous"/>
      <protection hidden="1"/>
    </xf>
    <xf numFmtId="169" fontId="19" fillId="0" borderId="36" xfId="2" applyFont="1" applyFill="1" applyBorder="1"/>
    <xf numFmtId="0" fontId="19" fillId="0" borderId="37" xfId="0" applyFont="1" applyFill="1" applyBorder="1" applyAlignment="1" applyProtection="1">
      <alignment horizontal="left"/>
    </xf>
    <xf numFmtId="169" fontId="19" fillId="0" borderId="37" xfId="2" applyFont="1" applyBorder="1" applyAlignment="1" applyProtection="1">
      <protection hidden="1"/>
    </xf>
    <xf numFmtId="169" fontId="19" fillId="0" borderId="35" xfId="2" applyFont="1" applyBorder="1" applyAlignment="1" applyProtection="1">
      <protection hidden="1"/>
    </xf>
    <xf numFmtId="172" fontId="19" fillId="0" borderId="36" xfId="2" applyNumberFormat="1" applyFont="1" applyBorder="1" applyAlignment="1" applyProtection="1">
      <alignment horizontal="center" vertical="center"/>
      <protection hidden="1"/>
    </xf>
    <xf numFmtId="167" fontId="19" fillId="0" borderId="35" xfId="0" applyNumberFormat="1" applyFont="1" applyBorder="1" applyAlignment="1" applyProtection="1">
      <alignment horizontal="center"/>
      <protection hidden="1"/>
    </xf>
    <xf numFmtId="168" fontId="19" fillId="0" borderId="39" xfId="1" applyNumberFormat="1" applyFont="1" applyBorder="1" applyProtection="1">
      <protection hidden="1"/>
    </xf>
    <xf numFmtId="0" fontId="19" fillId="0" borderId="29" xfId="4" applyFont="1" applyBorder="1"/>
    <xf numFmtId="0" fontId="19" fillId="0" borderId="37" xfId="0" applyFont="1" applyBorder="1" applyAlignment="1" applyProtection="1">
      <alignment horizontal="center"/>
      <protection hidden="1"/>
    </xf>
    <xf numFmtId="1" fontId="19" fillId="3" borderId="40" xfId="2" applyNumberFormat="1" applyFont="1" applyFill="1" applyBorder="1" applyAlignment="1" applyProtection="1">
      <alignment horizontal="center"/>
      <protection locked="0"/>
    </xf>
    <xf numFmtId="0" fontId="20" fillId="0" borderId="12" xfId="0" applyFont="1" applyBorder="1" applyAlignment="1" applyProtection="1">
      <alignment horizontal="left"/>
      <protection hidden="1"/>
    </xf>
    <xf numFmtId="0" fontId="19" fillId="0" borderId="36" xfId="0" applyFont="1" applyBorder="1" applyProtection="1">
      <protection hidden="1"/>
    </xf>
    <xf numFmtId="0" fontId="21" fillId="0" borderId="0" xfId="0" applyFont="1" applyBorder="1" applyProtection="1">
      <protection hidden="1"/>
    </xf>
    <xf numFmtId="168" fontId="19" fillId="0" borderId="39" xfId="1" applyNumberFormat="1" applyFont="1" applyBorder="1" applyAlignment="1" applyProtection="1">
      <alignment horizontal="center"/>
      <protection hidden="1"/>
    </xf>
    <xf numFmtId="0" fontId="19" fillId="0" borderId="36" xfId="4" applyFont="1" applyBorder="1"/>
    <xf numFmtId="0" fontId="19" fillId="0" borderId="37" xfId="4" applyFont="1" applyBorder="1"/>
    <xf numFmtId="0" fontId="22" fillId="0" borderId="0" xfId="0" applyFont="1" applyBorder="1" applyProtection="1">
      <protection hidden="1"/>
    </xf>
    <xf numFmtId="0" fontId="19" fillId="0" borderId="16" xfId="0" applyFont="1" applyBorder="1" applyProtection="1">
      <protection hidden="1"/>
    </xf>
    <xf numFmtId="0" fontId="22" fillId="0" borderId="15" xfId="0" applyFont="1" applyBorder="1" applyAlignment="1" applyProtection="1">
      <alignment horizontal="center"/>
      <protection hidden="1"/>
    </xf>
    <xf numFmtId="0" fontId="22" fillId="0" borderId="0" xfId="0" applyFont="1" applyBorder="1" applyAlignment="1" applyProtection="1">
      <alignment horizontal="center"/>
      <protection hidden="1"/>
    </xf>
    <xf numFmtId="0" fontId="19" fillId="0" borderId="0" xfId="0" applyFont="1" applyBorder="1" applyAlignment="1" applyProtection="1">
      <alignment horizontal="center"/>
      <protection hidden="1"/>
    </xf>
    <xf numFmtId="0" fontId="19" fillId="0" borderId="16" xfId="0" applyFont="1" applyBorder="1" applyAlignment="1" applyProtection="1">
      <alignment horizontal="center"/>
      <protection hidden="1"/>
    </xf>
    <xf numFmtId="170" fontId="19" fillId="0" borderId="36" xfId="2" applyNumberFormat="1" applyFont="1" applyBorder="1" applyAlignment="1" applyProtection="1">
      <alignment horizontal="center" vertical="center"/>
      <protection hidden="1"/>
    </xf>
    <xf numFmtId="1" fontId="19" fillId="3" borderId="41" xfId="2" applyNumberFormat="1" applyFont="1" applyFill="1" applyBorder="1" applyAlignment="1" applyProtection="1">
      <alignment horizontal="center"/>
      <protection locked="0"/>
    </xf>
    <xf numFmtId="0" fontId="19" fillId="0" borderId="0" xfId="0" applyFont="1" applyBorder="1" applyProtection="1">
      <protection hidden="1"/>
    </xf>
    <xf numFmtId="0" fontId="19" fillId="0" borderId="15" xfId="0" applyFont="1" applyBorder="1" applyProtection="1">
      <protection hidden="1"/>
    </xf>
    <xf numFmtId="0" fontId="19" fillId="0" borderId="36" xfId="4" applyFont="1" applyBorder="1" applyAlignment="1"/>
    <xf numFmtId="0" fontId="19" fillId="0" borderId="37" xfId="4" applyFont="1" applyBorder="1" applyAlignment="1"/>
    <xf numFmtId="1" fontId="19" fillId="3" borderId="42" xfId="2" applyNumberFormat="1" applyFont="1" applyFill="1" applyBorder="1" applyAlignment="1" applyProtection="1">
      <alignment horizontal="center"/>
      <protection locked="0"/>
    </xf>
    <xf numFmtId="0" fontId="23" fillId="0" borderId="0" xfId="0" applyFont="1" applyBorder="1" applyProtection="1">
      <protection hidden="1"/>
    </xf>
    <xf numFmtId="168" fontId="24" fillId="0" borderId="39" xfId="1" applyNumberFormat="1" applyFont="1" applyBorder="1" applyAlignment="1" applyProtection="1">
      <alignment horizontal="center"/>
      <protection hidden="1"/>
    </xf>
    <xf numFmtId="0" fontId="19" fillId="0" borderId="0" xfId="4" applyFont="1" applyBorder="1"/>
    <xf numFmtId="0" fontId="25" fillId="0" borderId="37" xfId="4" applyFont="1" applyBorder="1"/>
    <xf numFmtId="0" fontId="26" fillId="0" borderId="35" xfId="4" applyFont="1" applyBorder="1"/>
    <xf numFmtId="0" fontId="26" fillId="0" borderId="37" xfId="0" applyFont="1" applyBorder="1" applyAlignment="1" applyProtection="1">
      <alignment horizontal="center"/>
      <protection hidden="1"/>
    </xf>
    <xf numFmtId="1" fontId="24" fillId="3" borderId="40" xfId="2" applyNumberFormat="1" applyFont="1" applyFill="1" applyBorder="1" applyAlignment="1" applyProtection="1">
      <alignment horizontal="center"/>
      <protection locked="0"/>
    </xf>
    <xf numFmtId="0" fontId="26" fillId="0" borderId="37" xfId="4" applyFont="1" applyBorder="1"/>
    <xf numFmtId="1" fontId="24" fillId="3" borderId="41" xfId="2" applyNumberFormat="1" applyFont="1" applyFill="1" applyBorder="1" applyAlignment="1" applyProtection="1">
      <alignment horizontal="center"/>
      <protection locked="0"/>
    </xf>
    <xf numFmtId="0" fontId="19" fillId="0" borderId="23" xfId="0" applyFont="1" applyBorder="1" applyProtection="1">
      <protection hidden="1"/>
    </xf>
    <xf numFmtId="0" fontId="27" fillId="0" borderId="0" xfId="0" applyFont="1" applyBorder="1" applyProtection="1">
      <protection hidden="1"/>
    </xf>
    <xf numFmtId="0" fontId="25" fillId="0" borderId="0" xfId="4" applyFont="1" applyBorder="1"/>
    <xf numFmtId="0" fontId="26" fillId="0" borderId="0" xfId="4" applyFont="1" applyBorder="1"/>
    <xf numFmtId="1" fontId="24" fillId="3" borderId="42" xfId="2" applyNumberFormat="1" applyFont="1" applyFill="1" applyBorder="1" applyAlignment="1" applyProtection="1">
      <alignment horizontal="center"/>
      <protection locked="0"/>
    </xf>
    <xf numFmtId="0" fontId="19" fillId="0" borderId="0" xfId="0" applyFont="1" applyBorder="1" applyAlignment="1" applyProtection="1">
      <alignment horizontal="left"/>
      <protection hidden="1"/>
    </xf>
    <xf numFmtId="0" fontId="24" fillId="0" borderId="0" xfId="4" applyFont="1" applyBorder="1"/>
    <xf numFmtId="43" fontId="19" fillId="0" borderId="0" xfId="0" applyNumberFormat="1" applyFont="1" applyBorder="1" applyAlignment="1" applyProtection="1">
      <alignment horizontal="left"/>
      <protection hidden="1"/>
    </xf>
    <xf numFmtId="0" fontId="24" fillId="0" borderId="37" xfId="4" applyFont="1" applyBorder="1"/>
    <xf numFmtId="167" fontId="19" fillId="0" borderId="0" xfId="0" applyNumberFormat="1" applyFont="1" applyBorder="1" applyAlignment="1" applyProtection="1">
      <alignment horizontal="left"/>
      <protection hidden="1"/>
    </xf>
    <xf numFmtId="0" fontId="26" fillId="0" borderId="43" xfId="4" applyFont="1" applyBorder="1"/>
    <xf numFmtId="0" fontId="26" fillId="0" borderId="43" xfId="4" applyFont="1" applyBorder="1" applyAlignment="1">
      <alignment vertical="center"/>
    </xf>
    <xf numFmtId="0" fontId="24" fillId="0" borderId="43" xfId="4" applyFont="1" applyBorder="1"/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0" fillId="0" borderId="12" xfId="0" applyFont="1" applyBorder="1" applyAlignment="1" applyProtection="1">
      <protection hidden="1"/>
    </xf>
    <xf numFmtId="0" fontId="20" fillId="0" borderId="13" xfId="0" applyFont="1" applyBorder="1" applyAlignment="1" applyProtection="1">
      <protection hidden="1"/>
    </xf>
    <xf numFmtId="0" fontId="20" fillId="0" borderId="14" xfId="0" applyFont="1" applyBorder="1" applyAlignment="1" applyProtection="1">
      <protection hidden="1"/>
    </xf>
    <xf numFmtId="0" fontId="19" fillId="0" borderId="37" xfId="0" applyFont="1" applyBorder="1" applyProtection="1">
      <protection hidden="1"/>
    </xf>
    <xf numFmtId="0" fontId="19" fillId="0" borderId="35" xfId="0" applyFont="1" applyBorder="1" applyProtection="1">
      <protection hidden="1"/>
    </xf>
    <xf numFmtId="0" fontId="19" fillId="0" borderId="40" xfId="0" applyFont="1" applyBorder="1" applyAlignment="1" applyProtection="1">
      <alignment horizontal="center"/>
      <protection hidden="1"/>
    </xf>
    <xf numFmtId="0" fontId="5" fillId="0" borderId="44" xfId="0" applyFont="1" applyBorder="1" applyAlignment="1" applyProtection="1">
      <alignment horizontal="centerContinuous"/>
      <protection hidden="1"/>
    </xf>
    <xf numFmtId="0" fontId="5" fillId="0" borderId="45" xfId="0" applyFont="1" applyBorder="1" applyAlignment="1" applyProtection="1">
      <alignment horizontal="centerContinuous"/>
      <protection hidden="1"/>
    </xf>
    <xf numFmtId="169" fontId="5" fillId="0" borderId="46" xfId="2" applyFont="1" applyBorder="1" applyProtection="1">
      <protection hidden="1"/>
    </xf>
    <xf numFmtId="0" fontId="5" fillId="0" borderId="47" xfId="0" applyFont="1" applyBorder="1" applyProtection="1">
      <protection hidden="1"/>
    </xf>
    <xf numFmtId="0" fontId="5" fillId="0" borderId="45" xfId="0" applyFont="1" applyBorder="1" applyProtection="1">
      <protection hidden="1"/>
    </xf>
    <xf numFmtId="43" fontId="27" fillId="0" borderId="46" xfId="0" applyNumberFormat="1" applyFont="1" applyBorder="1" applyAlignment="1" applyProtection="1">
      <alignment horizontal="centerContinuous"/>
      <protection hidden="1"/>
    </xf>
    <xf numFmtId="0" fontId="27" fillId="0" borderId="45" xfId="0" applyFont="1" applyBorder="1" applyAlignment="1" applyProtection="1">
      <alignment horizontal="centerContinuous"/>
      <protection hidden="1"/>
    </xf>
    <xf numFmtId="0" fontId="5" fillId="0" borderId="47" xfId="0" applyFont="1" applyBorder="1" applyProtection="1">
      <protection locked="0"/>
    </xf>
    <xf numFmtId="0" fontId="5" fillId="0" borderId="48" xfId="0" applyFont="1" applyBorder="1" applyProtection="1">
      <protection locked="0"/>
    </xf>
    <xf numFmtId="0" fontId="8" fillId="0" borderId="4" xfId="0" applyFont="1" applyBorder="1" applyAlignment="1" applyProtection="1">
      <alignment vertical="center"/>
      <protection locked="0"/>
    </xf>
    <xf numFmtId="0" fontId="8" fillId="0" borderId="5" xfId="0" applyFont="1" applyBorder="1" applyAlignment="1" applyProtection="1">
      <alignment vertical="center"/>
      <protection locked="0"/>
    </xf>
    <xf numFmtId="0" fontId="8" fillId="0" borderId="7" xfId="0" applyFont="1" applyBorder="1" applyAlignment="1" applyProtection="1">
      <alignment vertical="center"/>
      <protection locked="0"/>
    </xf>
    <xf numFmtId="0" fontId="8" fillId="0" borderId="0" xfId="0" applyFont="1" applyBorder="1" applyAlignment="1" applyProtection="1">
      <alignment vertical="center"/>
      <protection locked="0"/>
    </xf>
    <xf numFmtId="43" fontId="19" fillId="0" borderId="35" xfId="0" applyNumberFormat="1" applyFont="1" applyBorder="1" applyAlignment="1" applyProtection="1">
      <alignment horizontal="center"/>
      <protection hidden="1"/>
    </xf>
    <xf numFmtId="43" fontId="19" fillId="0" borderId="15" xfId="0" applyNumberFormat="1" applyFont="1" applyBorder="1" applyProtection="1">
      <protection hidden="1"/>
    </xf>
    <xf numFmtId="0" fontId="8" fillId="0" borderId="9" xfId="0" applyFont="1" applyBorder="1" applyAlignment="1" applyProtection="1">
      <alignment vertical="center"/>
      <protection locked="0"/>
    </xf>
    <xf numFmtId="0" fontId="8" fillId="0" borderId="10" xfId="0" applyFont="1" applyBorder="1" applyAlignment="1" applyProtection="1">
      <alignment vertical="center"/>
      <protection locked="0"/>
    </xf>
    <xf numFmtId="173" fontId="19" fillId="0" borderId="35" xfId="0" applyNumberFormat="1" applyFont="1" applyBorder="1" applyAlignment="1" applyProtection="1">
      <alignment horizontal="center"/>
      <protection hidden="1"/>
    </xf>
    <xf numFmtId="0" fontId="19" fillId="0" borderId="0" xfId="0" applyFont="1" applyProtection="1">
      <protection hidden="1"/>
    </xf>
    <xf numFmtId="0" fontId="19" fillId="0" borderId="13" xfId="0" applyFont="1" applyBorder="1" applyProtection="1">
      <protection hidden="1"/>
    </xf>
    <xf numFmtId="0" fontId="19" fillId="0" borderId="29" xfId="0" applyFont="1" applyBorder="1" applyProtection="1">
      <protection hidden="1"/>
    </xf>
    <xf numFmtId="0" fontId="19" fillId="0" borderId="30" xfId="0" applyFont="1" applyBorder="1" applyProtection="1">
      <protection hidden="1"/>
    </xf>
    <xf numFmtId="173" fontId="19" fillId="0" borderId="22" xfId="0" applyNumberFormat="1" applyFont="1" applyBorder="1" applyProtection="1">
      <protection hidden="1"/>
    </xf>
    <xf numFmtId="0" fontId="19" fillId="0" borderId="24" xfId="0" applyFont="1" applyBorder="1" applyProtection="1">
      <protection hidden="1"/>
    </xf>
    <xf numFmtId="43" fontId="19" fillId="0" borderId="35" xfId="0" applyNumberFormat="1" applyFont="1" applyBorder="1" applyProtection="1">
      <protection hidden="1"/>
    </xf>
    <xf numFmtId="43" fontId="19" fillId="0" borderId="0" xfId="0" applyNumberFormat="1" applyFont="1" applyProtection="1">
      <protection hidden="1"/>
    </xf>
    <xf numFmtId="0" fontId="5" fillId="0" borderId="51" xfId="0" applyFont="1" applyBorder="1" applyAlignment="1" applyProtection="1">
      <alignment horizontal="centerContinuous"/>
      <protection hidden="1"/>
    </xf>
    <xf numFmtId="169" fontId="5" fillId="0" borderId="29" xfId="2" applyFont="1" applyBorder="1" applyProtection="1">
      <protection hidden="1"/>
    </xf>
    <xf numFmtId="0" fontId="5" fillId="0" borderId="30" xfId="0" applyFont="1" applyBorder="1" applyAlignment="1" applyProtection="1">
      <protection hidden="1"/>
    </xf>
    <xf numFmtId="43" fontId="5" fillId="0" borderId="33" xfId="0" applyNumberFormat="1" applyFont="1" applyBorder="1" applyAlignment="1" applyProtection="1">
      <alignment horizontal="centerContinuous"/>
      <protection hidden="1"/>
    </xf>
    <xf numFmtId="0" fontId="5" fillId="0" borderId="29" xfId="0" applyFont="1" applyBorder="1" applyAlignment="1" applyProtection="1">
      <protection locked="0"/>
    </xf>
    <xf numFmtId="0" fontId="5" fillId="0" borderId="31" xfId="0" applyFont="1" applyBorder="1" applyAlignment="1" applyProtection="1">
      <protection locked="0"/>
    </xf>
    <xf numFmtId="0" fontId="5" fillId="0" borderId="0" xfId="0" applyFont="1" applyBorder="1" applyAlignment="1" applyProtection="1">
      <protection hidden="1"/>
    </xf>
    <xf numFmtId="168" fontId="19" fillId="0" borderId="32" xfId="1" applyNumberFormat="1" applyFont="1" applyBorder="1" applyProtection="1">
      <protection hidden="1"/>
    </xf>
    <xf numFmtId="0" fontId="19" fillId="0" borderId="33" xfId="0" applyFont="1" applyBorder="1" applyProtection="1">
      <protection hidden="1"/>
    </xf>
    <xf numFmtId="0" fontId="19" fillId="0" borderId="29" xfId="0" applyFont="1" applyBorder="1" applyAlignment="1" applyProtection="1">
      <alignment horizontal="right"/>
      <protection hidden="1"/>
    </xf>
    <xf numFmtId="171" fontId="19" fillId="0" borderId="42" xfId="1" applyNumberFormat="1" applyFont="1" applyBorder="1" applyAlignment="1" applyProtection="1">
      <alignment horizontal="center"/>
      <protection hidden="1"/>
    </xf>
    <xf numFmtId="0" fontId="19" fillId="0" borderId="12" xfId="0" applyFont="1" applyBorder="1" applyProtection="1">
      <protection hidden="1"/>
    </xf>
    <xf numFmtId="0" fontId="19" fillId="0" borderId="14" xfId="0" applyFont="1" applyBorder="1" applyProtection="1">
      <protection hidden="1"/>
    </xf>
    <xf numFmtId="0" fontId="28" fillId="0" borderId="13" xfId="0" applyFont="1" applyBorder="1" applyProtection="1">
      <protection hidden="1"/>
    </xf>
    <xf numFmtId="0" fontId="30" fillId="0" borderId="14" xfId="0" applyFont="1" applyBorder="1" applyProtection="1">
      <protection hidden="1"/>
    </xf>
    <xf numFmtId="0" fontId="31" fillId="0" borderId="34" xfId="0" applyFont="1" applyBorder="1" applyAlignment="1" applyProtection="1">
      <alignment horizontal="centerContinuous"/>
      <protection hidden="1"/>
    </xf>
    <xf numFmtId="0" fontId="31" fillId="0" borderId="35" xfId="0" applyFont="1" applyBorder="1" applyAlignment="1" applyProtection="1">
      <alignment horizontal="center"/>
      <protection hidden="1"/>
    </xf>
    <xf numFmtId="0" fontId="31" fillId="0" borderId="0" xfId="0" applyFont="1" applyBorder="1" applyProtection="1">
      <protection hidden="1"/>
    </xf>
    <xf numFmtId="0" fontId="31" fillId="0" borderId="37" xfId="0" applyFont="1" applyBorder="1" applyProtection="1">
      <protection hidden="1"/>
    </xf>
    <xf numFmtId="169" fontId="31" fillId="0" borderId="43" xfId="2" applyFont="1" applyBorder="1" applyAlignment="1" applyProtection="1">
      <protection hidden="1"/>
    </xf>
    <xf numFmtId="169" fontId="31" fillId="0" borderId="52" xfId="2" applyFont="1" applyBorder="1" applyAlignment="1" applyProtection="1">
      <protection hidden="1"/>
    </xf>
    <xf numFmtId="2" fontId="31" fillId="0" borderId="0" xfId="0" applyNumberFormat="1" applyFont="1" applyBorder="1" applyAlignment="1" applyProtection="1">
      <alignment horizontal="right"/>
      <protection hidden="1"/>
    </xf>
    <xf numFmtId="0" fontId="31" fillId="0" borderId="19" xfId="0" applyFont="1" applyBorder="1" applyAlignment="1" applyProtection="1">
      <alignment horizontal="center"/>
      <protection hidden="1"/>
    </xf>
    <xf numFmtId="0" fontId="19" fillId="0" borderId="37" xfId="0" applyFont="1" applyBorder="1" applyAlignment="1" applyProtection="1">
      <alignment horizontal="right"/>
      <protection hidden="1"/>
    </xf>
    <xf numFmtId="171" fontId="19" fillId="0" borderId="40" xfId="1" applyNumberFormat="1" applyFont="1" applyBorder="1" applyAlignment="1" applyProtection="1">
      <alignment horizontal="center"/>
      <protection hidden="1"/>
    </xf>
    <xf numFmtId="0" fontId="19" fillId="0" borderId="53" xfId="0" applyFont="1" applyBorder="1" applyProtection="1">
      <protection hidden="1"/>
    </xf>
    <xf numFmtId="0" fontId="30" fillId="0" borderId="16" xfId="0" applyFont="1" applyBorder="1" applyProtection="1">
      <protection hidden="1"/>
    </xf>
    <xf numFmtId="0" fontId="31" fillId="0" borderId="35" xfId="3" applyFont="1" applyBorder="1" applyAlignment="1">
      <alignment horizontal="center"/>
    </xf>
    <xf numFmtId="0" fontId="31" fillId="0" borderId="36" xfId="0" applyFont="1" applyBorder="1" applyProtection="1">
      <protection hidden="1"/>
    </xf>
    <xf numFmtId="0" fontId="31" fillId="0" borderId="37" xfId="4" applyFont="1" applyBorder="1" applyAlignment="1"/>
    <xf numFmtId="0" fontId="31" fillId="0" borderId="35" xfId="0" applyFont="1" applyBorder="1" applyProtection="1">
      <protection hidden="1"/>
    </xf>
    <xf numFmtId="172" fontId="31" fillId="0" borderId="36" xfId="2" applyNumberFormat="1" applyFont="1" applyBorder="1" applyAlignment="1" applyProtection="1">
      <alignment horizontal="right"/>
      <protection hidden="1"/>
    </xf>
    <xf numFmtId="43" fontId="31" fillId="0" borderId="35" xfId="0" applyNumberFormat="1" applyFont="1" applyBorder="1" applyAlignment="1" applyProtection="1">
      <alignment horizontal="center"/>
      <protection hidden="1"/>
    </xf>
    <xf numFmtId="174" fontId="19" fillId="0" borderId="0" xfId="0" applyNumberFormat="1" applyFont="1" applyBorder="1" applyProtection="1">
      <protection hidden="1"/>
    </xf>
    <xf numFmtId="0" fontId="5" fillId="0" borderId="15" xfId="0" applyFont="1" applyBorder="1" applyAlignment="1" applyProtection="1">
      <alignment horizontal="center"/>
      <protection hidden="1"/>
    </xf>
    <xf numFmtId="0" fontId="31" fillId="0" borderId="35" xfId="0" applyFont="1" applyBorder="1" applyAlignment="1">
      <alignment horizontal="center"/>
    </xf>
    <xf numFmtId="0" fontId="31" fillId="0" borderId="37" xfId="0" applyFont="1" applyBorder="1" applyAlignment="1"/>
    <xf numFmtId="43" fontId="31" fillId="0" borderId="0" xfId="0" applyNumberFormat="1" applyFont="1" applyBorder="1" applyAlignment="1" applyProtection="1">
      <protection hidden="1"/>
    </xf>
    <xf numFmtId="2" fontId="19" fillId="0" borderId="0" xfId="0" applyNumberFormat="1" applyFont="1" applyBorder="1" applyProtection="1">
      <protection hidden="1"/>
    </xf>
    <xf numFmtId="0" fontId="31" fillId="3" borderId="54" xfId="0" applyFont="1" applyFill="1" applyBorder="1" applyAlignment="1">
      <alignment vertical="center"/>
    </xf>
    <xf numFmtId="0" fontId="31" fillId="3" borderId="55" xfId="0" applyFont="1" applyFill="1" applyBorder="1" applyAlignment="1">
      <alignment vertical="center"/>
    </xf>
    <xf numFmtId="175" fontId="31" fillId="0" borderId="36" xfId="5" applyNumberFormat="1" applyFont="1" applyFill="1" applyBorder="1" applyAlignment="1"/>
    <xf numFmtId="176" fontId="31" fillId="0" borderId="56" xfId="6" applyNumberFormat="1" applyFont="1" applyFill="1" applyBorder="1" applyAlignment="1">
      <alignment horizontal="center"/>
    </xf>
    <xf numFmtId="0" fontId="31" fillId="0" borderId="57" xfId="3" applyFont="1" applyFill="1" applyBorder="1"/>
    <xf numFmtId="2" fontId="31" fillId="0" borderId="36" xfId="2" applyNumberFormat="1" applyFont="1" applyBorder="1" applyAlignment="1">
      <alignment horizontal="center"/>
    </xf>
    <xf numFmtId="176" fontId="31" fillId="0" borderId="30" xfId="6" applyNumberFormat="1" applyFont="1" applyFill="1" applyBorder="1" applyAlignment="1">
      <alignment horizontal="center"/>
    </xf>
    <xf numFmtId="0" fontId="31" fillId="0" borderId="37" xfId="3" applyFont="1" applyFill="1" applyBorder="1"/>
    <xf numFmtId="0" fontId="31" fillId="0" borderId="37" xfId="3" applyFont="1" applyBorder="1"/>
    <xf numFmtId="176" fontId="31" fillId="0" borderId="36" xfId="2" applyNumberFormat="1" applyFont="1" applyBorder="1" applyAlignment="1">
      <alignment horizontal="center"/>
    </xf>
    <xf numFmtId="0" fontId="31" fillId="0" borderId="30" xfId="3" applyFont="1" applyBorder="1" applyAlignment="1">
      <alignment horizontal="center"/>
    </xf>
    <xf numFmtId="0" fontId="31" fillId="0" borderId="35" xfId="3" applyFont="1" applyBorder="1"/>
    <xf numFmtId="0" fontId="31" fillId="0" borderId="36" xfId="3" applyFont="1" applyFill="1" applyBorder="1"/>
    <xf numFmtId="0" fontId="31" fillId="0" borderId="0" xfId="3" applyFont="1" applyBorder="1"/>
    <xf numFmtId="176" fontId="31" fillId="0" borderId="36" xfId="2" applyNumberFormat="1" applyFont="1" applyBorder="1" applyAlignment="1"/>
    <xf numFmtId="168" fontId="19" fillId="0" borderId="58" xfId="1" applyNumberFormat="1" applyFont="1" applyBorder="1" applyProtection="1">
      <protection hidden="1"/>
    </xf>
    <xf numFmtId="0" fontId="19" fillId="0" borderId="46" xfId="0" applyFont="1" applyBorder="1" applyProtection="1">
      <protection hidden="1"/>
    </xf>
    <xf numFmtId="0" fontId="19" fillId="0" borderId="47" xfId="0" applyFont="1" applyBorder="1" applyProtection="1">
      <protection hidden="1"/>
    </xf>
    <xf numFmtId="0" fontId="19" fillId="0" borderId="47" xfId="0" applyFont="1" applyBorder="1" applyAlignment="1" applyProtection="1">
      <alignment horizontal="right"/>
      <protection hidden="1"/>
    </xf>
    <xf numFmtId="171" fontId="19" fillId="0" borderId="59" xfId="1" applyNumberFormat="1" applyFont="1" applyBorder="1" applyAlignment="1" applyProtection="1">
      <alignment horizontal="center"/>
      <protection hidden="1"/>
    </xf>
    <xf numFmtId="0" fontId="31" fillId="0" borderId="0" xfId="3" applyFont="1" applyFill="1" applyBorder="1"/>
    <xf numFmtId="0" fontId="32" fillId="0" borderId="5" xfId="0" applyFont="1" applyBorder="1" applyAlignment="1" applyProtection="1">
      <protection locked="0"/>
    </xf>
    <xf numFmtId="0" fontId="32" fillId="0" borderId="6" xfId="0" applyFont="1" applyBorder="1" applyAlignment="1" applyProtection="1">
      <protection locked="0"/>
    </xf>
    <xf numFmtId="0" fontId="33" fillId="0" borderId="35" xfId="3" applyFont="1" applyBorder="1" applyAlignment="1">
      <alignment horizontal="center"/>
    </xf>
    <xf numFmtId="0" fontId="31" fillId="0" borderId="57" xfId="3" applyFont="1" applyBorder="1"/>
    <xf numFmtId="0" fontId="33" fillId="0" borderId="37" xfId="3" applyFont="1" applyBorder="1"/>
    <xf numFmtId="0" fontId="33" fillId="0" borderId="37" xfId="3" applyFont="1" applyFill="1" applyBorder="1"/>
    <xf numFmtId="0" fontId="31" fillId="0" borderId="35" xfId="0" applyFont="1" applyBorder="1" applyAlignment="1" applyProtection="1">
      <alignment horizontal="centerContinuous"/>
      <protection hidden="1"/>
    </xf>
    <xf numFmtId="0" fontId="8" fillId="0" borderId="0" xfId="0" applyFont="1" applyBorder="1" applyAlignment="1" applyProtection="1">
      <protection locked="0"/>
    </xf>
    <xf numFmtId="0" fontId="32" fillId="0" borderId="0" xfId="0" applyFont="1" applyBorder="1" applyAlignment="1" applyProtection="1">
      <protection locked="0"/>
    </xf>
    <xf numFmtId="0" fontId="32" fillId="0" borderId="8" xfId="0" applyFont="1" applyBorder="1" applyAlignment="1" applyProtection="1">
      <protection locked="0"/>
    </xf>
    <xf numFmtId="0" fontId="31" fillId="0" borderId="36" xfId="3" applyFont="1" applyBorder="1"/>
    <xf numFmtId="0" fontId="31" fillId="0" borderId="29" xfId="3" applyFont="1" applyFill="1" applyBorder="1"/>
    <xf numFmtId="177" fontId="31" fillId="0" borderId="36" xfId="2" applyNumberFormat="1" applyFont="1" applyBorder="1" applyAlignment="1">
      <alignment horizontal="center"/>
    </xf>
    <xf numFmtId="0" fontId="32" fillId="0" borderId="10" xfId="0" applyFont="1" applyBorder="1" applyAlignment="1" applyProtection="1">
      <protection locked="0"/>
    </xf>
    <xf numFmtId="0" fontId="32" fillId="0" borderId="11" xfId="0" applyFont="1" applyBorder="1" applyAlignment="1" applyProtection="1">
      <protection locked="0"/>
    </xf>
    <xf numFmtId="169" fontId="31" fillId="0" borderId="37" xfId="2" applyFont="1" applyBorder="1" applyProtection="1">
      <protection hidden="1"/>
    </xf>
    <xf numFmtId="43" fontId="31" fillId="0" borderId="36" xfId="0" applyNumberFormat="1" applyFont="1" applyBorder="1" applyAlignment="1" applyProtection="1">
      <alignment horizontal="centerContinuous"/>
      <protection hidden="1"/>
    </xf>
    <xf numFmtId="0" fontId="8" fillId="2" borderId="60" xfId="0" applyFont="1" applyFill="1" applyBorder="1" applyAlignment="1" applyProtection="1">
      <alignment horizontal="center" vertical="center"/>
      <protection hidden="1"/>
    </xf>
    <xf numFmtId="0" fontId="19" fillId="0" borderId="22" xfId="0" applyFont="1" applyBorder="1" applyProtection="1">
      <protection hidden="1"/>
    </xf>
    <xf numFmtId="0" fontId="8" fillId="2" borderId="62" xfId="0" applyFont="1" applyFill="1" applyBorder="1" applyAlignment="1" applyProtection="1">
      <alignment horizontal="right" vertical="center"/>
      <protection hidden="1"/>
    </xf>
    <xf numFmtId="0" fontId="31" fillId="0" borderId="44" xfId="0" applyFont="1" applyBorder="1" applyAlignment="1" applyProtection="1">
      <alignment horizontal="centerContinuous"/>
      <protection hidden="1"/>
    </xf>
    <xf numFmtId="0" fontId="31" fillId="0" borderId="45" xfId="0" applyFont="1" applyBorder="1" applyAlignment="1" applyProtection="1">
      <alignment horizontal="centerContinuous"/>
      <protection hidden="1"/>
    </xf>
    <xf numFmtId="164" fontId="31" fillId="0" borderId="47" xfId="1" applyFont="1" applyBorder="1" applyProtection="1">
      <protection hidden="1"/>
    </xf>
    <xf numFmtId="0" fontId="31" fillId="0" borderId="47" xfId="0" applyFont="1" applyBorder="1" applyProtection="1">
      <protection hidden="1"/>
    </xf>
    <xf numFmtId="0" fontId="31" fillId="0" borderId="45" xfId="0" applyFont="1" applyBorder="1" applyProtection="1">
      <protection hidden="1"/>
    </xf>
    <xf numFmtId="43" fontId="31" fillId="0" borderId="46" xfId="0" applyNumberFormat="1" applyFont="1" applyBorder="1" applyAlignment="1" applyProtection="1">
      <alignment horizontal="centerContinuous"/>
      <protection hidden="1"/>
    </xf>
    <xf numFmtId="0" fontId="31" fillId="0" borderId="47" xfId="0" applyFont="1" applyBorder="1" applyProtection="1">
      <protection locked="0"/>
    </xf>
    <xf numFmtId="0" fontId="31" fillId="0" borderId="48" xfId="0" applyFont="1" applyBorder="1" applyProtection="1">
      <protection locked="0"/>
    </xf>
    <xf numFmtId="0" fontId="5" fillId="0" borderId="29" xfId="0" applyFont="1" applyBorder="1" applyAlignment="1" applyProtection="1">
      <alignment horizontal="right"/>
      <protection hidden="1"/>
    </xf>
    <xf numFmtId="171" fontId="5" fillId="0" borderId="64" xfId="1" applyNumberFormat="1" applyFont="1" applyBorder="1" applyAlignment="1" applyProtection="1">
      <alignment horizontal="centerContinuous"/>
      <protection hidden="1"/>
    </xf>
    <xf numFmtId="178" fontId="5" fillId="0" borderId="29" xfId="1" applyNumberFormat="1" applyFont="1" applyBorder="1" applyAlignment="1" applyProtection="1">
      <alignment horizontal="centerContinuous"/>
      <protection hidden="1"/>
    </xf>
    <xf numFmtId="164" fontId="5" fillId="0" borderId="33" xfId="1" applyFont="1" applyBorder="1" applyAlignment="1" applyProtection="1">
      <alignment horizontal="centerContinuous"/>
      <protection locked="0"/>
    </xf>
    <xf numFmtId="0" fontId="5" fillId="0" borderId="29" xfId="0" applyFont="1" applyBorder="1" applyAlignment="1" applyProtection="1">
      <alignment horizontal="centerContinuous"/>
      <protection locked="0"/>
    </xf>
    <xf numFmtId="0" fontId="5" fillId="0" borderId="65" xfId="0" applyFont="1" applyBorder="1" applyAlignment="1" applyProtection="1">
      <alignment horizontal="centerContinuous"/>
      <protection locked="0"/>
    </xf>
    <xf numFmtId="0" fontId="34" fillId="0" borderId="0" xfId="0" applyFont="1" applyProtection="1">
      <protection hidden="1"/>
    </xf>
    <xf numFmtId="0" fontId="5" fillId="0" borderId="4" xfId="0" applyFont="1" applyBorder="1" applyProtection="1">
      <protection hidden="1"/>
    </xf>
    <xf numFmtId="168" fontId="5" fillId="0" borderId="39" xfId="1" applyNumberFormat="1" applyFont="1" applyBorder="1" applyProtection="1">
      <protection hidden="1"/>
    </xf>
    <xf numFmtId="0" fontId="5" fillId="0" borderId="36" xfId="0" applyFont="1" applyBorder="1" applyProtection="1">
      <protection hidden="1"/>
    </xf>
    <xf numFmtId="0" fontId="5" fillId="0" borderId="37" xfId="0" applyFont="1" applyBorder="1" applyProtection="1">
      <protection hidden="1"/>
    </xf>
    <xf numFmtId="0" fontId="5" fillId="0" borderId="37" xfId="0" applyFont="1" applyBorder="1" applyAlignment="1" applyProtection="1">
      <alignment horizontal="right"/>
      <protection hidden="1"/>
    </xf>
    <xf numFmtId="171" fontId="5" fillId="0" borderId="40" xfId="1" applyNumberFormat="1" applyFont="1" applyBorder="1" applyAlignment="1" applyProtection="1">
      <alignment horizontal="centerContinuous"/>
      <protection hidden="1"/>
    </xf>
    <xf numFmtId="178" fontId="5" fillId="0" borderId="37" xfId="1" applyNumberFormat="1" applyFont="1" applyBorder="1" applyAlignment="1" applyProtection="1">
      <alignment horizontal="centerContinuous"/>
      <protection hidden="1"/>
    </xf>
    <xf numFmtId="164" fontId="5" fillId="0" borderId="36" xfId="1" applyFont="1" applyBorder="1" applyAlignment="1" applyProtection="1">
      <alignment horizontal="centerContinuous"/>
      <protection locked="0"/>
    </xf>
    <xf numFmtId="0" fontId="5" fillId="0" borderId="37" xfId="0" applyFont="1" applyBorder="1" applyAlignment="1" applyProtection="1">
      <alignment horizontal="centerContinuous"/>
      <protection locked="0"/>
    </xf>
    <xf numFmtId="0" fontId="5" fillId="0" borderId="38" xfId="0" applyFont="1" applyBorder="1" applyAlignment="1" applyProtection="1">
      <alignment horizontal="centerContinuous"/>
      <protection locked="0"/>
    </xf>
    <xf numFmtId="0" fontId="0" fillId="0" borderId="0" xfId="0" applyFont="1" applyProtection="1">
      <protection hidden="1"/>
    </xf>
    <xf numFmtId="0" fontId="8" fillId="0" borderId="7" xfId="0" applyFont="1" applyBorder="1" applyProtection="1">
      <protection hidden="1"/>
    </xf>
    <xf numFmtId="0" fontId="32" fillId="0" borderId="0" xfId="0" applyFont="1" applyBorder="1" applyProtection="1">
      <protection hidden="1"/>
    </xf>
    <xf numFmtId="168" fontId="8" fillId="0" borderId="39" xfId="1" applyNumberFormat="1" applyFont="1" applyBorder="1" applyAlignment="1" applyProtection="1">
      <alignment vertical="center"/>
      <protection hidden="1"/>
    </xf>
    <xf numFmtId="0" fontId="8" fillId="0" borderId="36" xfId="0" applyFont="1" applyBorder="1" applyAlignment="1" applyProtection="1">
      <alignment vertical="center"/>
      <protection hidden="1"/>
    </xf>
    <xf numFmtId="0" fontId="35" fillId="0" borderId="37" xfId="0" applyFont="1" applyBorder="1" applyProtection="1">
      <protection hidden="1"/>
    </xf>
    <xf numFmtId="172" fontId="36" fillId="0" borderId="40" xfId="2" applyNumberFormat="1" applyFont="1" applyBorder="1" applyAlignment="1" applyProtection="1">
      <alignment horizontal="center"/>
      <protection hidden="1"/>
    </xf>
    <xf numFmtId="0" fontId="32" fillId="0" borderId="9" xfId="0" applyFont="1" applyBorder="1" applyProtection="1">
      <protection hidden="1"/>
    </xf>
    <xf numFmtId="0" fontId="35" fillId="0" borderId="37" xfId="0" applyFont="1" applyBorder="1" applyAlignment="1" applyProtection="1">
      <alignment vertical="center"/>
      <protection hidden="1"/>
    </xf>
    <xf numFmtId="172" fontId="36" fillId="0" borderId="40" xfId="2" applyNumberFormat="1" applyFont="1" applyBorder="1" applyAlignment="1" applyProtection="1">
      <alignment horizontal="centerContinuous"/>
      <protection hidden="1"/>
    </xf>
    <xf numFmtId="0" fontId="5" fillId="2" borderId="4" xfId="0" applyFont="1" applyFill="1" applyBorder="1" applyAlignment="1" applyProtection="1">
      <alignment horizontal="centerContinuous"/>
      <protection hidden="1"/>
    </xf>
    <xf numFmtId="0" fontId="5" fillId="2" borderId="5" xfId="0" applyFont="1" applyFill="1" applyBorder="1" applyAlignment="1" applyProtection="1">
      <alignment horizontal="centerContinuous"/>
      <protection hidden="1"/>
    </xf>
    <xf numFmtId="0" fontId="5" fillId="2" borderId="5" xfId="0" applyFont="1" applyFill="1" applyBorder="1" applyProtection="1">
      <protection hidden="1"/>
    </xf>
    <xf numFmtId="0" fontId="5" fillId="2" borderId="17" xfId="0" applyFont="1" applyFill="1" applyBorder="1" applyProtection="1">
      <protection hidden="1"/>
    </xf>
    <xf numFmtId="0" fontId="5" fillId="2" borderId="6" xfId="0" applyFont="1" applyFill="1" applyBorder="1" applyProtection="1">
      <protection hidden="1"/>
    </xf>
    <xf numFmtId="0" fontId="37" fillId="0" borderId="15" xfId="0" applyFont="1" applyBorder="1" applyAlignment="1" applyProtection="1">
      <protection hidden="1"/>
    </xf>
    <xf numFmtId="0" fontId="8" fillId="2" borderId="7" xfId="0" applyFont="1" applyFill="1" applyBorder="1" applyAlignment="1" applyProtection="1">
      <alignment horizontal="centerContinuous"/>
      <protection hidden="1"/>
    </xf>
    <xf numFmtId="0" fontId="8" fillId="2" borderId="0" xfId="0" applyFont="1" applyFill="1" applyBorder="1" applyAlignment="1" applyProtection="1">
      <alignment horizontal="centerContinuous"/>
      <protection hidden="1"/>
    </xf>
    <xf numFmtId="0" fontId="8" fillId="2" borderId="0" xfId="0" applyFont="1" applyFill="1" applyBorder="1" applyProtection="1">
      <protection hidden="1"/>
    </xf>
    <xf numFmtId="0" fontId="8" fillId="2" borderId="19" xfId="0" applyFont="1" applyFill="1" applyBorder="1" applyProtection="1">
      <protection hidden="1"/>
    </xf>
    <xf numFmtId="0" fontId="8" fillId="2" borderId="8" xfId="0" applyFont="1" applyFill="1" applyBorder="1" applyAlignment="1" applyProtection="1">
      <alignment horizontal="centerContinuous"/>
      <protection hidden="1"/>
    </xf>
    <xf numFmtId="0" fontId="5" fillId="2" borderId="9" xfId="0" applyFont="1" applyFill="1" applyBorder="1" applyProtection="1">
      <protection hidden="1"/>
    </xf>
    <xf numFmtId="0" fontId="5" fillId="2" borderId="10" xfId="0" applyFont="1" applyFill="1" applyBorder="1" applyProtection="1">
      <protection hidden="1"/>
    </xf>
    <xf numFmtId="0" fontId="5" fillId="2" borderId="25" xfId="0" applyFont="1" applyFill="1" applyBorder="1" applyProtection="1">
      <protection hidden="1"/>
    </xf>
    <xf numFmtId="0" fontId="5" fillId="2" borderId="11" xfId="0" applyFont="1" applyFill="1" applyBorder="1" applyProtection="1">
      <protection hidden="1"/>
    </xf>
    <xf numFmtId="0" fontId="34" fillId="0" borderId="0" xfId="0" applyFont="1" applyAlignment="1" applyProtection="1">
      <alignment horizontal="center"/>
      <protection hidden="1"/>
    </xf>
    <xf numFmtId="164" fontId="8" fillId="0" borderId="66" xfId="1" applyFont="1" applyBorder="1" applyAlignment="1" applyProtection="1">
      <alignment vertical="center"/>
      <protection hidden="1"/>
    </xf>
    <xf numFmtId="0" fontId="8" fillId="0" borderId="67" xfId="0" applyFont="1" applyBorder="1" applyAlignment="1" applyProtection="1">
      <alignment vertical="center"/>
      <protection hidden="1"/>
    </xf>
    <xf numFmtId="0" fontId="35" fillId="0" borderId="67" xfId="0" applyFont="1" applyBorder="1" applyAlignment="1" applyProtection="1">
      <alignment vertical="center"/>
      <protection hidden="1"/>
    </xf>
    <xf numFmtId="0" fontId="35" fillId="0" borderId="68" xfId="0" applyFont="1" applyBorder="1" applyAlignment="1" applyProtection="1">
      <alignment vertical="center"/>
      <protection hidden="1"/>
    </xf>
    <xf numFmtId="0" fontId="35" fillId="0" borderId="67" xfId="0" applyFont="1" applyBorder="1" applyAlignment="1" applyProtection="1">
      <alignment horizontal="center" vertical="center"/>
      <protection hidden="1"/>
    </xf>
    <xf numFmtId="0" fontId="35" fillId="0" borderId="68" xfId="0" applyFont="1" applyBorder="1" applyAlignment="1" applyProtection="1">
      <alignment horizontal="center" vertical="center"/>
      <protection hidden="1"/>
    </xf>
    <xf numFmtId="0" fontId="5" fillId="0" borderId="69" xfId="0" applyFont="1" applyBorder="1" applyProtection="1">
      <protection hidden="1"/>
    </xf>
    <xf numFmtId="0" fontId="0" fillId="0" borderId="0" xfId="0" applyFont="1" applyAlignment="1" applyProtection="1">
      <alignment horizontal="center"/>
      <protection hidden="1"/>
    </xf>
    <xf numFmtId="164" fontId="8" fillId="0" borderId="34" xfId="1" applyFont="1" applyBorder="1" applyAlignment="1" applyProtection="1">
      <alignment vertical="center"/>
      <protection hidden="1"/>
    </xf>
    <xf numFmtId="0" fontId="8" fillId="0" borderId="37" xfId="0" applyFont="1" applyBorder="1" applyAlignment="1" applyProtection="1">
      <alignment vertical="center"/>
      <protection hidden="1"/>
    </xf>
    <xf numFmtId="0" fontId="35" fillId="0" borderId="35" xfId="0" applyFont="1" applyBorder="1" applyAlignment="1" applyProtection="1">
      <alignment vertical="center"/>
      <protection hidden="1"/>
    </xf>
    <xf numFmtId="0" fontId="36" fillId="0" borderId="37" xfId="0" applyFont="1" applyBorder="1" applyAlignment="1" applyProtection="1">
      <alignment horizontal="center" vertical="center"/>
      <protection hidden="1"/>
    </xf>
    <xf numFmtId="0" fontId="6" fillId="0" borderId="35" xfId="0" applyFont="1" applyBorder="1" applyAlignment="1" applyProtection="1">
      <alignment horizontal="center" vertical="center"/>
      <protection locked="0"/>
    </xf>
    <xf numFmtId="169" fontId="5" fillId="0" borderId="38" xfId="2" applyFont="1" applyBorder="1" applyProtection="1">
      <protection locked="0"/>
    </xf>
    <xf numFmtId="168" fontId="5" fillId="0" borderId="70" xfId="1" applyNumberFormat="1" applyFont="1" applyBorder="1" applyProtection="1">
      <protection hidden="1"/>
    </xf>
    <xf numFmtId="0" fontId="5" fillId="0" borderId="43" xfId="0" applyFont="1" applyBorder="1" applyProtection="1">
      <protection hidden="1"/>
    </xf>
    <xf numFmtId="0" fontId="5" fillId="0" borderId="43" xfId="0" applyFont="1" applyBorder="1" applyAlignment="1" applyProtection="1">
      <alignment horizontal="right"/>
      <protection hidden="1"/>
    </xf>
    <xf numFmtId="178" fontId="5" fillId="0" borderId="42" xfId="1" applyNumberFormat="1" applyFont="1" applyBorder="1" applyAlignment="1" applyProtection="1">
      <alignment horizontal="centerContinuous"/>
      <protection hidden="1"/>
    </xf>
    <xf numFmtId="178" fontId="5" fillId="0" borderId="43" xfId="1" applyNumberFormat="1" applyFont="1" applyBorder="1" applyAlignment="1" applyProtection="1">
      <alignment horizontal="centerContinuous"/>
      <protection hidden="1"/>
    </xf>
    <xf numFmtId="164" fontId="5" fillId="0" borderId="57" xfId="1" applyFont="1" applyBorder="1" applyAlignment="1" applyProtection="1">
      <alignment horizontal="centerContinuous"/>
      <protection locked="0"/>
    </xf>
    <xf numFmtId="0" fontId="5" fillId="0" borderId="43" xfId="0" applyFont="1" applyBorder="1" applyAlignment="1" applyProtection="1">
      <alignment horizontal="centerContinuous"/>
      <protection locked="0"/>
    </xf>
    <xf numFmtId="0" fontId="5" fillId="0" borderId="71" xfId="0" applyFont="1" applyBorder="1" applyAlignment="1" applyProtection="1">
      <alignment horizontal="centerContinuous"/>
      <protection locked="0"/>
    </xf>
    <xf numFmtId="0" fontId="37" fillId="0" borderId="37" xfId="0" applyFont="1" applyBorder="1" applyAlignment="1" applyProtection="1">
      <alignment vertical="center"/>
      <protection hidden="1"/>
    </xf>
    <xf numFmtId="0" fontId="5" fillId="0" borderId="37" xfId="0" applyFont="1" applyBorder="1" applyAlignment="1" applyProtection="1">
      <alignment vertical="center"/>
      <protection hidden="1"/>
    </xf>
    <xf numFmtId="0" fontId="5" fillId="0" borderId="35" xfId="0" applyFont="1" applyBorder="1" applyAlignment="1" applyProtection="1">
      <alignment vertical="center"/>
      <protection hidden="1"/>
    </xf>
    <xf numFmtId="168" fontId="5" fillId="0" borderId="58" xfId="1" applyNumberFormat="1" applyFont="1" applyBorder="1" applyProtection="1">
      <protection hidden="1"/>
    </xf>
    <xf numFmtId="164" fontId="5" fillId="0" borderId="59" xfId="1" applyFont="1" applyBorder="1" applyAlignment="1" applyProtection="1">
      <alignment horizontal="centerContinuous"/>
      <protection hidden="1"/>
    </xf>
    <xf numFmtId="164" fontId="5" fillId="0" borderId="47" xfId="1" applyFont="1" applyBorder="1" applyAlignment="1" applyProtection="1">
      <alignment horizontal="centerContinuous"/>
      <protection hidden="1"/>
    </xf>
    <xf numFmtId="164" fontId="5" fillId="0" borderId="46" xfId="1" applyFont="1" applyBorder="1" applyAlignment="1" applyProtection="1">
      <alignment horizontal="centerContinuous"/>
      <protection locked="0"/>
    </xf>
    <xf numFmtId="0" fontId="5" fillId="0" borderId="6" xfId="0" applyFont="1" applyBorder="1" applyProtection="1">
      <protection hidden="1"/>
    </xf>
    <xf numFmtId="0" fontId="5" fillId="0" borderId="8" xfId="0" applyFont="1" applyBorder="1" applyProtection="1">
      <protection hidden="1"/>
    </xf>
    <xf numFmtId="0" fontId="5" fillId="0" borderId="11" xfId="0" applyFont="1" applyBorder="1" applyProtection="1">
      <protection hidden="1"/>
    </xf>
    <xf numFmtId="0" fontId="22" fillId="0" borderId="0" xfId="0" applyFont="1" applyProtection="1">
      <protection hidden="1"/>
    </xf>
    <xf numFmtId="0" fontId="8" fillId="2" borderId="18" xfId="0" applyFont="1" applyFill="1" applyBorder="1" applyProtection="1">
      <protection hidden="1"/>
    </xf>
    <xf numFmtId="0" fontId="8" fillId="2" borderId="5" xfId="0" applyFont="1" applyFill="1" applyBorder="1" applyProtection="1">
      <protection hidden="1"/>
    </xf>
    <xf numFmtId="0" fontId="8" fillId="2" borderId="17" xfId="0" applyFont="1" applyFill="1" applyBorder="1" applyProtection="1">
      <protection hidden="1"/>
    </xf>
    <xf numFmtId="0" fontId="8" fillId="2" borderId="61" xfId="0" applyFont="1" applyFill="1" applyBorder="1" applyProtection="1">
      <protection hidden="1"/>
    </xf>
    <xf numFmtId="0" fontId="6" fillId="2" borderId="21" xfId="0" applyFont="1" applyFill="1" applyBorder="1" applyAlignment="1" applyProtection="1">
      <alignment horizontal="center"/>
      <protection hidden="1"/>
    </xf>
    <xf numFmtId="0" fontId="8" fillId="2" borderId="19" xfId="0" applyFont="1" applyFill="1" applyBorder="1" applyAlignment="1" applyProtection="1">
      <alignment horizontal="centerContinuous"/>
      <protection hidden="1"/>
    </xf>
    <xf numFmtId="0" fontId="8" fillId="2" borderId="41" xfId="0" applyFont="1" applyFill="1" applyBorder="1" applyAlignment="1" applyProtection="1">
      <alignment horizontal="centerContinuous"/>
      <protection hidden="1"/>
    </xf>
    <xf numFmtId="0" fontId="8" fillId="2" borderId="26" xfId="0" applyFont="1" applyFill="1" applyBorder="1" applyProtection="1">
      <protection hidden="1"/>
    </xf>
    <xf numFmtId="0" fontId="8" fillId="2" borderId="10" xfId="0" applyFont="1" applyFill="1" applyBorder="1" applyProtection="1">
      <protection hidden="1"/>
    </xf>
    <xf numFmtId="0" fontId="8" fillId="2" borderId="25" xfId="0" applyFont="1" applyFill="1" applyBorder="1" applyProtection="1">
      <protection hidden="1"/>
    </xf>
    <xf numFmtId="0" fontId="8" fillId="2" borderId="63" xfId="0" applyFont="1" applyFill="1" applyBorder="1" applyProtection="1">
      <protection hidden="1"/>
    </xf>
    <xf numFmtId="0" fontId="8" fillId="2" borderId="10" xfId="0" applyFont="1" applyFill="1" applyBorder="1" applyAlignment="1" applyProtection="1">
      <alignment horizontal="centerContinuous"/>
      <protection hidden="1"/>
    </xf>
    <xf numFmtId="0" fontId="5" fillId="0" borderId="32" xfId="0" applyFont="1" applyBorder="1" applyProtection="1">
      <protection hidden="1"/>
    </xf>
    <xf numFmtId="0" fontId="5" fillId="0" borderId="72" xfId="0" applyFont="1" applyBorder="1" applyProtection="1">
      <protection hidden="1"/>
    </xf>
    <xf numFmtId="0" fontId="5" fillId="0" borderId="65" xfId="0" applyFont="1" applyBorder="1" applyProtection="1">
      <protection hidden="1"/>
    </xf>
    <xf numFmtId="0" fontId="37" fillId="0" borderId="0" xfId="0" applyFont="1" applyBorder="1" applyAlignment="1" applyProtection="1">
      <alignment vertical="center"/>
      <protection hidden="1"/>
    </xf>
    <xf numFmtId="0" fontId="36" fillId="0" borderId="0" xfId="0" applyFont="1" applyBorder="1" applyAlignment="1" applyProtection="1">
      <alignment horizontal="center" vertical="center"/>
      <protection hidden="1"/>
    </xf>
    <xf numFmtId="169" fontId="5" fillId="0" borderId="71" xfId="2" applyFont="1" applyBorder="1" applyProtection="1">
      <protection locked="0"/>
    </xf>
    <xf numFmtId="0" fontId="5" fillId="0" borderId="39" xfId="0" applyFont="1" applyBorder="1" applyProtection="1">
      <protection hidden="1"/>
    </xf>
    <xf numFmtId="0" fontId="5" fillId="0" borderId="35" xfId="0" applyFont="1" applyBorder="1" applyProtection="1">
      <protection hidden="1"/>
    </xf>
    <xf numFmtId="0" fontId="5" fillId="0" borderId="40" xfId="0" applyFont="1" applyBorder="1" applyProtection="1">
      <protection hidden="1"/>
    </xf>
    <xf numFmtId="0" fontId="5" fillId="0" borderId="38" xfId="0" applyFont="1" applyBorder="1" applyProtection="1">
      <protection hidden="1"/>
    </xf>
    <xf numFmtId="0" fontId="38" fillId="0" borderId="0" xfId="0" applyFont="1" applyProtection="1">
      <protection hidden="1"/>
    </xf>
    <xf numFmtId="164" fontId="8" fillId="0" borderId="4" xfId="1" applyFont="1" applyBorder="1" applyAlignment="1" applyProtection="1">
      <alignment vertical="center"/>
      <protection hidden="1"/>
    </xf>
    <xf numFmtId="0" fontId="37" fillId="0" borderId="5" xfId="0" applyFont="1" applyBorder="1" applyAlignment="1" applyProtection="1">
      <alignment vertical="center"/>
      <protection hidden="1"/>
    </xf>
    <xf numFmtId="0" fontId="5" fillId="0" borderId="5" xfId="0" applyFont="1" applyBorder="1" applyAlignment="1" applyProtection="1">
      <alignment vertical="center"/>
      <protection hidden="1"/>
    </xf>
    <xf numFmtId="0" fontId="36" fillId="0" borderId="5" xfId="0" applyFont="1" applyBorder="1" applyAlignment="1" applyProtection="1">
      <alignment horizontal="center" vertical="center"/>
      <protection hidden="1"/>
    </xf>
    <xf numFmtId="0" fontId="6" fillId="0" borderId="5" xfId="0" applyFont="1" applyBorder="1" applyAlignment="1" applyProtection="1">
      <alignment horizontal="center" vertical="center"/>
      <protection locked="0"/>
    </xf>
    <xf numFmtId="169" fontId="5" fillId="0" borderId="5" xfId="2" applyFont="1" applyBorder="1" applyProtection="1">
      <protection locked="0"/>
    </xf>
    <xf numFmtId="164" fontId="8" fillId="0" borderId="7" xfId="1" applyFont="1" applyBorder="1" applyAlignment="1" applyProtection="1">
      <alignment vertical="center"/>
      <protection hidden="1"/>
    </xf>
    <xf numFmtId="0" fontId="6" fillId="0" borderId="0" xfId="0" applyFont="1" applyBorder="1" applyAlignment="1" applyProtection="1">
      <alignment horizontal="center" vertical="center"/>
      <protection locked="0"/>
    </xf>
    <xf numFmtId="169" fontId="5" fillId="0" borderId="0" xfId="2" applyFont="1" applyBorder="1" applyProtection="1">
      <protection locked="0"/>
    </xf>
    <xf numFmtId="164" fontId="5" fillId="0" borderId="7" xfId="1" applyFont="1" applyBorder="1" applyProtection="1">
      <protection hidden="1"/>
    </xf>
    <xf numFmtId="164" fontId="5" fillId="0" borderId="0" xfId="0" applyNumberFormat="1" applyFont="1" applyBorder="1" applyAlignment="1" applyProtection="1">
      <alignment horizontal="center"/>
      <protection hidden="1"/>
    </xf>
    <xf numFmtId="0" fontId="5" fillId="0" borderId="0" xfId="0" applyFont="1" applyBorder="1" applyAlignment="1" applyProtection="1">
      <alignment horizontal="centerContinuous"/>
      <protection locked="0"/>
    </xf>
    <xf numFmtId="0" fontId="5" fillId="0" borderId="58" xfId="0" applyFont="1" applyBorder="1" applyProtection="1">
      <protection hidden="1"/>
    </xf>
    <xf numFmtId="0" fontId="5" fillId="0" borderId="59" xfId="0" applyFont="1" applyBorder="1" applyProtection="1">
      <protection hidden="1"/>
    </xf>
    <xf numFmtId="0" fontId="5" fillId="0" borderId="48" xfId="0" applyFont="1" applyBorder="1" applyProtection="1">
      <protection hidden="1"/>
    </xf>
    <xf numFmtId="0" fontId="5" fillId="0" borderId="7" xfId="0" applyFont="1" applyBorder="1" applyProtection="1">
      <protection hidden="1"/>
    </xf>
    <xf numFmtId="0" fontId="5" fillId="0" borderId="9" xfId="0" applyFont="1" applyBorder="1" applyProtection="1">
      <protection hidden="1"/>
    </xf>
    <xf numFmtId="0" fontId="5" fillId="0" borderId="4" xfId="0" applyFont="1" applyBorder="1" applyAlignment="1" applyProtection="1">
      <alignment vertical="center"/>
      <protection hidden="1"/>
    </xf>
    <xf numFmtId="0" fontId="5" fillId="0" borderId="17" xfId="0" applyFont="1" applyBorder="1" applyAlignment="1" applyProtection="1">
      <alignment vertical="center"/>
      <protection hidden="1"/>
    </xf>
    <xf numFmtId="0" fontId="5" fillId="0" borderId="73" xfId="0" applyFont="1" applyBorder="1" applyAlignment="1" applyProtection="1">
      <alignment vertical="center"/>
      <protection hidden="1"/>
    </xf>
    <xf numFmtId="0" fontId="5" fillId="0" borderId="23" xfId="0" applyFont="1" applyBorder="1" applyAlignment="1" applyProtection="1">
      <alignment vertical="center"/>
      <protection hidden="1"/>
    </xf>
    <xf numFmtId="0" fontId="5" fillId="0" borderId="74" xfId="0" applyFont="1" applyBorder="1" applyAlignment="1" applyProtection="1">
      <alignment vertical="center"/>
      <protection hidden="1"/>
    </xf>
    <xf numFmtId="0" fontId="36" fillId="0" borderId="51" xfId="0" applyFont="1" applyBorder="1" applyAlignment="1" applyProtection="1">
      <alignment vertical="center"/>
      <protection locked="0"/>
    </xf>
    <xf numFmtId="0" fontId="5" fillId="0" borderId="29" xfId="0" applyFont="1" applyBorder="1" applyAlignment="1" applyProtection="1">
      <alignment vertical="center"/>
      <protection locked="0"/>
    </xf>
    <xf numFmtId="0" fontId="5" fillId="0" borderId="30" xfId="0" applyFont="1" applyBorder="1" applyAlignment="1" applyProtection="1">
      <alignment vertical="center"/>
      <protection locked="0"/>
    </xf>
    <xf numFmtId="0" fontId="5" fillId="0" borderId="33" xfId="0" applyFont="1" applyBorder="1" applyAlignment="1" applyProtection="1">
      <alignment vertical="center"/>
      <protection hidden="1"/>
    </xf>
    <xf numFmtId="0" fontId="5" fillId="0" borderId="31" xfId="0" applyFont="1" applyBorder="1" applyAlignment="1" applyProtection="1">
      <alignment vertical="center"/>
      <protection locked="0"/>
    </xf>
    <xf numFmtId="164" fontId="36" fillId="0" borderId="34" xfId="1" applyFont="1" applyBorder="1" applyAlignment="1" applyProtection="1">
      <alignment vertical="center"/>
      <protection locked="0"/>
    </xf>
    <xf numFmtId="0" fontId="5" fillId="0" borderId="37" xfId="0" applyFont="1" applyBorder="1" applyAlignment="1" applyProtection="1">
      <alignment vertical="center"/>
      <protection locked="0"/>
    </xf>
    <xf numFmtId="0" fontId="5" fillId="0" borderId="35" xfId="0" applyFont="1" applyBorder="1" applyAlignment="1" applyProtection="1">
      <alignment vertical="center"/>
      <protection locked="0"/>
    </xf>
    <xf numFmtId="0" fontId="5" fillId="0" borderId="36" xfId="0" applyFont="1" applyBorder="1" applyAlignment="1" applyProtection="1">
      <alignment vertical="center"/>
      <protection locked="0"/>
    </xf>
    <xf numFmtId="0" fontId="5" fillId="0" borderId="38" xfId="0" applyFont="1" applyBorder="1" applyAlignment="1" applyProtection="1">
      <alignment vertical="center"/>
      <protection locked="0"/>
    </xf>
    <xf numFmtId="0" fontId="5" fillId="0" borderId="47" xfId="0" applyFont="1" applyBorder="1" applyAlignment="1" applyProtection="1">
      <alignment vertical="center"/>
      <protection locked="0"/>
    </xf>
    <xf numFmtId="0" fontId="5" fillId="0" borderId="45" xfId="0" applyFont="1" applyBorder="1" applyAlignment="1" applyProtection="1">
      <alignment vertical="center"/>
      <protection locked="0"/>
    </xf>
    <xf numFmtId="0" fontId="5" fillId="0" borderId="46" xfId="0" applyFont="1" applyBorder="1" applyAlignment="1" applyProtection="1">
      <alignment vertical="center"/>
      <protection locked="0"/>
    </xf>
    <xf numFmtId="0" fontId="5" fillId="0" borderId="48" xfId="0" applyFont="1" applyBorder="1" applyAlignment="1" applyProtection="1">
      <alignment vertical="center"/>
      <protection locked="0"/>
    </xf>
    <xf numFmtId="43" fontId="19" fillId="0" borderId="0" xfId="0" applyNumberFormat="1" applyFont="1" applyBorder="1" applyAlignment="1" applyProtection="1">
      <alignment horizontal="centerContinuous"/>
      <protection hidden="1"/>
    </xf>
    <xf numFmtId="167" fontId="19" fillId="0" borderId="0" xfId="0" applyNumberFormat="1" applyFont="1" applyBorder="1" applyAlignment="1" applyProtection="1">
      <alignment horizontal="centerContinuous"/>
      <protection hidden="1"/>
    </xf>
    <xf numFmtId="164" fontId="36" fillId="0" borderId="44" xfId="1" applyFont="1" applyBorder="1" applyAlignment="1" applyProtection="1">
      <alignment vertical="center"/>
      <protection locked="0"/>
    </xf>
    <xf numFmtId="0" fontId="19" fillId="0" borderId="35" xfId="0" applyFont="1" applyBorder="1" applyAlignment="1" applyProtection="1">
      <alignment horizontal="center"/>
      <protection hidden="1"/>
    </xf>
    <xf numFmtId="0" fontId="20" fillId="0" borderId="13" xfId="0" applyFont="1" applyBorder="1" applyAlignment="1" applyProtection="1">
      <alignment horizontal="center"/>
      <protection hidden="1"/>
    </xf>
    <xf numFmtId="0" fontId="20" fillId="0" borderId="14" xfId="0" applyFont="1" applyBorder="1" applyAlignment="1" applyProtection="1">
      <alignment horizontal="center"/>
      <protection hidden="1"/>
    </xf>
    <xf numFmtId="0" fontId="8" fillId="2" borderId="25" xfId="0" applyFont="1" applyFill="1" applyBorder="1" applyAlignment="1" applyProtection="1">
      <alignment horizontal="center" vertical="center"/>
      <protection hidden="1"/>
    </xf>
    <xf numFmtId="0" fontId="19" fillId="0" borderId="35" xfId="0" applyFont="1" applyBorder="1" applyAlignment="1" applyProtection="1">
      <alignment horizontal="center"/>
      <protection hidden="1"/>
    </xf>
    <xf numFmtId="0" fontId="20" fillId="0" borderId="13" xfId="0" applyFont="1" applyBorder="1" applyAlignment="1" applyProtection="1">
      <alignment horizontal="center"/>
      <protection hidden="1"/>
    </xf>
    <xf numFmtId="0" fontId="20" fillId="0" borderId="14" xfId="0" applyFont="1" applyBorder="1" applyAlignment="1" applyProtection="1">
      <alignment horizontal="center"/>
      <protection hidden="1"/>
    </xf>
    <xf numFmtId="0" fontId="8" fillId="2" borderId="25" xfId="0" applyFont="1" applyFill="1" applyBorder="1" applyAlignment="1" applyProtection="1">
      <alignment horizontal="center" vertical="center"/>
      <protection hidden="1"/>
    </xf>
    <xf numFmtId="0" fontId="8" fillId="2" borderId="82" xfId="0" applyFont="1" applyFill="1" applyBorder="1" applyAlignment="1" applyProtection="1">
      <alignment horizontal="center" vertical="center"/>
      <protection locked="0"/>
    </xf>
    <xf numFmtId="0" fontId="8" fillId="2" borderId="17" xfId="0" applyFont="1" applyFill="1" applyBorder="1" applyAlignment="1" applyProtection="1">
      <alignment vertical="center"/>
      <protection hidden="1"/>
    </xf>
    <xf numFmtId="0" fontId="8" fillId="2" borderId="78" xfId="0" applyFont="1" applyFill="1" applyBorder="1" applyAlignment="1" applyProtection="1">
      <alignment vertical="center"/>
      <protection locked="0"/>
    </xf>
    <xf numFmtId="0" fontId="8" fillId="2" borderId="80" xfId="0" applyFont="1" applyFill="1" applyBorder="1" applyAlignment="1" applyProtection="1">
      <alignment horizontal="center" vertical="center"/>
      <protection locked="0"/>
    </xf>
    <xf numFmtId="0" fontId="55" fillId="0" borderId="37" xfId="65" applyFont="1" applyFill="1" applyBorder="1" applyAlignment="1">
      <alignment vertical="center"/>
    </xf>
    <xf numFmtId="43" fontId="55" fillId="0" borderId="36" xfId="65" applyNumberFormat="1" applyFont="1" applyFill="1" applyBorder="1" applyAlignment="1">
      <alignment vertical="center"/>
    </xf>
    <xf numFmtId="170" fontId="19" fillId="0" borderId="33" xfId="2" applyNumberFormat="1" applyFont="1" applyBorder="1" applyAlignment="1" applyProtection="1">
      <alignment horizontal="center" vertical="center"/>
      <protection hidden="1"/>
    </xf>
    <xf numFmtId="0" fontId="55" fillId="0" borderId="37" xfId="0" applyFont="1" applyFill="1" applyBorder="1" applyAlignment="1" applyProtection="1">
      <alignment horizontal="left" vertical="center"/>
    </xf>
    <xf numFmtId="169" fontId="55" fillId="0" borderId="37" xfId="2" applyFont="1" applyBorder="1" applyAlignment="1" applyProtection="1">
      <alignment vertical="center"/>
      <protection hidden="1"/>
    </xf>
    <xf numFmtId="0" fontId="5" fillId="0" borderId="12" xfId="0" applyFont="1" applyBorder="1" applyAlignment="1" applyProtection="1">
      <alignment vertical="center"/>
      <protection hidden="1"/>
    </xf>
    <xf numFmtId="0" fontId="5" fillId="0" borderId="13" xfId="0" applyFont="1" applyBorder="1" applyAlignment="1" applyProtection="1">
      <alignment vertical="center"/>
      <protection hidden="1"/>
    </xf>
    <xf numFmtId="0" fontId="5" fillId="0" borderId="14" xfId="0" applyFont="1" applyBorder="1" applyAlignment="1" applyProtection="1">
      <alignment vertical="center"/>
      <protection hidden="1"/>
    </xf>
    <xf numFmtId="0" fontId="15" fillId="0" borderId="10" xfId="0" applyFont="1" applyBorder="1" applyAlignment="1" applyProtection="1">
      <alignment horizontal="left" vertical="center"/>
      <protection locked="0"/>
    </xf>
    <xf numFmtId="0" fontId="5" fillId="0" borderId="4" xfId="0" applyFont="1" applyBorder="1" applyAlignment="1" applyProtection="1">
      <alignment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5" fillId="0" borderId="5" xfId="0" applyFont="1" applyBorder="1" applyAlignment="1" applyProtection="1">
      <alignment vertical="center"/>
      <protection locked="0"/>
    </xf>
    <xf numFmtId="0" fontId="16" fillId="0" borderId="0" xfId="0" applyFont="1" applyBorder="1" applyAlignment="1" applyProtection="1">
      <alignment vertical="center"/>
      <protection locked="0"/>
    </xf>
    <xf numFmtId="0" fontId="5" fillId="0" borderId="8" xfId="0" applyFont="1" applyBorder="1" applyAlignment="1" applyProtection="1">
      <alignment vertical="center"/>
      <protection locked="0"/>
    </xf>
    <xf numFmtId="0" fontId="8" fillId="0" borderId="0" xfId="0" applyFont="1" applyBorder="1" applyAlignment="1" applyProtection="1">
      <alignment vertical="center"/>
      <protection hidden="1"/>
    </xf>
    <xf numFmtId="166" fontId="5" fillId="0" borderId="0" xfId="0" applyNumberFormat="1" applyFont="1" applyBorder="1" applyAlignment="1" applyProtection="1">
      <alignment vertical="center"/>
      <protection hidden="1"/>
    </xf>
    <xf numFmtId="0" fontId="5" fillId="0" borderId="11" xfId="0" applyFont="1" applyBorder="1" applyAlignment="1" applyProtection="1">
      <alignment vertical="center"/>
      <protection locked="0"/>
    </xf>
    <xf numFmtId="0" fontId="5" fillId="0" borderId="51" xfId="0" applyFont="1" applyBorder="1" applyAlignment="1" applyProtection="1">
      <alignment horizontal="centerContinuous" vertical="center"/>
      <protection hidden="1"/>
    </xf>
    <xf numFmtId="0" fontId="5" fillId="0" borderId="30" xfId="0" applyFont="1" applyBorder="1" applyAlignment="1" applyProtection="1">
      <alignment horizontal="centerContinuous" vertical="center"/>
      <protection hidden="1"/>
    </xf>
    <xf numFmtId="164" fontId="5" fillId="0" borderId="29" xfId="1" applyFont="1" applyBorder="1" applyAlignment="1" applyProtection="1">
      <alignment vertical="center"/>
      <protection hidden="1"/>
    </xf>
    <xf numFmtId="164" fontId="4" fillId="0" borderId="29" xfId="1" applyFont="1" applyBorder="1" applyAlignment="1" applyProtection="1">
      <alignment vertical="center" wrapText="1"/>
      <protection hidden="1"/>
    </xf>
    <xf numFmtId="0" fontId="5" fillId="0" borderId="28" xfId="0" applyFont="1" applyBorder="1" applyAlignment="1" applyProtection="1">
      <alignment horizontal="centerContinuous" vertical="center"/>
      <protection hidden="1"/>
    </xf>
    <xf numFmtId="168" fontId="5" fillId="0" borderId="32" xfId="1" applyNumberFormat="1" applyFont="1" applyBorder="1" applyAlignment="1" applyProtection="1">
      <alignment vertical="center"/>
      <protection hidden="1"/>
    </xf>
    <xf numFmtId="0" fontId="5" fillId="0" borderId="29" xfId="0" applyFont="1" applyBorder="1" applyAlignment="1" applyProtection="1">
      <alignment vertical="center"/>
      <protection hidden="1"/>
    </xf>
    <xf numFmtId="0" fontId="5" fillId="0" borderId="30" xfId="0" applyFont="1" applyBorder="1" applyAlignment="1" applyProtection="1">
      <alignment vertical="center"/>
      <protection hidden="1"/>
    </xf>
    <xf numFmtId="0" fontId="5" fillId="0" borderId="29" xfId="0" applyFont="1" applyBorder="1" applyAlignment="1" applyProtection="1">
      <alignment horizontal="centerContinuous" vertical="center"/>
      <protection hidden="1"/>
    </xf>
    <xf numFmtId="170" fontId="5" fillId="0" borderId="29" xfId="2" applyNumberFormat="1" applyFont="1" applyBorder="1" applyAlignment="1" applyProtection="1">
      <alignment horizontal="centerContinuous" vertical="center"/>
      <protection hidden="1"/>
    </xf>
    <xf numFmtId="171" fontId="5" fillId="0" borderId="30" xfId="1" applyNumberFormat="1" applyFont="1" applyBorder="1" applyAlignment="1" applyProtection="1">
      <alignment horizontal="centerContinuous" vertical="center"/>
      <protection hidden="1"/>
    </xf>
    <xf numFmtId="169" fontId="5" fillId="0" borderId="33" xfId="2" applyFont="1" applyBorder="1" applyAlignment="1" applyProtection="1">
      <alignment vertical="center"/>
      <protection locked="0"/>
    </xf>
    <xf numFmtId="169" fontId="5" fillId="0" borderId="29" xfId="2" applyFont="1" applyBorder="1" applyAlignment="1" applyProtection="1">
      <alignment vertical="center"/>
      <protection locked="0"/>
    </xf>
    <xf numFmtId="169" fontId="5" fillId="0" borderId="31" xfId="2" applyFont="1" applyBorder="1" applyAlignment="1" applyProtection="1">
      <alignment vertical="center"/>
      <protection locked="0"/>
    </xf>
    <xf numFmtId="172" fontId="5" fillId="0" borderId="0" xfId="2" applyNumberFormat="1" applyFont="1" applyBorder="1" applyAlignment="1" applyProtection="1">
      <alignment horizontal="centerContinuous" vertical="center"/>
      <protection hidden="1"/>
    </xf>
    <xf numFmtId="0" fontId="20" fillId="0" borderId="12" xfId="0" applyFont="1" applyBorder="1" applyAlignment="1" applyProtection="1">
      <alignment horizontal="left" vertical="center"/>
      <protection hidden="1"/>
    </xf>
    <xf numFmtId="0" fontId="20" fillId="0" borderId="13" xfId="0" applyFont="1" applyBorder="1" applyAlignment="1" applyProtection="1">
      <alignment horizontal="center" vertical="center"/>
      <protection hidden="1"/>
    </xf>
    <xf numFmtId="0" fontId="20" fillId="0" borderId="14" xfId="0" applyFont="1" applyBorder="1" applyAlignment="1" applyProtection="1">
      <alignment horizontal="center" vertical="center"/>
      <protection hidden="1"/>
    </xf>
    <xf numFmtId="0" fontId="21" fillId="0" borderId="0" xfId="0" applyFont="1" applyBorder="1" applyAlignment="1" applyProtection="1">
      <alignment vertical="center"/>
      <protection hidden="1"/>
    </xf>
    <xf numFmtId="0" fontId="22" fillId="0" borderId="0" xfId="0" applyFont="1" applyBorder="1" applyAlignment="1" applyProtection="1">
      <alignment vertical="center"/>
      <protection hidden="1"/>
    </xf>
    <xf numFmtId="0" fontId="19" fillId="0" borderId="16" xfId="0" applyFont="1" applyBorder="1" applyAlignment="1" applyProtection="1">
      <alignment vertical="center"/>
      <protection hidden="1"/>
    </xf>
    <xf numFmtId="0" fontId="22" fillId="0" borderId="15" xfId="0" applyFont="1" applyBorder="1" applyAlignment="1" applyProtection="1">
      <alignment horizontal="center" vertical="center"/>
      <protection hidden="1"/>
    </xf>
    <xf numFmtId="0" fontId="22" fillId="0" borderId="0" xfId="0" applyFont="1" applyBorder="1" applyAlignment="1" applyProtection="1">
      <alignment horizontal="center" vertical="center"/>
      <protection hidden="1"/>
    </xf>
    <xf numFmtId="0" fontId="19" fillId="0" borderId="0" xfId="0" applyFont="1" applyBorder="1" applyAlignment="1" applyProtection="1">
      <alignment horizontal="center" vertical="center"/>
      <protection hidden="1"/>
    </xf>
    <xf numFmtId="0" fontId="19" fillId="0" borderId="16" xfId="0" applyFont="1" applyBorder="1" applyAlignment="1" applyProtection="1">
      <alignment horizontal="center" vertical="center"/>
      <protection hidden="1"/>
    </xf>
    <xf numFmtId="0" fontId="19" fillId="0" borderId="0" xfId="0" applyFont="1" applyBorder="1" applyAlignment="1" applyProtection="1">
      <alignment vertical="center"/>
      <protection hidden="1"/>
    </xf>
    <xf numFmtId="0" fontId="19" fillId="0" borderId="15" xfId="0" applyFont="1" applyBorder="1" applyAlignment="1" applyProtection="1">
      <alignment vertical="center"/>
      <protection hidden="1"/>
    </xf>
    <xf numFmtId="0" fontId="23" fillId="0" borderId="0" xfId="0" applyFont="1" applyBorder="1" applyAlignment="1" applyProtection="1">
      <alignment vertical="center"/>
      <protection hidden="1"/>
    </xf>
    <xf numFmtId="0" fontId="19" fillId="0" borderId="36" xfId="0" applyFont="1" applyBorder="1" applyAlignment="1" applyProtection="1">
      <alignment vertical="center"/>
      <protection hidden="1"/>
    </xf>
    <xf numFmtId="0" fontId="19" fillId="0" borderId="37" xfId="0" applyFont="1" applyFill="1" applyBorder="1" applyAlignment="1" applyProtection="1">
      <alignment horizontal="left" vertical="center"/>
    </xf>
    <xf numFmtId="169" fontId="19" fillId="0" borderId="37" xfId="2" applyFont="1" applyBorder="1" applyAlignment="1" applyProtection="1">
      <alignment vertical="center"/>
      <protection hidden="1"/>
    </xf>
    <xf numFmtId="167" fontId="19" fillId="0" borderId="30" xfId="0" applyNumberFormat="1" applyFont="1" applyBorder="1" applyAlignment="1" applyProtection="1">
      <alignment horizontal="center" vertical="center"/>
      <protection hidden="1"/>
    </xf>
    <xf numFmtId="0" fontId="5" fillId="0" borderId="22" xfId="0" applyFont="1" applyBorder="1" applyAlignment="1" applyProtection="1">
      <alignment vertical="center"/>
      <protection hidden="1"/>
    </xf>
    <xf numFmtId="0" fontId="19" fillId="0" borderId="23" xfId="0" applyFont="1" applyBorder="1" applyAlignment="1" applyProtection="1">
      <alignment vertical="center"/>
      <protection hidden="1"/>
    </xf>
    <xf numFmtId="0" fontId="5" fillId="0" borderId="24" xfId="0" applyFont="1" applyBorder="1" applyAlignment="1" applyProtection="1">
      <alignment vertical="center"/>
      <protection hidden="1"/>
    </xf>
    <xf numFmtId="167" fontId="19" fillId="0" borderId="35" xfId="0" applyNumberFormat="1" applyFont="1" applyBorder="1" applyAlignment="1" applyProtection="1">
      <alignment horizontal="center" vertical="center"/>
      <protection hidden="1"/>
    </xf>
    <xf numFmtId="0" fontId="27" fillId="0" borderId="0" xfId="0" applyFont="1" applyBorder="1" applyAlignment="1" applyProtection="1">
      <alignment vertical="center"/>
      <protection hidden="1"/>
    </xf>
    <xf numFmtId="0" fontId="19" fillId="0" borderId="0" xfId="0" applyFont="1" applyBorder="1" applyAlignment="1" applyProtection="1">
      <alignment horizontal="left" vertical="center"/>
      <protection hidden="1"/>
    </xf>
    <xf numFmtId="43" fontId="19" fillId="0" borderId="0" xfId="0" applyNumberFormat="1" applyFont="1" applyBorder="1" applyAlignment="1" applyProtection="1">
      <alignment horizontal="left" vertical="center"/>
      <protection hidden="1"/>
    </xf>
    <xf numFmtId="167" fontId="19" fillId="0" borderId="0" xfId="0" applyNumberFormat="1" applyFont="1" applyBorder="1" applyAlignment="1" applyProtection="1">
      <alignment horizontal="left" vertical="center"/>
      <protection hidden="1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0" fillId="0" borderId="12" xfId="0" applyFont="1" applyBorder="1" applyAlignment="1" applyProtection="1">
      <alignment vertical="center"/>
      <protection hidden="1"/>
    </xf>
    <xf numFmtId="0" fontId="20" fillId="0" borderId="13" xfId="0" applyFont="1" applyBorder="1" applyAlignment="1" applyProtection="1">
      <alignment vertical="center"/>
      <protection hidden="1"/>
    </xf>
    <xf numFmtId="0" fontId="20" fillId="0" borderId="14" xfId="0" applyFont="1" applyBorder="1" applyAlignment="1" applyProtection="1">
      <alignment vertical="center"/>
      <protection hidden="1"/>
    </xf>
    <xf numFmtId="0" fontId="5" fillId="0" borderId="44" xfId="0" applyFont="1" applyBorder="1" applyAlignment="1" applyProtection="1">
      <alignment horizontal="centerContinuous" vertical="center"/>
      <protection hidden="1"/>
    </xf>
    <xf numFmtId="0" fontId="5" fillId="0" borderId="45" xfId="0" applyFont="1" applyBorder="1" applyAlignment="1" applyProtection="1">
      <alignment horizontal="centerContinuous" vertical="center"/>
      <protection hidden="1"/>
    </xf>
    <xf numFmtId="169" fontId="5" fillId="0" borderId="46" xfId="2" applyFont="1" applyBorder="1" applyAlignment="1" applyProtection="1">
      <alignment vertical="center"/>
      <protection hidden="1"/>
    </xf>
    <xf numFmtId="0" fontId="5" fillId="0" borderId="47" xfId="0" applyFont="1" applyBorder="1" applyAlignment="1" applyProtection="1">
      <alignment vertical="center"/>
      <protection hidden="1"/>
    </xf>
    <xf numFmtId="43" fontId="27" fillId="0" borderId="46" xfId="0" applyNumberFormat="1" applyFont="1" applyBorder="1" applyAlignment="1" applyProtection="1">
      <alignment horizontal="centerContinuous" vertical="center"/>
      <protection hidden="1"/>
    </xf>
    <xf numFmtId="0" fontId="27" fillId="0" borderId="45" xfId="0" applyFont="1" applyBorder="1" applyAlignment="1" applyProtection="1">
      <alignment horizontal="centerContinuous" vertical="center"/>
      <protection hidden="1"/>
    </xf>
    <xf numFmtId="43" fontId="19" fillId="0" borderId="15" xfId="0" applyNumberFormat="1" applyFont="1" applyBorder="1" applyAlignment="1" applyProtection="1">
      <alignment vertical="center"/>
      <protection hidden="1"/>
    </xf>
    <xf numFmtId="0" fontId="19" fillId="0" borderId="0" xfId="0" applyFont="1" applyAlignment="1" applyProtection="1">
      <alignment vertical="center"/>
      <protection hidden="1"/>
    </xf>
    <xf numFmtId="0" fontId="19" fillId="0" borderId="13" xfId="0" applyFont="1" applyBorder="1" applyAlignment="1" applyProtection="1">
      <alignment vertical="center"/>
      <protection hidden="1"/>
    </xf>
    <xf numFmtId="173" fontId="19" fillId="0" borderId="22" xfId="0" applyNumberFormat="1" applyFont="1" applyBorder="1" applyAlignment="1" applyProtection="1">
      <alignment vertical="center"/>
      <protection hidden="1"/>
    </xf>
    <xf numFmtId="0" fontId="19" fillId="0" borderId="24" xfId="0" applyFont="1" applyBorder="1" applyAlignment="1" applyProtection="1">
      <alignment vertical="center"/>
      <protection hidden="1"/>
    </xf>
    <xf numFmtId="169" fontId="5" fillId="0" borderId="29" xfId="2" applyFont="1" applyBorder="1" applyAlignment="1" applyProtection="1">
      <alignment vertical="center"/>
      <protection hidden="1"/>
    </xf>
    <xf numFmtId="43" fontId="5" fillId="0" borderId="33" xfId="0" applyNumberFormat="1" applyFont="1" applyBorder="1" applyAlignment="1" applyProtection="1">
      <alignment horizontal="centerContinuous" vertical="center"/>
      <protection hidden="1"/>
    </xf>
    <xf numFmtId="0" fontId="19" fillId="0" borderId="12" xfId="0" applyFont="1" applyBorder="1" applyAlignment="1" applyProtection="1">
      <alignment vertical="center"/>
      <protection hidden="1"/>
    </xf>
    <xf numFmtId="0" fontId="19" fillId="0" borderId="14" xfId="0" applyFont="1" applyBorder="1" applyAlignment="1" applyProtection="1">
      <alignment vertical="center"/>
      <protection hidden="1"/>
    </xf>
    <xf numFmtId="0" fontId="28" fillId="0" borderId="13" xfId="0" applyFont="1" applyBorder="1" applyAlignment="1" applyProtection="1">
      <alignment vertical="center"/>
      <protection hidden="1"/>
    </xf>
    <xf numFmtId="0" fontId="30" fillId="0" borderId="14" xfId="0" applyFont="1" applyBorder="1" applyAlignment="1" applyProtection="1">
      <alignment vertical="center"/>
      <protection hidden="1"/>
    </xf>
    <xf numFmtId="0" fontId="31" fillId="0" borderId="34" xfId="0" applyFont="1" applyBorder="1" applyAlignment="1" applyProtection="1">
      <alignment horizontal="centerContinuous" vertical="center"/>
      <protection hidden="1"/>
    </xf>
    <xf numFmtId="0" fontId="31" fillId="0" borderId="37" xfId="0" applyFont="1" applyBorder="1" applyAlignment="1" applyProtection="1">
      <alignment vertical="center"/>
      <protection hidden="1"/>
    </xf>
    <xf numFmtId="0" fontId="19" fillId="0" borderId="53" xfId="0" applyFont="1" applyBorder="1" applyAlignment="1" applyProtection="1">
      <alignment vertical="center"/>
      <protection hidden="1"/>
    </xf>
    <xf numFmtId="0" fontId="30" fillId="0" borderId="16" xfId="0" applyFont="1" applyBorder="1" applyAlignment="1" applyProtection="1">
      <alignment vertical="center"/>
      <protection hidden="1"/>
    </xf>
    <xf numFmtId="0" fontId="31" fillId="0" borderId="35" xfId="3" applyFont="1" applyBorder="1" applyAlignment="1">
      <alignment horizontal="center" vertical="center"/>
    </xf>
    <xf numFmtId="0" fontId="31" fillId="0" borderId="35" xfId="0" applyFont="1" applyBorder="1" applyAlignment="1" applyProtection="1">
      <alignment vertical="center"/>
      <protection hidden="1"/>
    </xf>
    <xf numFmtId="174" fontId="19" fillId="0" borderId="0" xfId="0" applyNumberFormat="1" applyFont="1" applyBorder="1" applyAlignment="1" applyProtection="1">
      <alignment vertical="center"/>
      <protection hidden="1"/>
    </xf>
    <xf numFmtId="0" fontId="5" fillId="0" borderId="15" xfId="0" applyFont="1" applyBorder="1" applyAlignment="1" applyProtection="1">
      <alignment horizontal="center" vertical="center"/>
      <protection hidden="1"/>
    </xf>
    <xf numFmtId="0" fontId="31" fillId="0" borderId="35" xfId="0" applyFont="1" applyBorder="1" applyAlignment="1">
      <alignment horizontal="center" vertical="center"/>
    </xf>
    <xf numFmtId="0" fontId="31" fillId="0" borderId="37" xfId="0" applyFont="1" applyBorder="1" applyAlignment="1">
      <alignment vertical="center"/>
    </xf>
    <xf numFmtId="2" fontId="19" fillId="0" borderId="0" xfId="0" applyNumberFormat="1" applyFont="1" applyBorder="1" applyAlignment="1" applyProtection="1">
      <alignment vertical="center"/>
      <protection hidden="1"/>
    </xf>
    <xf numFmtId="43" fontId="19" fillId="0" borderId="0" xfId="0" applyNumberFormat="1" applyFont="1" applyAlignment="1" applyProtection="1">
      <alignment vertical="center"/>
      <protection hidden="1"/>
    </xf>
    <xf numFmtId="0" fontId="31" fillId="0" borderId="37" xfId="3" applyFont="1" applyBorder="1" applyAlignment="1">
      <alignment vertical="center"/>
    </xf>
    <xf numFmtId="0" fontId="31" fillId="0" borderId="30" xfId="3" applyFont="1" applyBorder="1" applyAlignment="1">
      <alignment horizontal="center" vertical="center"/>
    </xf>
    <xf numFmtId="0" fontId="31" fillId="0" borderId="35" xfId="3" applyFont="1" applyBorder="1" applyAlignment="1">
      <alignment vertical="center"/>
    </xf>
    <xf numFmtId="0" fontId="31" fillId="0" borderId="36" xfId="3" applyFont="1" applyFill="1" applyBorder="1" applyAlignment="1">
      <alignment vertical="center"/>
    </xf>
    <xf numFmtId="0" fontId="31" fillId="0" borderId="0" xfId="3" applyFont="1" applyBorder="1" applyAlignment="1">
      <alignment vertical="center"/>
    </xf>
    <xf numFmtId="176" fontId="31" fillId="0" borderId="36" xfId="2" applyNumberFormat="1" applyFont="1" applyBorder="1" applyAlignment="1">
      <alignment vertical="center"/>
    </xf>
    <xf numFmtId="0" fontId="31" fillId="0" borderId="0" xfId="3" applyFont="1" applyFill="1" applyBorder="1" applyAlignment="1">
      <alignment vertical="center"/>
    </xf>
    <xf numFmtId="0" fontId="32" fillId="0" borderId="5" xfId="0" applyFont="1" applyBorder="1" applyAlignment="1" applyProtection="1">
      <alignment vertical="center"/>
      <protection locked="0"/>
    </xf>
    <xf numFmtId="0" fontId="32" fillId="0" borderId="6" xfId="0" applyFont="1" applyBorder="1" applyAlignment="1" applyProtection="1">
      <alignment vertical="center"/>
      <protection locked="0"/>
    </xf>
    <xf numFmtId="0" fontId="33" fillId="0" borderId="35" xfId="3" applyFont="1" applyBorder="1" applyAlignment="1">
      <alignment horizontal="center" vertical="center"/>
    </xf>
    <xf numFmtId="0" fontId="31" fillId="0" borderId="57" xfId="3" applyFont="1" applyBorder="1" applyAlignment="1">
      <alignment vertical="center"/>
    </xf>
    <xf numFmtId="0" fontId="33" fillId="0" borderId="37" xfId="3" applyFont="1" applyBorder="1" applyAlignment="1">
      <alignment vertical="center"/>
    </xf>
    <xf numFmtId="0" fontId="33" fillId="0" borderId="37" xfId="3" applyFont="1" applyFill="1" applyBorder="1" applyAlignment="1">
      <alignment vertical="center"/>
    </xf>
    <xf numFmtId="0" fontId="31" fillId="0" borderId="35" xfId="0" applyFont="1" applyBorder="1" applyAlignment="1" applyProtection="1">
      <alignment horizontal="centerContinuous" vertical="center"/>
      <protection hidden="1"/>
    </xf>
    <xf numFmtId="0" fontId="32" fillId="0" borderId="0" xfId="0" applyFont="1" applyBorder="1" applyAlignment="1" applyProtection="1">
      <alignment vertical="center"/>
      <protection locked="0"/>
    </xf>
    <xf numFmtId="0" fontId="32" fillId="0" borderId="8" xfId="0" applyFont="1" applyBorder="1" applyAlignment="1" applyProtection="1">
      <alignment vertical="center"/>
      <protection locked="0"/>
    </xf>
    <xf numFmtId="0" fontId="31" fillId="0" borderId="36" xfId="3" applyFont="1" applyBorder="1" applyAlignment="1">
      <alignment vertical="center"/>
    </xf>
    <xf numFmtId="0" fontId="31" fillId="0" borderId="29" xfId="3" applyFont="1" applyFill="1" applyBorder="1" applyAlignment="1">
      <alignment vertical="center"/>
    </xf>
    <xf numFmtId="177" fontId="31" fillId="0" borderId="36" xfId="2" applyNumberFormat="1" applyFont="1" applyBorder="1" applyAlignment="1">
      <alignment horizontal="center" vertical="center"/>
    </xf>
    <xf numFmtId="0" fontId="32" fillId="0" borderId="10" xfId="0" applyFont="1" applyBorder="1" applyAlignment="1" applyProtection="1">
      <alignment vertical="center"/>
      <protection locked="0"/>
    </xf>
    <xf numFmtId="169" fontId="31" fillId="0" borderId="37" xfId="2" applyFont="1" applyBorder="1" applyAlignment="1" applyProtection="1">
      <alignment vertical="center"/>
      <protection hidden="1"/>
    </xf>
    <xf numFmtId="43" fontId="31" fillId="0" borderId="36" xfId="0" applyNumberFormat="1" applyFont="1" applyBorder="1" applyAlignment="1" applyProtection="1">
      <alignment horizontal="centerContinuous" vertical="center"/>
      <protection hidden="1"/>
    </xf>
    <xf numFmtId="0" fontId="19" fillId="0" borderId="22" xfId="0" applyFont="1" applyBorder="1" applyAlignment="1" applyProtection="1">
      <alignment vertical="center"/>
      <protection hidden="1"/>
    </xf>
    <xf numFmtId="0" fontId="31" fillId="0" borderId="44" xfId="0" applyFont="1" applyBorder="1" applyAlignment="1" applyProtection="1">
      <alignment horizontal="centerContinuous" vertical="center"/>
      <protection hidden="1"/>
    </xf>
    <xf numFmtId="0" fontId="31" fillId="0" borderId="45" xfId="0" applyFont="1" applyBorder="1" applyAlignment="1" applyProtection="1">
      <alignment horizontal="centerContinuous" vertical="center"/>
      <protection hidden="1"/>
    </xf>
    <xf numFmtId="164" fontId="31" fillId="0" borderId="47" xfId="1" applyFont="1" applyBorder="1" applyAlignment="1" applyProtection="1">
      <alignment vertical="center"/>
      <protection hidden="1"/>
    </xf>
    <xf numFmtId="0" fontId="31" fillId="0" borderId="47" xfId="0" applyFont="1" applyBorder="1" applyAlignment="1" applyProtection="1">
      <alignment vertical="center"/>
      <protection hidden="1"/>
    </xf>
    <xf numFmtId="0" fontId="31" fillId="0" borderId="45" xfId="0" applyFont="1" applyBorder="1" applyAlignment="1" applyProtection="1">
      <alignment vertical="center"/>
      <protection hidden="1"/>
    </xf>
    <xf numFmtId="43" fontId="31" fillId="0" borderId="46" xfId="0" applyNumberFormat="1" applyFont="1" applyBorder="1" applyAlignment="1" applyProtection="1">
      <alignment horizontal="centerContinuous" vertical="center"/>
      <protection hidden="1"/>
    </xf>
    <xf numFmtId="0" fontId="31" fillId="0" borderId="47" xfId="0" applyFont="1" applyBorder="1" applyAlignment="1" applyProtection="1">
      <alignment vertical="center"/>
      <protection locked="0"/>
    </xf>
    <xf numFmtId="0" fontId="31" fillId="0" borderId="48" xfId="0" applyFont="1" applyBorder="1" applyAlignment="1" applyProtection="1">
      <alignment vertical="center"/>
      <protection locked="0"/>
    </xf>
    <xf numFmtId="0" fontId="5" fillId="0" borderId="29" xfId="0" applyFont="1" applyBorder="1" applyAlignment="1" applyProtection="1">
      <alignment horizontal="right" vertical="center"/>
      <protection hidden="1"/>
    </xf>
    <xf numFmtId="171" fontId="5" fillId="0" borderId="64" xfId="1" applyNumberFormat="1" applyFont="1" applyBorder="1" applyAlignment="1" applyProtection="1">
      <alignment horizontal="centerContinuous" vertical="center"/>
      <protection hidden="1"/>
    </xf>
    <xf numFmtId="0" fontId="34" fillId="0" borderId="0" xfId="0" applyFont="1" applyAlignment="1" applyProtection="1">
      <alignment vertical="center"/>
      <protection hidden="1"/>
    </xf>
    <xf numFmtId="0" fontId="5" fillId="0" borderId="37" xfId="0" applyFont="1" applyBorder="1" applyAlignment="1" applyProtection="1">
      <alignment horizontal="right" vertical="center"/>
      <protection hidden="1"/>
    </xf>
    <xf numFmtId="171" fontId="5" fillId="0" borderId="40" xfId="1" applyNumberFormat="1" applyFont="1" applyBorder="1" applyAlignment="1" applyProtection="1">
      <alignment horizontal="centerContinuous" vertical="center"/>
      <protection hidden="1"/>
    </xf>
    <xf numFmtId="0" fontId="0" fillId="0" borderId="0" xfId="0" applyFont="1" applyAlignment="1" applyProtection="1">
      <alignment vertical="center"/>
      <protection hidden="1"/>
    </xf>
    <xf numFmtId="0" fontId="8" fillId="0" borderId="7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9" xfId="0" applyFont="1" applyBorder="1" applyAlignment="1" applyProtection="1">
      <alignment vertical="center"/>
      <protection hidden="1"/>
    </xf>
    <xf numFmtId="0" fontId="37" fillId="0" borderId="15" xfId="0" applyFont="1" applyBorder="1" applyAlignment="1" applyProtection="1">
      <alignment vertical="center"/>
      <protection hidden="1"/>
    </xf>
    <xf numFmtId="0" fontId="34" fillId="0" borderId="0" xfId="0" applyFont="1" applyAlignment="1" applyProtection="1">
      <alignment horizontal="center" vertical="center"/>
      <protection hidden="1"/>
    </xf>
    <xf numFmtId="0" fontId="0" fillId="0" borderId="0" xfId="0" applyFont="1" applyAlignment="1" applyProtection="1">
      <alignment horizontal="center" vertical="center"/>
      <protection hidden="1"/>
    </xf>
    <xf numFmtId="0" fontId="5" fillId="0" borderId="43" xfId="0" applyFont="1" applyBorder="1" applyAlignment="1" applyProtection="1">
      <alignment horizontal="right" vertical="center"/>
      <protection hidden="1"/>
    </xf>
    <xf numFmtId="164" fontId="5" fillId="0" borderId="59" xfId="1" applyFont="1" applyBorder="1" applyAlignment="1" applyProtection="1">
      <alignment horizontal="centerContinuous" vertical="center"/>
      <protection hidden="1"/>
    </xf>
    <xf numFmtId="0" fontId="5" fillId="0" borderId="8" xfId="0" applyFont="1" applyBorder="1" applyAlignment="1" applyProtection="1">
      <alignment vertical="center"/>
      <protection hidden="1"/>
    </xf>
    <xf numFmtId="0" fontId="22" fillId="0" borderId="0" xfId="0" applyFont="1" applyAlignment="1" applyProtection="1">
      <alignment vertical="center"/>
      <protection hidden="1"/>
    </xf>
    <xf numFmtId="0" fontId="5" fillId="0" borderId="32" xfId="0" applyFont="1" applyBorder="1" applyAlignment="1" applyProtection="1">
      <alignment vertical="center"/>
      <protection hidden="1"/>
    </xf>
    <xf numFmtId="0" fontId="5" fillId="0" borderId="72" xfId="0" applyFont="1" applyBorder="1" applyAlignment="1" applyProtection="1">
      <alignment vertical="center"/>
      <protection hidden="1"/>
    </xf>
    <xf numFmtId="0" fontId="5" fillId="0" borderId="39" xfId="0" applyFont="1" applyBorder="1" applyAlignment="1" applyProtection="1">
      <alignment vertical="center"/>
      <protection hidden="1"/>
    </xf>
    <xf numFmtId="0" fontId="5" fillId="0" borderId="40" xfId="0" applyFont="1" applyBorder="1" applyAlignment="1" applyProtection="1">
      <alignment vertical="center"/>
      <protection hidden="1"/>
    </xf>
    <xf numFmtId="0" fontId="38" fillId="0" borderId="0" xfId="0" applyFont="1" applyAlignment="1" applyProtection="1">
      <alignment vertical="center"/>
      <protection hidden="1"/>
    </xf>
    <xf numFmtId="169" fontId="5" fillId="0" borderId="0" xfId="2" applyFont="1" applyBorder="1" applyAlignment="1" applyProtection="1">
      <alignment vertical="center"/>
      <protection locked="0"/>
    </xf>
    <xf numFmtId="164" fontId="5" fillId="0" borderId="7" xfId="1" applyFont="1" applyBorder="1" applyAlignment="1" applyProtection="1">
      <alignment vertical="center"/>
      <protection hidden="1"/>
    </xf>
    <xf numFmtId="164" fontId="5" fillId="0" borderId="0" xfId="0" applyNumberFormat="1" applyFont="1" applyBorder="1" applyAlignment="1" applyProtection="1">
      <alignment horizontal="center" vertical="center"/>
      <protection hidden="1"/>
    </xf>
    <xf numFmtId="0" fontId="5" fillId="0" borderId="0" xfId="0" applyFont="1" applyBorder="1" applyAlignment="1" applyProtection="1">
      <alignment horizontal="centerContinuous" vertical="center"/>
      <protection locked="0"/>
    </xf>
    <xf numFmtId="0" fontId="5" fillId="0" borderId="58" xfId="0" applyFont="1" applyBorder="1" applyAlignment="1" applyProtection="1">
      <alignment vertical="center"/>
      <protection hidden="1"/>
    </xf>
    <xf numFmtId="0" fontId="5" fillId="0" borderId="45" xfId="0" applyFont="1" applyBorder="1" applyAlignment="1" applyProtection="1">
      <alignment vertical="center"/>
      <protection hidden="1"/>
    </xf>
    <xf numFmtId="0" fontId="5" fillId="0" borderId="59" xfId="0" applyFont="1" applyBorder="1" applyAlignment="1" applyProtection="1">
      <alignment vertical="center"/>
      <protection hidden="1"/>
    </xf>
    <xf numFmtId="0" fontId="5" fillId="0" borderId="7" xfId="0" applyFont="1" applyBorder="1" applyAlignment="1" applyProtection="1">
      <alignment vertical="center"/>
      <protection hidden="1"/>
    </xf>
    <xf numFmtId="0" fontId="5" fillId="0" borderId="9" xfId="0" applyFont="1" applyBorder="1" applyAlignment="1" applyProtection="1">
      <alignment vertical="center"/>
      <protection hidden="1"/>
    </xf>
    <xf numFmtId="0" fontId="55" fillId="0" borderId="29" xfId="4" applyFont="1" applyBorder="1" applyAlignment="1">
      <alignment horizontal="center" vertical="center"/>
    </xf>
    <xf numFmtId="0" fontId="55" fillId="0" borderId="37" xfId="0" applyFont="1" applyBorder="1" applyAlignment="1" applyProtection="1">
      <alignment horizontal="center" vertical="center"/>
      <protection hidden="1"/>
    </xf>
    <xf numFmtId="1" fontId="55" fillId="3" borderId="40" xfId="2" applyNumberFormat="1" applyFont="1" applyFill="1" applyBorder="1" applyAlignment="1" applyProtection="1">
      <alignment horizontal="center" vertical="center"/>
      <protection locked="0"/>
    </xf>
    <xf numFmtId="0" fontId="55" fillId="0" borderId="37" xfId="4" applyFont="1" applyBorder="1" applyAlignment="1">
      <alignment horizontal="center" vertical="center"/>
    </xf>
    <xf numFmtId="0" fontId="55" fillId="0" borderId="29" xfId="4" applyFont="1" applyBorder="1" applyAlignment="1">
      <alignment horizontal="left" vertical="center"/>
    </xf>
    <xf numFmtId="0" fontId="55" fillId="0" borderId="36" xfId="4" applyFont="1" applyBorder="1" applyAlignment="1">
      <alignment horizontal="left" vertical="center"/>
    </xf>
    <xf numFmtId="169" fontId="55" fillId="0" borderId="40" xfId="2" applyNumberFormat="1" applyFont="1" applyBorder="1" applyAlignment="1" applyProtection="1">
      <alignment horizontal="center" vertical="center"/>
      <protection hidden="1"/>
    </xf>
    <xf numFmtId="169" fontId="55" fillId="0" borderId="40" xfId="2" applyNumberFormat="1" applyFont="1" applyBorder="1" applyAlignment="1" applyProtection="1">
      <alignment horizontal="centerContinuous" vertical="center"/>
      <protection hidden="1"/>
    </xf>
    <xf numFmtId="169" fontId="55" fillId="0" borderId="42" xfId="1" applyNumberFormat="1" applyFont="1" applyBorder="1" applyAlignment="1" applyProtection="1">
      <alignment horizontal="centerContinuous" vertical="center"/>
      <protection hidden="1"/>
    </xf>
    <xf numFmtId="0" fontId="58" fillId="0" borderId="37" xfId="0" applyFont="1" applyBorder="1" applyAlignment="1" applyProtection="1">
      <alignment horizontal="center" vertical="center"/>
      <protection hidden="1"/>
    </xf>
    <xf numFmtId="0" fontId="56" fillId="0" borderId="0" xfId="0" applyFont="1" applyBorder="1" applyAlignment="1" applyProtection="1">
      <alignment vertical="center"/>
      <protection hidden="1"/>
    </xf>
    <xf numFmtId="0" fontId="56" fillId="0" borderId="37" xfId="0" applyFont="1" applyBorder="1" applyAlignment="1" applyProtection="1">
      <alignment vertical="center"/>
      <protection hidden="1"/>
    </xf>
    <xf numFmtId="169" fontId="56" fillId="0" borderId="43" xfId="2" applyFont="1" applyBorder="1" applyAlignment="1" applyProtection="1">
      <alignment vertical="center"/>
      <protection hidden="1"/>
    </xf>
    <xf numFmtId="169" fontId="56" fillId="0" borderId="52" xfId="2" applyFont="1" applyBorder="1" applyAlignment="1" applyProtection="1">
      <alignment vertical="center"/>
      <protection hidden="1"/>
    </xf>
    <xf numFmtId="2" fontId="56" fillId="0" borderId="0" xfId="0" applyNumberFormat="1" applyFont="1" applyBorder="1" applyAlignment="1" applyProtection="1">
      <alignment horizontal="right" vertical="center"/>
      <protection hidden="1"/>
    </xf>
    <xf numFmtId="0" fontId="56" fillId="0" borderId="36" xfId="0" applyFont="1" applyBorder="1" applyAlignment="1" applyProtection="1">
      <alignment vertical="center"/>
      <protection hidden="1"/>
    </xf>
    <xf numFmtId="0" fontId="56" fillId="0" borderId="37" xfId="4" applyFont="1" applyBorder="1" applyAlignment="1">
      <alignment vertical="center"/>
    </xf>
    <xf numFmtId="0" fontId="56" fillId="0" borderId="35" xfId="0" applyFont="1" applyBorder="1" applyAlignment="1" applyProtection="1">
      <alignment vertical="center"/>
      <protection hidden="1"/>
    </xf>
    <xf numFmtId="172" fontId="56" fillId="0" borderId="36" xfId="2" applyNumberFormat="1" applyFont="1" applyBorder="1" applyAlignment="1" applyProtection="1">
      <alignment horizontal="right" vertical="center"/>
      <protection hidden="1"/>
    </xf>
    <xf numFmtId="0" fontId="56" fillId="0" borderId="37" xfId="0" applyFont="1" applyBorder="1" applyAlignment="1">
      <alignment vertical="center"/>
    </xf>
    <xf numFmtId="43" fontId="56" fillId="0" borderId="0" xfId="0" applyNumberFormat="1" applyFont="1" applyBorder="1" applyAlignment="1" applyProtection="1">
      <alignment vertical="center"/>
      <protection hidden="1"/>
    </xf>
    <xf numFmtId="0" fontId="56" fillId="0" borderId="35" xfId="0" applyFont="1" applyBorder="1" applyAlignment="1" applyProtection="1">
      <alignment horizontal="center" vertical="center"/>
      <protection hidden="1"/>
    </xf>
    <xf numFmtId="0" fontId="56" fillId="3" borderId="54" xfId="0" applyFont="1" applyFill="1" applyBorder="1" applyAlignment="1">
      <alignment vertical="center"/>
    </xf>
    <xf numFmtId="0" fontId="56" fillId="3" borderId="55" xfId="0" applyFont="1" applyFill="1" applyBorder="1" applyAlignment="1">
      <alignment vertical="center"/>
    </xf>
    <xf numFmtId="175" fontId="56" fillId="0" borderId="36" xfId="5" applyNumberFormat="1" applyFont="1" applyFill="1" applyBorder="1" applyAlignment="1">
      <alignment vertical="center"/>
    </xf>
    <xf numFmtId="0" fontId="56" fillId="0" borderId="57" xfId="3" applyFont="1" applyFill="1" applyBorder="1" applyAlignment="1">
      <alignment vertical="center"/>
    </xf>
    <xf numFmtId="2" fontId="56" fillId="0" borderId="36" xfId="2" applyNumberFormat="1" applyFont="1" applyBorder="1" applyAlignment="1">
      <alignment horizontal="center" vertical="center"/>
    </xf>
    <xf numFmtId="176" fontId="56" fillId="0" borderId="30" xfId="6" applyNumberFormat="1" applyFont="1" applyFill="1" applyBorder="1" applyAlignment="1">
      <alignment horizontal="center" vertical="center"/>
    </xf>
    <xf numFmtId="0" fontId="56" fillId="0" borderId="37" xfId="3" applyFont="1" applyFill="1" applyBorder="1" applyAlignment="1">
      <alignment vertical="center"/>
    </xf>
    <xf numFmtId="0" fontId="56" fillId="0" borderId="37" xfId="3" applyFont="1" applyBorder="1" applyAlignment="1">
      <alignment vertical="center"/>
    </xf>
    <xf numFmtId="176" fontId="56" fillId="0" borderId="36" xfId="2" applyNumberFormat="1" applyFont="1" applyBorder="1" applyAlignment="1">
      <alignment horizontal="center" vertical="center"/>
    </xf>
    <xf numFmtId="0" fontId="56" fillId="0" borderId="30" xfId="3" applyFont="1" applyBorder="1" applyAlignment="1">
      <alignment horizontal="center" vertical="center"/>
    </xf>
    <xf numFmtId="0" fontId="55" fillId="0" borderId="36" xfId="4" applyFont="1" applyBorder="1" applyAlignment="1">
      <alignment vertical="center"/>
    </xf>
    <xf numFmtId="0" fontId="55" fillId="0" borderId="37" xfId="4" applyFont="1" applyBorder="1" applyAlignment="1">
      <alignment vertical="center"/>
    </xf>
    <xf numFmtId="1" fontId="55" fillId="3" borderId="42" xfId="2" applyNumberFormat="1" applyFont="1" applyFill="1" applyBorder="1" applyAlignment="1" applyProtection="1">
      <alignment horizontal="center" vertical="center"/>
      <protection locked="0"/>
    </xf>
    <xf numFmtId="168" fontId="58" fillId="0" borderId="39" xfId="1" applyNumberFormat="1" applyFont="1" applyBorder="1" applyAlignment="1" applyProtection="1">
      <alignment horizontal="center" vertical="center"/>
      <protection hidden="1"/>
    </xf>
    <xf numFmtId="0" fontId="55" fillId="0" borderId="0" xfId="4" applyFont="1" applyBorder="1" applyAlignment="1">
      <alignment vertical="center"/>
    </xf>
    <xf numFmtId="0" fontId="59" fillId="0" borderId="37" xfId="4" applyFont="1" applyBorder="1" applyAlignment="1">
      <alignment vertical="center"/>
    </xf>
    <xf numFmtId="0" fontId="60" fillId="0" borderId="35" xfId="4" applyFont="1" applyBorder="1" applyAlignment="1">
      <alignment vertical="center"/>
    </xf>
    <xf numFmtId="0" fontId="60" fillId="0" borderId="37" xfId="0" applyFont="1" applyBorder="1" applyAlignment="1" applyProtection="1">
      <alignment horizontal="center" vertical="center"/>
      <protection hidden="1"/>
    </xf>
    <xf numFmtId="1" fontId="58" fillId="3" borderId="40" xfId="2" applyNumberFormat="1" applyFont="1" applyFill="1" applyBorder="1" applyAlignment="1" applyProtection="1">
      <alignment horizontal="center" vertical="center"/>
      <protection locked="0"/>
    </xf>
    <xf numFmtId="0" fontId="60" fillId="0" borderId="37" xfId="4" applyFont="1" applyBorder="1" applyAlignment="1">
      <alignment vertical="center"/>
    </xf>
    <xf numFmtId="1" fontId="58" fillId="3" borderId="41" xfId="2" applyNumberFormat="1" applyFont="1" applyFill="1" applyBorder="1" applyAlignment="1" applyProtection="1">
      <alignment horizontal="center" vertical="center"/>
      <protection locked="0"/>
    </xf>
    <xf numFmtId="0" fontId="55" fillId="0" borderId="29" xfId="4" applyFont="1" applyBorder="1" applyAlignment="1">
      <alignment vertical="center"/>
    </xf>
    <xf numFmtId="0" fontId="59" fillId="0" borderId="0" xfId="4" applyFont="1" applyBorder="1" applyAlignment="1">
      <alignment vertical="center"/>
    </xf>
    <xf numFmtId="0" fontId="60" fillId="0" borderId="0" xfId="4" applyFont="1" applyBorder="1" applyAlignment="1">
      <alignment vertical="center"/>
    </xf>
    <xf numFmtId="1" fontId="58" fillId="3" borderId="42" xfId="2" applyNumberFormat="1" applyFont="1" applyFill="1" applyBorder="1" applyAlignment="1" applyProtection="1">
      <alignment horizontal="center" vertical="center"/>
      <protection locked="0"/>
    </xf>
    <xf numFmtId="0" fontId="58" fillId="0" borderId="0" xfId="4" applyFont="1" applyBorder="1" applyAlignment="1">
      <alignment vertical="center"/>
    </xf>
    <xf numFmtId="0" fontId="58" fillId="0" borderId="37" xfId="4" applyFont="1" applyBorder="1" applyAlignment="1">
      <alignment vertical="center"/>
    </xf>
    <xf numFmtId="0" fontId="60" fillId="0" borderId="43" xfId="4" applyFont="1" applyBorder="1" applyAlignment="1">
      <alignment vertical="center"/>
    </xf>
    <xf numFmtId="0" fontId="58" fillId="0" borderId="43" xfId="4" applyFont="1" applyBorder="1" applyAlignment="1">
      <alignment vertical="center"/>
    </xf>
    <xf numFmtId="168" fontId="55" fillId="0" borderId="39" xfId="1" applyNumberFormat="1" applyFont="1" applyBorder="1" applyAlignment="1" applyProtection="1">
      <alignment vertical="center"/>
      <protection hidden="1"/>
    </xf>
    <xf numFmtId="0" fontId="55" fillId="0" borderId="36" xfId="0" applyFont="1" applyBorder="1" applyAlignment="1" applyProtection="1">
      <alignment vertical="center"/>
      <protection hidden="1"/>
    </xf>
    <xf numFmtId="0" fontId="55" fillId="0" borderId="37" xfId="0" applyFont="1" applyBorder="1" applyAlignment="1" applyProtection="1">
      <alignment vertical="center"/>
      <protection hidden="1"/>
    </xf>
    <xf numFmtId="0" fontId="55" fillId="0" borderId="35" xfId="0" applyFont="1" applyBorder="1" applyAlignment="1" applyProtection="1">
      <alignment vertical="center"/>
      <protection hidden="1"/>
    </xf>
    <xf numFmtId="0" fontId="55" fillId="0" borderId="40" xfId="0" applyFont="1" applyBorder="1" applyAlignment="1" applyProtection="1">
      <alignment horizontal="center" vertical="center"/>
      <protection hidden="1"/>
    </xf>
    <xf numFmtId="0" fontId="55" fillId="0" borderId="35" xfId="0" applyFont="1" applyBorder="1" applyAlignment="1" applyProtection="1">
      <alignment horizontal="center" vertical="center"/>
      <protection hidden="1"/>
    </xf>
    <xf numFmtId="43" fontId="55" fillId="0" borderId="35" xfId="0" applyNumberFormat="1" applyFont="1" applyBorder="1" applyAlignment="1" applyProtection="1">
      <alignment horizontal="center" vertical="center"/>
      <protection hidden="1"/>
    </xf>
    <xf numFmtId="173" fontId="55" fillId="0" borderId="35" xfId="0" applyNumberFormat="1" applyFont="1" applyBorder="1" applyAlignment="1" applyProtection="1">
      <alignment horizontal="center" vertical="center"/>
      <protection hidden="1"/>
    </xf>
    <xf numFmtId="0" fontId="55" fillId="0" borderId="29" xfId="0" applyFont="1" applyBorder="1" applyAlignment="1" applyProtection="1">
      <alignment vertical="center"/>
      <protection hidden="1"/>
    </xf>
    <xf numFmtId="0" fontId="55" fillId="0" borderId="30" xfId="0" applyFont="1" applyBorder="1" applyAlignment="1" applyProtection="1">
      <alignment vertical="center"/>
      <protection hidden="1"/>
    </xf>
    <xf numFmtId="168" fontId="55" fillId="0" borderId="32" xfId="1" applyNumberFormat="1" applyFont="1" applyBorder="1" applyAlignment="1" applyProtection="1">
      <alignment vertical="center"/>
      <protection hidden="1"/>
    </xf>
    <xf numFmtId="0" fontId="55" fillId="0" borderId="33" xfId="0" applyFont="1" applyBorder="1" applyAlignment="1" applyProtection="1">
      <alignment vertical="center"/>
      <protection hidden="1"/>
    </xf>
    <xf numFmtId="0" fontId="55" fillId="0" borderId="29" xfId="0" applyFont="1" applyBorder="1" applyAlignment="1" applyProtection="1">
      <alignment horizontal="right" vertical="center"/>
      <protection hidden="1"/>
    </xf>
    <xf numFmtId="171" fontId="55" fillId="0" borderId="42" xfId="1" applyNumberFormat="1" applyFont="1" applyBorder="1" applyAlignment="1" applyProtection="1">
      <alignment horizontal="center" vertical="center"/>
      <protection hidden="1"/>
    </xf>
    <xf numFmtId="0" fontId="55" fillId="0" borderId="37" xfId="0" applyFont="1" applyBorder="1" applyAlignment="1" applyProtection="1">
      <alignment horizontal="right" vertical="center"/>
      <protection hidden="1"/>
    </xf>
    <xf numFmtId="171" fontId="55" fillId="0" borderId="40" xfId="1" applyNumberFormat="1" applyFont="1" applyBorder="1" applyAlignment="1" applyProtection="1">
      <alignment horizontal="center" vertical="center"/>
      <protection hidden="1"/>
    </xf>
    <xf numFmtId="168" fontId="55" fillId="0" borderId="58" xfId="1" applyNumberFormat="1" applyFont="1" applyBorder="1" applyAlignment="1" applyProtection="1">
      <alignment vertical="center"/>
      <protection hidden="1"/>
    </xf>
    <xf numFmtId="0" fontId="55" fillId="0" borderId="46" xfId="0" applyFont="1" applyBorder="1" applyAlignment="1" applyProtection="1">
      <alignment vertical="center"/>
      <protection hidden="1"/>
    </xf>
    <xf numFmtId="0" fontId="55" fillId="0" borderId="47" xfId="0" applyFont="1" applyBorder="1" applyAlignment="1" applyProtection="1">
      <alignment vertical="center"/>
      <protection hidden="1"/>
    </xf>
    <xf numFmtId="0" fontId="55" fillId="0" borderId="47" xfId="0" applyFont="1" applyBorder="1" applyAlignment="1" applyProtection="1">
      <alignment horizontal="right" vertical="center"/>
      <protection hidden="1"/>
    </xf>
    <xf numFmtId="171" fontId="55" fillId="0" borderId="59" xfId="1" applyNumberFormat="1" applyFont="1" applyBorder="1" applyAlignment="1" applyProtection="1">
      <alignment horizontal="center" vertical="center"/>
      <protection hidden="1"/>
    </xf>
    <xf numFmtId="0" fontId="56" fillId="0" borderId="38" xfId="0" applyFont="1" applyBorder="1" applyAlignment="1" applyProtection="1">
      <alignment vertical="center"/>
      <protection locked="0"/>
    </xf>
    <xf numFmtId="2" fontId="56" fillId="0" borderId="36" xfId="0" applyNumberFormat="1" applyFont="1" applyBorder="1" applyAlignment="1" applyProtection="1">
      <alignment horizontal="center" vertical="center"/>
      <protection locked="0"/>
    </xf>
    <xf numFmtId="0" fontId="56" fillId="0" borderId="36" xfId="0" applyFont="1" applyBorder="1" applyAlignment="1" applyProtection="1">
      <alignment vertical="center"/>
      <protection locked="0"/>
    </xf>
    <xf numFmtId="0" fontId="31" fillId="0" borderId="36" xfId="0" applyFont="1" applyBorder="1" applyAlignment="1" applyProtection="1">
      <alignment vertical="center"/>
      <protection locked="0"/>
    </xf>
    <xf numFmtId="0" fontId="31" fillId="0" borderId="38" xfId="0" applyFont="1" applyBorder="1" applyAlignment="1" applyProtection="1">
      <alignment vertical="center"/>
      <protection locked="0"/>
    </xf>
    <xf numFmtId="0" fontId="56" fillId="0" borderId="38" xfId="0" applyFont="1" applyBorder="1" applyAlignment="1" applyProtection="1">
      <alignment horizontal="center" vertical="center"/>
      <protection hidden="1"/>
    </xf>
    <xf numFmtId="171" fontId="55" fillId="0" borderId="36" xfId="1" applyNumberFormat="1" applyFont="1" applyBorder="1" applyAlignment="1" applyProtection="1">
      <alignment horizontal="center" vertical="center"/>
      <protection hidden="1"/>
    </xf>
    <xf numFmtId="171" fontId="55" fillId="0" borderId="35" xfId="1" applyNumberFormat="1" applyFont="1" applyBorder="1" applyAlignment="1" applyProtection="1">
      <alignment horizontal="center" vertical="center"/>
      <protection hidden="1"/>
    </xf>
    <xf numFmtId="169" fontId="55" fillId="0" borderId="36" xfId="2" applyFont="1" applyBorder="1" applyAlignment="1" applyProtection="1">
      <alignment horizontal="center" vertical="center"/>
      <protection locked="0"/>
    </xf>
    <xf numFmtId="169" fontId="55" fillId="0" borderId="37" xfId="2" applyFont="1" applyBorder="1" applyAlignment="1" applyProtection="1">
      <alignment horizontal="center" vertical="center"/>
      <protection locked="0"/>
    </xf>
    <xf numFmtId="169" fontId="55" fillId="0" borderId="38" xfId="2" applyFont="1" applyBorder="1" applyAlignment="1" applyProtection="1">
      <alignment horizontal="center" vertical="center"/>
      <protection locked="0"/>
    </xf>
    <xf numFmtId="173" fontId="19" fillId="0" borderId="15" xfId="0" applyNumberFormat="1" applyFont="1" applyBorder="1" applyAlignment="1" applyProtection="1">
      <alignment vertical="center"/>
      <protection hidden="1"/>
    </xf>
    <xf numFmtId="0" fontId="21" fillId="0" borderId="36" xfId="0" applyFont="1" applyBorder="1" applyAlignment="1" applyProtection="1">
      <alignment horizontal="center" vertical="center"/>
      <protection locked="0"/>
    </xf>
    <xf numFmtId="0" fontId="21" fillId="0" borderId="38" xfId="0" applyFont="1" applyBorder="1" applyAlignment="1" applyProtection="1">
      <alignment horizontal="center" vertical="center"/>
      <protection locked="0"/>
    </xf>
    <xf numFmtId="0" fontId="55" fillId="0" borderId="36" xfId="65" applyFont="1" applyFill="1" applyBorder="1" applyAlignment="1">
      <alignment vertical="center"/>
    </xf>
    <xf numFmtId="0" fontId="5" fillId="0" borderId="86" xfId="0" applyFont="1" applyBorder="1" applyAlignment="1" applyProtection="1">
      <alignment vertical="center"/>
      <protection hidden="1"/>
    </xf>
    <xf numFmtId="0" fontId="5" fillId="0" borderId="87" xfId="0" applyFont="1" applyBorder="1" applyAlignment="1" applyProtection="1">
      <alignment vertical="center"/>
      <protection hidden="1"/>
    </xf>
    <xf numFmtId="0" fontId="5" fillId="0" borderId="88" xfId="0" applyFont="1" applyBorder="1" applyAlignment="1" applyProtection="1">
      <alignment vertical="center"/>
      <protection hidden="1"/>
    </xf>
    <xf numFmtId="0" fontId="55" fillId="0" borderId="39" xfId="1" applyNumberFormat="1" applyFont="1" applyBorder="1" applyAlignment="1" applyProtection="1">
      <alignment horizontal="center" vertical="center"/>
      <protection hidden="1"/>
    </xf>
    <xf numFmtId="0" fontId="58" fillId="0" borderId="39" xfId="1" applyNumberFormat="1" applyFont="1" applyBorder="1" applyAlignment="1" applyProtection="1">
      <alignment horizontal="center" vertical="center"/>
      <protection hidden="1"/>
    </xf>
    <xf numFmtId="0" fontId="55" fillId="0" borderId="42" xfId="0" applyFont="1" applyBorder="1" applyAlignment="1" applyProtection="1">
      <alignment vertical="center"/>
      <protection hidden="1"/>
    </xf>
    <xf numFmtId="169" fontId="5" fillId="0" borderId="7" xfId="2" applyFont="1" applyBorder="1" applyAlignment="1" applyProtection="1">
      <alignment vertical="center"/>
      <protection locked="0"/>
    </xf>
    <xf numFmtId="0" fontId="5" fillId="0" borderId="7" xfId="0" applyFont="1" applyFill="1" applyBorder="1" applyAlignment="1" applyProtection="1">
      <alignment vertical="center"/>
      <protection hidden="1"/>
    </xf>
    <xf numFmtId="0" fontId="8" fillId="0" borderId="7" xfId="0" applyFont="1" applyFill="1" applyBorder="1" applyAlignment="1" applyProtection="1">
      <alignment horizontal="centerContinuous" vertical="center"/>
      <protection hidden="1"/>
    </xf>
    <xf numFmtId="164" fontId="5" fillId="0" borderId="7" xfId="1" applyFont="1" applyFill="1" applyBorder="1" applyAlignment="1" applyProtection="1">
      <alignment horizontal="centerContinuous" vertical="center"/>
      <protection locked="0"/>
    </xf>
    <xf numFmtId="0" fontId="5" fillId="0" borderId="0" xfId="0" applyFont="1" applyFill="1" applyBorder="1" applyAlignment="1" applyProtection="1">
      <alignment horizontal="centerContinuous" vertical="center"/>
      <protection locked="0"/>
    </xf>
    <xf numFmtId="0" fontId="5" fillId="0" borderId="0" xfId="0" applyFont="1" applyFill="1" applyBorder="1" applyAlignment="1" applyProtection="1">
      <alignment vertical="center"/>
      <protection locked="0"/>
    </xf>
    <xf numFmtId="0" fontId="8" fillId="0" borderId="7" xfId="0" applyFont="1" applyFill="1" applyBorder="1" applyAlignment="1" applyProtection="1">
      <alignment horizontal="center" vertical="center"/>
      <protection hidden="1"/>
    </xf>
    <xf numFmtId="0" fontId="8" fillId="0" borderId="0" xfId="0" applyFont="1" applyFill="1" applyBorder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vertical="center"/>
      <protection hidden="1"/>
    </xf>
    <xf numFmtId="0" fontId="5" fillId="0" borderId="8" xfId="0" applyFont="1" applyFill="1" applyBorder="1" applyAlignment="1" applyProtection="1">
      <alignment vertical="center"/>
      <protection hidden="1"/>
    </xf>
    <xf numFmtId="0" fontId="8" fillId="0" borderId="7" xfId="0" applyFont="1" applyFill="1" applyBorder="1" applyAlignment="1" applyProtection="1">
      <alignment vertical="center"/>
      <protection hidden="1"/>
    </xf>
    <xf numFmtId="0" fontId="8" fillId="0" borderId="0" xfId="0" applyFont="1" applyFill="1" applyBorder="1" applyAlignment="1" applyProtection="1">
      <alignment vertical="center"/>
      <protection hidden="1"/>
    </xf>
    <xf numFmtId="0" fontId="8" fillId="0" borderId="88" xfId="0" applyFont="1" applyFill="1" applyBorder="1" applyAlignment="1" applyProtection="1">
      <alignment vertical="center"/>
      <protection hidden="1"/>
    </xf>
    <xf numFmtId="168" fontId="8" fillId="0" borderId="32" xfId="1" applyNumberFormat="1" applyFont="1" applyBorder="1" applyAlignment="1" applyProtection="1">
      <alignment vertical="center"/>
      <protection hidden="1"/>
    </xf>
    <xf numFmtId="0" fontId="8" fillId="0" borderId="33" xfId="0" applyFont="1" applyBorder="1" applyAlignment="1" applyProtection="1">
      <alignment vertical="center"/>
      <protection hidden="1"/>
    </xf>
    <xf numFmtId="0" fontId="8" fillId="0" borderId="29" xfId="0" applyFont="1" applyBorder="1" applyAlignment="1" applyProtection="1">
      <alignment vertical="center"/>
      <protection hidden="1"/>
    </xf>
    <xf numFmtId="0" fontId="8" fillId="0" borderId="43" xfId="0" applyFont="1" applyBorder="1" applyAlignment="1" applyProtection="1">
      <alignment vertical="center"/>
      <protection hidden="1"/>
    </xf>
    <xf numFmtId="0" fontId="8" fillId="0" borderId="47" xfId="0" applyFont="1" applyBorder="1" applyAlignment="1" applyProtection="1">
      <alignment vertical="center"/>
      <protection hidden="1"/>
    </xf>
    <xf numFmtId="0" fontId="63" fillId="0" borderId="36" xfId="0" applyFont="1" applyBorder="1" applyAlignment="1" applyProtection="1">
      <alignment vertical="center"/>
      <protection hidden="1"/>
    </xf>
    <xf numFmtId="0" fontId="63" fillId="0" borderId="37" xfId="0" applyFont="1" applyBorder="1" applyAlignment="1" applyProtection="1">
      <alignment vertical="center"/>
      <protection hidden="1"/>
    </xf>
    <xf numFmtId="0" fontId="63" fillId="0" borderId="39" xfId="1" applyNumberFormat="1" applyFont="1" applyBorder="1" applyAlignment="1" applyProtection="1">
      <alignment horizontal="center" vertical="center"/>
      <protection hidden="1"/>
    </xf>
    <xf numFmtId="0" fontId="8" fillId="0" borderId="70" xfId="1" applyNumberFormat="1" applyFont="1" applyBorder="1" applyAlignment="1" applyProtection="1">
      <alignment horizontal="center" vertical="center"/>
      <protection hidden="1"/>
    </xf>
    <xf numFmtId="0" fontId="8" fillId="0" borderId="58" xfId="1" applyNumberFormat="1" applyFont="1" applyBorder="1" applyAlignment="1" applyProtection="1">
      <alignment horizontal="center" vertical="center"/>
      <protection hidden="1"/>
    </xf>
    <xf numFmtId="164" fontId="63" fillId="0" borderId="66" xfId="1" applyFont="1" applyBorder="1" applyAlignment="1" applyProtection="1">
      <alignment vertical="center"/>
      <protection hidden="1"/>
    </xf>
    <xf numFmtId="0" fontId="63" fillId="0" borderId="67" xfId="0" applyFont="1" applyBorder="1" applyAlignment="1" applyProtection="1">
      <alignment vertical="center"/>
      <protection hidden="1"/>
    </xf>
    <xf numFmtId="0" fontId="63" fillId="0" borderId="68" xfId="0" applyFont="1" applyBorder="1" applyAlignment="1" applyProtection="1">
      <alignment vertical="center"/>
      <protection hidden="1"/>
    </xf>
    <xf numFmtId="164" fontId="63" fillId="0" borderId="34" xfId="1" applyFont="1" applyBorder="1" applyAlignment="1" applyProtection="1">
      <alignment vertical="center"/>
      <protection hidden="1"/>
    </xf>
    <xf numFmtId="0" fontId="63" fillId="0" borderId="35" xfId="0" applyFont="1" applyBorder="1" applyAlignment="1" applyProtection="1">
      <alignment vertical="center"/>
      <protection hidden="1"/>
    </xf>
    <xf numFmtId="0" fontId="65" fillId="0" borderId="37" xfId="0" applyFont="1" applyBorder="1" applyAlignment="1" applyProtection="1">
      <alignment vertical="center"/>
      <protection hidden="1"/>
    </xf>
    <xf numFmtId="0" fontId="65" fillId="0" borderId="35" xfId="0" applyFont="1" applyBorder="1" applyAlignment="1" applyProtection="1">
      <alignment vertical="center"/>
      <protection hidden="1"/>
    </xf>
    <xf numFmtId="178" fontId="64" fillId="0" borderId="29" xfId="1" applyNumberFormat="1" applyFont="1" applyBorder="1" applyAlignment="1" applyProtection="1">
      <alignment horizontal="centerContinuous" vertical="center"/>
      <protection hidden="1"/>
    </xf>
    <xf numFmtId="178" fontId="64" fillId="0" borderId="37" xfId="1" applyNumberFormat="1" applyFont="1" applyBorder="1" applyAlignment="1" applyProtection="1">
      <alignment horizontal="centerContinuous" vertical="center"/>
      <protection hidden="1"/>
    </xf>
    <xf numFmtId="178" fontId="64" fillId="0" borderId="43" xfId="1" applyNumberFormat="1" applyFont="1" applyBorder="1" applyAlignment="1" applyProtection="1">
      <alignment horizontal="centerContinuous" vertical="center"/>
      <protection hidden="1"/>
    </xf>
    <xf numFmtId="164" fontId="64" fillId="0" borderId="47" xfId="1" applyFont="1" applyBorder="1" applyAlignment="1" applyProtection="1">
      <alignment horizontal="centerContinuous" vertical="center"/>
      <protection hidden="1"/>
    </xf>
    <xf numFmtId="0" fontId="64" fillId="0" borderId="67" xfId="0" applyFont="1" applyBorder="1" applyAlignment="1" applyProtection="1">
      <alignment horizontal="center" vertical="center"/>
      <protection hidden="1"/>
    </xf>
    <xf numFmtId="0" fontId="53" fillId="0" borderId="37" xfId="0" applyFont="1" applyBorder="1" applyAlignment="1" applyProtection="1">
      <alignment horizontal="center" vertical="center"/>
      <protection locked="0"/>
    </xf>
    <xf numFmtId="0" fontId="55" fillId="0" borderId="0" xfId="0" applyFont="1" applyBorder="1" applyAlignment="1">
      <alignment horizontal="left" vertical="center"/>
    </xf>
    <xf numFmtId="0" fontId="5" fillId="0" borderId="8" xfId="0" applyFont="1" applyFill="1" applyBorder="1" applyAlignment="1" applyProtection="1">
      <alignment horizontal="centerContinuous" vertical="center"/>
      <protection locked="0"/>
    </xf>
    <xf numFmtId="0" fontId="5" fillId="0" borderId="8" xfId="0" applyFont="1" applyFill="1" applyBorder="1" applyAlignment="1" applyProtection="1">
      <alignment vertical="center"/>
      <protection locked="0"/>
    </xf>
    <xf numFmtId="0" fontId="8" fillId="0" borderId="8" xfId="0" applyFont="1" applyFill="1" applyBorder="1" applyAlignment="1" applyProtection="1">
      <alignment vertical="center"/>
      <protection hidden="1"/>
    </xf>
    <xf numFmtId="0" fontId="8" fillId="0" borderId="8" xfId="0" applyFont="1" applyFill="1" applyBorder="1" applyAlignment="1" applyProtection="1">
      <alignment horizontal="center" vertical="center"/>
      <protection hidden="1"/>
    </xf>
    <xf numFmtId="0" fontId="62" fillId="0" borderId="0" xfId="0" applyFont="1" applyBorder="1" applyAlignment="1" applyProtection="1">
      <alignment vertical="center"/>
      <protection hidden="1"/>
    </xf>
    <xf numFmtId="0" fontId="27" fillId="0" borderId="83" xfId="0" applyNumberFormat="1" applyFont="1" applyBorder="1" applyAlignment="1" applyProtection="1">
      <alignment horizontal="center" vertical="center"/>
      <protection hidden="1"/>
    </xf>
    <xf numFmtId="43" fontId="27" fillId="0" borderId="83" xfId="0" applyNumberFormat="1" applyFont="1" applyBorder="1" applyAlignment="1" applyProtection="1">
      <alignment horizontal="centerContinuous" vertical="center"/>
      <protection hidden="1"/>
    </xf>
    <xf numFmtId="43" fontId="27" fillId="0" borderId="83" xfId="0" applyNumberFormat="1" applyFont="1" applyBorder="1" applyAlignment="1" applyProtection="1">
      <alignment horizontal="center" vertical="center"/>
      <protection hidden="1"/>
    </xf>
    <xf numFmtId="0" fontId="27" fillId="0" borderId="28" xfId="0" applyFont="1" applyBorder="1" applyAlignment="1" applyProtection="1">
      <alignment horizontal="centerContinuous" vertical="center"/>
      <protection hidden="1"/>
    </xf>
    <xf numFmtId="0" fontId="59" fillId="0" borderId="35" xfId="4" applyFont="1" applyBorder="1" applyAlignment="1">
      <alignment vertical="center"/>
    </xf>
    <xf numFmtId="0" fontId="59" fillId="0" borderId="37" xfId="0" applyFont="1" applyBorder="1" applyAlignment="1" applyProtection="1">
      <alignment horizontal="center" vertical="center"/>
      <protection hidden="1"/>
    </xf>
    <xf numFmtId="170" fontId="54" fillId="0" borderId="36" xfId="2" applyNumberFormat="1" applyFont="1" applyBorder="1" applyAlignment="1" applyProtection="1">
      <alignment horizontal="center" vertical="center"/>
      <protection hidden="1"/>
    </xf>
    <xf numFmtId="167" fontId="54" fillId="0" borderId="35" xfId="0" applyNumberFormat="1" applyFont="1" applyBorder="1" applyAlignment="1" applyProtection="1">
      <alignment horizontal="center" vertical="center"/>
      <protection hidden="1"/>
    </xf>
    <xf numFmtId="43" fontId="67" fillId="0" borderId="46" xfId="0" applyNumberFormat="1" applyFont="1" applyBorder="1" applyAlignment="1" applyProtection="1">
      <alignment horizontal="centerContinuous" vertical="center"/>
      <protection hidden="1"/>
    </xf>
    <xf numFmtId="0" fontId="67" fillId="0" borderId="45" xfId="0" applyFont="1" applyBorder="1" applyAlignment="1" applyProtection="1">
      <alignment horizontal="centerContinuous" vertical="center"/>
      <protection hidden="1"/>
    </xf>
    <xf numFmtId="0" fontId="54" fillId="0" borderId="36" xfId="0" applyFont="1" applyBorder="1" applyAlignment="1" applyProtection="1">
      <alignment vertical="center"/>
      <protection hidden="1"/>
    </xf>
    <xf numFmtId="0" fontId="54" fillId="0" borderId="37" xfId="0" applyFont="1" applyFill="1" applyBorder="1" applyAlignment="1" applyProtection="1">
      <alignment horizontal="left" vertical="center"/>
    </xf>
    <xf numFmtId="169" fontId="54" fillId="0" borderId="37" xfId="2" applyFont="1" applyBorder="1" applyAlignment="1" applyProtection="1">
      <alignment vertical="center"/>
      <protection hidden="1"/>
    </xf>
    <xf numFmtId="0" fontId="57" fillId="0" borderId="44" xfId="0" applyFont="1" applyBorder="1" applyAlignment="1" applyProtection="1">
      <alignment horizontal="centerContinuous" vertical="center"/>
      <protection hidden="1"/>
    </xf>
    <xf numFmtId="0" fontId="57" fillId="0" borderId="45" xfId="0" applyFont="1" applyBorder="1" applyAlignment="1" applyProtection="1">
      <alignment horizontal="centerContinuous" vertical="center"/>
      <protection hidden="1"/>
    </xf>
    <xf numFmtId="169" fontId="57" fillId="0" borderId="46" xfId="2" applyFont="1" applyBorder="1" applyAlignment="1" applyProtection="1">
      <alignment vertical="center"/>
      <protection hidden="1"/>
    </xf>
    <xf numFmtId="0" fontId="57" fillId="0" borderId="47" xfId="0" applyFont="1" applyBorder="1" applyAlignment="1" applyProtection="1">
      <alignment vertical="center"/>
      <protection hidden="1"/>
    </xf>
    <xf numFmtId="170" fontId="55" fillId="0" borderId="33" xfId="2" applyNumberFormat="1" applyFont="1" applyBorder="1" applyAlignment="1" applyProtection="1">
      <alignment horizontal="center" vertical="center"/>
      <protection hidden="1"/>
    </xf>
    <xf numFmtId="170" fontId="55" fillId="0" borderId="36" xfId="2" applyNumberFormat="1" applyFont="1" applyBorder="1" applyAlignment="1" applyProtection="1">
      <alignment horizontal="center" vertical="center"/>
      <protection hidden="1"/>
    </xf>
    <xf numFmtId="2" fontId="55" fillId="0" borderId="36" xfId="65" applyNumberFormat="1" applyFont="1" applyFill="1" applyBorder="1" applyAlignment="1">
      <alignment horizontal="right" vertical="center"/>
    </xf>
    <xf numFmtId="2" fontId="55" fillId="0" borderId="33" xfId="2" applyNumberFormat="1" applyFont="1" applyBorder="1" applyAlignment="1" applyProtection="1">
      <alignment horizontal="right" vertical="center"/>
      <protection hidden="1"/>
    </xf>
    <xf numFmtId="2" fontId="55" fillId="0" borderId="36" xfId="2" applyNumberFormat="1" applyFont="1" applyBorder="1" applyAlignment="1" applyProtection="1">
      <alignment horizontal="right" vertical="center"/>
      <protection hidden="1"/>
    </xf>
    <xf numFmtId="43" fontId="55" fillId="0" borderId="33" xfId="2" applyNumberFormat="1" applyFont="1" applyBorder="1" applyAlignment="1" applyProtection="1">
      <alignment horizontal="center" vertical="center"/>
      <protection hidden="1"/>
    </xf>
    <xf numFmtId="43" fontId="55" fillId="0" borderId="36" xfId="2" applyNumberFormat="1" applyFont="1" applyBorder="1" applyAlignment="1" applyProtection="1">
      <alignment horizontal="center" vertical="center"/>
      <protection hidden="1"/>
    </xf>
    <xf numFmtId="0" fontId="8" fillId="2" borderId="25" xfId="0" applyFont="1" applyFill="1" applyBorder="1" applyAlignment="1" applyProtection="1">
      <alignment horizontal="center" vertical="center"/>
      <protection hidden="1"/>
    </xf>
    <xf numFmtId="0" fontId="21" fillId="0" borderId="36" xfId="0" applyFont="1" applyBorder="1" applyAlignment="1" applyProtection="1">
      <alignment horizontal="center" vertical="center"/>
      <protection locked="0"/>
    </xf>
    <xf numFmtId="0" fontId="21" fillId="0" borderId="38" xfId="0" applyFont="1" applyBorder="1" applyAlignment="1" applyProtection="1">
      <alignment horizontal="center" vertical="center"/>
      <protection locked="0"/>
    </xf>
    <xf numFmtId="171" fontId="55" fillId="0" borderId="36" xfId="1" applyNumberFormat="1" applyFont="1" applyBorder="1" applyAlignment="1" applyProtection="1">
      <alignment horizontal="center" vertical="center"/>
      <protection hidden="1"/>
    </xf>
    <xf numFmtId="171" fontId="55" fillId="0" borderId="35" xfId="1" applyNumberFormat="1" applyFont="1" applyBorder="1" applyAlignment="1" applyProtection="1">
      <alignment horizontal="center" vertical="center"/>
      <protection hidden="1"/>
    </xf>
    <xf numFmtId="169" fontId="55" fillId="0" borderId="36" xfId="2" applyFont="1" applyBorder="1" applyAlignment="1" applyProtection="1">
      <alignment horizontal="center" vertical="center"/>
      <protection locked="0"/>
    </xf>
    <xf numFmtId="169" fontId="55" fillId="0" borderId="37" xfId="2" applyFont="1" applyBorder="1" applyAlignment="1" applyProtection="1">
      <alignment horizontal="center" vertical="center"/>
      <protection locked="0"/>
    </xf>
    <xf numFmtId="169" fontId="55" fillId="0" borderId="38" xfId="2" applyFont="1" applyBorder="1" applyAlignment="1" applyProtection="1">
      <alignment horizontal="center" vertical="center"/>
      <protection locked="0"/>
    </xf>
    <xf numFmtId="0" fontId="8" fillId="2" borderId="80" xfId="0" applyFont="1" applyFill="1" applyBorder="1" applyAlignment="1" applyProtection="1">
      <alignment horizontal="center" vertical="center"/>
      <protection locked="0"/>
    </xf>
    <xf numFmtId="0" fontId="56" fillId="0" borderId="35" xfId="0" applyFont="1" applyBorder="1" applyAlignment="1" applyProtection="1">
      <alignment horizontal="center" vertical="center"/>
      <protection hidden="1"/>
    </xf>
    <xf numFmtId="0" fontId="20" fillId="0" borderId="13" xfId="0" applyFont="1" applyBorder="1" applyAlignment="1" applyProtection="1">
      <alignment horizontal="center" vertical="center"/>
      <protection hidden="1"/>
    </xf>
    <xf numFmtId="0" fontId="20" fillId="0" borderId="14" xfId="0" applyFont="1" applyBorder="1" applyAlignment="1" applyProtection="1">
      <alignment horizontal="center" vertical="center"/>
      <protection hidden="1"/>
    </xf>
    <xf numFmtId="0" fontId="56" fillId="0" borderId="30" xfId="6" applyNumberFormat="1" applyFont="1" applyFill="1" applyBorder="1" applyAlignment="1">
      <alignment horizontal="center" vertical="center"/>
    </xf>
    <xf numFmtId="43" fontId="56" fillId="0" borderId="36" xfId="5" applyNumberFormat="1" applyFont="1" applyFill="1" applyBorder="1" applyAlignment="1">
      <alignment vertical="center"/>
    </xf>
    <xf numFmtId="43" fontId="56" fillId="0" borderId="36" xfId="0" applyNumberFormat="1" applyFont="1" applyBorder="1" applyAlignment="1" applyProtection="1">
      <alignment vertical="center"/>
      <protection locked="0"/>
    </xf>
    <xf numFmtId="2" fontId="56" fillId="0" borderId="36" xfId="0" applyNumberFormat="1" applyFont="1" applyBorder="1" applyAlignment="1" applyProtection="1">
      <alignment horizontal="right" vertical="center"/>
      <protection locked="0"/>
    </xf>
    <xf numFmtId="0" fontId="56" fillId="0" borderId="38" xfId="0" applyFont="1" applyBorder="1" applyAlignment="1" applyProtection="1">
      <alignment horizontal="left" vertical="center"/>
      <protection hidden="1"/>
    </xf>
    <xf numFmtId="0" fontId="56" fillId="0" borderId="38" xfId="0" applyFont="1" applyBorder="1" applyAlignment="1" applyProtection="1">
      <alignment horizontal="left" vertical="center"/>
      <protection locked="0"/>
    </xf>
    <xf numFmtId="0" fontId="56" fillId="0" borderId="35" xfId="0" applyFont="1" applyBorder="1" applyAlignment="1" applyProtection="1">
      <alignment horizontal="left" vertical="center"/>
      <protection hidden="1"/>
    </xf>
    <xf numFmtId="0" fontId="56" fillId="0" borderId="30" xfId="6" applyNumberFormat="1" applyFont="1" applyFill="1" applyBorder="1" applyAlignment="1">
      <alignment horizontal="left" vertical="center"/>
    </xf>
    <xf numFmtId="2" fontId="56" fillId="0" borderId="36" xfId="2" applyNumberFormat="1" applyFont="1" applyBorder="1" applyAlignment="1" applyProtection="1">
      <alignment horizontal="right" vertical="center"/>
      <protection hidden="1"/>
    </xf>
    <xf numFmtId="2" fontId="56" fillId="0" borderId="36" xfId="5" applyNumberFormat="1" applyFont="1" applyFill="1" applyBorder="1" applyAlignment="1">
      <alignment horizontal="right" vertical="center"/>
    </xf>
    <xf numFmtId="176" fontId="56" fillId="0" borderId="30" xfId="6" applyNumberFormat="1" applyFont="1" applyFill="1" applyBorder="1" applyAlignment="1">
      <alignment horizontal="left" vertical="center"/>
    </xf>
    <xf numFmtId="0" fontId="56" fillId="0" borderId="36" xfId="0" applyFont="1" applyBorder="1" applyAlignment="1" applyProtection="1">
      <alignment horizontal="right" vertical="center"/>
      <protection locked="0"/>
    </xf>
    <xf numFmtId="0" fontId="31" fillId="0" borderId="36" xfId="0" applyFont="1" applyBorder="1" applyAlignment="1" applyProtection="1">
      <alignment horizontal="right" vertical="center"/>
      <protection locked="0"/>
    </xf>
    <xf numFmtId="0" fontId="31" fillId="0" borderId="47" xfId="0" applyFont="1" applyBorder="1" applyAlignment="1" applyProtection="1">
      <alignment horizontal="right" vertical="center"/>
      <protection locked="0"/>
    </xf>
    <xf numFmtId="2" fontId="56" fillId="0" borderId="0" xfId="0" applyNumberFormat="1" applyFont="1" applyBorder="1" applyAlignment="1" applyProtection="1">
      <alignment vertical="center"/>
      <protection hidden="1"/>
    </xf>
    <xf numFmtId="2" fontId="56" fillId="0" borderId="36" xfId="5" applyNumberFormat="1" applyFont="1" applyFill="1" applyBorder="1" applyAlignment="1">
      <alignment vertical="center"/>
    </xf>
    <xf numFmtId="2" fontId="56" fillId="0" borderId="36" xfId="2" applyNumberFormat="1" applyFont="1" applyBorder="1" applyAlignment="1">
      <alignment horizontal="right" vertical="center"/>
    </xf>
    <xf numFmtId="176" fontId="56" fillId="0" borderId="36" xfId="2" applyNumberFormat="1" applyFont="1" applyBorder="1" applyAlignment="1">
      <alignment horizontal="right" vertical="center"/>
    </xf>
    <xf numFmtId="176" fontId="31" fillId="0" borderId="36" xfId="2" applyNumberFormat="1" applyFont="1" applyBorder="1" applyAlignment="1">
      <alignment horizontal="right" vertical="center"/>
    </xf>
    <xf numFmtId="177" fontId="31" fillId="0" borderId="36" xfId="2" applyNumberFormat="1" applyFont="1" applyBorder="1" applyAlignment="1">
      <alignment horizontal="right" vertical="center"/>
    </xf>
    <xf numFmtId="43" fontId="31" fillId="0" borderId="36" xfId="0" applyNumberFormat="1" applyFont="1" applyBorder="1" applyAlignment="1" applyProtection="1">
      <alignment horizontal="right" vertical="center"/>
      <protection hidden="1"/>
    </xf>
    <xf numFmtId="43" fontId="31" fillId="0" borderId="46" xfId="0" applyNumberFormat="1" applyFont="1" applyBorder="1" applyAlignment="1" applyProtection="1">
      <alignment horizontal="right" vertical="center"/>
      <protection hidden="1"/>
    </xf>
    <xf numFmtId="0" fontId="56" fillId="0" borderId="30" xfId="3" applyFont="1" applyBorder="1" applyAlignment="1">
      <alignment horizontal="left" vertical="center"/>
    </xf>
    <xf numFmtId="0" fontId="31" fillId="0" borderId="35" xfId="3" applyFont="1" applyBorder="1" applyAlignment="1">
      <alignment horizontal="left" vertical="center"/>
    </xf>
    <xf numFmtId="0" fontId="31" fillId="0" borderId="30" xfId="3" applyFont="1" applyBorder="1" applyAlignment="1">
      <alignment horizontal="left" vertical="center"/>
    </xf>
    <xf numFmtId="0" fontId="31" fillId="0" borderId="35" xfId="0" applyFont="1" applyBorder="1" applyAlignment="1" applyProtection="1">
      <alignment horizontal="left" vertical="center"/>
      <protection hidden="1"/>
    </xf>
    <xf numFmtId="0" fontId="31" fillId="0" borderId="35" xfId="0" applyFont="1" applyBorder="1" applyAlignment="1">
      <alignment horizontal="left" vertical="center"/>
    </xf>
    <xf numFmtId="0" fontId="31" fillId="0" borderId="45" xfId="0" applyFont="1" applyBorder="1" applyAlignment="1" applyProtection="1">
      <alignment horizontal="left" vertical="center"/>
      <protection hidden="1"/>
    </xf>
    <xf numFmtId="0" fontId="56" fillId="0" borderId="35" xfId="0" applyNumberFormat="1" applyFont="1" applyBorder="1" applyAlignment="1" applyProtection="1">
      <alignment horizontal="left" vertical="center"/>
      <protection hidden="1"/>
    </xf>
    <xf numFmtId="0" fontId="56" fillId="0" borderId="30" xfId="3" applyNumberFormat="1" applyFont="1" applyBorder="1" applyAlignment="1">
      <alignment horizontal="left" vertical="center"/>
    </xf>
    <xf numFmtId="0" fontId="31" fillId="0" borderId="35" xfId="3" applyNumberFormat="1" applyFont="1" applyBorder="1" applyAlignment="1">
      <alignment horizontal="left" vertical="center"/>
    </xf>
    <xf numFmtId="0" fontId="31" fillId="0" borderId="30" xfId="3" applyNumberFormat="1" applyFont="1" applyBorder="1" applyAlignment="1">
      <alignment horizontal="left" vertical="center"/>
    </xf>
    <xf numFmtId="0" fontId="31" fillId="0" borderId="35" xfId="0" applyNumberFormat="1" applyFont="1" applyBorder="1" applyAlignment="1" applyProtection="1">
      <alignment horizontal="left" vertical="center"/>
      <protection hidden="1"/>
    </xf>
    <xf numFmtId="0" fontId="31" fillId="0" borderId="35" xfId="0" applyNumberFormat="1" applyFont="1" applyBorder="1" applyAlignment="1">
      <alignment horizontal="left" vertical="center"/>
    </xf>
    <xf numFmtId="0" fontId="31" fillId="0" borderId="45" xfId="0" applyNumberFormat="1" applyFont="1" applyBorder="1" applyAlignment="1" applyProtection="1">
      <alignment horizontal="left" vertical="center"/>
      <protection hidden="1"/>
    </xf>
    <xf numFmtId="0" fontId="56" fillId="0" borderId="38" xfId="0" applyNumberFormat="1" applyFont="1" applyBorder="1" applyAlignment="1" applyProtection="1">
      <alignment horizontal="left" vertical="center"/>
      <protection hidden="1"/>
    </xf>
    <xf numFmtId="0" fontId="56" fillId="0" borderId="38" xfId="0" applyNumberFormat="1" applyFont="1" applyBorder="1" applyAlignment="1" applyProtection="1">
      <alignment horizontal="left" vertical="center"/>
      <protection locked="0"/>
    </xf>
    <xf numFmtId="0" fontId="56" fillId="0" borderId="38" xfId="0" applyNumberFormat="1" applyFont="1" applyBorder="1" applyAlignment="1" applyProtection="1">
      <alignment vertical="center"/>
      <protection locked="0"/>
    </xf>
    <xf numFmtId="0" fontId="31" fillId="0" borderId="38" xfId="0" applyNumberFormat="1" applyFont="1" applyBorder="1" applyAlignment="1" applyProtection="1">
      <alignment vertical="center"/>
      <protection locked="0"/>
    </xf>
    <xf numFmtId="0" fontId="31" fillId="0" borderId="48" xfId="0" applyNumberFormat="1" applyFont="1" applyBorder="1" applyAlignment="1" applyProtection="1">
      <alignment vertical="center"/>
      <protection locked="0"/>
    </xf>
    <xf numFmtId="43" fontId="54" fillId="0" borderId="36" xfId="2" applyNumberFormat="1" applyFont="1" applyBorder="1" applyAlignment="1" applyProtection="1">
      <alignment horizontal="center" vertical="center"/>
      <protection hidden="1"/>
    </xf>
    <xf numFmtId="2" fontId="31" fillId="0" borderId="36" xfId="2" applyNumberFormat="1" applyFont="1" applyBorder="1" applyAlignment="1">
      <alignment vertical="center"/>
    </xf>
    <xf numFmtId="2" fontId="31" fillId="0" borderId="36" xfId="2" applyNumberFormat="1" applyFont="1" applyBorder="1" applyAlignment="1">
      <alignment horizontal="center" vertical="center"/>
    </xf>
    <xf numFmtId="2" fontId="31" fillId="0" borderId="36" xfId="0" applyNumberFormat="1" applyFont="1" applyBorder="1" applyAlignment="1" applyProtection="1">
      <alignment horizontal="centerContinuous" vertical="center"/>
      <protection hidden="1"/>
    </xf>
    <xf numFmtId="2" fontId="31" fillId="0" borderId="46" xfId="0" applyNumberFormat="1" applyFont="1" applyBorder="1" applyAlignment="1" applyProtection="1">
      <alignment horizontal="centerContinuous" vertical="center"/>
      <protection hidden="1"/>
    </xf>
    <xf numFmtId="2" fontId="31" fillId="0" borderId="36" xfId="0" applyNumberFormat="1" applyFont="1" applyBorder="1" applyAlignment="1" applyProtection="1">
      <alignment horizontal="right" vertical="center"/>
      <protection locked="0"/>
    </xf>
    <xf numFmtId="2" fontId="31" fillId="0" borderId="47" xfId="0" applyNumberFormat="1" applyFont="1" applyBorder="1" applyAlignment="1" applyProtection="1">
      <alignment horizontal="right" vertical="center"/>
      <protection locked="0"/>
    </xf>
    <xf numFmtId="0" fontId="5" fillId="0" borderId="65" xfId="0" applyFont="1" applyBorder="1" applyAlignment="1" applyProtection="1">
      <alignment vertical="center"/>
      <protection locked="0"/>
    </xf>
    <xf numFmtId="0" fontId="56" fillId="0" borderId="31" xfId="6" applyNumberFormat="1" applyFont="1" applyFill="1" applyBorder="1" applyAlignment="1">
      <alignment horizontal="left" vertical="center"/>
    </xf>
    <xf numFmtId="0" fontId="56" fillId="0" borderId="31" xfId="3" applyNumberFormat="1" applyFont="1" applyBorder="1" applyAlignment="1">
      <alignment horizontal="left" vertical="center"/>
    </xf>
    <xf numFmtId="0" fontId="31" fillId="0" borderId="38" xfId="3" applyNumberFormat="1" applyFont="1" applyBorder="1" applyAlignment="1">
      <alignment horizontal="left" vertical="center"/>
    </xf>
    <xf numFmtId="0" fontId="31" fillId="0" borderId="31" xfId="3" applyNumberFormat="1" applyFont="1" applyBorder="1" applyAlignment="1">
      <alignment horizontal="left" vertical="center"/>
    </xf>
    <xf numFmtId="0" fontId="31" fillId="0" borderId="38" xfId="0" applyNumberFormat="1" applyFont="1" applyBorder="1" applyAlignment="1" applyProtection="1">
      <alignment horizontal="left" vertical="center"/>
      <protection hidden="1"/>
    </xf>
    <xf numFmtId="0" fontId="31" fillId="0" borderId="38" xfId="0" applyNumberFormat="1" applyFont="1" applyBorder="1" applyAlignment="1">
      <alignment horizontal="left" vertical="center"/>
    </xf>
    <xf numFmtId="0" fontId="31" fillId="0" borderId="48" xfId="0" applyNumberFormat="1" applyFont="1" applyBorder="1" applyAlignment="1" applyProtection="1">
      <alignment horizontal="left" vertical="center"/>
      <protection hidden="1"/>
    </xf>
    <xf numFmtId="0" fontId="19" fillId="0" borderId="35" xfId="0" applyNumberFormat="1" applyFont="1" applyBorder="1" applyAlignment="1" applyProtection="1">
      <alignment horizontal="left" vertical="center"/>
      <protection hidden="1"/>
    </xf>
    <xf numFmtId="0" fontId="27" fillId="0" borderId="45" xfId="0" applyNumberFormat="1" applyFont="1" applyBorder="1" applyAlignment="1" applyProtection="1">
      <alignment horizontal="left" vertical="center"/>
      <protection hidden="1"/>
    </xf>
    <xf numFmtId="2" fontId="55" fillId="0" borderId="36" xfId="65" applyNumberFormat="1" applyFont="1" applyFill="1" applyBorder="1" applyAlignment="1">
      <alignment vertical="center"/>
    </xf>
    <xf numFmtId="2" fontId="19" fillId="0" borderId="36" xfId="2" applyNumberFormat="1" applyFont="1" applyBorder="1" applyAlignment="1" applyProtection="1">
      <alignment horizontal="center" vertical="center"/>
      <protection hidden="1"/>
    </xf>
    <xf numFmtId="2" fontId="27" fillId="0" borderId="46" xfId="0" applyNumberFormat="1" applyFont="1" applyBorder="1" applyAlignment="1" applyProtection="1">
      <alignment horizontal="centerContinuous" vertical="center"/>
      <protection hidden="1"/>
    </xf>
    <xf numFmtId="2" fontId="19" fillId="0" borderId="36" xfId="2" applyNumberFormat="1" applyFont="1" applyBorder="1" applyAlignment="1" applyProtection="1">
      <alignment horizontal="right" vertical="center"/>
      <protection hidden="1"/>
    </xf>
    <xf numFmtId="2" fontId="27" fillId="0" borderId="46" xfId="0" applyNumberFormat="1" applyFont="1" applyBorder="1" applyAlignment="1" applyProtection="1">
      <alignment horizontal="right" vertical="center"/>
      <protection hidden="1"/>
    </xf>
    <xf numFmtId="2" fontId="31" fillId="0" borderId="36" xfId="2" applyNumberFormat="1" applyFont="1" applyBorder="1" applyAlignment="1">
      <alignment horizontal="right" vertical="center"/>
    </xf>
    <xf numFmtId="2" fontId="31" fillId="0" borderId="36" xfId="0" applyNumberFormat="1" applyFont="1" applyBorder="1" applyAlignment="1" applyProtection="1">
      <alignment horizontal="right" vertical="center"/>
      <protection hidden="1"/>
    </xf>
    <xf numFmtId="2" fontId="31" fillId="0" borderId="46" xfId="0" applyNumberFormat="1" applyFont="1" applyBorder="1" applyAlignment="1" applyProtection="1">
      <alignment horizontal="right" vertical="center"/>
      <protection hidden="1"/>
    </xf>
    <xf numFmtId="0" fontId="31" fillId="0" borderId="38" xfId="0" applyFont="1" applyBorder="1" applyAlignment="1" applyProtection="1">
      <alignment horizontal="left" vertical="center"/>
      <protection locked="0"/>
    </xf>
    <xf numFmtId="0" fontId="31" fillId="0" borderId="48" xfId="0" applyFont="1" applyBorder="1" applyAlignment="1" applyProtection="1">
      <alignment horizontal="left" vertical="center"/>
      <protection locked="0"/>
    </xf>
    <xf numFmtId="2" fontId="19" fillId="0" borderId="33" xfId="2" applyNumberFormat="1" applyFont="1" applyBorder="1" applyAlignment="1" applyProtection="1">
      <alignment horizontal="center" vertical="center"/>
      <protection hidden="1"/>
    </xf>
    <xf numFmtId="167" fontId="19" fillId="0" borderId="30" xfId="0" applyNumberFormat="1" applyFont="1" applyBorder="1" applyAlignment="1" applyProtection="1">
      <alignment horizontal="left" vertical="center"/>
      <protection hidden="1"/>
    </xf>
    <xf numFmtId="167" fontId="19" fillId="0" borderId="35" xfId="0" applyNumberFormat="1" applyFont="1" applyBorder="1" applyAlignment="1" applyProtection="1">
      <alignment horizontal="left" vertical="center"/>
      <protection hidden="1"/>
    </xf>
    <xf numFmtId="0" fontId="27" fillId="0" borderId="45" xfId="0" applyFont="1" applyBorder="1" applyAlignment="1" applyProtection="1">
      <alignment horizontal="left" vertical="center"/>
      <protection hidden="1"/>
    </xf>
    <xf numFmtId="2" fontId="19" fillId="0" borderId="33" xfId="2" applyNumberFormat="1" applyFont="1" applyBorder="1" applyAlignment="1" applyProtection="1">
      <alignment horizontal="right" vertical="center"/>
      <protection hidden="1"/>
    </xf>
    <xf numFmtId="0" fontId="19" fillId="0" borderId="30" xfId="0" applyNumberFormat="1" applyFont="1" applyBorder="1" applyAlignment="1" applyProtection="1">
      <alignment horizontal="left" vertical="center"/>
      <protection hidden="1"/>
    </xf>
    <xf numFmtId="0" fontId="31" fillId="0" borderId="38" xfId="0" applyNumberFormat="1" applyFont="1" applyBorder="1" applyAlignment="1" applyProtection="1">
      <alignment horizontal="left" vertical="center"/>
      <protection locked="0"/>
    </xf>
    <xf numFmtId="0" fontId="31" fillId="0" borderId="48" xfId="0" applyNumberFormat="1" applyFont="1" applyBorder="1" applyAlignment="1" applyProtection="1">
      <alignment horizontal="left" vertical="center"/>
      <protection locked="0"/>
    </xf>
    <xf numFmtId="0" fontId="27" fillId="0" borderId="83" xfId="0" applyNumberFormat="1" applyFont="1" applyBorder="1" applyAlignment="1" applyProtection="1">
      <alignment horizontal="centerContinuous" vertical="center"/>
      <protection hidden="1"/>
    </xf>
    <xf numFmtId="0" fontId="8" fillId="2" borderId="49" xfId="0" applyFont="1" applyFill="1" applyBorder="1" applyAlignment="1" applyProtection="1">
      <alignment horizontal="center" wrapText="1"/>
      <protection hidden="1"/>
    </xf>
    <xf numFmtId="0" fontId="8" fillId="2" borderId="5" xfId="0" applyFont="1" applyFill="1" applyBorder="1" applyAlignment="1" applyProtection="1">
      <alignment horizontal="center" wrapText="1"/>
      <protection hidden="1"/>
    </xf>
    <xf numFmtId="0" fontId="8" fillId="2" borderId="6" xfId="0" applyFont="1" applyFill="1" applyBorder="1" applyAlignment="1" applyProtection="1">
      <alignment horizontal="center" wrapText="1"/>
      <protection hidden="1"/>
    </xf>
    <xf numFmtId="0" fontId="8" fillId="0" borderId="5" xfId="0" applyFont="1" applyBorder="1" applyAlignment="1" applyProtection="1">
      <alignment horizontal="center" vertical="center"/>
      <protection hidden="1"/>
    </xf>
    <xf numFmtId="0" fontId="8" fillId="0" borderId="23" xfId="0" applyFont="1" applyBorder="1" applyAlignment="1" applyProtection="1">
      <alignment horizontal="center" vertical="center"/>
      <protection hidden="1"/>
    </xf>
    <xf numFmtId="0" fontId="8" fillId="0" borderId="49" xfId="0" applyFont="1" applyBorder="1" applyAlignment="1" applyProtection="1">
      <alignment horizontal="center" vertical="center"/>
      <protection hidden="1"/>
    </xf>
    <xf numFmtId="0" fontId="8" fillId="0" borderId="6" xfId="0" applyFont="1" applyBorder="1" applyAlignment="1" applyProtection="1">
      <alignment horizontal="center" vertical="center"/>
      <protection hidden="1"/>
    </xf>
    <xf numFmtId="0" fontId="8" fillId="0" borderId="75" xfId="0" applyFont="1" applyBorder="1" applyAlignment="1" applyProtection="1">
      <alignment horizontal="center" vertical="center"/>
      <protection hidden="1"/>
    </xf>
    <xf numFmtId="0" fontId="8" fillId="0" borderId="76" xfId="0" applyFont="1" applyBorder="1" applyAlignment="1" applyProtection="1">
      <alignment horizontal="center" vertical="center"/>
      <protection hidden="1"/>
    </xf>
    <xf numFmtId="178" fontId="36" fillId="0" borderId="36" xfId="1" applyNumberFormat="1" applyFont="1" applyBorder="1" applyAlignment="1" applyProtection="1">
      <alignment horizontal="center"/>
      <protection hidden="1"/>
    </xf>
    <xf numFmtId="178" fontId="36" fillId="0" borderId="35" xfId="1" applyNumberFormat="1" applyFont="1" applyBorder="1" applyAlignment="1" applyProtection="1">
      <alignment horizontal="center"/>
      <protection hidden="1"/>
    </xf>
    <xf numFmtId="0" fontId="8" fillId="2" borderId="20" xfId="0" applyFont="1" applyFill="1" applyBorder="1" applyAlignment="1" applyProtection="1">
      <alignment horizontal="center"/>
      <protection hidden="1"/>
    </xf>
    <xf numFmtId="0" fontId="8" fillId="2" borderId="19" xfId="0" applyFont="1" applyFill="1" applyBorder="1" applyAlignment="1" applyProtection="1">
      <alignment horizontal="center"/>
      <protection hidden="1"/>
    </xf>
    <xf numFmtId="171" fontId="6" fillId="2" borderId="61" xfId="1" applyNumberFormat="1" applyFont="1" applyFill="1" applyBorder="1" applyAlignment="1" applyProtection="1">
      <alignment horizontal="center" vertical="center"/>
      <protection hidden="1"/>
    </xf>
    <xf numFmtId="171" fontId="6" fillId="2" borderId="63" xfId="1" applyNumberFormat="1" applyFont="1" applyFill="1" applyBorder="1" applyAlignment="1" applyProtection="1">
      <alignment horizontal="center" vertical="center"/>
      <protection hidden="1"/>
    </xf>
    <xf numFmtId="171" fontId="6" fillId="2" borderId="5" xfId="1" applyNumberFormat="1" applyFont="1" applyFill="1" applyBorder="1" applyAlignment="1" applyProtection="1">
      <alignment horizontal="center" vertical="center"/>
      <protection hidden="1"/>
    </xf>
    <xf numFmtId="171" fontId="6" fillId="2" borderId="17" xfId="1" applyNumberFormat="1" applyFont="1" applyFill="1" applyBorder="1" applyAlignment="1" applyProtection="1">
      <alignment horizontal="center" vertical="center"/>
      <protection hidden="1"/>
    </xf>
    <xf numFmtId="171" fontId="6" fillId="2" borderId="10" xfId="1" applyNumberFormat="1" applyFont="1" applyFill="1" applyBorder="1" applyAlignment="1" applyProtection="1">
      <alignment horizontal="center" vertical="center"/>
      <protection hidden="1"/>
    </xf>
    <xf numFmtId="171" fontId="6" fillId="2" borderId="25" xfId="1" applyNumberFormat="1" applyFont="1" applyFill="1" applyBorder="1" applyAlignment="1" applyProtection="1">
      <alignment horizontal="center" vertical="center"/>
      <protection hidden="1"/>
    </xf>
    <xf numFmtId="164" fontId="8" fillId="2" borderId="49" xfId="1" applyFont="1" applyFill="1" applyBorder="1" applyAlignment="1" applyProtection="1">
      <alignment horizontal="center" vertical="center"/>
      <protection locked="0"/>
    </xf>
    <xf numFmtId="164" fontId="8" fillId="2" borderId="5" xfId="1" applyFont="1" applyFill="1" applyBorder="1" applyAlignment="1" applyProtection="1">
      <alignment horizontal="center" vertical="center"/>
      <protection locked="0"/>
    </xf>
    <xf numFmtId="164" fontId="8" fillId="2" borderId="6" xfId="1" applyFont="1" applyFill="1" applyBorder="1" applyAlignment="1" applyProtection="1">
      <alignment horizontal="center" vertical="center"/>
      <protection locked="0"/>
    </xf>
    <xf numFmtId="164" fontId="8" fillId="2" borderId="50" xfId="1" applyFont="1" applyFill="1" applyBorder="1" applyAlignment="1" applyProtection="1">
      <alignment horizontal="center" vertical="center"/>
      <protection locked="0"/>
    </xf>
    <xf numFmtId="164" fontId="8" fillId="2" borderId="10" xfId="1" applyFont="1" applyFill="1" applyBorder="1" applyAlignment="1" applyProtection="1">
      <alignment horizontal="center" vertical="center"/>
      <protection locked="0"/>
    </xf>
    <xf numFmtId="164" fontId="8" fillId="2" borderId="11" xfId="1" applyFont="1" applyFill="1" applyBorder="1" applyAlignment="1" applyProtection="1">
      <alignment horizontal="center" vertical="center"/>
      <protection locked="0"/>
    </xf>
    <xf numFmtId="0" fontId="31" fillId="0" borderId="36" xfId="0" applyFont="1" applyBorder="1" applyAlignment="1" applyProtection="1">
      <alignment horizontal="center"/>
      <protection locked="0"/>
    </xf>
    <xf numFmtId="0" fontId="31" fillId="0" borderId="38" xfId="0" applyFont="1" applyBorder="1" applyAlignment="1" applyProtection="1">
      <alignment horizontal="center"/>
      <protection locked="0"/>
    </xf>
    <xf numFmtId="168" fontId="8" fillId="2" borderId="18" xfId="1" applyNumberFormat="1" applyFont="1" applyFill="1" applyBorder="1" applyAlignment="1" applyProtection="1">
      <alignment horizontal="center" vertical="center"/>
      <protection hidden="1"/>
    </xf>
    <xf numFmtId="168" fontId="8" fillId="2" borderId="26" xfId="1" applyNumberFormat="1" applyFont="1" applyFill="1" applyBorder="1" applyAlignment="1" applyProtection="1">
      <alignment horizontal="center" vertical="center"/>
      <protection hidden="1"/>
    </xf>
    <xf numFmtId="0" fontId="8" fillId="2" borderId="49" xfId="0" applyFont="1" applyFill="1" applyBorder="1" applyAlignment="1" applyProtection="1">
      <alignment horizontal="center" vertical="center"/>
      <protection hidden="1"/>
    </xf>
    <xf numFmtId="0" fontId="8" fillId="2" borderId="5" xfId="0" applyFont="1" applyFill="1" applyBorder="1" applyAlignment="1" applyProtection="1">
      <alignment horizontal="center" vertical="center"/>
      <protection hidden="1"/>
    </xf>
    <xf numFmtId="0" fontId="8" fillId="2" borderId="50" xfId="0" applyFont="1" applyFill="1" applyBorder="1" applyAlignment="1" applyProtection="1">
      <alignment horizontal="center" vertical="center"/>
      <protection hidden="1"/>
    </xf>
    <xf numFmtId="0" fontId="8" fillId="2" borderId="10" xfId="0" applyFont="1" applyFill="1" applyBorder="1" applyAlignment="1" applyProtection="1">
      <alignment horizontal="center" vertical="center"/>
      <protection hidden="1"/>
    </xf>
    <xf numFmtId="171" fontId="19" fillId="0" borderId="36" xfId="1" applyNumberFormat="1" applyFont="1" applyBorder="1" applyAlignment="1" applyProtection="1">
      <alignment horizontal="center"/>
      <protection hidden="1"/>
    </xf>
    <xf numFmtId="171" fontId="19" fillId="0" borderId="35" xfId="1" applyNumberFormat="1" applyFont="1" applyBorder="1" applyAlignment="1" applyProtection="1">
      <alignment horizontal="center"/>
      <protection hidden="1"/>
    </xf>
    <xf numFmtId="169" fontId="19" fillId="0" borderId="36" xfId="2" applyFont="1" applyBorder="1" applyAlignment="1" applyProtection="1">
      <alignment horizontal="center"/>
      <protection locked="0"/>
    </xf>
    <xf numFmtId="169" fontId="19" fillId="0" borderId="37" xfId="2" applyFont="1" applyBorder="1" applyAlignment="1" applyProtection="1">
      <alignment horizontal="center"/>
      <protection locked="0"/>
    </xf>
    <xf numFmtId="169" fontId="19" fillId="0" borderId="38" xfId="2" applyFont="1" applyBorder="1" applyAlignment="1" applyProtection="1">
      <alignment horizontal="center"/>
      <protection locked="0"/>
    </xf>
    <xf numFmtId="0" fontId="28" fillId="0" borderId="12" xfId="0" applyFont="1" applyBorder="1" applyAlignment="1" applyProtection="1">
      <alignment horizontal="center"/>
      <protection hidden="1"/>
    </xf>
    <xf numFmtId="0" fontId="28" fillId="0" borderId="13" xfId="0" applyFont="1" applyBorder="1" applyAlignment="1" applyProtection="1">
      <alignment horizontal="center"/>
      <protection hidden="1"/>
    </xf>
    <xf numFmtId="0" fontId="28" fillId="0" borderId="14" xfId="0" applyFont="1" applyBorder="1" applyAlignment="1" applyProtection="1">
      <alignment horizontal="center"/>
      <protection hidden="1"/>
    </xf>
    <xf numFmtId="0" fontId="8" fillId="2" borderId="4" xfId="0" applyFont="1" applyFill="1" applyBorder="1" applyAlignment="1" applyProtection="1">
      <alignment horizontal="center" vertical="center"/>
      <protection hidden="1"/>
    </xf>
    <xf numFmtId="0" fontId="8" fillId="2" borderId="17" xfId="0" applyFont="1" applyFill="1" applyBorder="1" applyAlignment="1" applyProtection="1">
      <alignment horizontal="center" vertical="center"/>
      <protection hidden="1"/>
    </xf>
    <xf numFmtId="0" fontId="8" fillId="2" borderId="9" xfId="0" applyFont="1" applyFill="1" applyBorder="1" applyAlignment="1" applyProtection="1">
      <alignment horizontal="center" vertical="center"/>
      <protection hidden="1"/>
    </xf>
    <xf numFmtId="0" fontId="8" fillId="2" borderId="25" xfId="0" applyFont="1" applyFill="1" applyBorder="1" applyAlignment="1" applyProtection="1">
      <alignment horizontal="center" vertical="center"/>
      <protection hidden="1"/>
    </xf>
    <xf numFmtId="0" fontId="8" fillId="2" borderId="49" xfId="0" applyFont="1" applyFill="1" applyBorder="1" applyAlignment="1" applyProtection="1">
      <alignment horizontal="center" vertical="center"/>
      <protection locked="0"/>
    </xf>
    <xf numFmtId="0" fontId="8" fillId="2" borderId="5" xfId="0" applyFont="1" applyFill="1" applyBorder="1" applyAlignment="1" applyProtection="1">
      <alignment horizontal="center" vertical="center"/>
      <protection locked="0"/>
    </xf>
    <xf numFmtId="0" fontId="8" fillId="2" borderId="17" xfId="0" applyFont="1" applyFill="1" applyBorder="1" applyAlignment="1" applyProtection="1">
      <alignment horizontal="center" vertical="center"/>
      <protection locked="0"/>
    </xf>
    <xf numFmtId="0" fontId="8" fillId="2" borderId="50" xfId="0" applyFont="1" applyFill="1" applyBorder="1" applyAlignment="1" applyProtection="1">
      <alignment horizontal="center" vertical="center"/>
      <protection locked="0"/>
    </xf>
    <xf numFmtId="0" fontId="8" fillId="2" borderId="10" xfId="0" applyFont="1" applyFill="1" applyBorder="1" applyAlignment="1" applyProtection="1">
      <alignment horizontal="center" vertical="center"/>
      <protection locked="0"/>
    </xf>
    <xf numFmtId="0" fontId="8" fillId="2" borderId="25" xfId="0" applyFont="1" applyFill="1" applyBorder="1" applyAlignment="1" applyProtection="1">
      <alignment horizontal="center" vertical="center"/>
      <protection locked="0"/>
    </xf>
    <xf numFmtId="43" fontId="8" fillId="2" borderId="49" xfId="0" applyNumberFormat="1" applyFont="1" applyFill="1" applyBorder="1" applyAlignment="1" applyProtection="1">
      <alignment horizontal="center" vertical="center"/>
      <protection hidden="1"/>
    </xf>
    <xf numFmtId="43" fontId="8" fillId="2" borderId="17" xfId="0" applyNumberFormat="1" applyFont="1" applyFill="1" applyBorder="1" applyAlignment="1" applyProtection="1">
      <alignment horizontal="center" vertical="center"/>
      <protection hidden="1"/>
    </xf>
    <xf numFmtId="43" fontId="8" fillId="2" borderId="6" xfId="0" applyNumberFormat="1" applyFont="1" applyFill="1" applyBorder="1" applyAlignment="1" applyProtection="1">
      <alignment horizontal="center" vertical="center"/>
      <protection hidden="1"/>
    </xf>
    <xf numFmtId="43" fontId="8" fillId="2" borderId="50" xfId="0" applyNumberFormat="1" applyFont="1" applyFill="1" applyBorder="1" applyAlignment="1" applyProtection="1">
      <alignment horizontal="center" vertical="center"/>
      <protection hidden="1"/>
    </xf>
    <xf numFmtId="43" fontId="8" fillId="2" borderId="25" xfId="0" applyNumberFormat="1" applyFont="1" applyFill="1" applyBorder="1" applyAlignment="1" applyProtection="1">
      <alignment horizontal="center" vertical="center"/>
      <protection hidden="1"/>
    </xf>
    <xf numFmtId="0" fontId="8" fillId="2" borderId="11" xfId="0" applyFont="1" applyFill="1" applyBorder="1" applyAlignment="1" applyProtection="1">
      <alignment horizontal="center" vertical="center"/>
      <protection locked="0"/>
    </xf>
    <xf numFmtId="0" fontId="19" fillId="0" borderId="34" xfId="0" applyFont="1" applyBorder="1" applyAlignment="1" applyProtection="1">
      <alignment horizontal="center"/>
      <protection hidden="1"/>
    </xf>
    <xf numFmtId="0" fontId="19" fillId="0" borderId="35" xfId="0" applyFont="1" applyBorder="1" applyAlignment="1" applyProtection="1">
      <alignment horizontal="center"/>
      <protection hidden="1"/>
    </xf>
    <xf numFmtId="0" fontId="21" fillId="0" borderId="36" xfId="0" applyFont="1" applyBorder="1" applyAlignment="1" applyProtection="1">
      <alignment horizontal="center"/>
      <protection locked="0"/>
    </xf>
    <xf numFmtId="0" fontId="21" fillId="0" borderId="38" xfId="0" applyFont="1" applyBorder="1" applyAlignment="1" applyProtection="1">
      <alignment horizontal="center"/>
      <protection locked="0"/>
    </xf>
    <xf numFmtId="0" fontId="20" fillId="0" borderId="12" xfId="0" applyFont="1" applyBorder="1" applyAlignment="1" applyProtection="1">
      <alignment horizontal="center"/>
      <protection hidden="1"/>
    </xf>
    <xf numFmtId="0" fontId="20" fillId="0" borderId="13" xfId="0" applyFont="1" applyBorder="1" applyAlignment="1" applyProtection="1">
      <alignment horizontal="center"/>
      <protection hidden="1"/>
    </xf>
    <xf numFmtId="0" fontId="20" fillId="0" borderId="14" xfId="0" applyFont="1" applyBorder="1" applyAlignment="1" applyProtection="1">
      <alignment horizontal="center"/>
      <protection hidden="1"/>
    </xf>
    <xf numFmtId="0" fontId="6" fillId="2" borderId="20" xfId="0" applyFont="1" applyFill="1" applyBorder="1" applyAlignment="1" applyProtection="1">
      <alignment horizontal="center" vertical="center"/>
      <protection locked="0"/>
    </xf>
    <xf numFmtId="0" fontId="6" fillId="2" borderId="0" xfId="0" applyFont="1" applyFill="1" applyBorder="1" applyAlignment="1" applyProtection="1">
      <alignment horizontal="center" vertical="center"/>
      <protection locked="0"/>
    </xf>
    <xf numFmtId="0" fontId="6" fillId="2" borderId="8" xfId="0" applyFont="1" applyFill="1" applyBorder="1" applyAlignment="1" applyProtection="1">
      <alignment horizontal="center" vertical="center"/>
      <protection locked="0"/>
    </xf>
    <xf numFmtId="0" fontId="19" fillId="0" borderId="34" xfId="0" applyFont="1" applyFill="1" applyBorder="1" applyAlignment="1">
      <alignment horizontal="center"/>
    </xf>
    <xf numFmtId="0" fontId="19" fillId="0" borderId="35" xfId="0" applyFont="1" applyFill="1" applyBorder="1" applyAlignment="1">
      <alignment horizontal="center"/>
    </xf>
    <xf numFmtId="169" fontId="5" fillId="0" borderId="36" xfId="2" applyFont="1" applyBorder="1" applyAlignment="1" applyProtection="1">
      <alignment horizontal="center"/>
      <protection hidden="1"/>
    </xf>
    <xf numFmtId="169" fontId="5" fillId="0" borderId="38" xfId="2" applyFont="1" applyBorder="1" applyAlignment="1" applyProtection="1">
      <alignment horizontal="center"/>
      <protection hidden="1"/>
    </xf>
    <xf numFmtId="0" fontId="17" fillId="2" borderId="7" xfId="0" applyFont="1" applyFill="1" applyBorder="1" applyAlignment="1" applyProtection="1">
      <alignment horizontal="center"/>
      <protection locked="0"/>
    </xf>
    <xf numFmtId="0" fontId="17" fillId="2" borderId="19" xfId="0" applyFont="1" applyFill="1" applyBorder="1" applyAlignment="1" applyProtection="1">
      <alignment horizontal="center"/>
      <protection locked="0"/>
    </xf>
    <xf numFmtId="0" fontId="7" fillId="2" borderId="20" xfId="0" applyFont="1" applyFill="1" applyBorder="1" applyAlignment="1" applyProtection="1">
      <alignment horizontal="center"/>
      <protection locked="0"/>
    </xf>
    <xf numFmtId="0" fontId="7" fillId="2" borderId="0" xfId="0" applyFont="1" applyFill="1" applyBorder="1" applyAlignment="1" applyProtection="1">
      <alignment horizontal="center"/>
      <protection locked="0"/>
    </xf>
    <xf numFmtId="0" fontId="7" fillId="2" borderId="19" xfId="0" applyFont="1" applyFill="1" applyBorder="1" applyAlignment="1" applyProtection="1">
      <alignment horizontal="center"/>
      <protection locked="0"/>
    </xf>
    <xf numFmtId="0" fontId="8" fillId="2" borderId="20" xfId="0" applyFont="1" applyFill="1" applyBorder="1" applyAlignment="1" applyProtection="1">
      <alignment horizontal="center" vertical="center"/>
      <protection locked="0"/>
    </xf>
    <xf numFmtId="0" fontId="8" fillId="2" borderId="19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0" fontId="8" fillId="2" borderId="0" xfId="0" applyFont="1" applyFill="1" applyBorder="1" applyAlignment="1" applyProtection="1">
      <alignment horizontal="center" vertical="center"/>
      <protection locked="0"/>
    </xf>
    <xf numFmtId="0" fontId="6" fillId="2" borderId="19" xfId="0" applyFont="1" applyFill="1" applyBorder="1" applyAlignment="1" applyProtection="1">
      <alignment horizontal="center" vertical="center"/>
      <protection locked="0"/>
    </xf>
    <xf numFmtId="0" fontId="12" fillId="0" borderId="7" xfId="0" applyFont="1" applyBorder="1" applyAlignment="1" applyProtection="1">
      <alignment horizontal="center"/>
      <protection locked="0"/>
    </xf>
    <xf numFmtId="0" fontId="12" fillId="0" borderId="0" xfId="0" applyFont="1" applyBorder="1" applyAlignment="1" applyProtection="1">
      <alignment horizontal="center"/>
      <protection locked="0"/>
    </xf>
    <xf numFmtId="0" fontId="12" fillId="0" borderId="8" xfId="0" applyFont="1" applyBorder="1" applyAlignment="1" applyProtection="1">
      <alignment horizontal="center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0" xfId="0" applyFont="1" applyFill="1" applyBorder="1" applyAlignment="1" applyProtection="1">
      <alignment horizontal="center" vertical="center" wrapText="1"/>
      <protection locked="0"/>
    </xf>
    <xf numFmtId="0" fontId="8" fillId="2" borderId="9" xfId="0" applyFont="1" applyFill="1" applyBorder="1" applyAlignment="1" applyProtection="1">
      <alignment horizontal="center" vertical="center" wrapText="1"/>
      <protection locked="0"/>
    </xf>
    <xf numFmtId="0" fontId="8" fillId="2" borderId="10" xfId="0" applyFont="1" applyFill="1" applyBorder="1" applyAlignment="1" applyProtection="1">
      <alignment horizontal="center" vertical="center" wrapText="1"/>
      <protection locked="0"/>
    </xf>
    <xf numFmtId="165" fontId="8" fillId="2" borderId="0" xfId="0" quotePrefix="1" applyNumberFormat="1" applyFont="1" applyFill="1" applyBorder="1" applyAlignment="1">
      <alignment horizontal="center" vertical="center"/>
    </xf>
    <xf numFmtId="165" fontId="8" fillId="2" borderId="8" xfId="0" quotePrefix="1" applyNumberFormat="1" applyFont="1" applyFill="1" applyBorder="1" applyAlignment="1">
      <alignment horizontal="center" vertical="center"/>
    </xf>
    <xf numFmtId="165" fontId="8" fillId="2" borderId="10" xfId="0" quotePrefix="1" applyNumberFormat="1" applyFont="1" applyFill="1" applyBorder="1" applyAlignment="1">
      <alignment horizontal="center" vertical="center"/>
    </xf>
    <xf numFmtId="165" fontId="8" fillId="2" borderId="11" xfId="0" quotePrefix="1" applyNumberFormat="1" applyFont="1" applyFill="1" applyBorder="1" applyAlignment="1">
      <alignment horizontal="center" vertical="center"/>
    </xf>
    <xf numFmtId="164" fontId="13" fillId="0" borderId="4" xfId="1" applyFont="1" applyBorder="1" applyAlignment="1" applyProtection="1">
      <alignment horizontal="center" vertical="center"/>
      <protection locked="0"/>
    </xf>
    <xf numFmtId="164" fontId="13" fillId="0" borderId="5" xfId="1" applyFont="1" applyBorder="1" applyAlignment="1" applyProtection="1">
      <alignment horizontal="center" vertical="center"/>
      <protection locked="0"/>
    </xf>
    <xf numFmtId="164" fontId="13" fillId="0" borderId="6" xfId="1" applyFont="1" applyBorder="1" applyAlignment="1" applyProtection="1">
      <alignment horizontal="center" vertical="center"/>
      <protection locked="0"/>
    </xf>
    <xf numFmtId="164" fontId="13" fillId="0" borderId="7" xfId="1" applyFont="1" applyBorder="1" applyAlignment="1" applyProtection="1">
      <alignment horizontal="center" vertical="center"/>
      <protection locked="0"/>
    </xf>
    <xf numFmtId="164" fontId="13" fillId="0" borderId="0" xfId="1" applyFont="1" applyBorder="1" applyAlignment="1" applyProtection="1">
      <alignment horizontal="center" vertical="center"/>
      <protection locked="0"/>
    </xf>
    <xf numFmtId="164" fontId="13" fillId="0" borderId="8" xfId="1" applyFont="1" applyBorder="1" applyAlignment="1" applyProtection="1">
      <alignment horizontal="center" vertical="center"/>
      <protection locked="0"/>
    </xf>
    <xf numFmtId="164" fontId="13" fillId="0" borderId="9" xfId="1" applyFont="1" applyBorder="1" applyAlignment="1" applyProtection="1">
      <alignment horizontal="center" vertical="center"/>
      <protection locked="0"/>
    </xf>
    <xf numFmtId="164" fontId="13" fillId="0" borderId="10" xfId="1" applyFont="1" applyBorder="1" applyAlignment="1" applyProtection="1">
      <alignment horizontal="center" vertical="center"/>
      <protection locked="0"/>
    </xf>
    <xf numFmtId="164" fontId="13" fillId="0" borderId="11" xfId="1" applyFont="1" applyBorder="1" applyAlignment="1" applyProtection="1">
      <alignment horizontal="center" vertical="center"/>
      <protection locked="0"/>
    </xf>
    <xf numFmtId="0" fontId="17" fillId="2" borderId="4" xfId="0" applyFont="1" applyFill="1" applyBorder="1" applyAlignment="1" applyProtection="1">
      <alignment horizontal="center"/>
      <protection locked="0"/>
    </xf>
    <xf numFmtId="0" fontId="17" fillId="2" borderId="17" xfId="0" applyFont="1" applyFill="1" applyBorder="1" applyAlignment="1" applyProtection="1">
      <alignment horizontal="center"/>
      <protection locked="0"/>
    </xf>
    <xf numFmtId="0" fontId="8" fillId="0" borderId="4" xfId="0" applyFont="1" applyBorder="1" applyAlignment="1" applyProtection="1">
      <alignment horizontal="center"/>
      <protection locked="0"/>
    </xf>
    <xf numFmtId="0" fontId="8" fillId="0" borderId="5" xfId="0" applyFont="1" applyBorder="1" applyAlignment="1" applyProtection="1">
      <alignment horizontal="center"/>
      <protection locked="0"/>
    </xf>
    <xf numFmtId="0" fontId="8" fillId="0" borderId="6" xfId="0" applyFont="1" applyBorder="1" applyAlignment="1" applyProtection="1">
      <alignment horizontal="center"/>
      <protection locked="0"/>
    </xf>
    <xf numFmtId="0" fontId="9" fillId="2" borderId="4" xfId="0" applyFont="1" applyFill="1" applyBorder="1" applyAlignment="1" applyProtection="1">
      <alignment horizontal="center" vertical="center" wrapText="1"/>
      <protection locked="0"/>
    </xf>
    <xf numFmtId="0" fontId="9" fillId="2" borderId="5" xfId="0" applyFont="1" applyFill="1" applyBorder="1" applyAlignment="1" applyProtection="1">
      <alignment horizontal="center" vertical="center" wrapText="1"/>
      <protection locked="0"/>
    </xf>
    <xf numFmtId="0" fontId="9" fillId="2" borderId="6" xfId="0" applyFont="1" applyFill="1" applyBorder="1" applyAlignment="1" applyProtection="1">
      <alignment horizontal="center" vertical="center" wrapText="1"/>
      <protection locked="0"/>
    </xf>
    <xf numFmtId="0" fontId="9" fillId="2" borderId="7" xfId="0" applyFont="1" applyFill="1" applyBorder="1" applyAlignment="1" applyProtection="1">
      <alignment horizontal="center" vertical="center" wrapText="1"/>
      <protection locked="0"/>
    </xf>
    <xf numFmtId="0" fontId="9" fillId="2" borderId="0" xfId="0" applyFont="1" applyFill="1" applyBorder="1" applyAlignment="1" applyProtection="1">
      <alignment horizontal="center" vertical="center" wrapText="1"/>
      <protection locked="0"/>
    </xf>
    <xf numFmtId="0" fontId="9" fillId="2" borderId="8" xfId="0" applyFont="1" applyFill="1" applyBorder="1" applyAlignment="1" applyProtection="1">
      <alignment horizontal="center" vertical="center" wrapText="1"/>
      <protection locked="0"/>
    </xf>
    <xf numFmtId="164" fontId="10" fillId="0" borderId="4" xfId="1" applyFont="1" applyBorder="1" applyAlignment="1" applyProtection="1">
      <alignment horizontal="center" vertical="center" wrapText="1"/>
      <protection locked="0"/>
    </xf>
    <xf numFmtId="164" fontId="10" fillId="0" borderId="5" xfId="1" applyFont="1" applyBorder="1" applyAlignment="1" applyProtection="1">
      <alignment horizontal="center" vertical="center" wrapText="1"/>
      <protection locked="0"/>
    </xf>
    <xf numFmtId="164" fontId="10" fillId="0" borderId="6" xfId="1" applyFont="1" applyBorder="1" applyAlignment="1" applyProtection="1">
      <alignment horizontal="center" vertical="center" wrapText="1"/>
      <protection locked="0"/>
    </xf>
    <xf numFmtId="164" fontId="10" fillId="0" borderId="7" xfId="1" applyFont="1" applyBorder="1" applyAlignment="1" applyProtection="1">
      <alignment horizontal="center" vertical="center" wrapText="1"/>
      <protection locked="0"/>
    </xf>
    <xf numFmtId="164" fontId="10" fillId="0" borderId="0" xfId="1" applyFont="1" applyBorder="1" applyAlignment="1" applyProtection="1">
      <alignment horizontal="center" vertical="center" wrapText="1"/>
      <protection locked="0"/>
    </xf>
    <xf numFmtId="164" fontId="10" fillId="0" borderId="8" xfId="1" applyFont="1" applyBorder="1" applyAlignment="1" applyProtection="1">
      <alignment horizontal="center" vertical="center" wrapText="1"/>
      <protection locked="0"/>
    </xf>
    <xf numFmtId="164" fontId="10" fillId="0" borderId="9" xfId="1" applyFont="1" applyBorder="1" applyAlignment="1" applyProtection="1">
      <alignment horizontal="center" vertical="center" wrapText="1"/>
      <protection locked="0"/>
    </xf>
    <xf numFmtId="164" fontId="10" fillId="0" borderId="10" xfId="1" applyFont="1" applyBorder="1" applyAlignment="1" applyProtection="1">
      <alignment horizontal="center" vertical="center" wrapText="1"/>
      <protection locked="0"/>
    </xf>
    <xf numFmtId="164" fontId="10" fillId="0" borderId="11" xfId="1" applyFont="1" applyBorder="1" applyAlignment="1" applyProtection="1">
      <alignment horizontal="center" vertical="center" wrapText="1"/>
      <protection locked="0"/>
    </xf>
    <xf numFmtId="0" fontId="11" fillId="0" borderId="7" xfId="0" applyFont="1" applyBorder="1" applyAlignment="1" applyProtection="1">
      <alignment horizontal="center" vertical="center"/>
      <protection locked="0"/>
    </xf>
    <xf numFmtId="0" fontId="11" fillId="0" borderId="0" xfId="0" applyFont="1" applyBorder="1" applyAlignment="1" applyProtection="1">
      <alignment horizontal="center" vertical="center"/>
      <protection locked="0"/>
    </xf>
    <xf numFmtId="0" fontId="11" fillId="0" borderId="8" xfId="0" applyFont="1" applyBorder="1" applyAlignment="1" applyProtection="1">
      <alignment horizontal="center" vertical="center"/>
      <protection locked="0"/>
    </xf>
    <xf numFmtId="0" fontId="8" fillId="0" borderId="7" xfId="0" applyFont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8" fillId="0" borderId="8" xfId="0" applyFont="1" applyBorder="1" applyAlignment="1" applyProtection="1">
      <alignment horizontal="center" vertical="center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6" fillId="0" borderId="2" xfId="0" applyFont="1" applyBorder="1" applyAlignment="1" applyProtection="1">
      <alignment horizontal="center" vertical="center"/>
      <protection hidden="1"/>
    </xf>
    <xf numFmtId="0" fontId="7" fillId="0" borderId="1" xfId="0" applyFont="1" applyBorder="1" applyAlignment="1" applyProtection="1">
      <alignment horizontal="center" vertical="center"/>
      <protection hidden="1"/>
    </xf>
    <xf numFmtId="0" fontId="7" fillId="0" borderId="3" xfId="0" applyFont="1" applyBorder="1" applyAlignment="1" applyProtection="1">
      <alignment horizontal="center" vertical="center"/>
      <protection hidden="1"/>
    </xf>
    <xf numFmtId="0" fontId="7" fillId="0" borderId="2" xfId="0" applyFont="1" applyBorder="1" applyAlignment="1" applyProtection="1">
      <alignment horizontal="center" vertical="center"/>
      <protection hidden="1"/>
    </xf>
    <xf numFmtId="0" fontId="8" fillId="0" borderId="87" xfId="0" applyFont="1" applyBorder="1" applyAlignment="1" applyProtection="1">
      <alignment horizontal="center" vertical="center"/>
      <protection hidden="1"/>
    </xf>
    <xf numFmtId="0" fontId="8" fillId="0" borderId="89" xfId="0" applyFont="1" applyBorder="1" applyAlignment="1" applyProtection="1">
      <alignment horizontal="center" vertical="center"/>
      <protection hidden="1"/>
    </xf>
    <xf numFmtId="0" fontId="8" fillId="0" borderId="90" xfId="0" applyFont="1" applyBorder="1" applyAlignment="1" applyProtection="1">
      <alignment horizontal="center" vertical="center"/>
      <protection hidden="1"/>
    </xf>
    <xf numFmtId="0" fontId="8" fillId="2" borderId="7" xfId="0" applyFont="1" applyFill="1" applyBorder="1" applyAlignment="1" applyProtection="1">
      <alignment horizontal="center" vertical="center"/>
      <protection hidden="1"/>
    </xf>
    <xf numFmtId="0" fontId="8" fillId="2" borderId="0" xfId="0" applyFont="1" applyFill="1" applyBorder="1" applyAlignment="1" applyProtection="1">
      <alignment horizontal="center" vertical="center"/>
      <protection hidden="1"/>
    </xf>
    <xf numFmtId="0" fontId="8" fillId="2" borderId="19" xfId="0" applyFont="1" applyFill="1" applyBorder="1" applyAlignment="1" applyProtection="1">
      <alignment horizontal="center" vertical="center"/>
      <protection hidden="1"/>
    </xf>
    <xf numFmtId="0" fontId="8" fillId="2" borderId="20" xfId="0" applyFont="1" applyFill="1" applyBorder="1" applyAlignment="1" applyProtection="1">
      <alignment horizontal="center" vertical="center"/>
      <protection hidden="1"/>
    </xf>
    <xf numFmtId="0" fontId="6" fillId="2" borderId="18" xfId="0" applyFont="1" applyFill="1" applyBorder="1" applyAlignment="1" applyProtection="1">
      <alignment horizontal="center" vertical="center"/>
      <protection hidden="1"/>
    </xf>
    <xf numFmtId="0" fontId="6" fillId="2" borderId="21" xfId="0" applyFont="1" applyFill="1" applyBorder="1" applyAlignment="1" applyProtection="1">
      <alignment horizontal="center" vertical="center"/>
      <protection hidden="1"/>
    </xf>
    <xf numFmtId="0" fontId="6" fillId="2" borderId="92" xfId="0" applyFont="1" applyFill="1" applyBorder="1" applyAlignment="1" applyProtection="1">
      <alignment horizontal="center" vertical="center"/>
      <protection hidden="1"/>
    </xf>
    <xf numFmtId="0" fontId="8" fillId="2" borderId="75" xfId="0" applyFont="1" applyFill="1" applyBorder="1" applyAlignment="1" applyProtection="1">
      <alignment horizontal="center" vertical="center"/>
      <protection hidden="1"/>
    </xf>
    <xf numFmtId="0" fontId="8" fillId="2" borderId="23" xfId="0" applyFont="1" applyFill="1" applyBorder="1" applyAlignment="1" applyProtection="1">
      <alignment horizontal="center" vertical="center"/>
      <protection hidden="1"/>
    </xf>
    <xf numFmtId="0" fontId="8" fillId="2" borderId="74" xfId="0" applyFont="1" applyFill="1" applyBorder="1" applyAlignment="1" applyProtection="1">
      <alignment horizontal="center" vertical="center"/>
      <protection hidden="1"/>
    </xf>
    <xf numFmtId="0" fontId="8" fillId="2" borderId="61" xfId="0" applyFont="1" applyFill="1" applyBorder="1" applyAlignment="1" applyProtection="1">
      <alignment horizontal="center" vertical="center"/>
      <protection hidden="1"/>
    </xf>
    <xf numFmtId="0" fontId="8" fillId="2" borderId="41" xfId="0" applyFont="1" applyFill="1" applyBorder="1" applyAlignment="1" applyProtection="1">
      <alignment horizontal="center" vertical="center"/>
      <protection hidden="1"/>
    </xf>
    <xf numFmtId="0" fontId="8" fillId="2" borderId="93" xfId="0" applyFont="1" applyFill="1" applyBorder="1" applyAlignment="1" applyProtection="1">
      <alignment horizontal="center" vertical="center"/>
      <protection hidden="1"/>
    </xf>
    <xf numFmtId="171" fontId="8" fillId="2" borderId="61" xfId="1" applyNumberFormat="1" applyFont="1" applyFill="1" applyBorder="1" applyAlignment="1" applyProtection="1">
      <alignment horizontal="center" vertical="center"/>
      <protection hidden="1"/>
    </xf>
    <xf numFmtId="171" fontId="8" fillId="2" borderId="63" xfId="1" applyNumberFormat="1" applyFont="1" applyFill="1" applyBorder="1" applyAlignment="1" applyProtection="1">
      <alignment horizontal="center" vertical="center"/>
      <protection hidden="1"/>
    </xf>
    <xf numFmtId="171" fontId="8" fillId="2" borderId="5" xfId="1" applyNumberFormat="1" applyFont="1" applyFill="1" applyBorder="1" applyAlignment="1" applyProtection="1">
      <alignment horizontal="center" vertical="center"/>
      <protection hidden="1"/>
    </xf>
    <xf numFmtId="171" fontId="8" fillId="2" borderId="10" xfId="1" applyNumberFormat="1" applyFont="1" applyFill="1" applyBorder="1" applyAlignment="1" applyProtection="1">
      <alignment horizontal="center" vertical="center"/>
      <protection hidden="1"/>
    </xf>
    <xf numFmtId="164" fontId="8" fillId="0" borderId="7" xfId="1" applyFont="1" applyFill="1" applyBorder="1" applyAlignment="1" applyProtection="1">
      <alignment horizontal="center" vertical="center"/>
      <protection locked="0"/>
    </xf>
    <xf numFmtId="164" fontId="8" fillId="0" borderId="0" xfId="1" applyFont="1" applyFill="1" applyBorder="1" applyAlignment="1" applyProtection="1">
      <alignment horizontal="center" vertical="center"/>
      <protection locked="0"/>
    </xf>
    <xf numFmtId="164" fontId="8" fillId="0" borderId="8" xfId="1" applyFont="1" applyFill="1" applyBorder="1" applyAlignment="1" applyProtection="1">
      <alignment horizontal="center" vertical="center"/>
      <protection locked="0"/>
    </xf>
    <xf numFmtId="178" fontId="66" fillId="0" borderId="36" xfId="1" applyNumberFormat="1" applyFont="1" applyBorder="1" applyAlignment="1" applyProtection="1">
      <alignment horizontal="center" vertical="center"/>
      <protection hidden="1"/>
    </xf>
    <xf numFmtId="178" fontId="66" fillId="0" borderId="37" xfId="1" applyNumberFormat="1" applyFont="1" applyBorder="1" applyAlignment="1" applyProtection="1">
      <alignment horizontal="center" vertical="center"/>
      <protection hidden="1"/>
    </xf>
    <xf numFmtId="198" fontId="21" fillId="0" borderId="36" xfId="0" applyNumberFormat="1" applyFont="1" applyBorder="1" applyAlignment="1" applyProtection="1">
      <alignment horizontal="center" vertical="center"/>
      <protection locked="0"/>
    </xf>
    <xf numFmtId="198" fontId="21" fillId="0" borderId="38" xfId="0" applyNumberFormat="1" applyFont="1" applyBorder="1" applyAlignment="1" applyProtection="1">
      <alignment horizontal="center" vertical="center"/>
      <protection locked="0"/>
    </xf>
    <xf numFmtId="171" fontId="55" fillId="0" borderId="36" xfId="1" applyNumberFormat="1" applyFont="1" applyBorder="1" applyAlignment="1" applyProtection="1">
      <alignment horizontal="center" vertical="center"/>
      <protection hidden="1"/>
    </xf>
    <xf numFmtId="171" fontId="55" fillId="0" borderId="35" xfId="1" applyNumberFormat="1" applyFont="1" applyBorder="1" applyAlignment="1" applyProtection="1">
      <alignment horizontal="center" vertical="center"/>
      <protection hidden="1"/>
    </xf>
    <xf numFmtId="169" fontId="55" fillId="0" borderId="36" xfId="2" applyFont="1" applyBorder="1" applyAlignment="1" applyProtection="1">
      <alignment horizontal="center" vertical="center"/>
      <protection locked="0"/>
    </xf>
    <xf numFmtId="169" fontId="55" fillId="0" borderId="37" xfId="2" applyFont="1" applyBorder="1" applyAlignment="1" applyProtection="1">
      <alignment horizontal="center" vertical="center"/>
      <protection locked="0"/>
    </xf>
    <xf numFmtId="169" fontId="55" fillId="0" borderId="38" xfId="2" applyFont="1" applyBorder="1" applyAlignment="1" applyProtection="1">
      <alignment horizontal="center" vertical="center"/>
      <protection locked="0"/>
    </xf>
    <xf numFmtId="0" fontId="8" fillId="2" borderId="18" xfId="0" applyFont="1" applyFill="1" applyBorder="1" applyAlignment="1" applyProtection="1">
      <alignment horizontal="center" vertical="center"/>
      <protection hidden="1"/>
    </xf>
    <xf numFmtId="0" fontId="8" fillId="2" borderId="26" xfId="0" applyFont="1" applyFill="1" applyBorder="1" applyAlignment="1" applyProtection="1">
      <alignment horizontal="center" vertical="center"/>
      <protection hidden="1"/>
    </xf>
    <xf numFmtId="0" fontId="8" fillId="2" borderId="63" xfId="0" applyFont="1" applyFill="1" applyBorder="1" applyAlignment="1" applyProtection="1">
      <alignment horizontal="center" vertical="center"/>
      <protection hidden="1"/>
    </xf>
    <xf numFmtId="0" fontId="8" fillId="2" borderId="61" xfId="0" applyFont="1" applyFill="1" applyBorder="1" applyAlignment="1" applyProtection="1">
      <alignment horizontal="center" vertical="center"/>
      <protection locked="0"/>
    </xf>
    <xf numFmtId="0" fontId="8" fillId="2" borderId="63" xfId="0" applyFont="1" applyFill="1" applyBorder="1" applyAlignment="1" applyProtection="1">
      <alignment horizontal="center" vertical="center"/>
      <protection locked="0"/>
    </xf>
    <xf numFmtId="43" fontId="6" fillId="2" borderId="61" xfId="0" applyNumberFormat="1" applyFont="1" applyFill="1" applyBorder="1" applyAlignment="1" applyProtection="1">
      <alignment horizontal="center" vertical="center" wrapText="1"/>
      <protection hidden="1"/>
    </xf>
    <xf numFmtId="43" fontId="6" fillId="2" borderId="63" xfId="0" applyNumberFormat="1" applyFont="1" applyFill="1" applyBorder="1" applyAlignment="1" applyProtection="1">
      <alignment horizontal="center" vertical="center" wrapText="1"/>
      <protection hidden="1"/>
    </xf>
    <xf numFmtId="43" fontId="6" fillId="2" borderId="84" xfId="0" applyNumberFormat="1" applyFont="1" applyFill="1" applyBorder="1" applyAlignment="1" applyProtection="1">
      <alignment horizontal="center" vertical="center" wrapText="1"/>
      <protection hidden="1"/>
    </xf>
    <xf numFmtId="43" fontId="6" fillId="2" borderId="85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8" xfId="0" applyBorder="1"/>
    <xf numFmtId="0" fontId="0" fillId="0" borderId="11" xfId="0" applyBorder="1"/>
    <xf numFmtId="0" fontId="0" fillId="0" borderId="5" xfId="0" applyBorder="1"/>
    <xf numFmtId="0" fontId="0" fillId="0" borderId="6" xfId="0" applyBorder="1"/>
    <xf numFmtId="0" fontId="8" fillId="2" borderId="77" xfId="0" applyFont="1" applyFill="1" applyBorder="1" applyAlignment="1" applyProtection="1">
      <alignment horizontal="center" vertical="center" wrapText="1"/>
      <protection locked="0"/>
    </xf>
    <xf numFmtId="0" fontId="8" fillId="2" borderId="78" xfId="0" applyFont="1" applyFill="1" applyBorder="1" applyAlignment="1" applyProtection="1">
      <alignment horizontal="center" vertical="center" wrapText="1"/>
      <protection locked="0"/>
    </xf>
    <xf numFmtId="0" fontId="8" fillId="2" borderId="79" xfId="0" applyFont="1" applyFill="1" applyBorder="1" applyAlignment="1" applyProtection="1">
      <alignment horizontal="center" vertical="center"/>
      <protection locked="0"/>
    </xf>
    <xf numFmtId="0" fontId="8" fillId="2" borderId="80" xfId="0" applyFont="1" applyFill="1" applyBorder="1" applyAlignment="1" applyProtection="1">
      <alignment horizontal="center" vertical="center"/>
      <protection locked="0"/>
    </xf>
    <xf numFmtId="0" fontId="8" fillId="2" borderId="78" xfId="0" applyFont="1" applyFill="1" applyBorder="1" applyAlignment="1" applyProtection="1">
      <alignment horizontal="center" vertical="center"/>
      <protection locked="0"/>
    </xf>
    <xf numFmtId="0" fontId="8" fillId="2" borderId="81" xfId="0" applyFont="1" applyFill="1" applyBorder="1" applyAlignment="1" applyProtection="1">
      <alignment horizontal="center" vertical="center"/>
      <protection locked="0"/>
    </xf>
    <xf numFmtId="0" fontId="19" fillId="0" borderId="34" xfId="0" applyFont="1" applyBorder="1" applyAlignment="1" applyProtection="1">
      <alignment horizontal="center" vertical="center"/>
      <protection hidden="1"/>
    </xf>
    <xf numFmtId="0" fontId="19" fillId="0" borderId="35" xfId="0" applyFont="1" applyBorder="1" applyAlignment="1" applyProtection="1">
      <alignment horizontal="center" vertical="center"/>
      <protection hidden="1"/>
    </xf>
    <xf numFmtId="0" fontId="8" fillId="2" borderId="49" xfId="0" applyFont="1" applyFill="1" applyBorder="1" applyAlignment="1" applyProtection="1">
      <alignment horizontal="center" vertical="center" wrapText="1"/>
      <protection hidden="1"/>
    </xf>
    <xf numFmtId="0" fontId="8" fillId="2" borderId="5" xfId="0" applyFont="1" applyFill="1" applyBorder="1" applyAlignment="1" applyProtection="1">
      <alignment horizontal="center" vertical="center" wrapText="1"/>
      <protection hidden="1"/>
    </xf>
    <xf numFmtId="0" fontId="8" fillId="2" borderId="6" xfId="0" applyFont="1" applyFill="1" applyBorder="1" applyAlignment="1" applyProtection="1">
      <alignment horizontal="center" vertical="center" wrapText="1"/>
      <protection hidden="1"/>
    </xf>
    <xf numFmtId="0" fontId="8" fillId="2" borderId="20" xfId="0" applyFont="1" applyFill="1" applyBorder="1" applyAlignment="1" applyProtection="1">
      <alignment horizontal="center" vertical="center" wrapText="1"/>
      <protection hidden="1"/>
    </xf>
    <xf numFmtId="0" fontId="8" fillId="2" borderId="0" xfId="0" applyFont="1" applyFill="1" applyBorder="1" applyAlignment="1" applyProtection="1">
      <alignment horizontal="center" vertical="center" wrapText="1"/>
      <protection hidden="1"/>
    </xf>
    <xf numFmtId="0" fontId="8" fillId="2" borderId="8" xfId="0" applyFont="1" applyFill="1" applyBorder="1" applyAlignment="1" applyProtection="1">
      <alignment horizontal="center" vertical="center" wrapText="1"/>
      <protection hidden="1"/>
    </xf>
    <xf numFmtId="0" fontId="8" fillId="2" borderId="94" xfId="0" applyFont="1" applyFill="1" applyBorder="1" applyAlignment="1" applyProtection="1">
      <alignment horizontal="center" vertical="center"/>
      <protection hidden="1"/>
    </xf>
    <xf numFmtId="0" fontId="8" fillId="2" borderId="95" xfId="0" applyFont="1" applyFill="1" applyBorder="1" applyAlignment="1" applyProtection="1">
      <alignment horizontal="center" vertical="center"/>
      <protection hidden="1"/>
    </xf>
    <xf numFmtId="0" fontId="8" fillId="2" borderId="96" xfId="0" applyFont="1" applyFill="1" applyBorder="1" applyAlignment="1" applyProtection="1">
      <alignment horizontal="center" vertical="center"/>
      <protection hidden="1"/>
    </xf>
    <xf numFmtId="0" fontId="8" fillId="0" borderId="0" xfId="0" applyFont="1" applyBorder="1" applyAlignment="1" applyProtection="1">
      <alignment horizontal="center" vertical="center"/>
      <protection hidden="1"/>
    </xf>
    <xf numFmtId="0" fontId="56" fillId="0" borderId="34" xfId="0" applyFont="1" applyFill="1" applyBorder="1" applyAlignment="1">
      <alignment horizontal="center" vertical="center"/>
    </xf>
    <xf numFmtId="0" fontId="56" fillId="0" borderId="37" xfId="0" applyFont="1" applyFill="1" applyBorder="1" applyAlignment="1">
      <alignment horizontal="center" vertical="center"/>
    </xf>
    <xf numFmtId="0" fontId="21" fillId="0" borderId="36" xfId="0" applyFont="1" applyBorder="1" applyAlignment="1" applyProtection="1">
      <alignment horizontal="center" vertical="center"/>
      <protection locked="0"/>
    </xf>
    <xf numFmtId="0" fontId="21" fillId="0" borderId="38" xfId="0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55" fillId="0" borderId="34" xfId="0" applyFont="1" applyFill="1" applyBorder="1" applyAlignment="1">
      <alignment horizontal="center" vertical="center"/>
    </xf>
    <xf numFmtId="0" fontId="55" fillId="0" borderId="35" xfId="0" applyFont="1" applyFill="1" applyBorder="1" applyAlignment="1">
      <alignment horizontal="center" vertical="center"/>
    </xf>
    <xf numFmtId="172" fontId="5" fillId="0" borderId="36" xfId="2" applyNumberFormat="1" applyFont="1" applyBorder="1" applyAlignment="1" applyProtection="1">
      <alignment horizontal="center" vertical="center"/>
      <protection hidden="1"/>
    </xf>
    <xf numFmtId="172" fontId="5" fillId="0" borderId="38" xfId="2" applyNumberFormat="1" applyFont="1" applyBorder="1" applyAlignment="1" applyProtection="1">
      <alignment horizontal="center" vertical="center"/>
      <protection hidden="1"/>
    </xf>
    <xf numFmtId="199" fontId="21" fillId="0" borderId="36" xfId="0" applyNumberFormat="1" applyFont="1" applyBorder="1" applyAlignment="1" applyProtection="1">
      <alignment horizontal="center" vertical="center"/>
      <protection locked="0"/>
    </xf>
    <xf numFmtId="0" fontId="12" fillId="0" borderId="7" xfId="0" applyFont="1" applyBorder="1" applyAlignment="1" applyProtection="1">
      <alignment horizontal="center" vertical="center"/>
      <protection locked="0"/>
    </xf>
    <xf numFmtId="0" fontId="12" fillId="0" borderId="0" xfId="0" applyFont="1" applyBorder="1" applyAlignment="1" applyProtection="1">
      <alignment horizontal="center" vertical="center"/>
      <protection locked="0"/>
    </xf>
    <xf numFmtId="0" fontId="12" fillId="0" borderId="8" xfId="0" applyFont="1" applyBorder="1" applyAlignment="1" applyProtection="1">
      <alignment horizontal="center" vertical="center"/>
      <protection locked="0"/>
    </xf>
    <xf numFmtId="0" fontId="56" fillId="0" borderId="34" xfId="0" applyFont="1" applyBorder="1" applyAlignment="1" applyProtection="1">
      <alignment horizontal="center" vertical="center"/>
      <protection hidden="1"/>
    </xf>
    <xf numFmtId="0" fontId="56" fillId="0" borderId="35" xfId="0" applyFont="1" applyBorder="1" applyAlignment="1" applyProtection="1">
      <alignment horizontal="center" vertical="center"/>
      <protection hidden="1"/>
    </xf>
    <xf numFmtId="171" fontId="55" fillId="0" borderId="46" xfId="1" applyNumberFormat="1" applyFont="1" applyBorder="1" applyAlignment="1" applyProtection="1">
      <alignment horizontal="center" vertical="center"/>
      <protection hidden="1"/>
    </xf>
    <xf numFmtId="171" fontId="55" fillId="0" borderId="45" xfId="1" applyNumberFormat="1" applyFont="1" applyBorder="1" applyAlignment="1" applyProtection="1">
      <alignment horizontal="center" vertical="center"/>
      <protection hidden="1"/>
    </xf>
    <xf numFmtId="169" fontId="55" fillId="0" borderId="46" xfId="2" applyFont="1" applyBorder="1" applyAlignment="1" applyProtection="1">
      <alignment horizontal="center" vertical="center"/>
      <protection locked="0"/>
    </xf>
    <xf numFmtId="169" fontId="55" fillId="0" borderId="47" xfId="2" applyFont="1" applyBorder="1" applyAlignment="1" applyProtection="1">
      <alignment horizontal="center" vertical="center"/>
      <protection locked="0"/>
    </xf>
    <xf numFmtId="169" fontId="55" fillId="0" borderId="48" xfId="2" applyFont="1" applyBorder="1" applyAlignment="1" applyProtection="1">
      <alignment horizontal="center" vertical="center"/>
      <protection locked="0"/>
    </xf>
    <xf numFmtId="0" fontId="28" fillId="0" borderId="12" xfId="0" applyFont="1" applyBorder="1" applyAlignment="1" applyProtection="1">
      <alignment horizontal="center" vertical="center"/>
      <protection hidden="1"/>
    </xf>
    <xf numFmtId="0" fontId="28" fillId="0" borderId="13" xfId="0" applyFont="1" applyBorder="1" applyAlignment="1" applyProtection="1">
      <alignment horizontal="center" vertical="center"/>
      <protection hidden="1"/>
    </xf>
    <xf numFmtId="0" fontId="28" fillId="0" borderId="14" xfId="0" applyFont="1" applyBorder="1" applyAlignment="1" applyProtection="1">
      <alignment horizontal="center" vertical="center"/>
      <protection hidden="1"/>
    </xf>
    <xf numFmtId="0" fontId="20" fillId="0" borderId="12" xfId="0" applyFont="1" applyBorder="1" applyAlignment="1" applyProtection="1">
      <alignment horizontal="center" vertical="center"/>
      <protection hidden="1"/>
    </xf>
    <xf numFmtId="0" fontId="20" fillId="0" borderId="13" xfId="0" applyFont="1" applyBorder="1" applyAlignment="1" applyProtection="1">
      <alignment horizontal="center" vertical="center"/>
      <protection hidden="1"/>
    </xf>
    <xf numFmtId="0" fontId="20" fillId="0" borderId="14" xfId="0" applyFont="1" applyBorder="1" applyAlignment="1" applyProtection="1">
      <alignment horizontal="center" vertical="center"/>
      <protection hidden="1"/>
    </xf>
    <xf numFmtId="169" fontId="5" fillId="0" borderId="36" xfId="2" applyFont="1" applyBorder="1" applyAlignment="1" applyProtection="1">
      <alignment horizontal="center" vertical="center"/>
      <protection hidden="1"/>
    </xf>
    <xf numFmtId="169" fontId="5" fillId="0" borderId="38" xfId="2" applyFont="1" applyBorder="1" applyAlignment="1" applyProtection="1">
      <alignment horizontal="center" vertical="center"/>
      <protection hidden="1"/>
    </xf>
    <xf numFmtId="0" fontId="55" fillId="0" borderId="57" xfId="65" applyFont="1" applyFill="1" applyBorder="1" applyAlignment="1">
      <alignment horizontal="left" vertical="center" wrapText="1"/>
    </xf>
    <xf numFmtId="0" fontId="55" fillId="0" borderId="43" xfId="65" applyFont="1" applyFill="1" applyBorder="1" applyAlignment="1">
      <alignment horizontal="left" vertical="center" wrapText="1"/>
    </xf>
    <xf numFmtId="0" fontId="55" fillId="0" borderId="52" xfId="65" applyFont="1" applyFill="1" applyBorder="1" applyAlignment="1">
      <alignment horizontal="left" vertical="center" wrapText="1"/>
    </xf>
    <xf numFmtId="0" fontId="55" fillId="0" borderId="33" xfId="65" applyFont="1" applyFill="1" applyBorder="1" applyAlignment="1">
      <alignment horizontal="left" vertical="center" wrapText="1"/>
    </xf>
    <xf numFmtId="0" fontId="55" fillId="0" borderId="29" xfId="65" applyFont="1" applyFill="1" applyBorder="1" applyAlignment="1">
      <alignment horizontal="left" vertical="center" wrapText="1"/>
    </xf>
    <xf numFmtId="0" fontId="55" fillId="0" borderId="30" xfId="65" applyFont="1" applyFill="1" applyBorder="1" applyAlignment="1">
      <alignment horizontal="left" vertical="center" wrapText="1"/>
    </xf>
    <xf numFmtId="0" fontId="56" fillId="0" borderId="91" xfId="0" applyNumberFormat="1" applyFont="1" applyFill="1" applyBorder="1" applyAlignment="1">
      <alignment horizontal="center" vertical="center"/>
    </xf>
    <xf numFmtId="0" fontId="56" fillId="0" borderId="52" xfId="0" applyNumberFormat="1" applyFont="1" applyFill="1" applyBorder="1" applyAlignment="1">
      <alignment horizontal="center" vertical="center"/>
    </xf>
    <xf numFmtId="0" fontId="56" fillId="0" borderId="51" xfId="0" applyNumberFormat="1" applyFont="1" applyFill="1" applyBorder="1" applyAlignment="1">
      <alignment horizontal="center" vertical="center"/>
    </xf>
    <xf numFmtId="0" fontId="56" fillId="0" borderId="30" xfId="0" applyNumberFormat="1" applyFont="1" applyFill="1" applyBorder="1" applyAlignment="1">
      <alignment horizontal="center" vertical="center"/>
    </xf>
    <xf numFmtId="2" fontId="55" fillId="0" borderId="57" xfId="65" applyNumberFormat="1" applyFont="1" applyFill="1" applyBorder="1" applyAlignment="1">
      <alignment horizontal="right" vertical="center"/>
    </xf>
    <xf numFmtId="2" fontId="55" fillId="0" borderId="33" xfId="65" applyNumberFormat="1" applyFont="1" applyFill="1" applyBorder="1" applyAlignment="1">
      <alignment horizontal="right" vertical="center"/>
    </xf>
    <xf numFmtId="0" fontId="56" fillId="0" borderId="52" xfId="0" applyNumberFormat="1" applyFont="1" applyBorder="1" applyAlignment="1" applyProtection="1">
      <alignment horizontal="left" vertical="center"/>
      <protection hidden="1"/>
    </xf>
    <xf numFmtId="0" fontId="56" fillId="0" borderId="30" xfId="0" applyNumberFormat="1" applyFont="1" applyBorder="1" applyAlignment="1" applyProtection="1">
      <alignment horizontal="left" vertical="center"/>
      <protection hidden="1"/>
    </xf>
    <xf numFmtId="0" fontId="21" fillId="0" borderId="57" xfId="0" applyFont="1" applyBorder="1" applyAlignment="1" applyProtection="1">
      <alignment horizontal="center" vertical="center"/>
      <protection locked="0"/>
    </xf>
    <xf numFmtId="0" fontId="21" fillId="0" borderId="71" xfId="0" applyFont="1" applyBorder="1" applyAlignment="1" applyProtection="1">
      <alignment horizontal="center" vertical="center"/>
      <protection locked="0"/>
    </xf>
    <xf numFmtId="0" fontId="21" fillId="0" borderId="33" xfId="0" applyFont="1" applyBorder="1" applyAlignment="1" applyProtection="1">
      <alignment horizontal="center" vertical="center"/>
      <protection locked="0"/>
    </xf>
    <xf numFmtId="0" fontId="21" fillId="0" borderId="31" xfId="0" applyFont="1" applyBorder="1" applyAlignment="1" applyProtection="1">
      <alignment horizontal="center" vertical="center"/>
      <protection locked="0"/>
    </xf>
    <xf numFmtId="0" fontId="56" fillId="0" borderId="34" xfId="0" applyNumberFormat="1" applyFont="1" applyFill="1" applyBorder="1" applyAlignment="1">
      <alignment horizontal="center" vertical="center"/>
    </xf>
    <xf numFmtId="0" fontId="56" fillId="0" borderId="35" xfId="0" applyNumberFormat="1" applyFont="1" applyFill="1" applyBorder="1" applyAlignment="1">
      <alignment horizontal="center" vertical="center"/>
    </xf>
    <xf numFmtId="0" fontId="54" fillId="0" borderId="34" xfId="0" applyFont="1" applyBorder="1" applyAlignment="1" applyProtection="1">
      <alignment horizontal="center" vertical="center"/>
      <protection hidden="1"/>
    </xf>
    <xf numFmtId="0" fontId="54" fillId="0" borderId="35" xfId="0" applyFont="1" applyBorder="1" applyAlignment="1" applyProtection="1">
      <alignment horizontal="center" vertical="center"/>
      <protection hidden="1"/>
    </xf>
    <xf numFmtId="0" fontId="55" fillId="0" borderId="34" xfId="0" applyNumberFormat="1" applyFont="1" applyFill="1" applyBorder="1" applyAlignment="1">
      <alignment horizontal="center" vertical="center"/>
    </xf>
    <xf numFmtId="0" fontId="55" fillId="0" borderId="35" xfId="0" applyNumberFormat="1" applyFont="1" applyFill="1" applyBorder="1" applyAlignment="1">
      <alignment horizontal="center" vertical="center"/>
    </xf>
    <xf numFmtId="43" fontId="55" fillId="0" borderId="57" xfId="65" applyNumberFormat="1" applyFont="1" applyFill="1" applyBorder="1" applyAlignment="1">
      <alignment horizontal="center" vertical="center"/>
    </xf>
    <xf numFmtId="43" fontId="55" fillId="0" borderId="33" xfId="65" applyNumberFormat="1" applyFont="1" applyFill="1" applyBorder="1" applyAlignment="1">
      <alignment horizontal="center" vertical="center"/>
    </xf>
    <xf numFmtId="0" fontId="56" fillId="0" borderId="52" xfId="0" applyFont="1" applyBorder="1" applyAlignment="1" applyProtection="1">
      <alignment horizontal="center" vertical="center"/>
      <protection hidden="1"/>
    </xf>
    <xf numFmtId="0" fontId="56" fillId="0" borderId="30" xfId="0" applyFont="1" applyBorder="1" applyAlignment="1" applyProtection="1">
      <alignment horizontal="center" vertical="center"/>
      <protection hidden="1"/>
    </xf>
    <xf numFmtId="0" fontId="56" fillId="0" borderId="52" xfId="0" applyFont="1" applyBorder="1" applyAlignment="1" applyProtection="1">
      <alignment horizontal="left" vertical="center"/>
      <protection hidden="1"/>
    </xf>
    <xf numFmtId="0" fontId="56" fillId="0" borderId="30" xfId="0" applyFont="1" applyBorder="1" applyAlignment="1" applyProtection="1">
      <alignment horizontal="left" vertical="center"/>
      <protection hidden="1"/>
    </xf>
    <xf numFmtId="0" fontId="54" fillId="0" borderId="34" xfId="0" applyFont="1" applyFill="1" applyBorder="1" applyAlignment="1">
      <alignment horizontal="center"/>
    </xf>
    <xf numFmtId="0" fontId="54" fillId="0" borderId="35" xfId="0" applyFont="1" applyFill="1" applyBorder="1" applyAlignment="1">
      <alignment horizontal="center"/>
    </xf>
    <xf numFmtId="169" fontId="54" fillId="0" borderId="36" xfId="2" applyFont="1" applyFill="1" applyBorder="1"/>
    <xf numFmtId="0" fontId="54" fillId="0" borderId="37" xfId="0" applyFont="1" applyFill="1" applyBorder="1" applyAlignment="1" applyProtection="1">
      <alignment horizontal="left"/>
    </xf>
    <xf numFmtId="169" fontId="54" fillId="0" borderId="37" xfId="2" applyFont="1" applyBorder="1" applyAlignment="1" applyProtection="1">
      <protection hidden="1"/>
    </xf>
    <xf numFmtId="169" fontId="54" fillId="0" borderId="35" xfId="2" applyFont="1" applyBorder="1" applyAlignment="1" applyProtection="1">
      <protection hidden="1"/>
    </xf>
    <xf numFmtId="172" fontId="54" fillId="0" borderId="36" xfId="2" applyNumberFormat="1" applyFont="1" applyBorder="1" applyAlignment="1" applyProtection="1">
      <alignment horizontal="center" vertical="center"/>
      <protection hidden="1"/>
    </xf>
    <xf numFmtId="167" fontId="54" fillId="0" borderId="35" xfId="0" applyNumberFormat="1" applyFont="1" applyBorder="1" applyAlignment="1" applyProtection="1">
      <alignment horizontal="center"/>
      <protection hidden="1"/>
    </xf>
    <xf numFmtId="169" fontId="57" fillId="0" borderId="36" xfId="2" applyFont="1" applyBorder="1" applyAlignment="1" applyProtection="1">
      <alignment horizontal="center"/>
      <protection hidden="1"/>
    </xf>
    <xf numFmtId="169" fontId="57" fillId="0" borderId="38" xfId="2" applyFont="1" applyBorder="1" applyAlignment="1" applyProtection="1">
      <alignment horizontal="center"/>
      <protection hidden="1"/>
    </xf>
    <xf numFmtId="0" fontId="54" fillId="0" borderId="34" xfId="0" applyFont="1" applyBorder="1" applyAlignment="1" applyProtection="1">
      <alignment horizontal="center"/>
      <protection hidden="1"/>
    </xf>
    <xf numFmtId="0" fontId="54" fillId="0" borderId="35" xfId="0" applyFont="1" applyBorder="1" applyAlignment="1" applyProtection="1">
      <alignment horizontal="center"/>
      <protection hidden="1"/>
    </xf>
    <xf numFmtId="0" fontId="54" fillId="0" borderId="36" xfId="0" applyFont="1" applyBorder="1" applyProtection="1">
      <protection hidden="1"/>
    </xf>
    <xf numFmtId="0" fontId="68" fillId="0" borderId="36" xfId="0" applyFont="1" applyBorder="1" applyAlignment="1" applyProtection="1">
      <alignment horizontal="center"/>
      <protection locked="0"/>
    </xf>
    <xf numFmtId="0" fontId="68" fillId="0" borderId="38" xfId="0" applyFont="1" applyBorder="1" applyAlignment="1" applyProtection="1">
      <alignment horizontal="center"/>
      <protection locked="0"/>
    </xf>
    <xf numFmtId="0" fontId="57" fillId="0" borderId="44" xfId="0" applyFont="1" applyBorder="1" applyAlignment="1" applyProtection="1">
      <alignment horizontal="centerContinuous"/>
      <protection hidden="1"/>
    </xf>
    <xf numFmtId="0" fontId="57" fillId="0" borderId="45" xfId="0" applyFont="1" applyBorder="1" applyAlignment="1" applyProtection="1">
      <alignment horizontal="centerContinuous"/>
      <protection hidden="1"/>
    </xf>
    <xf numFmtId="169" fontId="57" fillId="0" borderId="46" xfId="2" applyFont="1" applyBorder="1" applyProtection="1">
      <protection hidden="1"/>
    </xf>
    <xf numFmtId="0" fontId="57" fillId="0" borderId="47" xfId="0" applyFont="1" applyBorder="1" applyProtection="1">
      <protection hidden="1"/>
    </xf>
    <xf numFmtId="0" fontId="57" fillId="0" borderId="45" xfId="0" applyFont="1" applyBorder="1" applyProtection="1">
      <protection hidden="1"/>
    </xf>
    <xf numFmtId="43" fontId="67" fillId="0" borderId="46" xfId="0" applyNumberFormat="1" applyFont="1" applyBorder="1" applyAlignment="1" applyProtection="1">
      <alignment horizontal="centerContinuous"/>
      <protection hidden="1"/>
    </xf>
    <xf numFmtId="0" fontId="67" fillId="0" borderId="45" xfId="0" applyFont="1" applyBorder="1" applyAlignment="1" applyProtection="1">
      <alignment horizontal="centerContinuous"/>
      <protection hidden="1"/>
    </xf>
    <xf numFmtId="0" fontId="57" fillId="0" borderId="47" xfId="0" applyFont="1" applyBorder="1" applyProtection="1">
      <protection locked="0"/>
    </xf>
    <xf numFmtId="0" fontId="57" fillId="0" borderId="48" xfId="0" applyFont="1" applyBorder="1" applyProtection="1">
      <protection locked="0"/>
    </xf>
    <xf numFmtId="0" fontId="8" fillId="0" borderId="39" xfId="1" applyNumberFormat="1" applyFont="1" applyBorder="1" applyAlignment="1" applyProtection="1">
      <alignment horizontal="center" vertical="center"/>
      <protection hidden="1"/>
    </xf>
    <xf numFmtId="0" fontId="5" fillId="0" borderId="70" xfId="1" applyNumberFormat="1" applyFont="1" applyBorder="1" applyAlignment="1" applyProtection="1">
      <alignment horizontal="center"/>
      <protection hidden="1"/>
    </xf>
    <xf numFmtId="0" fontId="5" fillId="0" borderId="58" xfId="1" applyNumberFormat="1" applyFont="1" applyBorder="1" applyAlignment="1" applyProtection="1">
      <alignment horizontal="center"/>
      <protection hidden="1"/>
    </xf>
  </cellXfs>
  <cellStyles count="90">
    <cellStyle name="a" xfId="7"/>
    <cellStyle name="Arial10" xfId="8"/>
    <cellStyle name="Comma" xfId="1" builtinId="3"/>
    <cellStyle name="Comma  - Style1" xfId="9"/>
    <cellStyle name="Comma  - Style2" xfId="10"/>
    <cellStyle name="Comma  - Style3" xfId="11"/>
    <cellStyle name="Comma  - Style4" xfId="12"/>
    <cellStyle name="Comma  - Style5" xfId="13"/>
    <cellStyle name="Comma  - Style6" xfId="14"/>
    <cellStyle name="Comma  - Style7" xfId="15"/>
    <cellStyle name="Comma  - Style8" xfId="16"/>
    <cellStyle name="Comma [0]" xfId="2" builtinId="6"/>
    <cellStyle name="Comma [0] 10" xfId="17"/>
    <cellStyle name="Comma [0] 2" xfId="18"/>
    <cellStyle name="Comma [0] 3" xfId="19"/>
    <cellStyle name="Comma [0] 4" xfId="20"/>
    <cellStyle name="Comma [0] 5" xfId="21"/>
    <cellStyle name="Comma [0] 6" xfId="22"/>
    <cellStyle name="Comma [0] 7" xfId="23"/>
    <cellStyle name="Comma [0] 8" xfId="24"/>
    <cellStyle name="Comma [0] 9" xfId="25"/>
    <cellStyle name="Comma [0]_Mingguan KB 119" xfId="6"/>
    <cellStyle name="Comma 0" xfId="26"/>
    <cellStyle name="Comma 10" xfId="27"/>
    <cellStyle name="Comma 2" xfId="28"/>
    <cellStyle name="Comma 2 2" xfId="29"/>
    <cellStyle name="Comma 2_Schedule dan Flowchart Duku" xfId="30"/>
    <cellStyle name="Comma 3" xfId="31"/>
    <cellStyle name="Comma 3 2" xfId="32"/>
    <cellStyle name="Comma 4" xfId="33"/>
    <cellStyle name="Comma 5" xfId="34"/>
    <cellStyle name="Comma 6" xfId="35"/>
    <cellStyle name="Comma 7" xfId="36"/>
    <cellStyle name="Comma 8" xfId="37"/>
    <cellStyle name="Comma 9" xfId="38"/>
    <cellStyle name="Comma_Mingguan KB 119" xfId="5"/>
    <cellStyle name="Comma0" xfId="39"/>
    <cellStyle name="Currency0" xfId="40"/>
    <cellStyle name="DATE" xfId="41"/>
    <cellStyle name="date1" xfId="42"/>
    <cellStyle name="F3" xfId="43"/>
    <cellStyle name="F4" xfId="44"/>
    <cellStyle name="Fixed" xfId="45"/>
    <cellStyle name="Grey" xfId="46"/>
    <cellStyle name="GTT%" xfId="47"/>
    <cellStyle name="Head1" xfId="48"/>
    <cellStyle name="Head2" xfId="49"/>
    <cellStyle name="Heading1" xfId="50"/>
    <cellStyle name="Heading2" xfId="51"/>
    <cellStyle name="Input [yellow]" xfId="52"/>
    <cellStyle name="Normal" xfId="0" builtinId="0"/>
    <cellStyle name="Normal - Style1" xfId="53"/>
    <cellStyle name="Normal - Style2" xfId="54"/>
    <cellStyle name="Normal - Style3" xfId="55"/>
    <cellStyle name="Normal - Style4" xfId="56"/>
    <cellStyle name="Normal - Style5" xfId="57"/>
    <cellStyle name="Normal - Style6" xfId="58"/>
    <cellStyle name="Normal - Style7" xfId="59"/>
    <cellStyle name="Normal - Style8" xfId="60"/>
    <cellStyle name="Normal 2" xfId="61"/>
    <cellStyle name="Normal 2 2" xfId="62"/>
    <cellStyle name="Normal 3" xfId="63"/>
    <cellStyle name="Normal 3 2" xfId="64"/>
    <cellStyle name="Normal 4" xfId="3"/>
    <cellStyle name="Normal 4 2 2" xfId="4"/>
    <cellStyle name="Normal 4_BAC UP MC.0 EDIT.1" xfId="65"/>
    <cellStyle name="Normal 5" xfId="66"/>
    <cellStyle name="Normal 6" xfId="67"/>
    <cellStyle name="Normal 6 2" xfId="68"/>
    <cellStyle name="Percent [2]" xfId="69"/>
    <cellStyle name="Percent 2" xfId="70"/>
    <cellStyle name="PgLen" xfId="71"/>
    <cellStyle name="똿뗦먛귟 [0.00]_PRODUCT DETAIL Q1" xfId="72"/>
    <cellStyle name="똿뗦먛귟_PRODUCT DETAIL Q1" xfId="73"/>
    <cellStyle name="믅됞 [0.00]_PRODUCT DETAIL Q1" xfId="74"/>
    <cellStyle name="믅됞_PRODUCT DETAIL Q1" xfId="75"/>
    <cellStyle name="백분율_HOBONG" xfId="76"/>
    <cellStyle name="뷭?_BOOKSHIP" xfId="77"/>
    <cellStyle name="쉼표 [0]_Invoice Form" xfId="78"/>
    <cellStyle name="콤마 [0]_1202" xfId="79"/>
    <cellStyle name="콤마_1202" xfId="80"/>
    <cellStyle name="통화 [0]_1202" xfId="81"/>
    <cellStyle name="통화_1202" xfId="82"/>
    <cellStyle name="표준_(정보부문)월별인원계획" xfId="83"/>
    <cellStyle name="一般_BOOK2" xfId="84"/>
    <cellStyle name="千分位[0]_PERSONAL" xfId="85"/>
    <cellStyle name="千分位_PERSONAL" xfId="86"/>
    <cellStyle name="常规_Sheet1" xfId="87"/>
    <cellStyle name="貨幣 [0]_BOOK2" xfId="88"/>
    <cellStyle name="貨幣_BOOK2" xfId="8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511549</xdr:colOff>
      <xdr:row>2</xdr:row>
      <xdr:rowOff>12327</xdr:rowOff>
    </xdr:from>
    <xdr:to>
      <xdr:col>12</xdr:col>
      <xdr:colOff>60151</xdr:colOff>
      <xdr:row>5</xdr:row>
      <xdr:rowOff>11206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69424" y="545727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16</xdr:col>
      <xdr:colOff>89576</xdr:colOff>
      <xdr:row>23</xdr:row>
      <xdr:rowOff>54370</xdr:rowOff>
    </xdr:from>
    <xdr:ext cx="2095430" cy="937629"/>
    <xdr:sp macro="" textlink="">
      <xdr:nvSpPr>
        <xdr:cNvPr id="4" name="Rectangle 3"/>
        <xdr:cNvSpPr/>
      </xdr:nvSpPr>
      <xdr:spPr>
        <a:xfrm>
          <a:off x="8690651" y="4712095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38</xdr:row>
      <xdr:rowOff>112055</xdr:rowOff>
    </xdr:from>
    <xdr:ext cx="2095430" cy="937629"/>
    <xdr:sp macro="" textlink="">
      <xdr:nvSpPr>
        <xdr:cNvPr id="5" name="Rectangle 4"/>
        <xdr:cNvSpPr/>
      </xdr:nvSpPr>
      <xdr:spPr>
        <a:xfrm>
          <a:off x="1847850" y="8151155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186</xdr:row>
      <xdr:rowOff>54369</xdr:rowOff>
    </xdr:from>
    <xdr:ext cx="2095430" cy="937629"/>
    <xdr:sp macro="" textlink="">
      <xdr:nvSpPr>
        <xdr:cNvPr id="7" name="Rectangle 6"/>
        <xdr:cNvSpPr/>
      </xdr:nvSpPr>
      <xdr:spPr>
        <a:xfrm>
          <a:off x="8690651" y="4245014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201</xdr:row>
      <xdr:rowOff>112054</xdr:rowOff>
    </xdr:from>
    <xdr:ext cx="2095430" cy="937629"/>
    <xdr:sp macro="" textlink="">
      <xdr:nvSpPr>
        <xdr:cNvPr id="8" name="Rectangle 7"/>
        <xdr:cNvSpPr/>
      </xdr:nvSpPr>
      <xdr:spPr>
        <a:xfrm>
          <a:off x="1847850" y="4588920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267</xdr:row>
      <xdr:rowOff>54369</xdr:rowOff>
    </xdr:from>
    <xdr:ext cx="2095430" cy="937629"/>
    <xdr:sp macro="" textlink="">
      <xdr:nvSpPr>
        <xdr:cNvPr id="10" name="Rectangle 9"/>
        <xdr:cNvSpPr/>
      </xdr:nvSpPr>
      <xdr:spPr>
        <a:xfrm>
          <a:off x="8690651" y="6120486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282</xdr:row>
      <xdr:rowOff>112054</xdr:rowOff>
    </xdr:from>
    <xdr:ext cx="2095430" cy="937629"/>
    <xdr:sp macro="" textlink="">
      <xdr:nvSpPr>
        <xdr:cNvPr id="11" name="Rectangle 10"/>
        <xdr:cNvSpPr/>
      </xdr:nvSpPr>
      <xdr:spPr>
        <a:xfrm>
          <a:off x="1847850" y="6464392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348</xdr:row>
      <xdr:rowOff>54369</xdr:rowOff>
    </xdr:from>
    <xdr:ext cx="2095430" cy="937629"/>
    <xdr:sp macro="" textlink="">
      <xdr:nvSpPr>
        <xdr:cNvPr id="13" name="Rectangle 12"/>
        <xdr:cNvSpPr/>
      </xdr:nvSpPr>
      <xdr:spPr>
        <a:xfrm>
          <a:off x="8690651" y="7995959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363</xdr:row>
      <xdr:rowOff>112054</xdr:rowOff>
    </xdr:from>
    <xdr:ext cx="2095430" cy="937629"/>
    <xdr:sp macro="" textlink="">
      <xdr:nvSpPr>
        <xdr:cNvPr id="14" name="Rectangle 13"/>
        <xdr:cNvSpPr/>
      </xdr:nvSpPr>
      <xdr:spPr>
        <a:xfrm>
          <a:off x="1847850" y="8339865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429</xdr:row>
      <xdr:rowOff>54369</xdr:rowOff>
    </xdr:from>
    <xdr:ext cx="2095430" cy="937629"/>
    <xdr:sp macro="" textlink="">
      <xdr:nvSpPr>
        <xdr:cNvPr id="16" name="Rectangle 15"/>
        <xdr:cNvSpPr/>
      </xdr:nvSpPr>
      <xdr:spPr>
        <a:xfrm>
          <a:off x="8690651" y="9871431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444</xdr:row>
      <xdr:rowOff>112054</xdr:rowOff>
    </xdr:from>
    <xdr:ext cx="2095430" cy="937629"/>
    <xdr:sp macro="" textlink="">
      <xdr:nvSpPr>
        <xdr:cNvPr id="17" name="Rectangle 16"/>
        <xdr:cNvSpPr/>
      </xdr:nvSpPr>
      <xdr:spPr>
        <a:xfrm>
          <a:off x="1847850" y="10215337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510</xdr:row>
      <xdr:rowOff>54370</xdr:rowOff>
    </xdr:from>
    <xdr:ext cx="2095430" cy="937629"/>
    <xdr:sp macro="" textlink="">
      <xdr:nvSpPr>
        <xdr:cNvPr id="19" name="Rectangle 18"/>
        <xdr:cNvSpPr/>
      </xdr:nvSpPr>
      <xdr:spPr>
        <a:xfrm>
          <a:off x="8690651" y="117469045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525</xdr:row>
      <xdr:rowOff>112054</xdr:rowOff>
    </xdr:from>
    <xdr:ext cx="2095430" cy="937629"/>
    <xdr:sp macro="" textlink="">
      <xdr:nvSpPr>
        <xdr:cNvPr id="20" name="Rectangle 19"/>
        <xdr:cNvSpPr/>
      </xdr:nvSpPr>
      <xdr:spPr>
        <a:xfrm>
          <a:off x="1847850" y="12090810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15</xdr:col>
      <xdr:colOff>268870</xdr:colOff>
      <xdr:row>104</xdr:row>
      <xdr:rowOff>211252</xdr:rowOff>
    </xdr:from>
    <xdr:ext cx="2095430" cy="937629"/>
    <xdr:sp macro="" textlink="">
      <xdr:nvSpPr>
        <xdr:cNvPr id="22" name="Rectangle 21"/>
        <xdr:cNvSpPr/>
      </xdr:nvSpPr>
      <xdr:spPr>
        <a:xfrm>
          <a:off x="8536570" y="23623702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2</xdr:col>
      <xdr:colOff>829236</xdr:colOff>
      <xdr:row>120</xdr:row>
      <xdr:rowOff>44819</xdr:rowOff>
    </xdr:from>
    <xdr:ext cx="2095430" cy="937629"/>
    <xdr:sp macro="" textlink="">
      <xdr:nvSpPr>
        <xdr:cNvPr id="23" name="Rectangle 22"/>
        <xdr:cNvSpPr/>
      </xdr:nvSpPr>
      <xdr:spPr>
        <a:xfrm>
          <a:off x="1696011" y="2706724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twoCellAnchor editAs="oneCell">
    <xdr:from>
      <xdr:col>11</xdr:col>
      <xdr:colOff>511551</xdr:colOff>
      <xdr:row>82</xdr:row>
      <xdr:rowOff>244865</xdr:rowOff>
    </xdr:from>
    <xdr:to>
      <xdr:col>12</xdr:col>
      <xdr:colOff>60153</xdr:colOff>
      <xdr:row>85</xdr:row>
      <xdr:rowOff>243745</xdr:rowOff>
    </xdr:to>
    <xdr:pic>
      <xdr:nvPicPr>
        <xdr:cNvPr id="25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69426" y="19285340"/>
          <a:ext cx="805902" cy="7037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500345</xdr:colOff>
      <xdr:row>164</xdr:row>
      <xdr:rowOff>9542</xdr:rowOff>
    </xdr:from>
    <xdr:to>
      <xdr:col>12</xdr:col>
      <xdr:colOff>48947</xdr:colOff>
      <xdr:row>167</xdr:row>
      <xdr:rowOff>8421</xdr:rowOff>
    </xdr:to>
    <xdr:pic>
      <xdr:nvPicPr>
        <xdr:cNvPr id="27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58220" y="38052392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623611</xdr:colOff>
      <xdr:row>244</xdr:row>
      <xdr:rowOff>233662</xdr:rowOff>
    </xdr:from>
    <xdr:to>
      <xdr:col>12</xdr:col>
      <xdr:colOff>172213</xdr:colOff>
      <xdr:row>247</xdr:row>
      <xdr:rowOff>232542</xdr:rowOff>
    </xdr:to>
    <xdr:pic>
      <xdr:nvPicPr>
        <xdr:cNvPr id="29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81486" y="56783587"/>
          <a:ext cx="805902" cy="7037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567581</xdr:colOff>
      <xdr:row>326</xdr:row>
      <xdr:rowOff>31954</xdr:rowOff>
    </xdr:from>
    <xdr:to>
      <xdr:col>12</xdr:col>
      <xdr:colOff>116183</xdr:colOff>
      <xdr:row>329</xdr:row>
      <xdr:rowOff>30833</xdr:rowOff>
    </xdr:to>
    <xdr:pic>
      <xdr:nvPicPr>
        <xdr:cNvPr id="31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25456" y="75584254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578787</xdr:colOff>
      <xdr:row>407</xdr:row>
      <xdr:rowOff>54366</xdr:rowOff>
    </xdr:from>
    <xdr:to>
      <xdr:col>12</xdr:col>
      <xdr:colOff>127389</xdr:colOff>
      <xdr:row>410</xdr:row>
      <xdr:rowOff>53245</xdr:rowOff>
    </xdr:to>
    <xdr:pic>
      <xdr:nvPicPr>
        <xdr:cNvPr id="33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36662" y="94361391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556375</xdr:colOff>
      <xdr:row>488</xdr:row>
      <xdr:rowOff>54366</xdr:rowOff>
    </xdr:from>
    <xdr:to>
      <xdr:col>12</xdr:col>
      <xdr:colOff>104977</xdr:colOff>
      <xdr:row>491</xdr:row>
      <xdr:rowOff>53245</xdr:rowOff>
    </xdr:to>
    <xdr:pic>
      <xdr:nvPicPr>
        <xdr:cNvPr id="35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14250" y="113116116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246529</xdr:colOff>
      <xdr:row>1</xdr:row>
      <xdr:rowOff>89648</xdr:rowOff>
    </xdr:from>
    <xdr:to>
      <xdr:col>2</xdr:col>
      <xdr:colOff>268941</xdr:colOff>
      <xdr:row>5</xdr:row>
      <xdr:rowOff>148880</xdr:rowOff>
    </xdr:to>
    <xdr:pic>
      <xdr:nvPicPr>
        <xdr:cNvPr id="37" name="Picture 3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6529" y="381001"/>
          <a:ext cx="885265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145677</xdr:colOff>
      <xdr:row>82</xdr:row>
      <xdr:rowOff>112059</xdr:rowOff>
    </xdr:from>
    <xdr:to>
      <xdr:col>2</xdr:col>
      <xdr:colOff>168089</xdr:colOff>
      <xdr:row>86</xdr:row>
      <xdr:rowOff>171291</xdr:rowOff>
    </xdr:to>
    <xdr:pic>
      <xdr:nvPicPr>
        <xdr:cNvPr id="38" name="Picture 37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5677" y="18982765"/>
          <a:ext cx="885265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163</xdr:row>
      <xdr:rowOff>100853</xdr:rowOff>
    </xdr:from>
    <xdr:to>
      <xdr:col>2</xdr:col>
      <xdr:colOff>224118</xdr:colOff>
      <xdr:row>167</xdr:row>
      <xdr:rowOff>160085</xdr:rowOff>
    </xdr:to>
    <xdr:pic>
      <xdr:nvPicPr>
        <xdr:cNvPr id="39" name="Picture 3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1706" y="37550912"/>
          <a:ext cx="885265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298076</xdr:colOff>
      <xdr:row>325</xdr:row>
      <xdr:rowOff>85165</xdr:rowOff>
    </xdr:from>
    <xdr:to>
      <xdr:col>2</xdr:col>
      <xdr:colOff>320488</xdr:colOff>
      <xdr:row>329</xdr:row>
      <xdr:rowOff>144397</xdr:rowOff>
    </xdr:to>
    <xdr:pic>
      <xdr:nvPicPr>
        <xdr:cNvPr id="40" name="Picture 39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8076" y="74693930"/>
          <a:ext cx="885265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259977</xdr:colOff>
      <xdr:row>406</xdr:row>
      <xdr:rowOff>91888</xdr:rowOff>
    </xdr:from>
    <xdr:to>
      <xdr:col>2</xdr:col>
      <xdr:colOff>282389</xdr:colOff>
      <xdr:row>410</xdr:row>
      <xdr:rowOff>151120</xdr:rowOff>
    </xdr:to>
    <xdr:pic>
      <xdr:nvPicPr>
        <xdr:cNvPr id="41" name="Picture 4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9977" y="93280006"/>
          <a:ext cx="885265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210670</xdr:colOff>
      <xdr:row>244</xdr:row>
      <xdr:rowOff>31377</xdr:rowOff>
    </xdr:from>
    <xdr:to>
      <xdr:col>2</xdr:col>
      <xdr:colOff>233082</xdr:colOff>
      <xdr:row>248</xdr:row>
      <xdr:rowOff>90609</xdr:rowOff>
    </xdr:to>
    <xdr:pic>
      <xdr:nvPicPr>
        <xdr:cNvPr id="42" name="Picture 41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0670" y="56060789"/>
          <a:ext cx="885265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168089</xdr:colOff>
      <xdr:row>487</xdr:row>
      <xdr:rowOff>89647</xdr:rowOff>
    </xdr:from>
    <xdr:to>
      <xdr:col>2</xdr:col>
      <xdr:colOff>190501</xdr:colOff>
      <xdr:row>491</xdr:row>
      <xdr:rowOff>148879</xdr:rowOff>
    </xdr:to>
    <xdr:pic>
      <xdr:nvPicPr>
        <xdr:cNvPr id="43" name="Picture 4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8089" y="111857118"/>
          <a:ext cx="885265" cy="1011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511549</xdr:colOff>
      <xdr:row>2</xdr:row>
      <xdr:rowOff>12327</xdr:rowOff>
    </xdr:from>
    <xdr:to>
      <xdr:col>12</xdr:col>
      <xdr:colOff>60151</xdr:colOff>
      <xdr:row>5</xdr:row>
      <xdr:rowOff>11206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69424" y="545727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16</xdr:col>
      <xdr:colOff>89576</xdr:colOff>
      <xdr:row>23</xdr:row>
      <xdr:rowOff>54370</xdr:rowOff>
    </xdr:from>
    <xdr:ext cx="2095430" cy="937629"/>
    <xdr:sp macro="" textlink="">
      <xdr:nvSpPr>
        <xdr:cNvPr id="3" name="Rectangle 2"/>
        <xdr:cNvSpPr/>
      </xdr:nvSpPr>
      <xdr:spPr>
        <a:xfrm>
          <a:off x="8690651" y="4712095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38</xdr:row>
      <xdr:rowOff>112055</xdr:rowOff>
    </xdr:from>
    <xdr:ext cx="2095430" cy="937629"/>
    <xdr:sp macro="" textlink="">
      <xdr:nvSpPr>
        <xdr:cNvPr id="4" name="Rectangle 3"/>
        <xdr:cNvSpPr/>
      </xdr:nvSpPr>
      <xdr:spPr>
        <a:xfrm>
          <a:off x="1847850" y="8151155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186</xdr:row>
      <xdr:rowOff>54369</xdr:rowOff>
    </xdr:from>
    <xdr:ext cx="2095430" cy="937629"/>
    <xdr:sp macro="" textlink="">
      <xdr:nvSpPr>
        <xdr:cNvPr id="5" name="Rectangle 4"/>
        <xdr:cNvSpPr/>
      </xdr:nvSpPr>
      <xdr:spPr>
        <a:xfrm>
          <a:off x="8690651" y="4245014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201</xdr:row>
      <xdr:rowOff>112054</xdr:rowOff>
    </xdr:from>
    <xdr:ext cx="2095430" cy="937629"/>
    <xdr:sp macro="" textlink="">
      <xdr:nvSpPr>
        <xdr:cNvPr id="6" name="Rectangle 5"/>
        <xdr:cNvSpPr/>
      </xdr:nvSpPr>
      <xdr:spPr>
        <a:xfrm>
          <a:off x="1847850" y="4588920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267</xdr:row>
      <xdr:rowOff>54369</xdr:rowOff>
    </xdr:from>
    <xdr:ext cx="2095430" cy="937629"/>
    <xdr:sp macro="" textlink="">
      <xdr:nvSpPr>
        <xdr:cNvPr id="7" name="Rectangle 6"/>
        <xdr:cNvSpPr/>
      </xdr:nvSpPr>
      <xdr:spPr>
        <a:xfrm>
          <a:off x="8690651" y="6120486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282</xdr:row>
      <xdr:rowOff>112054</xdr:rowOff>
    </xdr:from>
    <xdr:ext cx="2095430" cy="937629"/>
    <xdr:sp macro="" textlink="">
      <xdr:nvSpPr>
        <xdr:cNvPr id="8" name="Rectangle 7"/>
        <xdr:cNvSpPr/>
      </xdr:nvSpPr>
      <xdr:spPr>
        <a:xfrm>
          <a:off x="1847850" y="6464392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348</xdr:row>
      <xdr:rowOff>54369</xdr:rowOff>
    </xdr:from>
    <xdr:ext cx="2095430" cy="937629"/>
    <xdr:sp macro="" textlink="">
      <xdr:nvSpPr>
        <xdr:cNvPr id="9" name="Rectangle 8"/>
        <xdr:cNvSpPr/>
      </xdr:nvSpPr>
      <xdr:spPr>
        <a:xfrm>
          <a:off x="8690651" y="7995959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363</xdr:row>
      <xdr:rowOff>112054</xdr:rowOff>
    </xdr:from>
    <xdr:ext cx="2095430" cy="937629"/>
    <xdr:sp macro="" textlink="">
      <xdr:nvSpPr>
        <xdr:cNvPr id="10" name="Rectangle 9"/>
        <xdr:cNvSpPr/>
      </xdr:nvSpPr>
      <xdr:spPr>
        <a:xfrm>
          <a:off x="1847850" y="8339865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429</xdr:row>
      <xdr:rowOff>54369</xdr:rowOff>
    </xdr:from>
    <xdr:ext cx="2095430" cy="937629"/>
    <xdr:sp macro="" textlink="">
      <xdr:nvSpPr>
        <xdr:cNvPr id="11" name="Rectangle 10"/>
        <xdr:cNvSpPr/>
      </xdr:nvSpPr>
      <xdr:spPr>
        <a:xfrm>
          <a:off x="8690651" y="9871431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444</xdr:row>
      <xdr:rowOff>112054</xdr:rowOff>
    </xdr:from>
    <xdr:ext cx="2095430" cy="937629"/>
    <xdr:sp macro="" textlink="">
      <xdr:nvSpPr>
        <xdr:cNvPr id="12" name="Rectangle 11"/>
        <xdr:cNvSpPr/>
      </xdr:nvSpPr>
      <xdr:spPr>
        <a:xfrm>
          <a:off x="1847850" y="102153379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16</xdr:col>
      <xdr:colOff>89576</xdr:colOff>
      <xdr:row>510</xdr:row>
      <xdr:rowOff>54370</xdr:rowOff>
    </xdr:from>
    <xdr:ext cx="2095430" cy="937629"/>
    <xdr:sp macro="" textlink="">
      <xdr:nvSpPr>
        <xdr:cNvPr id="13" name="Rectangle 12"/>
        <xdr:cNvSpPr/>
      </xdr:nvSpPr>
      <xdr:spPr>
        <a:xfrm>
          <a:off x="8690651" y="117469045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3</xdr:col>
      <xdr:colOff>0</xdr:colOff>
      <xdr:row>525</xdr:row>
      <xdr:rowOff>112054</xdr:rowOff>
    </xdr:from>
    <xdr:ext cx="2095430" cy="937629"/>
    <xdr:sp macro="" textlink="">
      <xdr:nvSpPr>
        <xdr:cNvPr id="14" name="Rectangle 13"/>
        <xdr:cNvSpPr/>
      </xdr:nvSpPr>
      <xdr:spPr>
        <a:xfrm>
          <a:off x="1847850" y="12090810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15</xdr:col>
      <xdr:colOff>268870</xdr:colOff>
      <xdr:row>104</xdr:row>
      <xdr:rowOff>211252</xdr:rowOff>
    </xdr:from>
    <xdr:ext cx="2095430" cy="937629"/>
    <xdr:sp macro="" textlink="">
      <xdr:nvSpPr>
        <xdr:cNvPr id="15" name="Rectangle 14"/>
        <xdr:cNvSpPr/>
      </xdr:nvSpPr>
      <xdr:spPr>
        <a:xfrm>
          <a:off x="8536570" y="23623702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oneCellAnchor>
    <xdr:from>
      <xdr:col>2</xdr:col>
      <xdr:colOff>829236</xdr:colOff>
      <xdr:row>120</xdr:row>
      <xdr:rowOff>44819</xdr:rowOff>
    </xdr:from>
    <xdr:ext cx="2095430" cy="937629"/>
    <xdr:sp macro="" textlink="">
      <xdr:nvSpPr>
        <xdr:cNvPr id="16" name="Rectangle 15"/>
        <xdr:cNvSpPr/>
      </xdr:nvSpPr>
      <xdr:spPr>
        <a:xfrm>
          <a:off x="1696011" y="27067244"/>
          <a:ext cx="2095430" cy="9376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id-ID" sz="5400" b="0" cap="none" spc="0">
              <a:ln w="28575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32000" dir="5400000" algn="tl">
                  <a:srgbClr val="000000">
                    <a:alpha val="30000"/>
                  </a:srgbClr>
                </a:outerShdw>
              </a:effectLst>
              <a:latin typeface="+mn-lt"/>
              <a:cs typeface="Times New Roman" pitchFamily="18" charset="0"/>
            </a:rPr>
            <a:t>NIHIL</a:t>
          </a:r>
          <a:endParaRPr lang="en-US" sz="5400" b="0" cap="none" spc="0"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  <a:latin typeface="+mn-lt"/>
            <a:cs typeface="Times New Roman" pitchFamily="18" charset="0"/>
          </a:endParaRPr>
        </a:p>
      </xdr:txBody>
    </xdr:sp>
    <xdr:clientData/>
  </xdr:oneCellAnchor>
  <xdr:twoCellAnchor editAs="oneCell">
    <xdr:from>
      <xdr:col>11</xdr:col>
      <xdr:colOff>511551</xdr:colOff>
      <xdr:row>82</xdr:row>
      <xdr:rowOff>244865</xdr:rowOff>
    </xdr:from>
    <xdr:to>
      <xdr:col>12</xdr:col>
      <xdr:colOff>60153</xdr:colOff>
      <xdr:row>85</xdr:row>
      <xdr:rowOff>243745</xdr:rowOff>
    </xdr:to>
    <xdr:pic>
      <xdr:nvPicPr>
        <xdr:cNvPr id="17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69426" y="19285340"/>
          <a:ext cx="805902" cy="7037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500345</xdr:colOff>
      <xdr:row>164</xdr:row>
      <xdr:rowOff>9542</xdr:rowOff>
    </xdr:from>
    <xdr:to>
      <xdr:col>12</xdr:col>
      <xdr:colOff>48947</xdr:colOff>
      <xdr:row>167</xdr:row>
      <xdr:rowOff>8421</xdr:rowOff>
    </xdr:to>
    <xdr:pic>
      <xdr:nvPicPr>
        <xdr:cNvPr id="1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58220" y="38052392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623611</xdr:colOff>
      <xdr:row>244</xdr:row>
      <xdr:rowOff>233662</xdr:rowOff>
    </xdr:from>
    <xdr:to>
      <xdr:col>12</xdr:col>
      <xdr:colOff>172213</xdr:colOff>
      <xdr:row>247</xdr:row>
      <xdr:rowOff>232542</xdr:rowOff>
    </xdr:to>
    <xdr:pic>
      <xdr:nvPicPr>
        <xdr:cNvPr id="19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81486" y="56783587"/>
          <a:ext cx="805902" cy="7037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567581</xdr:colOff>
      <xdr:row>326</xdr:row>
      <xdr:rowOff>31954</xdr:rowOff>
    </xdr:from>
    <xdr:to>
      <xdr:col>12</xdr:col>
      <xdr:colOff>116183</xdr:colOff>
      <xdr:row>329</xdr:row>
      <xdr:rowOff>30833</xdr:rowOff>
    </xdr:to>
    <xdr:pic>
      <xdr:nvPicPr>
        <xdr:cNvPr id="2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25456" y="75584254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578787</xdr:colOff>
      <xdr:row>407</xdr:row>
      <xdr:rowOff>54366</xdr:rowOff>
    </xdr:from>
    <xdr:to>
      <xdr:col>12</xdr:col>
      <xdr:colOff>127389</xdr:colOff>
      <xdr:row>410</xdr:row>
      <xdr:rowOff>53245</xdr:rowOff>
    </xdr:to>
    <xdr:pic>
      <xdr:nvPicPr>
        <xdr:cNvPr id="21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36662" y="94361391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556375</xdr:colOff>
      <xdr:row>488</xdr:row>
      <xdr:rowOff>54366</xdr:rowOff>
    </xdr:from>
    <xdr:to>
      <xdr:col>12</xdr:col>
      <xdr:colOff>104977</xdr:colOff>
      <xdr:row>491</xdr:row>
      <xdr:rowOff>53245</xdr:rowOff>
    </xdr:to>
    <xdr:pic>
      <xdr:nvPicPr>
        <xdr:cNvPr id="2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14250" y="113116116"/>
          <a:ext cx="805902" cy="7037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246529</xdr:colOff>
      <xdr:row>1</xdr:row>
      <xdr:rowOff>89648</xdr:rowOff>
    </xdr:from>
    <xdr:to>
      <xdr:col>2</xdr:col>
      <xdr:colOff>268941</xdr:colOff>
      <xdr:row>5</xdr:row>
      <xdr:rowOff>148880</xdr:rowOff>
    </xdr:to>
    <xdr:pic>
      <xdr:nvPicPr>
        <xdr:cNvPr id="23" name="Picture 2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6529" y="375398"/>
          <a:ext cx="889187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145677</xdr:colOff>
      <xdr:row>82</xdr:row>
      <xdr:rowOff>112059</xdr:rowOff>
    </xdr:from>
    <xdr:to>
      <xdr:col>2</xdr:col>
      <xdr:colOff>168089</xdr:colOff>
      <xdr:row>86</xdr:row>
      <xdr:rowOff>171291</xdr:rowOff>
    </xdr:to>
    <xdr:pic>
      <xdr:nvPicPr>
        <xdr:cNvPr id="24" name="Picture 23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5677" y="19152534"/>
          <a:ext cx="889187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163</xdr:row>
      <xdr:rowOff>100853</xdr:rowOff>
    </xdr:from>
    <xdr:to>
      <xdr:col>2</xdr:col>
      <xdr:colOff>224118</xdr:colOff>
      <xdr:row>167</xdr:row>
      <xdr:rowOff>160085</xdr:rowOff>
    </xdr:to>
    <xdr:pic>
      <xdr:nvPicPr>
        <xdr:cNvPr id="25" name="Picture 2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1706" y="37896053"/>
          <a:ext cx="889187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298076</xdr:colOff>
      <xdr:row>325</xdr:row>
      <xdr:rowOff>85165</xdr:rowOff>
    </xdr:from>
    <xdr:to>
      <xdr:col>2</xdr:col>
      <xdr:colOff>320488</xdr:colOff>
      <xdr:row>329</xdr:row>
      <xdr:rowOff>144397</xdr:rowOff>
    </xdr:to>
    <xdr:pic>
      <xdr:nvPicPr>
        <xdr:cNvPr id="26" name="Picture 25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98076" y="75389815"/>
          <a:ext cx="889187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259977</xdr:colOff>
      <xdr:row>406</xdr:row>
      <xdr:rowOff>91888</xdr:rowOff>
    </xdr:from>
    <xdr:to>
      <xdr:col>2</xdr:col>
      <xdr:colOff>282389</xdr:colOff>
      <xdr:row>410</xdr:row>
      <xdr:rowOff>151120</xdr:rowOff>
    </xdr:to>
    <xdr:pic>
      <xdr:nvPicPr>
        <xdr:cNvPr id="27" name="Picture 2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9977" y="94151263"/>
          <a:ext cx="889187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210670</xdr:colOff>
      <xdr:row>244</xdr:row>
      <xdr:rowOff>31377</xdr:rowOff>
    </xdr:from>
    <xdr:to>
      <xdr:col>2</xdr:col>
      <xdr:colOff>233082</xdr:colOff>
      <xdr:row>248</xdr:row>
      <xdr:rowOff>90609</xdr:rowOff>
    </xdr:to>
    <xdr:pic>
      <xdr:nvPicPr>
        <xdr:cNvPr id="28" name="Picture 27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0670" y="56581302"/>
          <a:ext cx="889187" cy="1011732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168089</xdr:colOff>
      <xdr:row>487</xdr:row>
      <xdr:rowOff>89647</xdr:rowOff>
    </xdr:from>
    <xdr:to>
      <xdr:col>2</xdr:col>
      <xdr:colOff>190501</xdr:colOff>
      <xdr:row>491</xdr:row>
      <xdr:rowOff>148879</xdr:rowOff>
    </xdr:to>
    <xdr:pic>
      <xdr:nvPicPr>
        <xdr:cNvPr id="29" name="Picture 2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8089" y="112903747"/>
          <a:ext cx="889187" cy="10117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36902" y="449356"/>
          <a:ext cx="803661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23" name="Picture 2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8237"/>
          <a:ext cx="617723" cy="70597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36902" y="449356"/>
          <a:ext cx="803661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45" name="Picture 4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448237"/>
          <a:ext cx="617723" cy="70597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4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36902" y="34302327"/>
          <a:ext cx="803661" cy="6488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47" name="Picture 4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301208"/>
          <a:ext cx="800748" cy="5714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4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36902" y="50651708"/>
          <a:ext cx="803661" cy="57037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49" name="Picture 4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572148"/>
          <a:ext cx="773207" cy="683557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5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36902" y="67281238"/>
          <a:ext cx="803661" cy="5815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51" name="Picture 5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201678"/>
          <a:ext cx="800748" cy="638734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5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36902" y="17728827"/>
          <a:ext cx="803661" cy="4409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53" name="Picture 5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17727708"/>
          <a:ext cx="617723" cy="432547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5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36902" y="34302327"/>
          <a:ext cx="803661" cy="6488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55" name="Picture 5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301208"/>
          <a:ext cx="800748" cy="571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564302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484742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194953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115393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3825603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3824484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456253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455134"/>
          <a:ext cx="802989" cy="3344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564302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484742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194953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115393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3825603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3824484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456253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455134"/>
          <a:ext cx="802989" cy="3344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564302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484742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194953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115393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3825603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3824484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456253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455134"/>
          <a:ext cx="802989" cy="3344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564302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484742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194953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115393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3825603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3824484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456253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455134"/>
          <a:ext cx="802989" cy="3344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564302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484742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194953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115393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3825603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3824484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456253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455134"/>
          <a:ext cx="802989" cy="3344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840527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760967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471178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391618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4101828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4100709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732478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731359"/>
          <a:ext cx="802989" cy="3344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840527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760967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471178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391618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4101828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4100709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732478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731359"/>
          <a:ext cx="802989" cy="3344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840527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760967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471178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391618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4101828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4100709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732478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731359"/>
          <a:ext cx="802989" cy="3344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186578</xdr:colOff>
      <xdr:row>1</xdr:row>
      <xdr:rowOff>158003</xdr:rowOff>
    </xdr:from>
    <xdr:to>
      <xdr:col>12</xdr:col>
      <xdr:colOff>295475</xdr:colOff>
      <xdr:row>4</xdr:row>
      <xdr:rowOff>179294</xdr:rowOff>
    </xdr:to>
    <xdr:pic>
      <xdr:nvPicPr>
        <xdr:cNvPr id="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443753"/>
          <a:ext cx="804222" cy="70709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</xdr:row>
      <xdr:rowOff>156884</xdr:rowOff>
    </xdr:from>
    <xdr:to>
      <xdr:col>1</xdr:col>
      <xdr:colOff>438428</xdr:colOff>
      <xdr:row>4</xdr:row>
      <xdr:rowOff>179295</xdr:rowOff>
    </xdr:to>
    <xdr:pic>
      <xdr:nvPicPr>
        <xdr:cNvPr id="3" name="Picture 2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442634"/>
          <a:ext cx="619964" cy="7082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79</xdr:row>
      <xdr:rowOff>158003</xdr:rowOff>
    </xdr:from>
    <xdr:to>
      <xdr:col>12</xdr:col>
      <xdr:colOff>295475</xdr:colOff>
      <xdr:row>81</xdr:row>
      <xdr:rowOff>105897</xdr:rowOff>
    </xdr:to>
    <xdr:pic>
      <xdr:nvPicPr>
        <xdr:cNvPr id="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7636378"/>
          <a:ext cx="804222" cy="4431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79</xdr:row>
      <xdr:rowOff>156884</xdr:rowOff>
    </xdr:from>
    <xdr:to>
      <xdr:col>1</xdr:col>
      <xdr:colOff>438428</xdr:colOff>
      <xdr:row>81</xdr:row>
      <xdr:rowOff>96373</xdr:rowOff>
    </xdr:to>
    <xdr:pic>
      <xdr:nvPicPr>
        <xdr:cNvPr id="5" name="Picture 4" descr="Logo Sumatera Bara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264" y="17635259"/>
          <a:ext cx="619964" cy="434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157</xdr:row>
      <xdr:rowOff>158003</xdr:rowOff>
    </xdr:from>
    <xdr:to>
      <xdr:col>12</xdr:col>
      <xdr:colOff>295475</xdr:colOff>
      <xdr:row>160</xdr:row>
      <xdr:rowOff>123265</xdr:rowOff>
    </xdr:to>
    <xdr:pic>
      <xdr:nvPicPr>
        <xdr:cNvPr id="6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34209878"/>
          <a:ext cx="804222" cy="6510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157</xdr:row>
      <xdr:rowOff>156884</xdr:rowOff>
    </xdr:from>
    <xdr:to>
      <xdr:col>1</xdr:col>
      <xdr:colOff>621453</xdr:colOff>
      <xdr:row>160</xdr:row>
      <xdr:rowOff>44824</xdr:rowOff>
    </xdr:to>
    <xdr:pic>
      <xdr:nvPicPr>
        <xdr:cNvPr id="7" name="Picture 6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34208759"/>
          <a:ext cx="802989" cy="573740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235</xdr:row>
      <xdr:rowOff>158002</xdr:rowOff>
    </xdr:from>
    <xdr:to>
      <xdr:col>12</xdr:col>
      <xdr:colOff>295475</xdr:colOff>
      <xdr:row>238</xdr:row>
      <xdr:rowOff>44822</xdr:rowOff>
    </xdr:to>
    <xdr:pic>
      <xdr:nvPicPr>
        <xdr:cNvPr id="8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50840527"/>
          <a:ext cx="804222" cy="5726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235</xdr:row>
      <xdr:rowOff>78442</xdr:rowOff>
    </xdr:from>
    <xdr:to>
      <xdr:col>1</xdr:col>
      <xdr:colOff>593912</xdr:colOff>
      <xdr:row>238</xdr:row>
      <xdr:rowOff>78440</xdr:rowOff>
    </xdr:to>
    <xdr:pic>
      <xdr:nvPicPr>
        <xdr:cNvPr id="9" name="Picture 8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50760967"/>
          <a:ext cx="775448" cy="68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313</xdr:row>
      <xdr:rowOff>158003</xdr:rowOff>
    </xdr:from>
    <xdr:to>
      <xdr:col>12</xdr:col>
      <xdr:colOff>295475</xdr:colOff>
      <xdr:row>316</xdr:row>
      <xdr:rowOff>56030</xdr:rowOff>
    </xdr:to>
    <xdr:pic>
      <xdr:nvPicPr>
        <xdr:cNvPr id="10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67471178"/>
          <a:ext cx="804222" cy="5838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313</xdr:row>
      <xdr:rowOff>78443</xdr:rowOff>
    </xdr:from>
    <xdr:to>
      <xdr:col>1</xdr:col>
      <xdr:colOff>621453</xdr:colOff>
      <xdr:row>316</xdr:row>
      <xdr:rowOff>33618</xdr:rowOff>
    </xdr:to>
    <xdr:pic>
      <xdr:nvPicPr>
        <xdr:cNvPr id="11" name="Picture 10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67391618"/>
          <a:ext cx="802989" cy="64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391</xdr:row>
      <xdr:rowOff>158003</xdr:rowOff>
    </xdr:from>
    <xdr:to>
      <xdr:col>12</xdr:col>
      <xdr:colOff>295475</xdr:colOff>
      <xdr:row>392</xdr:row>
      <xdr:rowOff>171452</xdr:rowOff>
    </xdr:to>
    <xdr:pic>
      <xdr:nvPicPr>
        <xdr:cNvPr id="12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84101828"/>
          <a:ext cx="804222" cy="261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391</xdr:row>
      <xdr:rowOff>156884</xdr:rowOff>
    </xdr:from>
    <xdr:to>
      <xdr:col>1</xdr:col>
      <xdr:colOff>438428</xdr:colOff>
      <xdr:row>392</xdr:row>
      <xdr:rowOff>152403</xdr:rowOff>
    </xdr:to>
    <xdr:pic>
      <xdr:nvPicPr>
        <xdr:cNvPr id="13" name="Picture 12" descr="Logo Sumatera Barat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264" y="84100709"/>
          <a:ext cx="619964" cy="24316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186578</xdr:colOff>
      <xdr:row>469</xdr:row>
      <xdr:rowOff>158003</xdr:rowOff>
    </xdr:from>
    <xdr:to>
      <xdr:col>12</xdr:col>
      <xdr:colOff>295475</xdr:colOff>
      <xdr:row>472</xdr:row>
      <xdr:rowOff>7844</xdr:rowOff>
    </xdr:to>
    <xdr:pic>
      <xdr:nvPicPr>
        <xdr:cNvPr id="14" name="Picture 12" descr="Z:\Project Pasaman\Logo DPU-1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11128" y="100732478"/>
          <a:ext cx="804222" cy="4213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123264</xdr:colOff>
      <xdr:row>469</xdr:row>
      <xdr:rowOff>156884</xdr:rowOff>
    </xdr:from>
    <xdr:to>
      <xdr:col>1</xdr:col>
      <xdr:colOff>621453</xdr:colOff>
      <xdr:row>471</xdr:row>
      <xdr:rowOff>110378</xdr:rowOff>
    </xdr:to>
    <xdr:pic>
      <xdr:nvPicPr>
        <xdr:cNvPr id="15" name="Picture 14" descr="Logo Sumatera Bara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264" y="100731359"/>
          <a:ext cx="802989" cy="3344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Bidding/Komb_ICB3/Komering_ICB3_69%2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PBD%20TK%20II\LAPORAN%20APBD.TK2\LAPORAN%20HARIAN\T.A.%202011\sima%202\MC_Sima%202_revisi\Revisi_Penawaran_Jalan%20Sicincin%20-%20Malalak%202%20REV.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yabi\dua%20ribu%20lapan\a.Teknik\PENAWARAN%20STATIKA\excel\Master\a.Teknik\KOMERSIL%201\OE-EE\3-DIV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Lubuksikaping-Talu/Laporan%20Mingguan%20&amp;%20Bulana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ritten in Word"/>
      <sheetName val="pnw"/>
      <sheetName val="FC"/>
      <sheetName val="SC_E&amp;M"/>
      <sheetName val="SC_lb"/>
      <sheetName val="TS"/>
      <sheetName val="Sum"/>
      <sheetName val="BoQ"/>
      <sheetName val="LoUP"/>
      <sheetName val="LoTA"/>
      <sheetName val="Unit Rate"/>
      <sheetName val="Test"/>
      <sheetName val="Test (2)"/>
      <sheetName val="ANPRO"/>
      <sheetName val="Major"/>
      <sheetName val="Gen"/>
      <sheetName val="AnProd"/>
      <sheetName val="Wage"/>
      <sheetName val="Mat"/>
      <sheetName val="Equip"/>
      <sheetName val="O&amp;O"/>
      <sheetName val="L_O&amp;O"/>
      <sheetName val="Antek"/>
      <sheetName val="Sub"/>
      <sheetName val="Used"/>
      <sheetName val="JK"/>
      <sheetName val="Prod"/>
      <sheetName val="T_UR"/>
      <sheetName val="Coef"/>
      <sheetName val="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pMC"/>
      <sheetName val="INFORMASI UMUM"/>
      <sheetName val="Data"/>
      <sheetName val="Surat Penawaran"/>
      <sheetName val="Rekap Biaya"/>
      <sheetName val="MATA PEMB UTAMA"/>
      <sheetName val="Sub Kont"/>
      <sheetName val="Kuantitas &amp; Harga"/>
      <sheetName val="Schedulle "/>
      <sheetName val="Kontrol Twr"/>
      <sheetName val="Alat"/>
      <sheetName val="Upah dan Bahan"/>
      <sheetName val="Mobilisasi"/>
      <sheetName val="Divisi 2"/>
      <sheetName val="Divisi 3"/>
      <sheetName val="Divisi 4 "/>
      <sheetName val="Divisi 5 "/>
      <sheetName val="Divisi 6"/>
      <sheetName val="Divisi 7"/>
      <sheetName val="Divisi 8 "/>
      <sheetName val="Divisi 9 "/>
      <sheetName val="Divisi 10"/>
      <sheetName val="Formulir Program Mutu"/>
      <sheetName val="TS Tenaga"/>
      <sheetName val="TS Bahan"/>
      <sheetName val="TS Alat"/>
      <sheetName val="Quari"/>
      <sheetName val="Penyataan Kebenaran"/>
      <sheetName val="surat pngadiln"/>
      <sheetName val="Penyataan Minat"/>
      <sheetName val="Surat Pernyataan"/>
      <sheetName val="Bukan Pegawai"/>
      <sheetName val="Tunduk Prturan"/>
      <sheetName val="Kesanggupan"/>
      <sheetName val="Formulir"/>
      <sheetName val="ABCDE"/>
      <sheetName val="NERACA PER DESEMBER 2009"/>
      <sheetName val="Personil"/>
      <sheetName val="Peralatan"/>
      <sheetName val="Pengalaman Perusahaan"/>
      <sheetName val="Pekerjaan sedang dilaksanakan"/>
      <sheetName val="Surat Dukungan Bank"/>
      <sheetName val="Alat Lapangan"/>
      <sheetName val="personil inti"/>
      <sheetName val="Penyataan Penawarana"/>
      <sheetName val="Kuantitas &amp; Harga (2)"/>
      <sheetName val="Penyataan Penawarana (2)"/>
      <sheetName val="Pembayaran Utama"/>
      <sheetName val="Pembayaran Umum"/>
      <sheetName val="Rekap"/>
    </sheetNames>
    <sheetDataSet>
      <sheetData sheetId="0" refreshError="1"/>
      <sheetData sheetId="1" refreshError="1"/>
      <sheetData sheetId="2">
        <row r="3">
          <cell r="F3" t="str">
            <v>PELAKSANAAN JALAN NASIONAL WILAYAH I / PPK 08</v>
          </cell>
        </row>
        <row r="5">
          <cell r="F5" t="str">
            <v>PENINGKATAN KAPASITAS JALAN SICINCIN - MALALAK 2</v>
          </cell>
        </row>
      </sheetData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5">
          <cell r="AW15">
            <v>230232</v>
          </cell>
        </row>
        <row r="17">
          <cell r="AW17">
            <v>441706</v>
          </cell>
        </row>
        <row r="20">
          <cell r="AW20">
            <v>453529</v>
          </cell>
        </row>
        <row r="30">
          <cell r="AW30">
            <v>166683</v>
          </cell>
        </row>
      </sheetData>
      <sheetData sheetId="11">
        <row r="11">
          <cell r="F11">
            <v>7500</v>
          </cell>
        </row>
        <row r="17">
          <cell r="F17">
            <v>12000</v>
          </cell>
        </row>
        <row r="46">
          <cell r="F46">
            <v>1250</v>
          </cell>
        </row>
        <row r="47">
          <cell r="F47">
            <v>65500</v>
          </cell>
        </row>
      </sheetData>
      <sheetData sheetId="12">
        <row r="131">
          <cell r="G131">
            <v>88600000</v>
          </cell>
        </row>
      </sheetData>
      <sheetData sheetId="13">
        <row r="54">
          <cell r="U54">
            <v>35313</v>
          </cell>
        </row>
      </sheetData>
      <sheetData sheetId="14">
        <row r="55">
          <cell r="U55">
            <v>34897</v>
          </cell>
        </row>
        <row r="175">
          <cell r="U175">
            <v>155067</v>
          </cell>
        </row>
        <row r="300">
          <cell r="U300">
            <v>74082</v>
          </cell>
        </row>
        <row r="481">
          <cell r="U481">
            <v>127803</v>
          </cell>
        </row>
        <row r="682">
          <cell r="U682">
            <v>4276</v>
          </cell>
        </row>
      </sheetData>
      <sheetData sheetId="15" refreshError="1"/>
      <sheetData sheetId="16">
        <row r="55">
          <cell r="U55">
            <v>372755</v>
          </cell>
        </row>
        <row r="237">
          <cell r="U237">
            <v>316561</v>
          </cell>
        </row>
        <row r="418">
          <cell r="U418">
            <v>302439</v>
          </cell>
        </row>
      </sheetData>
      <sheetData sheetId="17">
        <row r="55">
          <cell r="U55">
            <v>11308</v>
          </cell>
        </row>
        <row r="175">
          <cell r="U175">
            <v>11682</v>
          </cell>
        </row>
        <row r="478">
          <cell r="U478">
            <v>338726</v>
          </cell>
        </row>
        <row r="662">
          <cell r="U662">
            <v>338726</v>
          </cell>
        </row>
        <row r="729">
          <cell r="U729">
            <v>8809038</v>
          </cell>
        </row>
      </sheetData>
      <sheetData sheetId="18">
        <row r="227">
          <cell r="U227">
            <v>886462</v>
          </cell>
        </row>
      </sheetData>
      <sheetData sheetId="19">
        <row r="417">
          <cell r="U417">
            <v>2449076</v>
          </cell>
        </row>
        <row r="598">
          <cell r="U598">
            <v>113571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I107">
            <v>4250</v>
          </cell>
          <cell r="J107">
            <v>850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G110">
            <v>22800</v>
          </cell>
          <cell r="H110">
            <v>5700</v>
          </cell>
          <cell r="I110">
            <v>0</v>
          </cell>
          <cell r="K110">
            <v>100000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K112">
            <v>1000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G114">
            <v>28500</v>
          </cell>
          <cell r="H114">
            <v>5700</v>
          </cell>
          <cell r="K114">
            <v>130000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G115">
            <v>28500</v>
          </cell>
          <cell r="H115">
            <v>5700</v>
          </cell>
          <cell r="K115">
            <v>130000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G117">
            <v>15200</v>
          </cell>
          <cell r="H117">
            <v>4300</v>
          </cell>
          <cell r="J117">
            <v>1000</v>
          </cell>
          <cell r="K117">
            <v>60000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G118">
            <v>15200</v>
          </cell>
          <cell r="H118">
            <v>0</v>
          </cell>
          <cell r="J118">
            <v>1000</v>
          </cell>
          <cell r="K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NP"/>
      <sheetName val="NP (2)"/>
    </sheetNames>
    <sheetDataSet>
      <sheetData sheetId="0">
        <row r="13">
          <cell r="H13">
            <v>7</v>
          </cell>
        </row>
        <row r="14">
          <cell r="H14">
            <v>1.2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D32" t="str">
            <v>Gorong-gorong pipa beton bertulang diameter dalam</v>
          </cell>
          <cell r="F32" t="str">
            <v>m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D34" t="str">
            <v>Gorong-gorong pipa baja gelombang.</v>
          </cell>
          <cell r="F34" t="str">
            <v>ton</v>
          </cell>
          <cell r="I34">
            <v>0</v>
          </cell>
        </row>
        <row r="36">
          <cell r="B36" t="str">
            <v>2.3 (3)</v>
          </cell>
          <cell r="D36" t="str">
            <v>Saluran Beton Bertulang U  20 - 40 cm</v>
          </cell>
          <cell r="F36" t="str">
            <v>m</v>
          </cell>
          <cell r="H36" t="e">
            <v>#REF!</v>
          </cell>
          <cell r="I36" t="e">
            <v>#REF!</v>
          </cell>
        </row>
        <row r="38">
          <cell r="B38" t="str">
            <v>2.3 (4)</v>
          </cell>
          <cell r="D38" t="str">
            <v>Saluran Beton Bertulang U  40 - 60 cm</v>
          </cell>
          <cell r="F38" t="str">
            <v>m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D40" t="str">
            <v xml:space="preserve">Urugan Berongga Atau Material Penyaring </v>
          </cell>
          <cell r="F40" t="str">
            <v>m3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D42" t="str">
            <v>Pekerjaan drainase dibawah permukaan.</v>
          </cell>
          <cell r="F42" t="str">
            <v>m3</v>
          </cell>
          <cell r="I42">
            <v>0</v>
          </cell>
        </row>
        <row r="56">
          <cell r="B56" t="str">
            <v>3.1.(3a)</v>
          </cell>
          <cell r="D56" t="str">
            <v>Galian Kontruksi Kedalaman 0 - 2 m</v>
          </cell>
          <cell r="F56" t="str">
            <v>m3</v>
          </cell>
          <cell r="I56">
            <v>0</v>
          </cell>
        </row>
        <row r="58">
          <cell r="B58" t="str">
            <v>3.1.(3b)</v>
          </cell>
          <cell r="D58" t="str">
            <v>Galian Kontruksi Kedalaman 2 - 4 m</v>
          </cell>
          <cell r="F58" t="str">
            <v>m3</v>
          </cell>
          <cell r="I58">
            <v>0</v>
          </cell>
        </row>
        <row r="60">
          <cell r="B60" t="str">
            <v>3.1.(3c)</v>
          </cell>
          <cell r="D60" t="str">
            <v>Galian Kontruksi Kedalaman 4 - 6 m</v>
          </cell>
          <cell r="F60" t="str">
            <v>m3</v>
          </cell>
          <cell r="I60">
            <v>0</v>
          </cell>
        </row>
        <row r="62">
          <cell r="B62" t="str">
            <v>3.1.(4)</v>
          </cell>
          <cell r="D62" t="str">
            <v>Kisdam Pengering</v>
          </cell>
          <cell r="F62" t="str">
            <v>Ls</v>
          </cell>
          <cell r="I62">
            <v>0</v>
          </cell>
        </row>
        <row r="70">
          <cell r="B70" t="str">
            <v>3.4(1)</v>
          </cell>
          <cell r="D70" t="str">
            <v>Resapan pasir vertikal (diameter ....  cm)</v>
          </cell>
          <cell r="F70" t="str">
            <v>m</v>
          </cell>
          <cell r="I70">
            <v>0</v>
          </cell>
        </row>
        <row r="72">
          <cell r="B72" t="str">
            <v>3.4(2)</v>
          </cell>
          <cell r="D72" t="str">
            <v>Resapan pasir mendatar.</v>
          </cell>
          <cell r="F72" t="str">
            <v>m3</v>
          </cell>
          <cell r="I72">
            <v>0</v>
          </cell>
        </row>
        <row r="86">
          <cell r="B86" t="str">
            <v>4.2(5)</v>
          </cell>
          <cell r="D86" t="str">
            <v>Bahu jalan agregat batu kapur.</v>
          </cell>
          <cell r="F86" t="str">
            <v>m3</v>
          </cell>
          <cell r="I86">
            <v>0</v>
          </cell>
        </row>
        <row r="88">
          <cell r="B88" t="str">
            <v>4.2(6)</v>
          </cell>
          <cell r="D88" t="str">
            <v>Bahu jalan beton K . . . .</v>
          </cell>
          <cell r="F88" t="str">
            <v>m3</v>
          </cell>
          <cell r="I88">
            <v>0</v>
          </cell>
        </row>
        <row r="90">
          <cell r="B90" t="str">
            <v>4.2(7)</v>
          </cell>
          <cell r="D90" t="str">
            <v>Bahu jalan paving block K . . . .</v>
          </cell>
          <cell r="F90" t="str">
            <v>m2</v>
          </cell>
          <cell r="I90">
            <v>0</v>
          </cell>
        </row>
        <row r="104">
          <cell r="B104">
            <v>5.3</v>
          </cell>
          <cell r="D104" t="str">
            <v>Lapis pondasi agregat Cement Treated Base (CTB).</v>
          </cell>
          <cell r="F104" t="str">
            <v>m3</v>
          </cell>
          <cell r="I104">
            <v>0</v>
          </cell>
        </row>
        <row r="106">
          <cell r="B106" t="str">
            <v>5.4(1)</v>
          </cell>
          <cell r="D106" t="str">
            <v>Semen untuk lapis pondasi tanah semen.</v>
          </cell>
          <cell r="F106" t="str">
            <v>Ton</v>
          </cell>
          <cell r="I106">
            <v>0</v>
          </cell>
        </row>
        <row r="108">
          <cell r="B108" t="str">
            <v>5.4(2)</v>
          </cell>
          <cell r="D108" t="str">
            <v>Tanah untuk lapis pondasi tanah semen.</v>
          </cell>
          <cell r="F108" t="str">
            <v>m3</v>
          </cell>
          <cell r="I108">
            <v>0</v>
          </cell>
        </row>
        <row r="126">
          <cell r="B126" t="str">
            <v>6.3(1)</v>
          </cell>
          <cell r="D126" t="str">
            <v>Latasir (sand sheet).</v>
          </cell>
          <cell r="F126" t="str">
            <v>m2</v>
          </cell>
          <cell r="I126">
            <v>0</v>
          </cell>
        </row>
        <row r="142">
          <cell r="B142" t="str">
            <v>7.1 (1)</v>
          </cell>
          <cell r="D142" t="str">
            <v>Beton K-350</v>
          </cell>
          <cell r="F142" t="str">
            <v>m3</v>
          </cell>
          <cell r="I142">
            <v>0</v>
          </cell>
        </row>
        <row r="144">
          <cell r="B144" t="str">
            <v>7.1 (2)</v>
          </cell>
          <cell r="D144" t="str">
            <v>Beton K-300</v>
          </cell>
          <cell r="F144" t="str">
            <v>m3</v>
          </cell>
          <cell r="I144">
            <v>0</v>
          </cell>
        </row>
        <row r="146">
          <cell r="B146" t="str">
            <v>7.1 (3)</v>
          </cell>
          <cell r="D146" t="str">
            <v>Beton K-275</v>
          </cell>
          <cell r="F146" t="str">
            <v>m3</v>
          </cell>
          <cell r="I146">
            <v>0</v>
          </cell>
        </row>
        <row r="152">
          <cell r="B152" t="str">
            <v>7.1 (6)</v>
          </cell>
          <cell r="D152" t="str">
            <v>Beton Siklop ( K-175)</v>
          </cell>
          <cell r="F152" t="str">
            <v>m3</v>
          </cell>
          <cell r="I152">
            <v>0</v>
          </cell>
        </row>
        <row r="154">
          <cell r="B154" t="str">
            <v>7.1 (7)</v>
          </cell>
          <cell r="D154" t="str">
            <v>Beton Siklop ( K-225)</v>
          </cell>
          <cell r="F154" t="str">
            <v>m3</v>
          </cell>
          <cell r="I154">
            <v>0</v>
          </cell>
        </row>
        <row r="158">
          <cell r="B158" t="str">
            <v xml:space="preserve">7.1 (9) </v>
          </cell>
          <cell r="D158" t="str">
            <v>Tambahan biaya perancah beton dgn ketinggian diatas 5 m</v>
          </cell>
          <cell r="F158" t="str">
            <v>m3</v>
          </cell>
          <cell r="I158">
            <v>0</v>
          </cell>
        </row>
        <row r="160">
          <cell r="B160" t="str">
            <v>7.2(1a)</v>
          </cell>
          <cell r="D160" t="str">
            <v>Pengadaan trucuk kayu dia ..... cm.</v>
          </cell>
          <cell r="F160" t="str">
            <v>m</v>
          </cell>
          <cell r="I160">
            <v>0</v>
          </cell>
        </row>
        <row r="162">
          <cell r="B162" t="str">
            <v>7.2(1 b)</v>
          </cell>
          <cell r="D162" t="str">
            <v>Pengadaan trucuk bambu dia ..... cm.</v>
          </cell>
          <cell r="F162" t="str">
            <v>m</v>
          </cell>
          <cell r="I162">
            <v>0</v>
          </cell>
        </row>
        <row r="164">
          <cell r="B164" t="str">
            <v>7.2(2)</v>
          </cell>
          <cell r="D164" t="str">
            <v>Pengadaan tiang pancang kayu dia ..... cm.</v>
          </cell>
          <cell r="F164" t="str">
            <v>m</v>
          </cell>
          <cell r="I164">
            <v>0</v>
          </cell>
        </row>
        <row r="166">
          <cell r="B166" t="str">
            <v>7.2(3)</v>
          </cell>
          <cell r="D166" t="str">
            <v>Pengadaan tiang pancang baja dia ..... cm.</v>
          </cell>
          <cell r="F166" t="str">
            <v>m</v>
          </cell>
          <cell r="I166">
            <v>0</v>
          </cell>
        </row>
        <row r="168">
          <cell r="B168" t="str">
            <v>7.2(4)</v>
          </cell>
          <cell r="D168" t="str">
            <v>Pengadaan tiang pancang beton uk . . . x .   . cm</v>
          </cell>
          <cell r="F168" t="str">
            <v>m</v>
          </cell>
          <cell r="I168">
            <v>0</v>
          </cell>
        </row>
        <row r="170">
          <cell r="B170" t="str">
            <v>7.2(5)</v>
          </cell>
          <cell r="D170" t="str">
            <v>Pengadaan tiang pancang beton dia ... cm.</v>
          </cell>
          <cell r="F170" t="str">
            <v>m</v>
          </cell>
          <cell r="I170">
            <v>0</v>
          </cell>
        </row>
        <row r="172">
          <cell r="B172" t="str">
            <v>7.2(6)</v>
          </cell>
          <cell r="D172" t="str">
            <v>Pengadaan Sheet Pile baja.</v>
          </cell>
          <cell r="F172" t="str">
            <v>m</v>
          </cell>
          <cell r="I172">
            <v>0</v>
          </cell>
        </row>
        <row r="174">
          <cell r="B174" t="str">
            <v>7.2(7)</v>
          </cell>
          <cell r="D174" t="str">
            <v>Pengadaan Sheet Pile beton.</v>
          </cell>
          <cell r="F174" t="str">
            <v>m</v>
          </cell>
          <cell r="I174">
            <v>0</v>
          </cell>
        </row>
        <row r="176">
          <cell r="B176" t="str">
            <v>7.2(8a)</v>
          </cell>
          <cell r="D176" t="str">
            <v>Pemancangan trucuk kayu dia ..... cm.</v>
          </cell>
          <cell r="F176" t="str">
            <v>m</v>
          </cell>
          <cell r="I176">
            <v>0</v>
          </cell>
        </row>
        <row r="178">
          <cell r="B178" t="str">
            <v>7.2(8b)</v>
          </cell>
          <cell r="D178" t="str">
            <v>Pemancangan trucuk bambu dia ..... cm.</v>
          </cell>
          <cell r="F178" t="str">
            <v>m</v>
          </cell>
          <cell r="I178">
            <v>0</v>
          </cell>
        </row>
        <row r="180">
          <cell r="B180" t="str">
            <v>7.2(9)</v>
          </cell>
          <cell r="D180" t="str">
            <v>Pemancangan tiang pancang kayu dia ..... cm.</v>
          </cell>
          <cell r="F180" t="str">
            <v>m</v>
          </cell>
          <cell r="I180">
            <v>0</v>
          </cell>
        </row>
        <row r="182">
          <cell r="B182" t="str">
            <v>7.2(10)</v>
          </cell>
          <cell r="D182" t="str">
            <v>Pemancangan tiang pancang baja dia ..... cm.</v>
          </cell>
          <cell r="F182" t="str">
            <v>m</v>
          </cell>
          <cell r="I182">
            <v>0</v>
          </cell>
        </row>
        <row r="184">
          <cell r="B184" t="str">
            <v>7.2(11)</v>
          </cell>
          <cell r="D184" t="str">
            <v>Pemancangan tiang pancang beton uk ... x ... cm.</v>
          </cell>
          <cell r="F184" t="str">
            <v>m</v>
          </cell>
          <cell r="I184">
            <v>0</v>
          </cell>
        </row>
        <row r="186">
          <cell r="B186" t="str">
            <v>7.2 (12)</v>
          </cell>
          <cell r="D186" t="str">
            <v>Pemancangan Tiang Pancang Beton Dia 45 Cm</v>
          </cell>
          <cell r="F186" t="str">
            <v>M'</v>
          </cell>
          <cell r="I186">
            <v>0</v>
          </cell>
        </row>
        <row r="188">
          <cell r="B188" t="str">
            <v>7.2(13)</v>
          </cell>
          <cell r="D188" t="str">
            <v>Pemancangan Sheet Pile baja.</v>
          </cell>
          <cell r="F188" t="str">
            <v>m</v>
          </cell>
          <cell r="I188">
            <v>0</v>
          </cell>
        </row>
        <row r="190">
          <cell r="B190" t="str">
            <v>7.2(14)</v>
          </cell>
          <cell r="D190" t="str">
            <v>Pemancangan Sheet Pile beton.</v>
          </cell>
          <cell r="F190" t="str">
            <v>m</v>
          </cell>
          <cell r="I190">
            <v>0</v>
          </cell>
        </row>
        <row r="194">
          <cell r="B194" t="str">
            <v>7.3(2)</v>
          </cell>
          <cell r="D194" t="str">
            <v>Baja tulangan U24 ulir.</v>
          </cell>
          <cell r="F194" t="str">
            <v>kg</v>
          </cell>
          <cell r="I194">
            <v>0</v>
          </cell>
        </row>
        <row r="198">
          <cell r="B198" t="str">
            <v>7.4(1)</v>
          </cell>
          <cell r="D198" t="str">
            <v>Pabrikasi dan pemasangan baja bangunan, tegangan</v>
          </cell>
          <cell r="F198" t="str">
            <v>kg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D200" t="str">
            <v>Pabrikasi dan pemasangan baja bangunan, tegangan</v>
          </cell>
          <cell r="F200" t="str">
            <v>kg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D202" t="str">
            <v>Perletakan baja.</v>
          </cell>
          <cell r="F202" t="str">
            <v>kg</v>
          </cell>
          <cell r="I202">
            <v>0</v>
          </cell>
        </row>
        <row r="204">
          <cell r="B204" t="str">
            <v>7.4(4)</v>
          </cell>
          <cell r="D204" t="str">
            <v>Perletakan elastomeric.</v>
          </cell>
          <cell r="F204" t="str">
            <v>dm3</v>
          </cell>
          <cell r="I204">
            <v>0</v>
          </cell>
        </row>
        <row r="206">
          <cell r="B206" t="str">
            <v>7.4(5)</v>
          </cell>
          <cell r="D206" t="str">
            <v>Pemasangan lengkap bangunan atas Steel Plate Girder.</v>
          </cell>
          <cell r="F206" t="str">
            <v>kg</v>
          </cell>
          <cell r="I206">
            <v>0</v>
          </cell>
        </row>
        <row r="208">
          <cell r="B208" t="str">
            <v>7.4(6)</v>
          </cell>
          <cell r="D208" t="str">
            <v>Pemasangan lengkap bangunan atas Rangka Baja.</v>
          </cell>
          <cell r="F208" t="str">
            <v>kg</v>
          </cell>
          <cell r="I208">
            <v>0</v>
          </cell>
        </row>
        <row r="210">
          <cell r="B210" t="str">
            <v>7.5(1)</v>
          </cell>
          <cell r="D210" t="str">
            <v>Sumuran silinder diameter .... cm.</v>
          </cell>
          <cell r="F210" t="str">
            <v>m</v>
          </cell>
          <cell r="I210">
            <v>0</v>
          </cell>
        </row>
        <row r="212">
          <cell r="B212" t="str">
            <v>7.5(2)</v>
          </cell>
          <cell r="D212" t="str">
            <v>Sumuran box ukuran .... cm x .... cm.</v>
          </cell>
          <cell r="F212" t="str">
            <v>m</v>
          </cell>
          <cell r="I212">
            <v>0</v>
          </cell>
        </row>
        <row r="214">
          <cell r="B214" t="str">
            <v>7.5(3)</v>
          </cell>
          <cell r="D214" t="str">
            <v>Menurunkan sumuran silinder diameter .... cm.</v>
          </cell>
          <cell r="F214" t="str">
            <v>m</v>
          </cell>
          <cell r="I214">
            <v>0</v>
          </cell>
        </row>
        <row r="216">
          <cell r="B216" t="str">
            <v>7.5(4)</v>
          </cell>
          <cell r="D216" t="str">
            <v>Menurunkan sumuran box ukuran .... cm x .... cm.</v>
          </cell>
          <cell r="F216" t="str">
            <v>m</v>
          </cell>
          <cell r="I216">
            <v>0</v>
          </cell>
        </row>
        <row r="218">
          <cell r="B218" t="str">
            <v>7.6(1)</v>
          </cell>
          <cell r="D218" t="str">
            <v>Beton Pratekan cast-in place bentang . . . . M.</v>
          </cell>
          <cell r="F218" t="str">
            <v>Buah</v>
          </cell>
          <cell r="I218">
            <v>0</v>
          </cell>
        </row>
        <row r="220">
          <cell r="B220" t="str">
            <v>7.6(2)</v>
          </cell>
          <cell r="D220" t="str">
            <v>Beton Pratekan pre-cast bentang . . . . M.</v>
          </cell>
          <cell r="F220" t="str">
            <v>Buah</v>
          </cell>
          <cell r="I220">
            <v>0</v>
          </cell>
        </row>
        <row r="222">
          <cell r="B222" t="str">
            <v>7.6(3)</v>
          </cell>
          <cell r="D222" t="str">
            <v>Pelat Berongga Beton Pratekan pre-cast bentang . . . . M.</v>
          </cell>
          <cell r="F222" t="str">
            <v>Buah</v>
          </cell>
          <cell r="I222">
            <v>0</v>
          </cell>
        </row>
        <row r="224">
          <cell r="B224" t="str">
            <v>7.8(1)</v>
          </cell>
          <cell r="D224" t="str">
            <v>Pasangan batu kosong.</v>
          </cell>
          <cell r="F224" t="str">
            <v>m3</v>
          </cell>
          <cell r="I224">
            <v>0</v>
          </cell>
        </row>
        <row r="228">
          <cell r="B228" t="str">
            <v>7.8(2)</v>
          </cell>
          <cell r="D228" t="str">
            <v>Gabion (bronjong).</v>
          </cell>
          <cell r="F228" t="str">
            <v>m3</v>
          </cell>
          <cell r="I228">
            <v>0</v>
          </cell>
        </row>
        <row r="230">
          <cell r="B230" t="str">
            <v>7.11(1)</v>
          </cell>
          <cell r="D230" t="str">
            <v>Expantiont joint type I.</v>
          </cell>
          <cell r="F230" t="str">
            <v>m</v>
          </cell>
          <cell r="I230">
            <v>0</v>
          </cell>
        </row>
        <row r="232">
          <cell r="B232" t="str">
            <v>7.11(2)</v>
          </cell>
          <cell r="D232" t="str">
            <v>Expantiont joint type II (mutu tinggi).</v>
          </cell>
          <cell r="F232" t="str">
            <v>m</v>
          </cell>
          <cell r="I232">
            <v>0</v>
          </cell>
        </row>
        <row r="254">
          <cell r="B254" t="str">
            <v>8.1 (6)</v>
          </cell>
          <cell r="D254" t="str">
            <v>Campuran Aspal Dingin untuk Pekerjaan Minor</v>
          </cell>
          <cell r="F254" t="str">
            <v>M3</v>
          </cell>
          <cell r="I254">
            <v>0</v>
          </cell>
        </row>
        <row r="266">
          <cell r="B266" t="str">
            <v>8.1(12)</v>
          </cell>
          <cell r="D266" t="str">
            <v>Material urugan pilihan untuk pekerjaan minor.</v>
          </cell>
          <cell r="F266" t="str">
            <v>m3</v>
          </cell>
          <cell r="I266">
            <v>0</v>
          </cell>
        </row>
        <row r="268">
          <cell r="B268" t="str">
            <v>8.1(13)</v>
          </cell>
          <cell r="D268" t="str">
            <v>Latasir (Sand sheet) untuk pekerjaan minor.</v>
          </cell>
          <cell r="F268" t="str">
            <v>m2</v>
          </cell>
          <cell r="I268">
            <v>0</v>
          </cell>
        </row>
        <row r="270">
          <cell r="B270" t="str">
            <v>8.1(14)</v>
          </cell>
          <cell r="D270" t="str">
            <v>Beton K-125/BO untuk pekerjaan minor.</v>
          </cell>
          <cell r="F270" t="str">
            <v>m3</v>
          </cell>
          <cell r="I270">
            <v>0</v>
          </cell>
        </row>
        <row r="272">
          <cell r="B272" t="str">
            <v>8.1(15)</v>
          </cell>
          <cell r="D272" t="str">
            <v>Beton K-175 untuk pekerjaan minor.</v>
          </cell>
          <cell r="F272" t="str">
            <v>m3</v>
          </cell>
          <cell r="I272">
            <v>0</v>
          </cell>
        </row>
        <row r="274">
          <cell r="B274" t="str">
            <v>8.3(1)</v>
          </cell>
          <cell r="D274" t="str">
            <v>Stabilisasi dengan tanaman rumput.</v>
          </cell>
          <cell r="F274" t="str">
            <v>m2</v>
          </cell>
          <cell r="I274">
            <v>0</v>
          </cell>
        </row>
        <row r="288">
          <cell r="B288" t="str">
            <v>8.4 (6)</v>
          </cell>
          <cell r="D288" t="str">
            <v>Rel Pengaman ( Guard Rail )</v>
          </cell>
          <cell r="F288" t="str">
            <v>Buah</v>
          </cell>
          <cell r="I288">
            <v>0</v>
          </cell>
        </row>
        <row r="290">
          <cell r="B290" t="str">
            <v>8.5(1)</v>
          </cell>
          <cell r="D290" t="str">
            <v>Pengembalian kondisi lantai jembatan beton.</v>
          </cell>
          <cell r="F290" t="str">
            <v>m2</v>
          </cell>
          <cell r="I290">
            <v>0</v>
          </cell>
        </row>
        <row r="292">
          <cell r="B292" t="str">
            <v>8.5(2)</v>
          </cell>
          <cell r="D292" t="str">
            <v>Pengembalian kondisi lantai jembatan kayu.</v>
          </cell>
          <cell r="F292" t="str">
            <v>m2</v>
          </cell>
          <cell r="I292">
            <v>0</v>
          </cell>
        </row>
        <row r="294">
          <cell r="B294" t="str">
            <v>8.5(3)</v>
          </cell>
          <cell r="D294" t="str">
            <v>Pengembalian kondisi pelapisan permukaan baja struktur</v>
          </cell>
          <cell r="F294" t="str">
            <v>m2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D296" t="str">
            <v>Penyuntikan epoxy resin grout.</v>
          </cell>
          <cell r="F296" t="str">
            <v>m2</v>
          </cell>
          <cell r="I296">
            <v>0</v>
          </cell>
        </row>
        <row r="298">
          <cell r="B298">
            <v>8.6</v>
          </cell>
          <cell r="D298" t="str">
            <v>Kerb beton.</v>
          </cell>
          <cell r="F298" t="str">
            <v>m</v>
          </cell>
          <cell r="I298">
            <v>0</v>
          </cell>
        </row>
        <row r="300">
          <cell r="B300">
            <v>8.6999999999999993</v>
          </cell>
          <cell r="D300" t="str">
            <v>Perkerasan blok pada trotoir dan median.</v>
          </cell>
          <cell r="F300" t="str">
            <v>m2</v>
          </cell>
          <cell r="I300">
            <v>0</v>
          </cell>
        </row>
        <row r="302">
          <cell r="B302" t="str">
            <v>8.8(1)</v>
          </cell>
          <cell r="D302" t="str">
            <v>Penerangan jalan lampu tunggal.</v>
          </cell>
          <cell r="F302" t="str">
            <v>Buah</v>
          </cell>
          <cell r="I302">
            <v>0</v>
          </cell>
        </row>
        <row r="304">
          <cell r="B304" t="str">
            <v>8.8(2)</v>
          </cell>
          <cell r="D304" t="str">
            <v>Penerangan jalan lampu ganda.</v>
          </cell>
          <cell r="F304" t="str">
            <v>Buah</v>
          </cell>
          <cell r="I304">
            <v>0</v>
          </cell>
        </row>
        <row r="306">
          <cell r="B306">
            <v>8.9</v>
          </cell>
          <cell r="D306" t="str">
            <v>Penghalang median beton pracetak.</v>
          </cell>
          <cell r="F306" t="str">
            <v>m</v>
          </cell>
          <cell r="I306">
            <v>0</v>
          </cell>
        </row>
        <row r="308">
          <cell r="B308" t="str">
            <v>8.10(1)</v>
          </cell>
          <cell r="D308" t="str">
            <v>Pengecatan kayu.</v>
          </cell>
          <cell r="F308" t="str">
            <v>m2</v>
          </cell>
          <cell r="I308">
            <v>0</v>
          </cell>
        </row>
        <row r="310">
          <cell r="B310" t="str">
            <v>8.10(2)</v>
          </cell>
          <cell r="D310" t="str">
            <v>Pengecatan besi.</v>
          </cell>
          <cell r="F310" t="str">
            <v>m2</v>
          </cell>
          <cell r="I310">
            <v>0</v>
          </cell>
        </row>
        <row r="312">
          <cell r="B312" t="str">
            <v>8.10(3)</v>
          </cell>
          <cell r="D312" t="str">
            <v>Pengecatan tembok / beton.</v>
          </cell>
          <cell r="F312" t="str">
            <v>m2</v>
          </cell>
          <cell r="I312">
            <v>0</v>
          </cell>
        </row>
        <row r="314">
          <cell r="B314">
            <v>8.11</v>
          </cell>
          <cell r="D314" t="str">
            <v>Pagar penghalang (Guard rail).</v>
          </cell>
          <cell r="F314" t="str">
            <v>m</v>
          </cell>
          <cell r="I314">
            <v>0</v>
          </cell>
        </row>
        <row r="316">
          <cell r="B316">
            <v>8.1199999999999992</v>
          </cell>
          <cell r="D316" t="str">
            <v>Pipa utilitas</v>
          </cell>
          <cell r="F316" t="str">
            <v>m</v>
          </cell>
          <cell r="I316">
            <v>0</v>
          </cell>
        </row>
        <row r="320">
          <cell r="B320" t="str">
            <v>DIV. IX</v>
          </cell>
          <cell r="D320" t="str">
            <v>PEKERJAAN HARIAN</v>
          </cell>
        </row>
        <row r="322">
          <cell r="B322">
            <v>9.1</v>
          </cell>
          <cell r="D322" t="str">
            <v>Mandor.</v>
          </cell>
          <cell r="F322" t="str">
            <v>Jam</v>
          </cell>
          <cell r="I322">
            <v>0</v>
          </cell>
        </row>
        <row r="324">
          <cell r="B324">
            <v>9.1999999999999993</v>
          </cell>
          <cell r="D324" t="str">
            <v>Pekerja</v>
          </cell>
          <cell r="F324" t="str">
            <v>Jam</v>
          </cell>
          <cell r="I324">
            <v>0</v>
          </cell>
        </row>
        <row r="326">
          <cell r="B326">
            <v>9.3000000000000007</v>
          </cell>
          <cell r="D326" t="str">
            <v>Tukang</v>
          </cell>
          <cell r="F326" t="str">
            <v>Jam</v>
          </cell>
          <cell r="I326">
            <v>0</v>
          </cell>
        </row>
        <row r="328">
          <cell r="B328">
            <v>9.4</v>
          </cell>
          <cell r="D328" t="str">
            <v>Dump Truck.</v>
          </cell>
          <cell r="F328" t="str">
            <v>Jam</v>
          </cell>
          <cell r="I328">
            <v>0</v>
          </cell>
        </row>
        <row r="330">
          <cell r="B330">
            <v>9.5</v>
          </cell>
          <cell r="D330" t="str">
            <v>Tangki Air.</v>
          </cell>
          <cell r="F330" t="str">
            <v>Jam</v>
          </cell>
          <cell r="I330">
            <v>0</v>
          </cell>
        </row>
        <row r="332">
          <cell r="B332">
            <v>9.6</v>
          </cell>
          <cell r="D332" t="str">
            <v>Bulldozer.</v>
          </cell>
          <cell r="F332" t="str">
            <v>Jam</v>
          </cell>
          <cell r="I332">
            <v>0</v>
          </cell>
        </row>
        <row r="334">
          <cell r="B334">
            <v>9.6999999999999993</v>
          </cell>
          <cell r="D334" t="str">
            <v>Motor Grader.</v>
          </cell>
          <cell r="F334" t="str">
            <v>Jam</v>
          </cell>
          <cell r="I334">
            <v>0</v>
          </cell>
        </row>
        <row r="336">
          <cell r="B336">
            <v>9.8000000000000007</v>
          </cell>
          <cell r="D336" t="str">
            <v>Wheel Loader.</v>
          </cell>
          <cell r="F336" t="str">
            <v>Jam</v>
          </cell>
          <cell r="I336">
            <v>0</v>
          </cell>
        </row>
        <row r="338">
          <cell r="B338">
            <v>9.9</v>
          </cell>
          <cell r="D338" t="str">
            <v>Excavator.</v>
          </cell>
          <cell r="F338" t="str">
            <v>Jam</v>
          </cell>
          <cell r="I338">
            <v>0</v>
          </cell>
        </row>
        <row r="340">
          <cell r="B340">
            <v>9.1</v>
          </cell>
          <cell r="D340" t="str">
            <v>Crane.   .</v>
          </cell>
          <cell r="F340" t="str">
            <v>Jam</v>
          </cell>
          <cell r="I340">
            <v>0</v>
          </cell>
        </row>
        <row r="342">
          <cell r="B342">
            <v>9.11</v>
          </cell>
          <cell r="D342" t="str">
            <v>Vibrator Rollers - 13 ton</v>
          </cell>
          <cell r="F342" t="str">
            <v>Jam</v>
          </cell>
          <cell r="I342">
            <v>0</v>
          </cell>
        </row>
        <row r="344">
          <cell r="B344">
            <v>9.1199999999999992</v>
          </cell>
          <cell r="D344" t="str">
            <v>Vibrator Roller 4 - 6 ton</v>
          </cell>
          <cell r="F344" t="str">
            <v>Jam</v>
          </cell>
          <cell r="I344">
            <v>0</v>
          </cell>
        </row>
        <row r="346">
          <cell r="B346">
            <v>9.1300000000000008</v>
          </cell>
          <cell r="D346" t="str">
            <v>Stamper</v>
          </cell>
          <cell r="F346" t="str">
            <v>Jam</v>
          </cell>
          <cell r="I346">
            <v>0</v>
          </cell>
          <cell r="K346">
            <v>60</v>
          </cell>
        </row>
        <row r="348">
          <cell r="B348">
            <v>9.14</v>
          </cell>
          <cell r="D348" t="str">
            <v>Drop Hammer 500 kg</v>
          </cell>
          <cell r="F348" t="str">
            <v>Jam</v>
          </cell>
          <cell r="I348">
            <v>0</v>
          </cell>
        </row>
        <row r="350">
          <cell r="B350">
            <v>9.15</v>
          </cell>
          <cell r="D350" t="str">
            <v>Jack Hammer</v>
          </cell>
          <cell r="F350" t="str">
            <v>Jam</v>
          </cell>
          <cell r="I350">
            <v>0</v>
          </cell>
        </row>
        <row r="352">
          <cell r="B352">
            <v>9.16</v>
          </cell>
          <cell r="D352" t="str">
            <v>Chain Saw</v>
          </cell>
          <cell r="F352" t="str">
            <v>Jam</v>
          </cell>
          <cell r="I352">
            <v>0</v>
          </cell>
        </row>
        <row r="354">
          <cell r="B354" t="str">
            <v>Jumlah Harga Pekerjaan Divisi IX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.(1)"/>
      <sheetName val="M.(2)"/>
      <sheetName val="M.(3)"/>
      <sheetName val="BULAN 1"/>
      <sheetName val="M.(4)"/>
      <sheetName val="M.(5)"/>
      <sheetName val="M.(6)"/>
      <sheetName val="M.(7)"/>
      <sheetName val="BULAN 2"/>
      <sheetName val="M.(8)"/>
      <sheetName val="M.(9)"/>
      <sheetName val="M.(10)"/>
      <sheetName val="M.(11)"/>
      <sheetName val="BULAN 3"/>
      <sheetName val="M.(12)"/>
      <sheetName val="TARGET M.11"/>
    </sheetNames>
    <sheetDataSet>
      <sheetData sheetId="0"/>
      <sheetData sheetId="1"/>
      <sheetData sheetId="2">
        <row r="19">
          <cell r="Q19">
            <v>163.28045999999998</v>
          </cell>
        </row>
        <row r="20">
          <cell r="Q20">
            <v>15.080000000000002</v>
          </cell>
        </row>
        <row r="26">
          <cell r="Q26">
            <v>40.86249999999999</v>
          </cell>
        </row>
        <row r="27">
          <cell r="Q27">
            <v>175.51875000000001</v>
          </cell>
        </row>
        <row r="28">
          <cell r="Q28">
            <v>520</v>
          </cell>
        </row>
      </sheetData>
      <sheetData sheetId="3"/>
      <sheetData sheetId="4">
        <row r="19">
          <cell r="Q19">
            <v>292.77516470500001</v>
          </cell>
        </row>
        <row r="20">
          <cell r="Q20">
            <v>32.886103869054772</v>
          </cell>
        </row>
        <row r="26">
          <cell r="Q26">
            <v>35.188749999999999</v>
          </cell>
        </row>
        <row r="27">
          <cell r="Q27">
            <v>212.02208347659723</v>
          </cell>
        </row>
        <row r="28">
          <cell r="Q28">
            <v>837.2</v>
          </cell>
        </row>
      </sheetData>
      <sheetData sheetId="5">
        <row r="19">
          <cell r="Q19">
            <v>477.68579504500002</v>
          </cell>
        </row>
        <row r="20">
          <cell r="Q20">
            <v>25.062272647393556</v>
          </cell>
        </row>
        <row r="26">
          <cell r="Q26">
            <v>32.948749999999997</v>
          </cell>
        </row>
        <row r="27">
          <cell r="Q27">
            <v>243.5722998905411</v>
          </cell>
        </row>
        <row r="28">
          <cell r="Q28">
            <v>662.79999999999973</v>
          </cell>
        </row>
      </sheetData>
      <sheetData sheetId="6">
        <row r="20">
          <cell r="Q20">
            <v>56.524131783551667</v>
          </cell>
        </row>
        <row r="21">
          <cell r="Q21">
            <v>5</v>
          </cell>
        </row>
        <row r="24">
          <cell r="Q24">
            <v>1701.5051158642586</v>
          </cell>
        </row>
        <row r="27">
          <cell r="Q27">
            <v>233.05511663286168</v>
          </cell>
        </row>
        <row r="28">
          <cell r="Q28">
            <v>837.2</v>
          </cell>
        </row>
        <row r="44">
          <cell r="Q44">
            <v>76.589073750000011</v>
          </cell>
        </row>
      </sheetData>
      <sheetData sheetId="7">
        <row r="20">
          <cell r="Q20">
            <v>54.615391699999996</v>
          </cell>
        </row>
        <row r="21">
          <cell r="Q21">
            <v>3</v>
          </cell>
        </row>
        <row r="24">
          <cell r="Q24">
            <v>2121.209711110776</v>
          </cell>
        </row>
        <row r="27">
          <cell r="Q27">
            <v>205.70050000000001</v>
          </cell>
        </row>
        <row r="28">
          <cell r="Q28">
            <v>1302.8000000000004</v>
          </cell>
        </row>
        <row r="44">
          <cell r="Q44">
            <v>101.52505125</v>
          </cell>
        </row>
      </sheetData>
      <sheetData sheetId="8"/>
      <sheetData sheetId="9">
        <row r="20">
          <cell r="Q20">
            <v>9.0076499999999999</v>
          </cell>
        </row>
        <row r="21">
          <cell r="Q21">
            <v>5</v>
          </cell>
        </row>
        <row r="24">
          <cell r="Q24">
            <v>1667.4750135469735</v>
          </cell>
        </row>
        <row r="27">
          <cell r="Q27">
            <v>856.01837499999988</v>
          </cell>
        </row>
        <row r="28">
          <cell r="Q28">
            <v>1344.2</v>
          </cell>
        </row>
        <row r="34">
          <cell r="Q34">
            <v>534.79432500000007</v>
          </cell>
        </row>
        <row r="44">
          <cell r="Q44">
            <v>137.43341610424329</v>
          </cell>
        </row>
      </sheetData>
      <sheetData sheetId="10">
        <row r="20">
          <cell r="Q20">
            <v>9.3679559999999995</v>
          </cell>
        </row>
        <row r="21">
          <cell r="Q21">
            <v>4</v>
          </cell>
        </row>
        <row r="24">
          <cell r="Q24">
            <v>2382.1071622099621</v>
          </cell>
        </row>
        <row r="27">
          <cell r="Q27">
            <v>737.94687499999998</v>
          </cell>
        </row>
        <row r="28">
          <cell r="Q28">
            <v>1649.7</v>
          </cell>
        </row>
        <row r="34">
          <cell r="Q34">
            <v>642.9549750000001</v>
          </cell>
        </row>
        <row r="44">
          <cell r="Q44">
            <v>142.93075274841303</v>
          </cell>
        </row>
      </sheetData>
      <sheetData sheetId="11">
        <row r="20">
          <cell r="Q20">
            <v>7.9267320000000003</v>
          </cell>
        </row>
        <row r="24">
          <cell r="Q24">
            <v>1474.6377670823576</v>
          </cell>
        </row>
        <row r="27">
          <cell r="Q27">
            <v>678.91112499999997</v>
          </cell>
        </row>
        <row r="28">
          <cell r="Q28">
            <v>1527.5</v>
          </cell>
        </row>
        <row r="34">
          <cell r="Q34">
            <v>435.84735999999998</v>
          </cell>
        </row>
        <row r="44">
          <cell r="Q44">
            <v>148.42808939258276</v>
          </cell>
        </row>
      </sheetData>
      <sheetData sheetId="12">
        <row r="20">
          <cell r="Q20">
            <v>9.7282620000000009</v>
          </cell>
        </row>
        <row r="24">
          <cell r="Q24">
            <v>1996.4326692807301</v>
          </cell>
        </row>
        <row r="26">
          <cell r="Q26">
            <v>40.152700143385886</v>
          </cell>
        </row>
        <row r="27">
          <cell r="Q27">
            <v>678.91112499999997</v>
          </cell>
        </row>
        <row r="28">
          <cell r="Q28">
            <v>1588.6000000000001</v>
          </cell>
        </row>
        <row r="34">
          <cell r="Q34">
            <v>389.37833999999998</v>
          </cell>
        </row>
        <row r="44">
          <cell r="Q44">
            <v>120.9414061717341</v>
          </cell>
        </row>
      </sheetData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DO569"/>
  <sheetViews>
    <sheetView showGridLines="0" showZeros="0" view="pageBreakPreview" zoomScale="85" zoomScaleSheetLayoutView="85" workbookViewId="0">
      <selection activeCell="A15" sqref="A15:K16"/>
    </sheetView>
  </sheetViews>
  <sheetFormatPr defaultRowHeight="11.25"/>
  <cols>
    <col min="1" max="1" width="4.85546875" style="1" customWidth="1"/>
    <col min="2" max="2" width="8.140625" style="1" customWidth="1"/>
    <col min="3" max="3" width="14.7109375" style="1" customWidth="1"/>
    <col min="4" max="7" width="3.28515625" style="1" customWidth="1"/>
    <col min="8" max="8" width="24.85546875" style="1" customWidth="1"/>
    <col min="9" max="9" width="5" style="1" customWidth="1"/>
    <col min="10" max="10" width="10.42578125" style="1" customWidth="1"/>
    <col min="11" max="11" width="6.7109375" style="1" customWidth="1"/>
    <col min="12" max="12" width="18.85546875" style="1" customWidth="1"/>
    <col min="13" max="13" width="5.85546875" style="1" customWidth="1"/>
    <col min="14" max="14" width="4" style="1" customWidth="1"/>
    <col min="15" max="15" width="7.42578125" style="1" customWidth="1"/>
    <col min="16" max="16" width="5" style="1" customWidth="1"/>
    <col min="17" max="17" width="19.5703125" style="1" customWidth="1"/>
    <col min="18" max="18" width="13.140625" style="1" customWidth="1"/>
    <col min="19" max="19" width="3.28515625" style="1" hidden="1" customWidth="1"/>
    <col min="20" max="20" width="8.28515625" style="1" customWidth="1"/>
    <col min="21" max="21" width="4" style="1" customWidth="1"/>
    <col min="22" max="22" width="6.5703125" style="1" customWidth="1"/>
    <col min="23" max="24" width="3.28515625" style="1" customWidth="1"/>
    <col min="25" max="25" width="6" style="1" customWidth="1"/>
    <col min="26" max="26" width="1.85546875" style="1" customWidth="1"/>
    <col min="27" max="27" width="10.7109375" style="1" customWidth="1"/>
    <col min="28" max="28" width="15.5703125" style="1" customWidth="1"/>
    <col min="29" max="29" width="9.85546875" style="1" bestFit="1" customWidth="1"/>
    <col min="30" max="31" width="9.140625" style="1"/>
    <col min="32" max="32" width="5.5703125" style="1" customWidth="1"/>
    <col min="33" max="33" width="16.140625" style="1" customWidth="1"/>
    <col min="34" max="34" width="19.7109375" style="1" customWidth="1"/>
    <col min="35" max="35" width="9.140625" style="1"/>
    <col min="36" max="36" width="16.140625" style="1" customWidth="1"/>
    <col min="37" max="16384" width="9.140625" style="1"/>
  </cols>
  <sheetData>
    <row r="1" spans="1:119" ht="22.5" customHeight="1" thickBot="1">
      <c r="U1" s="925" t="s">
        <v>0</v>
      </c>
      <c r="V1" s="926"/>
      <c r="W1" s="927"/>
      <c r="X1" s="928"/>
      <c r="Y1" s="929"/>
    </row>
    <row r="2" spans="1:119" ht="19.5" customHeight="1" thickTop="1">
      <c r="A2" s="901" t="s">
        <v>165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L2" s="902"/>
      <c r="M2" s="903"/>
      <c r="N2" s="904" t="s">
        <v>1</v>
      </c>
      <c r="O2" s="905"/>
      <c r="P2" s="905"/>
      <c r="Q2" s="906"/>
      <c r="R2" s="910" t="s">
        <v>2</v>
      </c>
      <c r="S2" s="911"/>
      <c r="T2" s="911"/>
      <c r="U2" s="911"/>
      <c r="V2" s="911"/>
      <c r="W2" s="911"/>
      <c r="X2" s="911"/>
      <c r="Y2" s="912"/>
    </row>
    <row r="3" spans="1:119" ht="20.2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07"/>
      <c r="O3" s="908"/>
      <c r="P3" s="908"/>
      <c r="Q3" s="909"/>
      <c r="R3" s="913"/>
      <c r="S3" s="914"/>
      <c r="T3" s="914"/>
      <c r="U3" s="914"/>
      <c r="V3" s="914"/>
      <c r="W3" s="914"/>
      <c r="X3" s="914"/>
      <c r="Y3" s="915"/>
    </row>
    <row r="4" spans="1:119" ht="15.75" customHeight="1" thickBot="1">
      <c r="A4" s="922"/>
      <c r="B4" s="923"/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4"/>
      <c r="N4" s="907"/>
      <c r="O4" s="908"/>
      <c r="P4" s="908"/>
      <c r="Q4" s="909"/>
      <c r="R4" s="916"/>
      <c r="S4" s="917"/>
      <c r="T4" s="917"/>
      <c r="U4" s="917"/>
      <c r="V4" s="917"/>
      <c r="W4" s="917"/>
      <c r="X4" s="917"/>
      <c r="Y4" s="918"/>
    </row>
    <row r="5" spans="1:119" ht="19.5" customHeight="1" thickTop="1">
      <c r="A5" s="879" t="s">
        <v>167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1"/>
      <c r="N5" s="882" t="s">
        <v>4</v>
      </c>
      <c r="O5" s="883"/>
      <c r="P5" s="886">
        <v>42108</v>
      </c>
      <c r="Q5" s="887"/>
      <c r="R5" s="890" t="s">
        <v>152</v>
      </c>
      <c r="S5" s="891"/>
      <c r="T5" s="891"/>
      <c r="U5" s="891"/>
      <c r="V5" s="891"/>
      <c r="W5" s="891"/>
      <c r="X5" s="891"/>
      <c r="Y5" s="892"/>
      <c r="AB5" s="2" t="s">
        <v>5</v>
      </c>
      <c r="AC5" s="3" t="s">
        <v>6</v>
      </c>
      <c r="AD5" s="4"/>
      <c r="AE5" s="2" t="s">
        <v>7</v>
      </c>
      <c r="AF5" s="3" t="s">
        <v>6</v>
      </c>
      <c r="AG5" s="4"/>
      <c r="AH5" s="2" t="s">
        <v>8</v>
      </c>
      <c r="AI5" s="3" t="s">
        <v>6</v>
      </c>
      <c r="AJ5" s="4" t="s">
        <v>9</v>
      </c>
    </row>
    <row r="6" spans="1:119" ht="15.75" customHeight="1">
      <c r="A6" s="879" t="s">
        <v>168</v>
      </c>
      <c r="B6" s="880"/>
      <c r="C6" s="880"/>
      <c r="D6" s="880"/>
      <c r="E6" s="880"/>
      <c r="F6" s="880"/>
      <c r="G6" s="880"/>
      <c r="H6" s="880"/>
      <c r="I6" s="880"/>
      <c r="J6" s="880"/>
      <c r="K6" s="880"/>
      <c r="L6" s="880"/>
      <c r="M6" s="881"/>
      <c r="N6" s="882"/>
      <c r="O6" s="883"/>
      <c r="P6" s="886"/>
      <c r="Q6" s="887"/>
      <c r="R6" s="893"/>
      <c r="S6" s="894"/>
      <c r="T6" s="894"/>
      <c r="U6" s="894"/>
      <c r="V6" s="894"/>
      <c r="W6" s="894"/>
      <c r="X6" s="894"/>
      <c r="Y6" s="895"/>
      <c r="AB6" s="5" t="s">
        <v>10</v>
      </c>
      <c r="AC6" s="6"/>
      <c r="AD6" s="7"/>
      <c r="AE6" s="5" t="s">
        <v>10</v>
      </c>
      <c r="AF6" s="6"/>
      <c r="AG6" s="7"/>
      <c r="AH6" s="5" t="s">
        <v>10</v>
      </c>
      <c r="AI6" s="6"/>
      <c r="AJ6" s="7"/>
    </row>
    <row r="7" spans="1:119" s="14" customFormat="1" ht="4.5" customHeight="1" thickBot="1">
      <c r="A7" s="8"/>
      <c r="B7" s="9"/>
      <c r="C7" s="9"/>
      <c r="D7" s="9"/>
      <c r="E7" s="10"/>
      <c r="F7" s="9"/>
      <c r="G7" s="9"/>
      <c r="H7" s="11"/>
      <c r="I7" s="12"/>
      <c r="J7" s="12"/>
      <c r="K7" s="12"/>
      <c r="L7" s="12"/>
      <c r="M7" s="13"/>
      <c r="N7" s="884"/>
      <c r="O7" s="885"/>
      <c r="P7" s="888"/>
      <c r="Q7" s="889"/>
      <c r="R7" s="896"/>
      <c r="S7" s="897"/>
      <c r="T7" s="897"/>
      <c r="U7" s="897"/>
      <c r="V7" s="897"/>
      <c r="W7" s="897"/>
      <c r="X7" s="897"/>
      <c r="Y7" s="898"/>
      <c r="AB7" s="15"/>
      <c r="AC7" s="16"/>
      <c r="AD7" s="17"/>
      <c r="AE7" s="15"/>
      <c r="AF7" s="16"/>
      <c r="AG7" s="17"/>
      <c r="AH7" s="15"/>
      <c r="AI7" s="16"/>
      <c r="AJ7" s="17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</row>
    <row r="8" spans="1:119" ht="12" thickTop="1">
      <c r="A8" s="18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  <c r="S8" s="19"/>
      <c r="T8" s="19"/>
      <c r="U8" s="19"/>
      <c r="V8" s="19"/>
      <c r="W8" s="21"/>
      <c r="X8" s="19"/>
      <c r="Y8" s="22"/>
      <c r="Z8" s="6"/>
      <c r="AA8" s="6"/>
      <c r="AB8" s="5" t="s">
        <v>11</v>
      </c>
      <c r="AC8" s="6">
        <v>1.1000000000000001</v>
      </c>
      <c r="AD8" s="7" t="s">
        <v>12</v>
      </c>
      <c r="AE8" s="5" t="s">
        <v>13</v>
      </c>
      <c r="AF8" s="6">
        <v>15</v>
      </c>
      <c r="AG8" s="7" t="s">
        <v>14</v>
      </c>
      <c r="AH8" s="5"/>
      <c r="AI8" s="6"/>
      <c r="AJ8" s="7"/>
    </row>
    <row r="9" spans="1:119" ht="15" customHeight="1">
      <c r="A9" s="23" t="s">
        <v>15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24" t="s">
        <v>16</v>
      </c>
      <c r="P9" s="19"/>
      <c r="Q9" s="19"/>
      <c r="R9" s="19"/>
      <c r="S9" s="19"/>
      <c r="T9" s="19"/>
      <c r="U9" s="19"/>
      <c r="V9" s="19"/>
      <c r="W9" s="21"/>
      <c r="X9" s="19"/>
      <c r="Y9" s="22"/>
      <c r="Z9" s="6"/>
      <c r="AA9" s="6"/>
      <c r="AB9" s="5" t="s">
        <v>17</v>
      </c>
      <c r="AC9" s="25">
        <f>10/50</f>
        <v>0.2</v>
      </c>
      <c r="AD9" s="7" t="s">
        <v>18</v>
      </c>
      <c r="AE9" s="5" t="s">
        <v>17</v>
      </c>
      <c r="AF9" s="25">
        <f>10/50</f>
        <v>0.2</v>
      </c>
      <c r="AG9" s="7" t="s">
        <v>18</v>
      </c>
      <c r="AH9" s="5" t="s">
        <v>17</v>
      </c>
      <c r="AI9" s="25">
        <f>4.08/50</f>
        <v>8.1600000000000006E-2</v>
      </c>
      <c r="AJ9" s="7">
        <f>6.24/50</f>
        <v>0.12480000000000001</v>
      </c>
    </row>
    <row r="10" spans="1:119" ht="9" customHeight="1" thickBot="1">
      <c r="A10" s="26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24"/>
      <c r="P10" s="19"/>
      <c r="Q10" s="19"/>
      <c r="R10" s="19"/>
      <c r="S10" s="19"/>
      <c r="T10" s="19"/>
      <c r="U10" s="19"/>
      <c r="V10" s="19"/>
      <c r="W10" s="19"/>
      <c r="X10" s="19"/>
      <c r="Y10" s="27"/>
      <c r="Z10" s="6"/>
      <c r="AB10" s="5"/>
      <c r="AC10" s="25"/>
      <c r="AD10" s="7"/>
      <c r="AE10" s="5"/>
      <c r="AF10" s="25"/>
      <c r="AG10" s="7"/>
      <c r="AH10" s="5"/>
      <c r="AI10" s="25"/>
      <c r="AJ10" s="7"/>
    </row>
    <row r="11" spans="1:119" ht="13.5" thickTop="1">
      <c r="A11" s="899" t="s">
        <v>19</v>
      </c>
      <c r="B11" s="900"/>
      <c r="C11" s="28"/>
      <c r="D11" s="28"/>
      <c r="E11" s="28"/>
      <c r="F11" s="28"/>
      <c r="G11" s="28"/>
      <c r="H11" s="28"/>
      <c r="I11" s="29"/>
      <c r="J11" s="28"/>
      <c r="K11" s="29"/>
      <c r="L11" s="28"/>
      <c r="M11" s="30"/>
      <c r="N11" s="31"/>
      <c r="O11" s="32"/>
      <c r="P11" s="33"/>
      <c r="Q11" s="33"/>
      <c r="R11" s="34"/>
      <c r="S11" s="35"/>
      <c r="T11" s="36"/>
      <c r="U11" s="35"/>
      <c r="V11" s="36"/>
      <c r="W11" s="33"/>
      <c r="X11" s="33"/>
      <c r="Y11" s="37"/>
      <c r="Z11" s="6"/>
      <c r="AA11" s="6"/>
      <c r="AB11" s="5" t="s">
        <v>20</v>
      </c>
      <c r="AC11" s="6">
        <v>4.4999999999999998E-2</v>
      </c>
      <c r="AD11" s="7" t="s">
        <v>21</v>
      </c>
      <c r="AE11" s="5" t="s">
        <v>20</v>
      </c>
      <c r="AF11" s="6">
        <v>1.6E-2</v>
      </c>
      <c r="AG11" s="7" t="s">
        <v>21</v>
      </c>
      <c r="AH11" s="5" t="s">
        <v>20</v>
      </c>
      <c r="AI11" s="6">
        <v>9.7000000000000003E-3</v>
      </c>
      <c r="AJ11" s="7">
        <v>2.4E-2</v>
      </c>
    </row>
    <row r="12" spans="1:119" ht="12.75" customHeight="1">
      <c r="A12" s="869" t="s">
        <v>22</v>
      </c>
      <c r="B12" s="870"/>
      <c r="C12" s="871" t="s">
        <v>23</v>
      </c>
      <c r="D12" s="872"/>
      <c r="E12" s="872"/>
      <c r="F12" s="872"/>
      <c r="G12" s="872"/>
      <c r="H12" s="872"/>
      <c r="I12" s="873"/>
      <c r="J12" s="874" t="s">
        <v>24</v>
      </c>
      <c r="K12" s="875"/>
      <c r="L12" s="874" t="s">
        <v>25</v>
      </c>
      <c r="M12" s="876"/>
      <c r="N12" s="31"/>
      <c r="O12" s="38" t="s">
        <v>26</v>
      </c>
      <c r="P12" s="874" t="s">
        <v>27</v>
      </c>
      <c r="Q12" s="877"/>
      <c r="R12" s="875"/>
      <c r="S12" s="39" t="s">
        <v>24</v>
      </c>
      <c r="T12" s="40" t="s">
        <v>28</v>
      </c>
      <c r="U12" s="862" t="s">
        <v>29</v>
      </c>
      <c r="V12" s="878"/>
      <c r="W12" s="862" t="s">
        <v>30</v>
      </c>
      <c r="X12" s="863"/>
      <c r="Y12" s="864"/>
      <c r="Z12" s="6"/>
      <c r="AB12" s="41" t="s">
        <v>31</v>
      </c>
      <c r="AC12" s="42">
        <f>1.5/50</f>
        <v>0.03</v>
      </c>
      <c r="AD12" s="43" t="s">
        <v>32</v>
      </c>
      <c r="AE12" s="41"/>
      <c r="AF12" s="42"/>
      <c r="AG12" s="43"/>
      <c r="AH12" s="41"/>
      <c r="AI12" s="42"/>
      <c r="AJ12" s="43"/>
    </row>
    <row r="13" spans="1:119" ht="15.75" thickBot="1">
      <c r="A13" s="44"/>
      <c r="B13" s="45"/>
      <c r="C13" s="46"/>
      <c r="D13" s="46"/>
      <c r="E13" s="46"/>
      <c r="F13" s="46"/>
      <c r="G13" s="46"/>
      <c r="H13" s="46"/>
      <c r="I13" s="47"/>
      <c r="J13" s="46"/>
      <c r="K13" s="47"/>
      <c r="L13" s="46"/>
      <c r="M13" s="48"/>
      <c r="N13" s="31"/>
      <c r="O13" s="49"/>
      <c r="P13" s="50"/>
      <c r="Q13" s="50"/>
      <c r="R13" s="51"/>
      <c r="S13" s="50"/>
      <c r="T13" s="51"/>
      <c r="U13" s="50"/>
      <c r="V13" s="51"/>
      <c r="W13" s="50"/>
      <c r="X13" s="50"/>
      <c r="Y13" s="52"/>
      <c r="Z13" s="6"/>
      <c r="AB13" s="6"/>
      <c r="AC13" s="53"/>
      <c r="AD13" s="6"/>
      <c r="AE13" s="6"/>
      <c r="AF13" s="6"/>
      <c r="AG13" s="6"/>
      <c r="AH13" s="6"/>
    </row>
    <row r="14" spans="1:119" ht="11.25" customHeight="1" thickTop="1">
      <c r="A14" s="54"/>
      <c r="B14" s="55"/>
      <c r="C14" s="56"/>
      <c r="D14" s="57"/>
      <c r="E14" s="57"/>
      <c r="F14" s="57"/>
      <c r="G14" s="57"/>
      <c r="H14" s="57"/>
      <c r="I14" s="58"/>
      <c r="J14" s="59"/>
      <c r="K14" s="60"/>
      <c r="L14" s="61"/>
      <c r="M14" s="62"/>
      <c r="N14" s="6"/>
      <c r="O14" s="63"/>
      <c r="P14" s="64"/>
      <c r="Q14" s="65"/>
      <c r="R14" s="66"/>
      <c r="S14" s="67"/>
      <c r="T14" s="60"/>
      <c r="U14" s="68"/>
      <c r="V14" s="69"/>
      <c r="W14" s="70"/>
      <c r="X14" s="71"/>
      <c r="Y14" s="72"/>
      <c r="Z14" s="6"/>
      <c r="AB14" s="73"/>
      <c r="AC14" s="6"/>
      <c r="AD14" s="6"/>
      <c r="AE14" s="6"/>
      <c r="AF14" s="6"/>
      <c r="AG14" s="6"/>
      <c r="AH14" s="6"/>
    </row>
    <row r="15" spans="1:119" ht="18" customHeight="1">
      <c r="A15" s="865" t="s">
        <v>170</v>
      </c>
      <c r="B15" s="866"/>
      <c r="C15" s="74" t="s">
        <v>171</v>
      </c>
      <c r="D15" s="75"/>
      <c r="E15" s="76"/>
      <c r="F15" s="76"/>
      <c r="G15" s="76"/>
      <c r="H15" s="76"/>
      <c r="I15" s="77"/>
      <c r="J15" s="78">
        <f>0.300008823788935/7</f>
        <v>4.2858403398419287E-2</v>
      </c>
      <c r="K15" s="79" t="s">
        <v>172</v>
      </c>
      <c r="L15" s="867"/>
      <c r="M15" s="868"/>
      <c r="N15" s="6"/>
      <c r="O15" s="80"/>
      <c r="P15" s="81"/>
      <c r="Q15" s="81"/>
      <c r="R15" s="81"/>
      <c r="S15" s="82"/>
      <c r="T15" s="83"/>
      <c r="U15" s="831"/>
      <c r="V15" s="832"/>
      <c r="W15" s="833"/>
      <c r="X15" s="834"/>
      <c r="Y15" s="835"/>
      <c r="Z15" s="6"/>
      <c r="AA15" s="859" t="s">
        <v>33</v>
      </c>
      <c r="AB15" s="860"/>
      <c r="AC15" s="860"/>
      <c r="AD15" s="861"/>
      <c r="AE15" s="6"/>
      <c r="AF15" s="6"/>
      <c r="AG15" s="84" t="s">
        <v>34</v>
      </c>
      <c r="AH15" s="387"/>
      <c r="AI15" s="387"/>
      <c r="AJ15" s="388"/>
    </row>
    <row r="16" spans="1:119" ht="18" customHeight="1">
      <c r="A16" s="855" t="s">
        <v>173</v>
      </c>
      <c r="B16" s="856"/>
      <c r="C16" s="85" t="s">
        <v>174</v>
      </c>
      <c r="D16" s="75"/>
      <c r="E16" s="76"/>
      <c r="F16" s="76"/>
      <c r="G16" s="76"/>
      <c r="H16" s="76"/>
      <c r="I16" s="77"/>
      <c r="J16" s="78">
        <f>0.0833333333333333/7</f>
        <v>1.1904761904761901E-2</v>
      </c>
      <c r="K16" s="79" t="s">
        <v>172</v>
      </c>
      <c r="L16" s="857"/>
      <c r="M16" s="858"/>
      <c r="N16" s="86"/>
      <c r="O16" s="87"/>
      <c r="P16" s="88"/>
      <c r="Q16" s="89"/>
      <c r="R16" s="89"/>
      <c r="S16" s="82"/>
      <c r="T16" s="83"/>
      <c r="U16" s="831"/>
      <c r="V16" s="832"/>
      <c r="W16" s="833"/>
      <c r="X16" s="834"/>
      <c r="Y16" s="835"/>
      <c r="Z16" s="6"/>
      <c r="AA16" s="5"/>
      <c r="AB16" s="90" t="s">
        <v>35</v>
      </c>
      <c r="AC16" s="90" t="s">
        <v>36</v>
      </c>
      <c r="AD16" s="91"/>
      <c r="AE16" s="6"/>
      <c r="AF16" s="6"/>
      <c r="AG16" s="92" t="s">
        <v>35</v>
      </c>
      <c r="AH16" s="93" t="s">
        <v>36</v>
      </c>
      <c r="AI16" s="94" t="s">
        <v>10</v>
      </c>
      <c r="AJ16" s="95"/>
    </row>
    <row r="17" spans="1:36" ht="18" customHeight="1">
      <c r="A17" s="855"/>
      <c r="B17" s="856"/>
      <c r="C17" s="85"/>
      <c r="D17" s="75"/>
      <c r="E17" s="76"/>
      <c r="F17" s="76"/>
      <c r="G17" s="76"/>
      <c r="H17" s="76"/>
      <c r="I17" s="77"/>
      <c r="J17" s="96"/>
      <c r="K17" s="79"/>
      <c r="L17" s="857"/>
      <c r="M17" s="858"/>
      <c r="N17" s="86"/>
      <c r="O17" s="87"/>
      <c r="P17" s="88"/>
      <c r="Q17" s="89"/>
      <c r="R17" s="89"/>
      <c r="S17" s="82"/>
      <c r="T17" s="97"/>
      <c r="U17" s="831"/>
      <c r="V17" s="832"/>
      <c r="W17" s="833"/>
      <c r="X17" s="834"/>
      <c r="Y17" s="835"/>
      <c r="Z17" s="6"/>
      <c r="AA17" s="5"/>
      <c r="AB17" s="98" t="s">
        <v>37</v>
      </c>
      <c r="AC17" s="98" t="s">
        <v>38</v>
      </c>
      <c r="AD17" s="91"/>
      <c r="AE17" s="6"/>
      <c r="AF17" s="6"/>
      <c r="AG17" s="99" t="s">
        <v>39</v>
      </c>
      <c r="AH17" s="98" t="s">
        <v>38</v>
      </c>
      <c r="AI17" s="90" t="s">
        <v>40</v>
      </c>
      <c r="AJ17" s="91">
        <v>1.08</v>
      </c>
    </row>
    <row r="18" spans="1:36" ht="18" customHeight="1">
      <c r="A18" s="855"/>
      <c r="B18" s="856"/>
      <c r="C18" s="85"/>
      <c r="D18" s="75"/>
      <c r="E18" s="76"/>
      <c r="F18" s="76"/>
      <c r="G18" s="76"/>
      <c r="H18" s="76"/>
      <c r="I18" s="77"/>
      <c r="J18" s="96"/>
      <c r="K18" s="79"/>
      <c r="L18" s="857"/>
      <c r="M18" s="858"/>
      <c r="N18" s="86"/>
      <c r="O18" s="87"/>
      <c r="P18" s="100"/>
      <c r="Q18" s="101"/>
      <c r="R18" s="101"/>
      <c r="S18" s="82"/>
      <c r="T18" s="102"/>
      <c r="U18" s="831"/>
      <c r="V18" s="832"/>
      <c r="W18" s="833"/>
      <c r="X18" s="834"/>
      <c r="Y18" s="835"/>
      <c r="Z18" s="6"/>
      <c r="AA18" s="5"/>
      <c r="AB18" s="98" t="s">
        <v>41</v>
      </c>
      <c r="AC18" s="98" t="s">
        <v>42</v>
      </c>
      <c r="AD18" s="91"/>
      <c r="AE18" s="6"/>
      <c r="AF18" s="6"/>
      <c r="AG18" s="99" t="s">
        <v>43</v>
      </c>
      <c r="AH18" s="98" t="s">
        <v>42</v>
      </c>
      <c r="AI18" s="98" t="s">
        <v>17</v>
      </c>
      <c r="AJ18" s="91">
        <f>161/50</f>
        <v>3.22</v>
      </c>
    </row>
    <row r="19" spans="1:36" ht="18" customHeight="1">
      <c r="A19" s="855"/>
      <c r="B19" s="856"/>
      <c r="C19" s="85"/>
      <c r="D19" s="75"/>
      <c r="E19" s="76"/>
      <c r="F19" s="76"/>
      <c r="G19" s="76"/>
      <c r="H19" s="76"/>
      <c r="I19" s="77"/>
      <c r="J19" s="96"/>
      <c r="K19" s="79"/>
      <c r="L19" s="857"/>
      <c r="M19" s="858"/>
      <c r="N19" s="103"/>
      <c r="O19" s="104"/>
      <c r="P19" s="105"/>
      <c r="Q19" s="106"/>
      <c r="R19" s="107"/>
      <c r="S19" s="108"/>
      <c r="T19" s="109"/>
      <c r="U19" s="831"/>
      <c r="V19" s="832"/>
      <c r="W19" s="833"/>
      <c r="X19" s="834"/>
      <c r="Y19" s="835"/>
      <c r="Z19" s="6"/>
      <c r="AA19" s="5"/>
      <c r="AB19" s="98" t="s">
        <v>43</v>
      </c>
      <c r="AC19" s="98"/>
      <c r="AD19" s="91"/>
      <c r="AE19" s="6"/>
      <c r="AF19" s="6"/>
      <c r="AG19" s="99"/>
      <c r="AH19" s="98" t="s">
        <v>44</v>
      </c>
      <c r="AI19" s="98" t="s">
        <v>45</v>
      </c>
      <c r="AJ19" s="91">
        <v>0.4829</v>
      </c>
    </row>
    <row r="20" spans="1:36" ht="17.25" customHeight="1">
      <c r="A20" s="855"/>
      <c r="B20" s="856"/>
      <c r="C20" s="85"/>
      <c r="D20" s="75"/>
      <c r="E20" s="76"/>
      <c r="F20" s="76"/>
      <c r="G20" s="76"/>
      <c r="H20" s="76"/>
      <c r="I20" s="77"/>
      <c r="J20" s="96"/>
      <c r="K20" s="79"/>
      <c r="L20" s="857"/>
      <c r="M20" s="858"/>
      <c r="N20" s="103"/>
      <c r="O20" s="104"/>
      <c r="P20" s="89"/>
      <c r="Q20" s="106"/>
      <c r="R20" s="110"/>
      <c r="S20" s="108"/>
      <c r="T20" s="111"/>
      <c r="U20" s="831"/>
      <c r="V20" s="832"/>
      <c r="W20" s="833"/>
      <c r="X20" s="834"/>
      <c r="Y20" s="835"/>
      <c r="Z20" s="6"/>
      <c r="AA20" s="41"/>
      <c r="AB20" s="42"/>
      <c r="AC20" s="112"/>
      <c r="AD20" s="43"/>
      <c r="AE20" s="98"/>
      <c r="AF20" s="98"/>
      <c r="AG20" s="99"/>
      <c r="AH20" s="98"/>
      <c r="AI20" s="98"/>
      <c r="AJ20" s="7"/>
    </row>
    <row r="21" spans="1:36" ht="17.25" customHeight="1">
      <c r="A21" s="855"/>
      <c r="B21" s="856"/>
      <c r="C21" s="85"/>
      <c r="D21" s="75"/>
      <c r="E21" s="76"/>
      <c r="F21" s="76"/>
      <c r="G21" s="76"/>
      <c r="H21" s="76"/>
      <c r="I21" s="77"/>
      <c r="J21" s="96"/>
      <c r="K21" s="79"/>
      <c r="L21" s="857"/>
      <c r="M21" s="858"/>
      <c r="N21" s="113"/>
      <c r="O21" s="104"/>
      <c r="P21" s="81"/>
      <c r="Q21" s="114"/>
      <c r="R21" s="115"/>
      <c r="S21" s="108"/>
      <c r="T21" s="116"/>
      <c r="U21" s="831"/>
      <c r="V21" s="832"/>
      <c r="W21" s="833"/>
      <c r="X21" s="834"/>
      <c r="Y21" s="835"/>
      <c r="Z21" s="6"/>
      <c r="AA21" s="836" t="s">
        <v>46</v>
      </c>
      <c r="AB21" s="837"/>
      <c r="AC21" s="837"/>
      <c r="AD21" s="837"/>
      <c r="AE21" s="838"/>
      <c r="AG21" s="859" t="s">
        <v>47</v>
      </c>
      <c r="AH21" s="860"/>
      <c r="AI21" s="860"/>
      <c r="AJ21" s="861"/>
    </row>
    <row r="22" spans="1:36" ht="17.25" customHeight="1">
      <c r="A22" s="855"/>
      <c r="B22" s="856"/>
      <c r="C22" s="85"/>
      <c r="D22" s="75"/>
      <c r="E22" s="76"/>
      <c r="F22" s="76"/>
      <c r="G22" s="76"/>
      <c r="H22" s="76"/>
      <c r="I22" s="77"/>
      <c r="J22" s="96"/>
      <c r="K22" s="79"/>
      <c r="L22" s="857"/>
      <c r="M22" s="858"/>
      <c r="N22" s="113"/>
      <c r="O22" s="104"/>
      <c r="P22" s="88"/>
      <c r="Q22" s="106"/>
      <c r="R22" s="110"/>
      <c r="S22" s="108"/>
      <c r="T22" s="116"/>
      <c r="U22" s="831"/>
      <c r="V22" s="832"/>
      <c r="W22" s="833"/>
      <c r="X22" s="834"/>
      <c r="Y22" s="835"/>
      <c r="Z22" s="6"/>
      <c r="AA22" s="99"/>
      <c r="AB22" s="117" t="s">
        <v>48</v>
      </c>
      <c r="AC22" s="98"/>
      <c r="AD22" s="98">
        <v>9.5000000000000001E-2</v>
      </c>
      <c r="AE22" s="91" t="s">
        <v>21</v>
      </c>
      <c r="AG22" s="5"/>
      <c r="AH22" s="90" t="s">
        <v>35</v>
      </c>
      <c r="AI22" s="90" t="s">
        <v>36</v>
      </c>
      <c r="AJ22" s="91"/>
    </row>
    <row r="23" spans="1:36" ht="18" customHeight="1">
      <c r="A23" s="855"/>
      <c r="B23" s="856"/>
      <c r="C23" s="85"/>
      <c r="D23" s="75"/>
      <c r="E23" s="76"/>
      <c r="F23" s="76"/>
      <c r="G23" s="76"/>
      <c r="H23" s="76"/>
      <c r="I23" s="77"/>
      <c r="J23" s="96"/>
      <c r="K23" s="79"/>
      <c r="L23" s="857"/>
      <c r="M23" s="858"/>
      <c r="N23" s="113"/>
      <c r="O23" s="104"/>
      <c r="P23" s="118"/>
      <c r="Q23" s="115"/>
      <c r="R23" s="115"/>
      <c r="S23" s="108"/>
      <c r="T23" s="109"/>
      <c r="U23" s="831"/>
      <c r="V23" s="832"/>
      <c r="W23" s="833"/>
      <c r="X23" s="834"/>
      <c r="Y23" s="835"/>
      <c r="Z23" s="6"/>
      <c r="AA23" s="99"/>
      <c r="AB23" s="119" t="s">
        <v>49</v>
      </c>
      <c r="AC23" s="98"/>
      <c r="AD23" s="98">
        <v>10.445</v>
      </c>
      <c r="AE23" s="91" t="s">
        <v>32</v>
      </c>
      <c r="AG23" s="5"/>
      <c r="AH23" s="98" t="s">
        <v>50</v>
      </c>
      <c r="AI23" s="98" t="s">
        <v>38</v>
      </c>
      <c r="AJ23" s="91"/>
    </row>
    <row r="24" spans="1:36" ht="18" customHeight="1">
      <c r="A24" s="855"/>
      <c r="B24" s="856"/>
      <c r="C24" s="85"/>
      <c r="D24" s="75"/>
      <c r="E24" s="76"/>
      <c r="F24" s="76"/>
      <c r="G24" s="76"/>
      <c r="H24" s="76"/>
      <c r="I24" s="77"/>
      <c r="J24" s="96"/>
      <c r="K24" s="79"/>
      <c r="L24" s="857"/>
      <c r="M24" s="858"/>
      <c r="N24" s="113"/>
      <c r="O24" s="104"/>
      <c r="P24" s="120"/>
      <c r="Q24" s="110"/>
      <c r="R24" s="110"/>
      <c r="S24" s="108"/>
      <c r="T24" s="109"/>
      <c r="U24" s="831"/>
      <c r="V24" s="832"/>
      <c r="W24" s="833"/>
      <c r="X24" s="834"/>
      <c r="Y24" s="835"/>
      <c r="Z24" s="6"/>
      <c r="AA24" s="99"/>
      <c r="AB24" s="121" t="s">
        <v>51</v>
      </c>
      <c r="AC24" s="98"/>
      <c r="AD24" s="98">
        <v>0.1187</v>
      </c>
      <c r="AE24" s="91" t="s">
        <v>21</v>
      </c>
      <c r="AG24" s="5"/>
      <c r="AH24" s="98" t="s">
        <v>41</v>
      </c>
      <c r="AI24" s="98" t="s">
        <v>42</v>
      </c>
      <c r="AJ24" s="91"/>
    </row>
    <row r="25" spans="1:36" ht="18" customHeight="1">
      <c r="A25" s="855"/>
      <c r="B25" s="856"/>
      <c r="C25" s="85"/>
      <c r="D25" s="75"/>
      <c r="E25" s="76"/>
      <c r="F25" s="76"/>
      <c r="G25" s="76"/>
      <c r="H25" s="76"/>
      <c r="I25" s="77"/>
      <c r="J25" s="96"/>
      <c r="K25" s="79"/>
      <c r="L25" s="857"/>
      <c r="M25" s="858"/>
      <c r="N25" s="113"/>
      <c r="O25" s="104"/>
      <c r="P25" s="120"/>
      <c r="Q25" s="122"/>
      <c r="R25" s="123"/>
      <c r="S25" s="108"/>
      <c r="T25" s="109"/>
      <c r="U25" s="831"/>
      <c r="V25" s="832"/>
      <c r="W25" s="833"/>
      <c r="X25" s="834"/>
      <c r="Y25" s="835"/>
      <c r="Z25" s="6"/>
      <c r="AA25" s="99"/>
      <c r="AB25" s="117" t="s">
        <v>52</v>
      </c>
      <c r="AC25" s="98"/>
      <c r="AD25" s="98">
        <v>0.75309999999999999</v>
      </c>
      <c r="AE25" s="91" t="s">
        <v>21</v>
      </c>
      <c r="AG25" s="5"/>
      <c r="AH25" s="98"/>
      <c r="AI25" s="98"/>
      <c r="AJ25" s="91"/>
    </row>
    <row r="26" spans="1:36" ht="18" customHeight="1">
      <c r="A26" s="855"/>
      <c r="B26" s="856"/>
      <c r="C26" s="85"/>
      <c r="D26" s="75"/>
      <c r="E26" s="76"/>
      <c r="F26" s="76"/>
      <c r="G26" s="76"/>
      <c r="H26" s="76"/>
      <c r="I26" s="77"/>
      <c r="J26" s="96"/>
      <c r="K26" s="79"/>
      <c r="L26" s="857"/>
      <c r="M26" s="858"/>
      <c r="N26" s="6"/>
      <c r="O26" s="104"/>
      <c r="P26" s="124"/>
      <c r="Q26" s="120"/>
      <c r="R26" s="120"/>
      <c r="S26" s="82"/>
      <c r="T26" s="109"/>
      <c r="U26" s="831"/>
      <c r="V26" s="832"/>
      <c r="W26" s="833"/>
      <c r="X26" s="834"/>
      <c r="Y26" s="835"/>
      <c r="Z26" s="6"/>
      <c r="AA26" s="99"/>
      <c r="AB26" s="117"/>
      <c r="AC26" s="125"/>
      <c r="AD26" s="125"/>
      <c r="AE26" s="91"/>
      <c r="AF26" s="98"/>
      <c r="AG26" s="41"/>
      <c r="AH26" s="42"/>
      <c r="AI26" s="112"/>
      <c r="AJ26" s="43"/>
    </row>
    <row r="27" spans="1:36" ht="18" customHeight="1">
      <c r="A27" s="855"/>
      <c r="B27" s="856"/>
      <c r="C27" s="85"/>
      <c r="D27" s="75"/>
      <c r="E27" s="76"/>
      <c r="F27" s="76"/>
      <c r="G27" s="76"/>
      <c r="H27" s="76"/>
      <c r="I27" s="77"/>
      <c r="J27" s="96"/>
      <c r="K27" s="79"/>
      <c r="L27" s="857"/>
      <c r="M27" s="858"/>
      <c r="N27" s="6"/>
      <c r="O27" s="104"/>
      <c r="P27" s="120"/>
      <c r="Q27" s="120"/>
      <c r="R27" s="120"/>
      <c r="S27" s="82"/>
      <c r="T27" s="109"/>
      <c r="U27" s="831"/>
      <c r="V27" s="832"/>
      <c r="W27" s="833"/>
      <c r="X27" s="834"/>
      <c r="Y27" s="835"/>
      <c r="Z27" s="6"/>
      <c r="AA27" s="99"/>
      <c r="AB27" s="117" t="s">
        <v>53</v>
      </c>
      <c r="AC27" s="126"/>
      <c r="AD27" s="127" t="s">
        <v>54</v>
      </c>
      <c r="AE27" s="91"/>
      <c r="AG27" s="128" t="s">
        <v>55</v>
      </c>
      <c r="AH27" s="128" t="s">
        <v>56</v>
      </c>
      <c r="AI27" s="129"/>
      <c r="AJ27" s="130"/>
    </row>
    <row r="28" spans="1:36" ht="18" customHeight="1">
      <c r="A28" s="855"/>
      <c r="B28" s="856"/>
      <c r="C28" s="85"/>
      <c r="D28" s="75"/>
      <c r="E28" s="76"/>
      <c r="F28" s="76"/>
      <c r="G28" s="76"/>
      <c r="H28" s="76"/>
      <c r="I28" s="77"/>
      <c r="J28" s="96"/>
      <c r="K28" s="79"/>
      <c r="L28" s="857"/>
      <c r="M28" s="858"/>
      <c r="N28" s="6"/>
      <c r="O28" s="104"/>
      <c r="P28" s="120"/>
      <c r="Q28" s="89"/>
      <c r="R28" s="89"/>
      <c r="S28" s="82"/>
      <c r="T28" s="116"/>
      <c r="U28" s="831"/>
      <c r="V28" s="832"/>
      <c r="W28" s="833"/>
      <c r="X28" s="834"/>
      <c r="Y28" s="835"/>
      <c r="Z28" s="6"/>
      <c r="AA28" s="99"/>
      <c r="AB28" s="117" t="s">
        <v>57</v>
      </c>
      <c r="AC28" s="98"/>
      <c r="AD28" s="98" t="s">
        <v>58</v>
      </c>
      <c r="AE28" s="91"/>
      <c r="AG28" s="5"/>
      <c r="AH28" s="90" t="s">
        <v>35</v>
      </c>
      <c r="AI28" s="90" t="s">
        <v>36</v>
      </c>
      <c r="AJ28" s="91"/>
    </row>
    <row r="29" spans="1:36" ht="18" customHeight="1">
      <c r="A29" s="855"/>
      <c r="B29" s="856"/>
      <c r="C29" s="85"/>
      <c r="D29" s="75"/>
      <c r="E29" s="76"/>
      <c r="F29" s="76"/>
      <c r="G29" s="76"/>
      <c r="H29" s="76"/>
      <c r="I29" s="77"/>
      <c r="J29" s="96"/>
      <c r="K29" s="79"/>
      <c r="L29" s="857"/>
      <c r="M29" s="858"/>
      <c r="N29" s="6"/>
      <c r="O29" s="80"/>
      <c r="P29" s="85"/>
      <c r="Q29" s="131"/>
      <c r="R29" s="132"/>
      <c r="S29" s="82"/>
      <c r="T29" s="133"/>
      <c r="U29" s="831"/>
      <c r="V29" s="832"/>
      <c r="W29" s="833"/>
      <c r="X29" s="834"/>
      <c r="Y29" s="835"/>
      <c r="Z29" s="6"/>
      <c r="AA29" s="99"/>
      <c r="AB29" s="117"/>
      <c r="AC29" s="98"/>
      <c r="AD29" s="98" t="s">
        <v>59</v>
      </c>
      <c r="AE29" s="91"/>
      <c r="AG29" s="5" t="str">
        <f>AH29</f>
        <v>Jack Hammer</v>
      </c>
      <c r="AH29" s="98" t="s">
        <v>60</v>
      </c>
      <c r="AI29" s="98" t="s">
        <v>38</v>
      </c>
      <c r="AJ29" s="91"/>
    </row>
    <row r="30" spans="1:36" ht="18" customHeight="1" thickBot="1">
      <c r="A30" s="134"/>
      <c r="B30" s="135"/>
      <c r="C30" s="136"/>
      <c r="D30" s="137"/>
      <c r="E30" s="137"/>
      <c r="F30" s="137"/>
      <c r="G30" s="137"/>
      <c r="H30" s="137"/>
      <c r="I30" s="138"/>
      <c r="J30" s="139"/>
      <c r="K30" s="140"/>
      <c r="L30" s="141"/>
      <c r="M30" s="142"/>
      <c r="N30" s="6"/>
      <c r="O30" s="80"/>
      <c r="P30" s="85"/>
      <c r="Q30" s="131"/>
      <c r="R30" s="132"/>
      <c r="S30" s="82"/>
      <c r="T30" s="386"/>
      <c r="U30" s="831"/>
      <c r="V30" s="832"/>
      <c r="W30" s="833"/>
      <c r="X30" s="834"/>
      <c r="Y30" s="835"/>
      <c r="Z30" s="6"/>
      <c r="AA30" s="99"/>
      <c r="AB30" s="117" t="s">
        <v>38</v>
      </c>
      <c r="AC30" s="98"/>
      <c r="AD30" s="98"/>
      <c r="AE30" s="91"/>
      <c r="AG30" s="5" t="str">
        <f>AH30</f>
        <v>Dump Truck</v>
      </c>
      <c r="AH30" s="98" t="s">
        <v>41</v>
      </c>
      <c r="AI30" s="98" t="s">
        <v>42</v>
      </c>
      <c r="AJ30" s="91"/>
    </row>
    <row r="31" spans="1:36" ht="18" customHeight="1" thickTop="1">
      <c r="A31" s="143"/>
      <c r="B31" s="144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6"/>
      <c r="O31" s="80"/>
      <c r="P31" s="85"/>
      <c r="Q31" s="131"/>
      <c r="R31" s="132"/>
      <c r="S31" s="82"/>
      <c r="T31" s="386"/>
      <c r="U31" s="831"/>
      <c r="V31" s="832"/>
      <c r="W31" s="833"/>
      <c r="X31" s="834"/>
      <c r="Y31" s="835"/>
      <c r="Z31" s="6"/>
      <c r="AA31" s="99"/>
      <c r="AB31" s="117" t="s">
        <v>61</v>
      </c>
      <c r="AC31" s="98"/>
      <c r="AD31" s="98"/>
      <c r="AE31" s="91"/>
      <c r="AG31" s="5" t="str">
        <f>AH31</f>
        <v>Compressor</v>
      </c>
      <c r="AH31" s="98" t="s">
        <v>62</v>
      </c>
      <c r="AI31" s="98"/>
      <c r="AJ31" s="91"/>
    </row>
    <row r="32" spans="1:36" ht="17.25" customHeight="1">
      <c r="A32" s="145" t="s">
        <v>63</v>
      </c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6"/>
      <c r="O32" s="80"/>
      <c r="P32" s="85"/>
      <c r="Q32" s="131"/>
      <c r="R32" s="132"/>
      <c r="S32" s="82"/>
      <c r="T32" s="147"/>
      <c r="U32" s="831"/>
      <c r="V32" s="832"/>
      <c r="W32" s="833"/>
      <c r="X32" s="834"/>
      <c r="Y32" s="835"/>
      <c r="Z32" s="6"/>
      <c r="AA32" s="148"/>
      <c r="AB32" s="117" t="s">
        <v>42</v>
      </c>
      <c r="AC32" s="98"/>
      <c r="AD32" s="98"/>
      <c r="AE32" s="91"/>
      <c r="AG32" s="5" t="s">
        <v>64</v>
      </c>
      <c r="AH32" s="6"/>
      <c r="AI32" s="98"/>
      <c r="AJ32" s="7"/>
    </row>
    <row r="33" spans="1:42" ht="15" customHeight="1" thickBot="1">
      <c r="A33" s="149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6"/>
      <c r="O33" s="80"/>
      <c r="P33" s="85"/>
      <c r="Q33" s="131"/>
      <c r="R33" s="132"/>
      <c r="S33" s="82"/>
      <c r="T33" s="151"/>
      <c r="U33" s="831"/>
      <c r="V33" s="832"/>
      <c r="W33" s="833"/>
      <c r="X33" s="834"/>
      <c r="Y33" s="835"/>
      <c r="Z33" s="6"/>
      <c r="AA33" s="99"/>
      <c r="AB33" s="98"/>
      <c r="AC33" s="98"/>
      <c r="AD33" s="98"/>
      <c r="AE33" s="91"/>
      <c r="AF33" s="152"/>
      <c r="AG33" s="153"/>
      <c r="AH33" s="153"/>
      <c r="AI33" s="153"/>
      <c r="AJ33" s="3"/>
    </row>
    <row r="34" spans="1:42" ht="18" customHeight="1" thickTop="1">
      <c r="A34" s="839" t="s">
        <v>65</v>
      </c>
      <c r="B34" s="840"/>
      <c r="C34" s="843" t="s">
        <v>66</v>
      </c>
      <c r="D34" s="844"/>
      <c r="E34" s="844"/>
      <c r="F34" s="844"/>
      <c r="G34" s="844"/>
      <c r="H34" s="844"/>
      <c r="I34" s="845"/>
      <c r="J34" s="849" t="s">
        <v>67</v>
      </c>
      <c r="K34" s="850"/>
      <c r="L34" s="849" t="s">
        <v>67</v>
      </c>
      <c r="M34" s="851"/>
      <c r="N34" s="6"/>
      <c r="O34" s="80" t="str">
        <f>IF(U34=0,"",O33+1)</f>
        <v/>
      </c>
      <c r="P34" s="154" t="str">
        <f>IF(U34=0,"",HLOOKUP(LARGE(#REF!,#REF!),#REF!,3,FALSE))</f>
        <v/>
      </c>
      <c r="Q34" s="154"/>
      <c r="R34" s="155"/>
      <c r="S34" s="131"/>
      <c r="T34" s="132"/>
      <c r="U34" s="831"/>
      <c r="V34" s="832"/>
      <c r="W34" s="833"/>
      <c r="X34" s="834"/>
      <c r="Y34" s="835"/>
      <c r="Z34" s="6"/>
      <c r="AA34" s="156"/>
      <c r="AB34" s="112"/>
      <c r="AC34" s="112"/>
      <c r="AD34" s="112"/>
      <c r="AE34" s="157"/>
      <c r="AF34" s="152"/>
      <c r="AG34" s="152"/>
      <c r="AH34" s="152"/>
      <c r="AI34" s="152"/>
    </row>
    <row r="35" spans="1:42" ht="18" customHeight="1" thickBot="1">
      <c r="A35" s="841"/>
      <c r="B35" s="842"/>
      <c r="C35" s="846"/>
      <c r="D35" s="847"/>
      <c r="E35" s="847"/>
      <c r="F35" s="847"/>
      <c r="G35" s="847"/>
      <c r="H35" s="847"/>
      <c r="I35" s="848"/>
      <c r="J35" s="852" t="s">
        <v>68</v>
      </c>
      <c r="K35" s="853"/>
      <c r="L35" s="846" t="s">
        <v>69</v>
      </c>
      <c r="M35" s="854"/>
      <c r="N35" s="6"/>
      <c r="O35" s="80"/>
      <c r="P35" s="131"/>
      <c r="Q35" s="131"/>
      <c r="R35" s="132"/>
      <c r="S35" s="131"/>
      <c r="T35" s="158"/>
      <c r="U35" s="831"/>
      <c r="V35" s="832"/>
      <c r="W35" s="833"/>
      <c r="X35" s="834"/>
      <c r="Y35" s="835"/>
      <c r="Z35" s="6"/>
      <c r="AA35" s="159"/>
      <c r="AB35" s="152"/>
      <c r="AC35" s="152"/>
      <c r="AD35" s="152"/>
      <c r="AE35" s="152"/>
      <c r="AF35" s="152"/>
      <c r="AG35" s="152"/>
      <c r="AH35" s="152"/>
      <c r="AI35" s="152"/>
    </row>
    <row r="36" spans="1:42" ht="18" customHeight="1" thickTop="1">
      <c r="A36" s="160"/>
      <c r="B36" s="60"/>
      <c r="C36" s="161"/>
      <c r="D36" s="65"/>
      <c r="E36" s="65"/>
      <c r="F36" s="65"/>
      <c r="G36" s="65"/>
      <c r="H36" s="65"/>
      <c r="I36" s="162"/>
      <c r="J36" s="163"/>
      <c r="K36" s="55"/>
      <c r="L36" s="164"/>
      <c r="M36" s="165"/>
      <c r="N36" s="166"/>
      <c r="O36" s="167"/>
      <c r="P36" s="168"/>
      <c r="Q36" s="154"/>
      <c r="R36" s="154"/>
      <c r="S36" s="169"/>
      <c r="T36" s="170"/>
      <c r="U36" s="831"/>
      <c r="V36" s="832"/>
      <c r="W36" s="833"/>
      <c r="X36" s="834"/>
      <c r="Y36" s="835"/>
      <c r="Z36" s="6"/>
      <c r="AA36" s="171"/>
      <c r="AB36" s="153"/>
      <c r="AC36" s="153"/>
      <c r="AD36" s="172"/>
      <c r="AE36" s="152"/>
      <c r="AF36" s="2"/>
      <c r="AG36" s="173" t="s">
        <v>70</v>
      </c>
      <c r="AH36" s="153"/>
      <c r="AI36" s="153"/>
      <c r="AJ36" s="174" t="s">
        <v>71</v>
      </c>
      <c r="AL36" s="836" t="s">
        <v>72</v>
      </c>
      <c r="AM36" s="837"/>
      <c r="AN36" s="837"/>
      <c r="AO36" s="837"/>
      <c r="AP36" s="838"/>
    </row>
    <row r="37" spans="1:42" ht="18" customHeight="1">
      <c r="A37" s="175"/>
      <c r="B37" s="176"/>
      <c r="C37" s="177"/>
      <c r="D37" s="178"/>
      <c r="E37" s="179"/>
      <c r="F37" s="179"/>
      <c r="G37" s="179"/>
      <c r="H37" s="179"/>
      <c r="I37" s="180"/>
      <c r="J37" s="181"/>
      <c r="K37" s="182"/>
      <c r="L37" s="823"/>
      <c r="M37" s="824"/>
      <c r="N37" s="166"/>
      <c r="O37" s="80"/>
      <c r="P37" s="85"/>
      <c r="Q37" s="131"/>
      <c r="R37" s="131"/>
      <c r="S37" s="183"/>
      <c r="T37" s="184"/>
      <c r="U37" s="831"/>
      <c r="V37" s="832"/>
      <c r="W37" s="833"/>
      <c r="X37" s="834"/>
      <c r="Y37" s="835"/>
      <c r="Z37" s="6"/>
      <c r="AA37" s="99" t="s">
        <v>73</v>
      </c>
      <c r="AB37" s="185" t="s">
        <v>74</v>
      </c>
      <c r="AC37" s="98"/>
      <c r="AD37" s="91"/>
      <c r="AE37" s="152"/>
      <c r="AF37" s="5"/>
      <c r="AG37" s="98"/>
      <c r="AH37" s="98"/>
      <c r="AI37" s="98"/>
      <c r="AJ37" s="186"/>
      <c r="AL37" s="5"/>
      <c r="AM37" s="6"/>
      <c r="AN37" s="6"/>
      <c r="AO37" s="6"/>
      <c r="AP37" s="7"/>
    </row>
    <row r="38" spans="1:42" ht="18" customHeight="1">
      <c r="A38" s="175"/>
      <c r="B38" s="187"/>
      <c r="C38" s="188"/>
      <c r="D38" s="178"/>
      <c r="E38" s="189"/>
      <c r="F38" s="178"/>
      <c r="G38" s="178"/>
      <c r="H38" s="178"/>
      <c r="I38" s="190"/>
      <c r="J38" s="191"/>
      <c r="K38" s="192"/>
      <c r="L38" s="823"/>
      <c r="M38" s="824"/>
      <c r="N38" s="6"/>
      <c r="O38" s="80"/>
      <c r="P38" s="85"/>
      <c r="Q38" s="131"/>
      <c r="R38" s="131"/>
      <c r="S38" s="183"/>
      <c r="T38" s="184"/>
      <c r="U38" s="831"/>
      <c r="V38" s="832"/>
      <c r="W38" s="833"/>
      <c r="X38" s="834"/>
      <c r="Y38" s="835"/>
      <c r="Z38" s="6"/>
      <c r="AA38" s="99">
        <v>1.1000000000000001</v>
      </c>
      <c r="AB38" s="98" t="s">
        <v>75</v>
      </c>
      <c r="AC38" s="193">
        <v>1.17</v>
      </c>
      <c r="AD38" s="91" t="s">
        <v>21</v>
      </c>
      <c r="AE38" s="152"/>
      <c r="AF38" s="194" t="s">
        <v>76</v>
      </c>
      <c r="AG38" s="98" t="s">
        <v>77</v>
      </c>
      <c r="AH38" s="98">
        <v>1.2585999999999999</v>
      </c>
      <c r="AI38" s="98" t="s">
        <v>78</v>
      </c>
      <c r="AJ38" s="186" t="s">
        <v>79</v>
      </c>
      <c r="AL38" s="5"/>
      <c r="AM38" s="6"/>
      <c r="AN38" s="6"/>
      <c r="AO38" s="6"/>
      <c r="AP38" s="7"/>
    </row>
    <row r="39" spans="1:42" ht="18" customHeight="1">
      <c r="A39" s="175"/>
      <c r="B39" s="195"/>
      <c r="C39" s="188"/>
      <c r="D39" s="178"/>
      <c r="E39" s="196"/>
      <c r="F39" s="178"/>
      <c r="G39" s="178"/>
      <c r="H39" s="178"/>
      <c r="I39" s="190"/>
      <c r="J39" s="197"/>
      <c r="K39" s="176"/>
      <c r="L39" s="823"/>
      <c r="M39" s="824"/>
      <c r="N39" s="6"/>
      <c r="O39" s="80"/>
      <c r="P39" s="85"/>
      <c r="Q39" s="131"/>
      <c r="R39" s="131"/>
      <c r="S39" s="183"/>
      <c r="T39" s="184"/>
      <c r="U39" s="831"/>
      <c r="V39" s="832"/>
      <c r="W39" s="833"/>
      <c r="X39" s="834"/>
      <c r="Y39" s="835"/>
      <c r="Z39" s="6"/>
      <c r="AA39" s="99" t="s">
        <v>80</v>
      </c>
      <c r="AB39" s="98" t="s">
        <v>81</v>
      </c>
      <c r="AC39" s="198">
        <f>176/50</f>
        <v>3.52</v>
      </c>
      <c r="AD39" s="91" t="s">
        <v>32</v>
      </c>
      <c r="AE39" s="159"/>
      <c r="AF39" s="5"/>
      <c r="AG39" s="98" t="s">
        <v>82</v>
      </c>
      <c r="AH39" s="98">
        <v>1.2</v>
      </c>
      <c r="AI39" s="98" t="s">
        <v>78</v>
      </c>
      <c r="AJ39" s="186"/>
      <c r="AL39" s="5"/>
      <c r="AM39" s="98" t="s">
        <v>83</v>
      </c>
      <c r="AN39" s="6"/>
      <c r="AO39" s="6"/>
      <c r="AP39" s="7"/>
    </row>
    <row r="40" spans="1:42" ht="18" customHeight="1">
      <c r="A40" s="175"/>
      <c r="B40" s="195"/>
      <c r="C40" s="199"/>
      <c r="D40" s="200"/>
      <c r="E40" s="200"/>
      <c r="F40" s="200"/>
      <c r="G40" s="200"/>
      <c r="H40" s="200"/>
      <c r="I40" s="200"/>
      <c r="J40" s="201"/>
      <c r="K40" s="202"/>
      <c r="L40" s="823"/>
      <c r="M40" s="824"/>
      <c r="N40" s="6"/>
      <c r="O40" s="80"/>
      <c r="P40" s="85"/>
      <c r="Q40" s="131"/>
      <c r="R40" s="131"/>
      <c r="S40" s="183"/>
      <c r="T40" s="184"/>
      <c r="U40" s="831"/>
      <c r="V40" s="832"/>
      <c r="W40" s="833"/>
      <c r="X40" s="834"/>
      <c r="Y40" s="835"/>
      <c r="Z40" s="6"/>
      <c r="AA40" s="99">
        <v>15</v>
      </c>
      <c r="AB40" s="98" t="s">
        <v>84</v>
      </c>
      <c r="AC40" s="98">
        <v>0.50880000000000003</v>
      </c>
      <c r="AD40" s="91" t="s">
        <v>21</v>
      </c>
      <c r="AE40" s="159"/>
      <c r="AF40" s="5"/>
      <c r="AH40" s="98"/>
      <c r="AI40" s="98"/>
      <c r="AJ40" s="186" t="str">
        <f>AG41</f>
        <v>Whell Loader</v>
      </c>
      <c r="AL40" s="5"/>
      <c r="AM40" s="98" t="s">
        <v>85</v>
      </c>
      <c r="AN40" s="6"/>
      <c r="AO40" s="6"/>
      <c r="AP40" s="7"/>
    </row>
    <row r="41" spans="1:42" ht="18" customHeight="1">
      <c r="A41" s="175"/>
      <c r="B41" s="187"/>
      <c r="C41" s="203"/>
      <c r="D41" s="196"/>
      <c r="E41" s="178"/>
      <c r="F41" s="178"/>
      <c r="G41" s="178"/>
      <c r="H41" s="178"/>
      <c r="I41" s="190"/>
      <c r="J41" s="204"/>
      <c r="K41" s="205"/>
      <c r="L41" s="823"/>
      <c r="M41" s="824"/>
      <c r="N41" s="6"/>
      <c r="O41" s="80"/>
      <c r="P41" s="85"/>
      <c r="Q41" s="131"/>
      <c r="R41" s="131"/>
      <c r="S41" s="183"/>
      <c r="T41" s="184"/>
      <c r="U41" s="831"/>
      <c r="V41" s="832"/>
      <c r="W41" s="833"/>
      <c r="X41" s="834"/>
      <c r="Y41" s="835"/>
      <c r="Z41" s="6"/>
      <c r="AA41" s="99" t="s">
        <v>32</v>
      </c>
      <c r="AB41" s="98"/>
      <c r="AC41" s="98"/>
      <c r="AD41" s="91"/>
      <c r="AE41" s="152"/>
      <c r="AF41" s="194" t="s">
        <v>76</v>
      </c>
      <c r="AG41" s="98" t="s">
        <v>83</v>
      </c>
      <c r="AH41" s="98"/>
      <c r="AI41" s="98"/>
      <c r="AJ41" s="186" t="str">
        <f>AG42</f>
        <v>Dump Truck</v>
      </c>
      <c r="AL41" s="5"/>
      <c r="AM41" s="98" t="s">
        <v>86</v>
      </c>
      <c r="AN41" s="6"/>
      <c r="AO41" s="6"/>
      <c r="AP41" s="7"/>
    </row>
    <row r="42" spans="1:42" ht="18" customHeight="1">
      <c r="A42" s="175"/>
      <c r="B42" s="187"/>
      <c r="C42" s="206"/>
      <c r="D42" s="207"/>
      <c r="E42" s="178"/>
      <c r="F42" s="178"/>
      <c r="G42" s="178"/>
      <c r="H42" s="178"/>
      <c r="I42" s="190"/>
      <c r="J42" s="208"/>
      <c r="K42" s="209"/>
      <c r="L42" s="823"/>
      <c r="M42" s="824"/>
      <c r="N42" s="6"/>
      <c r="O42" s="80"/>
      <c r="P42" s="85"/>
      <c r="Q42" s="131"/>
      <c r="R42" s="131"/>
      <c r="S42" s="183"/>
      <c r="T42" s="184"/>
      <c r="U42" s="831"/>
      <c r="V42" s="832"/>
      <c r="W42" s="833"/>
      <c r="X42" s="834"/>
      <c r="Y42" s="835"/>
      <c r="Z42" s="6"/>
      <c r="AA42" s="99"/>
      <c r="AB42" s="98" t="s">
        <v>87</v>
      </c>
      <c r="AC42" s="98">
        <v>1.1044</v>
      </c>
      <c r="AD42" s="91" t="s">
        <v>88</v>
      </c>
      <c r="AE42" s="152"/>
      <c r="AF42" s="194"/>
      <c r="AG42" s="98" t="s">
        <v>41</v>
      </c>
      <c r="AH42" s="98"/>
      <c r="AI42" s="98"/>
      <c r="AJ42" s="7"/>
      <c r="AL42" s="5"/>
      <c r="AM42" s="98" t="s">
        <v>89</v>
      </c>
      <c r="AN42" s="6"/>
      <c r="AO42" s="6"/>
      <c r="AP42" s="7"/>
    </row>
    <row r="43" spans="1:42" ht="18" customHeight="1" thickBot="1">
      <c r="A43" s="175"/>
      <c r="B43" s="210"/>
      <c r="C43" s="211"/>
      <c r="D43" s="212"/>
      <c r="E43" s="178"/>
      <c r="F43" s="178"/>
      <c r="G43" s="178"/>
      <c r="H43" s="178"/>
      <c r="I43" s="190"/>
      <c r="J43" s="213"/>
      <c r="K43" s="187"/>
      <c r="L43" s="823"/>
      <c r="M43" s="824"/>
      <c r="N43" s="6"/>
      <c r="O43" s="214"/>
      <c r="P43" s="215"/>
      <c r="Q43" s="216"/>
      <c r="R43" s="216"/>
      <c r="S43" s="217"/>
      <c r="T43" s="218"/>
      <c r="U43" s="831"/>
      <c r="V43" s="832"/>
      <c r="W43" s="833"/>
      <c r="X43" s="834"/>
      <c r="Y43" s="835"/>
      <c r="Z43" s="6"/>
      <c r="AA43" s="99"/>
      <c r="AB43" s="98" t="s">
        <v>89</v>
      </c>
      <c r="AC43" s="98">
        <v>0.28270000000000001</v>
      </c>
      <c r="AD43" s="91" t="s">
        <v>88</v>
      </c>
      <c r="AE43" s="152"/>
      <c r="AF43" s="194"/>
      <c r="AG43" s="98" t="s">
        <v>90</v>
      </c>
      <c r="AH43" s="98"/>
      <c r="AI43" s="98"/>
      <c r="AJ43" s="7"/>
      <c r="AL43" s="5"/>
      <c r="AM43" s="98" t="s">
        <v>43</v>
      </c>
      <c r="AN43" s="6"/>
      <c r="AO43" s="6"/>
      <c r="AP43" s="7"/>
    </row>
    <row r="44" spans="1:42" ht="18" customHeight="1" thickTop="1">
      <c r="A44" s="175"/>
      <c r="B44" s="210"/>
      <c r="C44" s="219"/>
      <c r="D44" s="207"/>
      <c r="E44" s="178"/>
      <c r="F44" s="178"/>
      <c r="G44" s="178"/>
      <c r="H44" s="178"/>
      <c r="I44" s="190"/>
      <c r="J44" s="213"/>
      <c r="K44" s="209"/>
      <c r="L44" s="823"/>
      <c r="M44" s="824"/>
      <c r="N44" s="6"/>
      <c r="O44" s="220"/>
      <c r="P44" s="220"/>
      <c r="Q44" s="220"/>
      <c r="R44" s="220"/>
      <c r="S44" s="220"/>
      <c r="T44" s="220"/>
      <c r="U44" s="220"/>
      <c r="V44" s="220"/>
      <c r="W44" s="220"/>
      <c r="X44" s="220"/>
      <c r="Y44" s="221"/>
      <c r="AA44" s="99"/>
      <c r="AB44" s="98"/>
      <c r="AC44" s="98"/>
      <c r="AD44" s="91"/>
      <c r="AE44" s="152"/>
      <c r="AF44" s="194"/>
      <c r="AG44" s="98" t="s">
        <v>91</v>
      </c>
      <c r="AH44" s="98"/>
      <c r="AI44" s="98"/>
      <c r="AJ44" s="7"/>
      <c r="AL44" s="41"/>
      <c r="AM44" s="112"/>
      <c r="AN44" s="42"/>
      <c r="AO44" s="42"/>
      <c r="AP44" s="43"/>
    </row>
    <row r="45" spans="1:42" ht="18" customHeight="1">
      <c r="A45" s="175"/>
      <c r="B45" s="222"/>
      <c r="C45" s="223"/>
      <c r="D45" s="224"/>
      <c r="E45" s="225"/>
      <c r="F45" s="196"/>
      <c r="G45" s="178"/>
      <c r="H45" s="178"/>
      <c r="I45" s="190"/>
      <c r="J45" s="213"/>
      <c r="K45" s="226"/>
      <c r="L45" s="823"/>
      <c r="M45" s="824"/>
      <c r="N45" s="6"/>
      <c r="O45" s="227" t="s">
        <v>92</v>
      </c>
      <c r="P45" s="228"/>
      <c r="Q45" s="228"/>
      <c r="R45" s="228"/>
      <c r="S45" s="228"/>
      <c r="T45" s="228"/>
      <c r="U45" s="228"/>
      <c r="V45" s="228"/>
      <c r="W45" s="228"/>
      <c r="X45" s="228"/>
      <c r="Y45" s="229"/>
      <c r="AA45" s="99"/>
      <c r="AB45" s="98" t="s">
        <v>93</v>
      </c>
      <c r="AC45" s="98">
        <v>8.8353000000000002</v>
      </c>
      <c r="AD45" s="91" t="s">
        <v>88</v>
      </c>
      <c r="AE45" s="152"/>
      <c r="AF45" s="194"/>
      <c r="AG45" s="98" t="s">
        <v>89</v>
      </c>
      <c r="AH45" s="98"/>
      <c r="AI45" s="98"/>
      <c r="AJ45" s="7"/>
      <c r="AM45" s="98"/>
    </row>
    <row r="46" spans="1:42" ht="18" customHeight="1" thickBot="1">
      <c r="A46" s="175"/>
      <c r="B46" s="210"/>
      <c r="C46" s="230"/>
      <c r="D46" s="212"/>
      <c r="E46" s="231"/>
      <c r="F46" s="196"/>
      <c r="G46" s="178"/>
      <c r="H46" s="178"/>
      <c r="I46" s="190"/>
      <c r="J46" s="232"/>
      <c r="K46" s="195"/>
      <c r="L46" s="823"/>
      <c r="M46" s="824"/>
      <c r="N46" s="6"/>
      <c r="O46" s="233"/>
      <c r="P46" s="233"/>
      <c r="Q46" s="233"/>
      <c r="R46" s="233"/>
      <c r="S46" s="233"/>
      <c r="T46" s="233"/>
      <c r="U46" s="233"/>
      <c r="V46" s="233"/>
      <c r="W46" s="233"/>
      <c r="X46" s="233"/>
      <c r="Y46" s="234"/>
      <c r="AA46" s="99"/>
      <c r="AB46" s="98" t="s">
        <v>94</v>
      </c>
      <c r="AC46" s="98">
        <v>2.2088000000000001</v>
      </c>
      <c r="AD46" s="91"/>
      <c r="AE46" s="152"/>
      <c r="AF46" s="194" t="s">
        <v>76</v>
      </c>
      <c r="AG46" s="98" t="s">
        <v>95</v>
      </c>
      <c r="AH46" s="98"/>
      <c r="AI46" s="98"/>
      <c r="AJ46" s="7"/>
    </row>
    <row r="47" spans="1:42" ht="17.25" customHeight="1" thickTop="1" thickBot="1">
      <c r="A47" s="175"/>
      <c r="B47" s="226"/>
      <c r="C47" s="235"/>
      <c r="D47" s="178"/>
      <c r="E47" s="178"/>
      <c r="F47" s="178"/>
      <c r="G47" s="178"/>
      <c r="H47" s="178"/>
      <c r="I47" s="190"/>
      <c r="J47" s="236"/>
      <c r="K47" s="226"/>
      <c r="L47" s="823"/>
      <c r="M47" s="824"/>
      <c r="N47" s="6"/>
      <c r="O47" s="825" t="s">
        <v>0</v>
      </c>
      <c r="P47" s="827" t="s">
        <v>96</v>
      </c>
      <c r="Q47" s="828"/>
      <c r="R47" s="828"/>
      <c r="S47" s="237"/>
      <c r="T47" s="811" t="s">
        <v>97</v>
      </c>
      <c r="U47" s="813" t="s">
        <v>29</v>
      </c>
      <c r="V47" s="814"/>
      <c r="W47" s="817"/>
      <c r="X47" s="818"/>
      <c r="Y47" s="819"/>
      <c r="Z47" s="6"/>
      <c r="AA47" s="99"/>
      <c r="AB47" s="98" t="s">
        <v>98</v>
      </c>
      <c r="AC47" s="98">
        <v>1.1044</v>
      </c>
      <c r="AD47" s="91"/>
      <c r="AE47" s="152"/>
      <c r="AF47" s="238"/>
      <c r="AG47" s="112" t="s">
        <v>42</v>
      </c>
      <c r="AH47" s="112"/>
      <c r="AI47" s="112"/>
      <c r="AJ47" s="43"/>
    </row>
    <row r="48" spans="1:42" ht="18" customHeight="1" thickBot="1">
      <c r="A48" s="175"/>
      <c r="B48" s="226"/>
      <c r="C48" s="235"/>
      <c r="D48" s="178"/>
      <c r="E48" s="178"/>
      <c r="F48" s="178"/>
      <c r="G48" s="178"/>
      <c r="H48" s="178"/>
      <c r="I48" s="190"/>
      <c r="J48" s="236"/>
      <c r="K48" s="226"/>
      <c r="L48" s="823"/>
      <c r="M48" s="824"/>
      <c r="N48" s="6"/>
      <c r="O48" s="826"/>
      <c r="P48" s="829"/>
      <c r="Q48" s="830"/>
      <c r="R48" s="830"/>
      <c r="S48" s="239"/>
      <c r="T48" s="812"/>
      <c r="U48" s="815"/>
      <c r="V48" s="816"/>
      <c r="W48" s="820"/>
      <c r="X48" s="821"/>
      <c r="Y48" s="822"/>
      <c r="Z48" s="6"/>
      <c r="AA48" s="99"/>
      <c r="AB48" s="98"/>
      <c r="AC48" s="98"/>
      <c r="AD48" s="91"/>
      <c r="AE48" s="152"/>
      <c r="AF48" s="152"/>
      <c r="AG48" s="152"/>
      <c r="AH48" s="152"/>
      <c r="AI48" s="152"/>
    </row>
    <row r="49" spans="1:36" ht="17.25" customHeight="1" thickTop="1" thickBot="1">
      <c r="A49" s="240"/>
      <c r="B49" s="241"/>
      <c r="C49" s="242"/>
      <c r="D49" s="243"/>
      <c r="E49" s="243"/>
      <c r="F49" s="243"/>
      <c r="G49" s="243"/>
      <c r="H49" s="243"/>
      <c r="I49" s="244"/>
      <c r="J49" s="245"/>
      <c r="K49" s="241"/>
      <c r="L49" s="246"/>
      <c r="M49" s="247"/>
      <c r="N49" s="6"/>
      <c r="O49" s="63"/>
      <c r="P49" s="64"/>
      <c r="Q49" s="65"/>
      <c r="R49" s="65"/>
      <c r="S49" s="248"/>
      <c r="T49" s="249"/>
      <c r="U49" s="250"/>
      <c r="V49" s="250"/>
      <c r="W49" s="251"/>
      <c r="X49" s="252"/>
      <c r="Y49" s="253"/>
      <c r="Z49" s="6"/>
      <c r="AA49" s="238"/>
      <c r="AB49" s="112"/>
      <c r="AC49" s="112"/>
      <c r="AD49" s="157"/>
      <c r="AE49" s="152"/>
      <c r="AF49" s="2"/>
      <c r="AG49" s="173" t="s">
        <v>99</v>
      </c>
      <c r="AH49" s="153"/>
      <c r="AI49" s="172"/>
      <c r="AJ49" s="254" t="s">
        <v>100</v>
      </c>
    </row>
    <row r="50" spans="1:36" ht="15" customHeight="1" thickTop="1">
      <c r="A50" s="25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256"/>
      <c r="P50" s="257"/>
      <c r="Q50" s="258"/>
      <c r="R50" s="258"/>
      <c r="S50" s="259"/>
      <c r="T50" s="260"/>
      <c r="U50" s="261"/>
      <c r="V50" s="261"/>
      <c r="W50" s="262"/>
      <c r="X50" s="263"/>
      <c r="Y50" s="264"/>
      <c r="Z50" s="6"/>
      <c r="AA50" s="152"/>
      <c r="AB50" s="152"/>
      <c r="AC50" s="152"/>
      <c r="AD50" s="152"/>
      <c r="AE50" s="152"/>
      <c r="AF50" s="5"/>
      <c r="AG50" s="90" t="s">
        <v>35</v>
      </c>
      <c r="AH50" s="98" t="s">
        <v>10</v>
      </c>
      <c r="AI50" s="91"/>
      <c r="AJ50" s="265"/>
    </row>
    <row r="51" spans="1:36" ht="18" customHeight="1">
      <c r="A51" s="266" t="s">
        <v>101</v>
      </c>
      <c r="B51" s="267"/>
      <c r="C51" s="267"/>
      <c r="D51" s="267"/>
      <c r="E51" s="267"/>
      <c r="F51" s="267"/>
      <c r="G51" s="267"/>
      <c r="H51" s="267"/>
      <c r="I51" s="6"/>
      <c r="J51" s="6"/>
      <c r="K51" s="6"/>
      <c r="L51" s="6"/>
      <c r="M51" s="6"/>
      <c r="N51" s="6"/>
      <c r="O51" s="268">
        <v>1</v>
      </c>
      <c r="P51" s="269" t="s">
        <v>102</v>
      </c>
      <c r="Q51" s="270"/>
      <c r="R51" s="258"/>
      <c r="S51" s="259"/>
      <c r="T51" s="271">
        <v>1</v>
      </c>
      <c r="U51" s="807" t="s">
        <v>103</v>
      </c>
      <c r="V51" s="808"/>
      <c r="W51" s="262"/>
      <c r="X51" s="263"/>
      <c r="Y51" s="264"/>
      <c r="Z51" s="6"/>
      <c r="AA51" s="171"/>
      <c r="AB51" s="153" t="s">
        <v>104</v>
      </c>
      <c r="AC51" s="153" t="s">
        <v>105</v>
      </c>
      <c r="AD51" s="172"/>
      <c r="AE51" s="152"/>
      <c r="AF51" s="5"/>
      <c r="AG51" s="98" t="s">
        <v>106</v>
      </c>
      <c r="AH51" s="98" t="s">
        <v>107</v>
      </c>
      <c r="AI51" s="91">
        <v>0.67900000000000005</v>
      </c>
      <c r="AJ51" s="265">
        <v>0.84870000000000001</v>
      </c>
    </row>
    <row r="52" spans="1:36" ht="18" customHeight="1" thickBot="1">
      <c r="A52" s="272"/>
      <c r="B52" s="267"/>
      <c r="C52" s="267"/>
      <c r="D52" s="267"/>
      <c r="E52" s="267"/>
      <c r="F52" s="267"/>
      <c r="G52" s="267"/>
      <c r="H52" s="267"/>
      <c r="I52" s="6"/>
      <c r="J52" s="6"/>
      <c r="K52" s="6"/>
      <c r="L52" s="6"/>
      <c r="M52" s="6"/>
      <c r="N52" s="6"/>
      <c r="O52" s="268">
        <v>2</v>
      </c>
      <c r="P52" s="269" t="s">
        <v>108</v>
      </c>
      <c r="Q52" s="273"/>
      <c r="R52" s="258"/>
      <c r="S52" s="259"/>
      <c r="T52" s="274">
        <v>1</v>
      </c>
      <c r="U52" s="807" t="s">
        <v>103</v>
      </c>
      <c r="V52" s="808"/>
      <c r="W52" s="262"/>
      <c r="X52" s="263"/>
      <c r="Y52" s="264"/>
      <c r="Z52" s="6"/>
      <c r="AA52" s="99" t="s">
        <v>10</v>
      </c>
      <c r="AB52" s="98">
        <f>422.3/50</f>
        <v>8.4459999999999997</v>
      </c>
      <c r="AC52" s="98">
        <f>327.54/50</f>
        <v>6.5508000000000006</v>
      </c>
      <c r="AD52" s="91" t="s">
        <v>32</v>
      </c>
      <c r="AE52" s="152"/>
      <c r="AF52" s="5"/>
      <c r="AG52" s="98" t="s">
        <v>62</v>
      </c>
      <c r="AH52" s="98" t="s">
        <v>109</v>
      </c>
      <c r="AI52" s="91">
        <v>0.37080000000000002</v>
      </c>
      <c r="AJ52" s="265">
        <v>0.20599999999999999</v>
      </c>
    </row>
    <row r="53" spans="1:36" ht="18" customHeight="1" thickTop="1">
      <c r="A53" s="275"/>
      <c r="B53" s="276"/>
      <c r="C53" s="276"/>
      <c r="D53" s="276"/>
      <c r="E53" s="276"/>
      <c r="F53" s="277"/>
      <c r="G53" s="277"/>
      <c r="H53" s="278"/>
      <c r="I53" s="277"/>
      <c r="J53" s="278"/>
      <c r="K53" s="279"/>
      <c r="L53" s="6"/>
      <c r="M53" s="6"/>
      <c r="N53" s="6"/>
      <c r="O53" s="268">
        <v>3</v>
      </c>
      <c r="P53" s="269" t="s">
        <v>110</v>
      </c>
      <c r="Q53" s="273"/>
      <c r="R53" s="258"/>
      <c r="S53" s="259"/>
      <c r="T53" s="271">
        <v>10</v>
      </c>
      <c r="U53" s="807" t="s">
        <v>103</v>
      </c>
      <c r="V53" s="808"/>
      <c r="W53" s="262"/>
      <c r="X53" s="263"/>
      <c r="Y53" s="264"/>
      <c r="Z53" s="6"/>
      <c r="AA53" s="280" t="s">
        <v>17</v>
      </c>
      <c r="AB53" s="98">
        <v>0.54120000000000001</v>
      </c>
      <c r="AC53" s="98">
        <v>0.50239999999999996</v>
      </c>
      <c r="AD53" s="91" t="s">
        <v>21</v>
      </c>
      <c r="AE53" s="152"/>
      <c r="AF53" s="5"/>
      <c r="AG53" s="98"/>
      <c r="AH53" s="98"/>
      <c r="AI53" s="91"/>
      <c r="AJ53" s="265"/>
    </row>
    <row r="54" spans="1:36" ht="18" customHeight="1">
      <c r="A54" s="281" t="s">
        <v>111</v>
      </c>
      <c r="B54" s="282"/>
      <c r="C54" s="282"/>
      <c r="D54" s="282"/>
      <c r="E54" s="282"/>
      <c r="F54" s="283"/>
      <c r="G54" s="283"/>
      <c r="H54" s="284"/>
      <c r="I54" s="809" t="s">
        <v>112</v>
      </c>
      <c r="J54" s="810"/>
      <c r="K54" s="285"/>
      <c r="L54" s="6"/>
      <c r="M54" s="6"/>
      <c r="N54" s="6"/>
      <c r="O54" s="268">
        <v>4</v>
      </c>
      <c r="P54" s="269" t="s">
        <v>113</v>
      </c>
      <c r="Q54" s="273"/>
      <c r="R54" s="258"/>
      <c r="S54" s="259"/>
      <c r="T54" s="271">
        <v>10</v>
      </c>
      <c r="U54" s="807" t="s">
        <v>103</v>
      </c>
      <c r="V54" s="808"/>
      <c r="W54" s="262"/>
      <c r="X54" s="263"/>
      <c r="Y54" s="264"/>
      <c r="Z54" s="6"/>
      <c r="AA54" s="99" t="s">
        <v>114</v>
      </c>
      <c r="AB54" s="98">
        <v>0.74399999999999999</v>
      </c>
      <c r="AC54" s="98">
        <v>0.90529999999999999</v>
      </c>
      <c r="AD54" s="91" t="s">
        <v>21</v>
      </c>
      <c r="AE54" s="152"/>
      <c r="AF54" s="238"/>
      <c r="AG54" s="112"/>
      <c r="AH54" s="112"/>
      <c r="AI54" s="157"/>
      <c r="AJ54" s="265"/>
    </row>
    <row r="55" spans="1:36" ht="18" customHeight="1" thickBot="1">
      <c r="A55" s="286"/>
      <c r="B55" s="287"/>
      <c r="C55" s="287"/>
      <c r="D55" s="287"/>
      <c r="E55" s="287"/>
      <c r="F55" s="287"/>
      <c r="G55" s="287"/>
      <c r="H55" s="288"/>
      <c r="I55" s="287"/>
      <c r="J55" s="288"/>
      <c r="K55" s="289"/>
      <c r="L55" s="6"/>
      <c r="M55" s="6"/>
      <c r="N55" s="6"/>
      <c r="O55" s="268">
        <v>5</v>
      </c>
      <c r="P55" s="269" t="s">
        <v>115</v>
      </c>
      <c r="Q55" s="273"/>
      <c r="R55" s="258"/>
      <c r="S55" s="259"/>
      <c r="T55" s="271">
        <v>3</v>
      </c>
      <c r="U55" s="807" t="s">
        <v>103</v>
      </c>
      <c r="V55" s="808"/>
      <c r="W55" s="262"/>
      <c r="X55" s="263"/>
      <c r="Y55" s="264"/>
      <c r="Z55" s="6"/>
      <c r="AA55" s="99" t="s">
        <v>116</v>
      </c>
      <c r="AB55" s="98">
        <v>0.25</v>
      </c>
      <c r="AC55" s="98">
        <v>0.1</v>
      </c>
      <c r="AD55" s="91" t="s">
        <v>21</v>
      </c>
      <c r="AE55" s="152"/>
      <c r="AF55" s="2"/>
      <c r="AG55" s="173" t="s">
        <v>117</v>
      </c>
      <c r="AH55" s="153"/>
      <c r="AI55" s="172"/>
      <c r="AJ55" s="290" t="s">
        <v>118</v>
      </c>
    </row>
    <row r="56" spans="1:36" ht="18" customHeight="1" thickTop="1">
      <c r="A56" s="291" t="s">
        <v>169</v>
      </c>
      <c r="B56" s="292"/>
      <c r="C56" s="292"/>
      <c r="D56" s="292"/>
      <c r="E56" s="292"/>
      <c r="F56" s="293"/>
      <c r="G56" s="293"/>
      <c r="H56" s="294"/>
      <c r="I56" s="295"/>
      <c r="J56" s="296"/>
      <c r="K56" s="297"/>
      <c r="L56" s="6"/>
      <c r="M56" s="6"/>
      <c r="N56" s="6"/>
      <c r="O56" s="268">
        <v>6</v>
      </c>
      <c r="P56" s="269" t="s">
        <v>120</v>
      </c>
      <c r="Q56" s="273"/>
      <c r="R56" s="258"/>
      <c r="S56" s="259"/>
      <c r="T56" s="274">
        <v>1</v>
      </c>
      <c r="U56" s="807" t="s">
        <v>103</v>
      </c>
      <c r="V56" s="808"/>
      <c r="W56" s="262"/>
      <c r="X56" s="263"/>
      <c r="Y56" s="264"/>
      <c r="Z56" s="6"/>
      <c r="AA56" s="99" t="s">
        <v>121</v>
      </c>
      <c r="AB56" s="98">
        <v>2</v>
      </c>
      <c r="AC56" s="98">
        <v>0.8</v>
      </c>
      <c r="AD56" s="91" t="s">
        <v>32</v>
      </c>
      <c r="AE56" s="152"/>
      <c r="AF56" s="5"/>
      <c r="AG56" s="90" t="s">
        <v>35</v>
      </c>
      <c r="AH56" s="90" t="s">
        <v>10</v>
      </c>
      <c r="AI56" s="91"/>
      <c r="AJ56" s="298"/>
    </row>
    <row r="57" spans="1:36" ht="18" customHeight="1">
      <c r="A57" s="299" t="s">
        <v>122</v>
      </c>
      <c r="B57" s="300"/>
      <c r="C57" s="300"/>
      <c r="D57" s="300"/>
      <c r="E57" s="300"/>
      <c r="F57" s="273"/>
      <c r="G57" s="273"/>
      <c r="H57" s="301"/>
      <c r="I57" s="302">
        <v>1</v>
      </c>
      <c r="J57" s="303" t="s">
        <v>123</v>
      </c>
      <c r="K57" s="304"/>
      <c r="L57" s="6"/>
      <c r="M57" s="6"/>
      <c r="N57" s="6"/>
      <c r="O57" s="268">
        <v>7</v>
      </c>
      <c r="P57" s="269" t="s">
        <v>124</v>
      </c>
      <c r="Q57" s="273"/>
      <c r="R57" s="258"/>
      <c r="S57" s="259"/>
      <c r="T57" s="271">
        <v>5</v>
      </c>
      <c r="U57" s="807" t="s">
        <v>103</v>
      </c>
      <c r="V57" s="808"/>
      <c r="W57" s="262"/>
      <c r="X57" s="263"/>
      <c r="Y57" s="264"/>
      <c r="Z57" s="6"/>
      <c r="AA57" s="99" t="s">
        <v>125</v>
      </c>
      <c r="AB57" s="98"/>
      <c r="AC57" s="98"/>
      <c r="AD57" s="91"/>
      <c r="AE57" s="152"/>
      <c r="AF57" s="5"/>
      <c r="AG57" s="117" t="s">
        <v>64</v>
      </c>
      <c r="AH57" s="117" t="s">
        <v>126</v>
      </c>
      <c r="AI57" s="91">
        <v>0.33050000000000002</v>
      </c>
      <c r="AJ57" s="298">
        <v>0.37190000000000001</v>
      </c>
    </row>
    <row r="58" spans="1:36" ht="18" customHeight="1">
      <c r="A58" s="299"/>
      <c r="B58" s="300"/>
      <c r="C58" s="300"/>
      <c r="D58" s="300"/>
      <c r="E58" s="300"/>
      <c r="F58" s="273"/>
      <c r="G58" s="273"/>
      <c r="H58" s="301"/>
      <c r="I58" s="302"/>
      <c r="J58" s="303"/>
      <c r="K58" s="304"/>
      <c r="L58" s="6"/>
      <c r="M58" s="6"/>
      <c r="N58" s="6"/>
      <c r="O58" s="305"/>
      <c r="P58" s="306"/>
      <c r="Q58" s="306"/>
      <c r="R58" s="306"/>
      <c r="S58" s="307"/>
      <c r="T58" s="308"/>
      <c r="U58" s="309"/>
      <c r="V58" s="309"/>
      <c r="W58" s="310"/>
      <c r="X58" s="311"/>
      <c r="Y58" s="312"/>
      <c r="Z58" s="6"/>
      <c r="AA58" s="99"/>
      <c r="AB58" s="98"/>
      <c r="AC58" s="98"/>
      <c r="AD58" s="91"/>
      <c r="AE58" s="152"/>
      <c r="AF58" s="5"/>
      <c r="AG58" s="117" t="s">
        <v>127</v>
      </c>
      <c r="AH58" s="117" t="s">
        <v>128</v>
      </c>
      <c r="AI58" s="91">
        <v>0.3201</v>
      </c>
      <c r="AJ58" s="298">
        <v>0.1759</v>
      </c>
    </row>
    <row r="59" spans="1:36" ht="18" customHeight="1" thickBot="1">
      <c r="A59" s="299" t="s">
        <v>153</v>
      </c>
      <c r="B59" s="300"/>
      <c r="C59" s="300"/>
      <c r="D59" s="300"/>
      <c r="E59" s="300"/>
      <c r="F59" s="273"/>
      <c r="G59" s="273"/>
      <c r="H59" s="301"/>
      <c r="I59" s="302"/>
      <c r="J59" s="303"/>
      <c r="K59" s="304"/>
      <c r="L59" s="6"/>
      <c r="M59" s="6"/>
      <c r="N59" s="6"/>
      <c r="O59" s="316" t="str">
        <f>IF(T59=0,"",O57+1)</f>
        <v/>
      </c>
      <c r="P59" s="137"/>
      <c r="Q59" s="137"/>
      <c r="R59" s="137"/>
      <c r="S59" s="137"/>
      <c r="T59" s="317"/>
      <c r="U59" s="318"/>
      <c r="V59" s="318"/>
      <c r="W59" s="319"/>
      <c r="X59" s="141"/>
      <c r="Y59" s="142"/>
      <c r="Z59" s="6"/>
      <c r="AA59" s="99" t="str">
        <f>AB42</f>
        <v>Conc. Mixer</v>
      </c>
      <c r="AB59" s="98"/>
      <c r="AC59" s="98"/>
      <c r="AD59" s="91"/>
      <c r="AE59" s="152"/>
      <c r="AF59" s="5"/>
      <c r="AG59" s="117" t="s">
        <v>129</v>
      </c>
      <c r="AH59" s="117" t="s">
        <v>130</v>
      </c>
      <c r="AI59" s="91"/>
      <c r="AJ59" s="298">
        <v>0.1331</v>
      </c>
    </row>
    <row r="60" spans="1:36" ht="18" customHeight="1" thickTop="1">
      <c r="A60" s="299" t="s">
        <v>154</v>
      </c>
      <c r="B60" s="313"/>
      <c r="C60" s="313"/>
      <c r="D60" s="313"/>
      <c r="E60" s="313"/>
      <c r="F60" s="314"/>
      <c r="G60" s="314"/>
      <c r="H60" s="315"/>
      <c r="I60" s="302">
        <v>1</v>
      </c>
      <c r="J60" s="303" t="s">
        <v>123</v>
      </c>
      <c r="K60" s="304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320"/>
      <c r="Z60" s="6"/>
      <c r="AA60" s="99" t="str">
        <f>AB43</f>
        <v>Water Tanker</v>
      </c>
      <c r="AB60" s="98"/>
      <c r="AC60" s="98"/>
      <c r="AD60" s="91"/>
      <c r="AE60" s="152"/>
      <c r="AF60" s="5"/>
      <c r="AG60" s="117" t="s">
        <v>41</v>
      </c>
      <c r="AH60" s="117"/>
      <c r="AI60" s="91"/>
      <c r="AJ60" s="298"/>
    </row>
    <row r="61" spans="1:36" ht="18" customHeight="1">
      <c r="A61" s="299" t="s">
        <v>155</v>
      </c>
      <c r="B61" s="313"/>
      <c r="C61" s="313"/>
      <c r="D61" s="313"/>
      <c r="E61" s="313"/>
      <c r="F61" s="314"/>
      <c r="G61" s="314"/>
      <c r="H61" s="315"/>
      <c r="I61" s="302"/>
      <c r="J61" s="303" t="s">
        <v>123</v>
      </c>
      <c r="K61" s="304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321"/>
      <c r="Z61" s="6"/>
      <c r="AA61" s="99"/>
      <c r="AB61" s="98"/>
      <c r="AC61" s="98"/>
      <c r="AD61" s="91"/>
      <c r="AE61" s="152"/>
      <c r="AF61" s="5"/>
      <c r="AG61" s="117" t="s">
        <v>131</v>
      </c>
      <c r="AH61" s="117"/>
      <c r="AI61" s="91"/>
    </row>
    <row r="62" spans="1:36" ht="18" customHeight="1">
      <c r="A62" s="299" t="s">
        <v>156</v>
      </c>
      <c r="B62" s="313"/>
      <c r="C62" s="313"/>
      <c r="D62" s="313"/>
      <c r="E62" s="313"/>
      <c r="F62" s="314"/>
      <c r="G62" s="314"/>
      <c r="H62" s="315"/>
      <c r="I62" s="302">
        <v>1</v>
      </c>
      <c r="J62" s="303" t="s">
        <v>123</v>
      </c>
      <c r="K62" s="304"/>
      <c r="L62" s="6"/>
      <c r="M62" s="24" t="s">
        <v>132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321"/>
      <c r="Z62" s="6"/>
      <c r="AA62" s="99"/>
      <c r="AB62" s="98"/>
      <c r="AC62" s="98"/>
      <c r="AD62" s="91"/>
      <c r="AE62" s="152"/>
      <c r="AF62" s="5"/>
      <c r="AG62" s="117" t="s">
        <v>91</v>
      </c>
      <c r="AH62" s="117"/>
      <c r="AI62" s="91"/>
    </row>
    <row r="63" spans="1:36" ht="17.25" customHeight="1">
      <c r="A63" s="299"/>
      <c r="B63" s="313"/>
      <c r="C63" s="313"/>
      <c r="D63" s="313"/>
      <c r="E63" s="313"/>
      <c r="F63" s="314"/>
      <c r="G63" s="314"/>
      <c r="H63" s="315"/>
      <c r="I63" s="302"/>
      <c r="J63" s="303" t="s">
        <v>123</v>
      </c>
      <c r="K63" s="304"/>
      <c r="L63" s="6"/>
      <c r="M63" s="26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321"/>
      <c r="Z63" s="6"/>
      <c r="AA63" s="238"/>
      <c r="AB63" s="112"/>
      <c r="AC63" s="112"/>
      <c r="AD63" s="157"/>
      <c r="AE63" s="152"/>
      <c r="AF63" s="5"/>
      <c r="AG63" s="117" t="s">
        <v>133</v>
      </c>
      <c r="AH63" s="117"/>
      <c r="AI63" s="91"/>
    </row>
    <row r="64" spans="1:36" ht="16.5" thickBot="1">
      <c r="A64" s="299" t="s">
        <v>157</v>
      </c>
      <c r="B64" s="313"/>
      <c r="C64" s="313"/>
      <c r="D64" s="313"/>
      <c r="E64" s="313"/>
      <c r="F64" s="314"/>
      <c r="G64" s="314"/>
      <c r="H64" s="315"/>
      <c r="I64" s="302"/>
      <c r="J64" s="303"/>
      <c r="K64" s="304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322"/>
      <c r="Z64" s="6"/>
      <c r="AA64" s="323" t="s">
        <v>134</v>
      </c>
      <c r="AB64" s="152"/>
      <c r="AC64" s="152"/>
      <c r="AD64" s="152"/>
      <c r="AE64" s="152"/>
      <c r="AF64" s="5"/>
      <c r="AG64" s="117" t="s">
        <v>43</v>
      </c>
      <c r="AH64" s="117"/>
      <c r="AI64" s="91"/>
    </row>
    <row r="65" spans="1:35" ht="15" customHeight="1" thickTop="1">
      <c r="A65" s="299" t="s">
        <v>158</v>
      </c>
      <c r="B65" s="313"/>
      <c r="C65" s="313"/>
      <c r="D65" s="313"/>
      <c r="E65" s="313"/>
      <c r="F65" s="314"/>
      <c r="G65" s="314"/>
      <c r="H65" s="315"/>
      <c r="I65" s="302">
        <v>1</v>
      </c>
      <c r="J65" s="303" t="s">
        <v>123</v>
      </c>
      <c r="K65" s="304"/>
      <c r="L65" s="6"/>
      <c r="M65" s="324"/>
      <c r="N65" s="325"/>
      <c r="O65" s="325"/>
      <c r="P65" s="326"/>
      <c r="Q65" s="326"/>
      <c r="R65" s="327"/>
      <c r="S65" s="326"/>
      <c r="T65" s="798" t="s">
        <v>135</v>
      </c>
      <c r="U65" s="799"/>
      <c r="V65" s="799"/>
      <c r="W65" s="799"/>
      <c r="X65" s="799"/>
      <c r="Y65" s="800"/>
      <c r="Z65" s="6"/>
      <c r="AF65" s="41"/>
      <c r="AG65" s="42"/>
      <c r="AH65" s="42"/>
      <c r="AI65" s="43"/>
    </row>
    <row r="66" spans="1:35" ht="18" customHeight="1">
      <c r="A66" s="299" t="s">
        <v>159</v>
      </c>
      <c r="B66" s="313"/>
      <c r="C66" s="313"/>
      <c r="D66" s="313"/>
      <c r="E66" s="313"/>
      <c r="F66" s="314"/>
      <c r="G66" s="314"/>
      <c r="H66" s="315"/>
      <c r="I66" s="302">
        <v>1</v>
      </c>
      <c r="J66" s="303" t="s">
        <v>123</v>
      </c>
      <c r="K66" s="304"/>
      <c r="L66" s="6"/>
      <c r="M66" s="328" t="s">
        <v>26</v>
      </c>
      <c r="N66" s="282" t="s">
        <v>136</v>
      </c>
      <c r="O66" s="282"/>
      <c r="P66" s="329"/>
      <c r="Q66" s="329" t="s">
        <v>137</v>
      </c>
      <c r="R66" s="330" t="s">
        <v>25</v>
      </c>
      <c r="S66" s="329"/>
      <c r="T66" s="282" t="s">
        <v>138</v>
      </c>
      <c r="U66" s="282"/>
      <c r="V66" s="282"/>
      <c r="W66" s="282"/>
      <c r="X66" s="282"/>
      <c r="Y66" s="285"/>
      <c r="AA66" s="1" t="s">
        <v>139</v>
      </c>
      <c r="AB66" s="1">
        <v>1.1000000000000001</v>
      </c>
    </row>
    <row r="67" spans="1:35" ht="18" customHeight="1" thickBot="1">
      <c r="A67" s="299" t="s">
        <v>160</v>
      </c>
      <c r="B67" s="313"/>
      <c r="C67" s="313"/>
      <c r="D67" s="313"/>
      <c r="E67" s="313"/>
      <c r="F67" s="314"/>
      <c r="G67" s="314"/>
      <c r="H67" s="315"/>
      <c r="I67" s="302">
        <v>0</v>
      </c>
      <c r="J67" s="303" t="s">
        <v>123</v>
      </c>
      <c r="K67" s="304"/>
      <c r="L67" s="6"/>
      <c r="M67" s="331"/>
      <c r="N67" s="332"/>
      <c r="O67" s="332"/>
      <c r="P67" s="333"/>
      <c r="Q67" s="333"/>
      <c r="R67" s="334"/>
      <c r="S67" s="333"/>
      <c r="T67" s="335" t="s">
        <v>140</v>
      </c>
      <c r="U67" s="335"/>
      <c r="V67" s="335"/>
      <c r="W67" s="335"/>
      <c r="X67" s="335"/>
      <c r="Y67" s="285"/>
      <c r="AA67" s="1" t="s">
        <v>141</v>
      </c>
      <c r="AB67" s="1">
        <v>2.5000000000000001E-3</v>
      </c>
    </row>
    <row r="68" spans="1:35" ht="18" customHeight="1" thickTop="1">
      <c r="A68" s="299" t="s">
        <v>161</v>
      </c>
      <c r="B68" s="313"/>
      <c r="C68" s="313"/>
      <c r="D68" s="313"/>
      <c r="E68" s="313"/>
      <c r="F68" s="314"/>
      <c r="G68" s="314"/>
      <c r="H68" s="315"/>
      <c r="I68" s="302">
        <v>1</v>
      </c>
      <c r="J68" s="303" t="s">
        <v>123</v>
      </c>
      <c r="K68" s="304"/>
      <c r="L68" s="6"/>
      <c r="M68" s="336"/>
      <c r="N68" s="65"/>
      <c r="O68" s="65"/>
      <c r="P68" s="66"/>
      <c r="Q68" s="66"/>
      <c r="R68" s="337"/>
      <c r="S68" s="66"/>
      <c r="T68" s="65"/>
      <c r="U68" s="65"/>
      <c r="V68" s="65"/>
      <c r="W68" s="65"/>
      <c r="X68" s="65"/>
      <c r="Y68" s="338"/>
    </row>
    <row r="69" spans="1:35" ht="18" customHeight="1" thickBot="1">
      <c r="A69" s="299" t="s">
        <v>162</v>
      </c>
      <c r="B69" s="313"/>
      <c r="C69" s="313"/>
      <c r="D69" s="313"/>
      <c r="E69" s="313"/>
      <c r="F69" s="314"/>
      <c r="G69" s="314"/>
      <c r="H69" s="315"/>
      <c r="I69" s="302"/>
      <c r="J69" s="303" t="s">
        <v>123</v>
      </c>
      <c r="K69" s="341"/>
      <c r="L69" s="6"/>
      <c r="M69" s="342"/>
      <c r="N69" s="258"/>
      <c r="O69" s="258"/>
      <c r="P69" s="343"/>
      <c r="Q69" s="343"/>
      <c r="R69" s="344"/>
      <c r="S69" s="343"/>
      <c r="T69" s="258"/>
      <c r="U69" s="258"/>
      <c r="V69" s="258"/>
      <c r="W69" s="258"/>
      <c r="X69" s="258"/>
      <c r="Y69" s="345"/>
      <c r="AA69" s="346" t="s">
        <v>142</v>
      </c>
    </row>
    <row r="70" spans="1:35" ht="18" customHeight="1" thickTop="1">
      <c r="A70" s="347"/>
      <c r="B70" s="348"/>
      <c r="C70" s="348"/>
      <c r="D70" s="348"/>
      <c r="E70" s="348"/>
      <c r="F70" s="349"/>
      <c r="G70" s="349"/>
      <c r="H70" s="349"/>
      <c r="I70" s="350"/>
      <c r="J70" s="351"/>
      <c r="K70" s="352"/>
      <c r="L70" s="6"/>
      <c r="M70" s="342"/>
      <c r="N70" s="258"/>
      <c r="O70" s="258"/>
      <c r="P70" s="343"/>
      <c r="Q70" s="343"/>
      <c r="R70" s="344"/>
      <c r="S70" s="343"/>
      <c r="T70" s="258"/>
      <c r="U70" s="258"/>
      <c r="V70" s="258"/>
      <c r="W70" s="258"/>
      <c r="X70" s="258"/>
      <c r="Y70" s="345"/>
      <c r="AA70" s="1" t="s">
        <v>143</v>
      </c>
      <c r="AC70" s="1">
        <v>1</v>
      </c>
    </row>
    <row r="71" spans="1:35" ht="18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355"/>
      <c r="L71" s="6"/>
      <c r="M71" s="342"/>
      <c r="N71" s="258"/>
      <c r="O71" s="258"/>
      <c r="P71" s="343"/>
      <c r="Q71" s="343"/>
      <c r="R71" s="344"/>
      <c r="S71" s="343"/>
      <c r="T71" s="258"/>
      <c r="U71" s="258"/>
      <c r="V71" s="258"/>
      <c r="W71" s="258"/>
      <c r="X71" s="258"/>
      <c r="Y71" s="345"/>
      <c r="AA71" s="1" t="s">
        <v>144</v>
      </c>
      <c r="AC71" s="1">
        <v>2</v>
      </c>
    </row>
    <row r="72" spans="1:35" ht="18" customHeight="1">
      <c r="A72" s="353"/>
      <c r="B72" s="339"/>
      <c r="C72" s="339"/>
      <c r="D72" s="339"/>
      <c r="E72" s="339"/>
      <c r="F72" s="16"/>
      <c r="G72" s="16"/>
      <c r="H72" s="16"/>
      <c r="I72" s="340"/>
      <c r="J72" s="354"/>
      <c r="K72" s="355"/>
      <c r="L72" s="6"/>
      <c r="M72" s="342"/>
      <c r="N72" s="258"/>
      <c r="O72" s="258"/>
      <c r="P72" s="343"/>
      <c r="Q72" s="343"/>
      <c r="R72" s="344"/>
      <c r="S72" s="343"/>
      <c r="T72" s="258"/>
      <c r="U72" s="258"/>
      <c r="V72" s="258"/>
      <c r="W72" s="258"/>
      <c r="X72" s="258"/>
      <c r="Y72" s="345"/>
      <c r="AA72" s="1" t="s">
        <v>48</v>
      </c>
      <c r="AC72" s="1">
        <v>0.04</v>
      </c>
    </row>
    <row r="73" spans="1:35" ht="18" customHeight="1">
      <c r="A73" s="353"/>
      <c r="B73" s="339"/>
      <c r="C73" s="339"/>
      <c r="D73" s="339"/>
      <c r="E73" s="339"/>
      <c r="F73" s="16"/>
      <c r="G73" s="16"/>
      <c r="H73" s="16"/>
      <c r="I73" s="340"/>
      <c r="J73" s="354"/>
      <c r="K73" s="355"/>
      <c r="L73" s="6"/>
      <c r="M73" s="342"/>
      <c r="N73" s="258"/>
      <c r="O73" s="258"/>
      <c r="P73" s="343"/>
      <c r="Q73" s="343"/>
      <c r="R73" s="344"/>
      <c r="S73" s="343"/>
      <c r="T73" s="258"/>
      <c r="U73" s="258"/>
      <c r="V73" s="258"/>
      <c r="W73" s="258"/>
      <c r="X73" s="258"/>
      <c r="Y73" s="345"/>
      <c r="AA73" s="1" t="s">
        <v>145</v>
      </c>
      <c r="AC73" s="1">
        <v>1.5</v>
      </c>
    </row>
    <row r="74" spans="1:35" ht="18" customHeight="1" thickBot="1">
      <c r="A74" s="356"/>
      <c r="B74" s="6"/>
      <c r="C74" s="6"/>
      <c r="D74" s="6"/>
      <c r="E74" s="6"/>
      <c r="F74" s="6"/>
      <c r="G74" s="6"/>
      <c r="H74" s="6"/>
      <c r="I74" s="357"/>
      <c r="J74" s="358"/>
      <c r="K74" s="355"/>
      <c r="L74" s="6"/>
      <c r="M74" s="359"/>
      <c r="N74" s="137"/>
      <c r="O74" s="137"/>
      <c r="P74" s="138"/>
      <c r="Q74" s="138"/>
      <c r="R74" s="360"/>
      <c r="S74" s="138"/>
      <c r="T74" s="137"/>
      <c r="U74" s="137"/>
      <c r="V74" s="137"/>
      <c r="W74" s="137"/>
      <c r="X74" s="137"/>
      <c r="Y74" s="361"/>
      <c r="AA74" s="1" t="s">
        <v>146</v>
      </c>
      <c r="AC74" s="1">
        <v>0.86309999999999998</v>
      </c>
    </row>
    <row r="75" spans="1:35" ht="12" thickTop="1">
      <c r="A75" s="36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321"/>
      <c r="Z75" s="6"/>
    </row>
    <row r="76" spans="1:35" ht="15">
      <c r="A76" s="266" t="s">
        <v>147</v>
      </c>
      <c r="B76" s="267"/>
      <c r="C76" s="267"/>
      <c r="D76" s="267"/>
      <c r="E76" s="267"/>
      <c r="F76" s="267"/>
      <c r="G76" s="267"/>
      <c r="H76" s="26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321"/>
      <c r="Z76" s="6"/>
    </row>
    <row r="77" spans="1:35" ht="12" thickBot="1">
      <c r="A77" s="363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321"/>
      <c r="Z77" s="6"/>
    </row>
    <row r="78" spans="1:35" ht="13.5" customHeight="1" thickTop="1">
      <c r="A78" s="364"/>
      <c r="B78" s="349"/>
      <c r="C78" s="349"/>
      <c r="D78" s="349"/>
      <c r="E78" s="349"/>
      <c r="F78" s="349"/>
      <c r="G78" s="365"/>
      <c r="H78" s="801" t="s">
        <v>148</v>
      </c>
      <c r="I78" s="801"/>
      <c r="J78" s="801"/>
      <c r="K78" s="801"/>
      <c r="L78" s="801"/>
      <c r="M78" s="801"/>
      <c r="N78" s="801"/>
      <c r="O78" s="801"/>
      <c r="P78" s="801"/>
      <c r="Q78" s="801"/>
      <c r="R78" s="801"/>
      <c r="S78" s="365"/>
      <c r="T78" s="803" t="s">
        <v>149</v>
      </c>
      <c r="U78" s="801"/>
      <c r="V78" s="801"/>
      <c r="W78" s="801"/>
      <c r="X78" s="801"/>
      <c r="Y78" s="804"/>
    </row>
    <row r="79" spans="1:35">
      <c r="A79" s="366"/>
      <c r="B79" s="367"/>
      <c r="C79" s="367"/>
      <c r="D79" s="367"/>
      <c r="E79" s="367"/>
      <c r="F79" s="367"/>
      <c r="G79" s="368"/>
      <c r="H79" s="802"/>
      <c r="I79" s="802"/>
      <c r="J79" s="802"/>
      <c r="K79" s="802"/>
      <c r="L79" s="802"/>
      <c r="M79" s="802"/>
      <c r="N79" s="802"/>
      <c r="O79" s="802"/>
      <c r="P79" s="802"/>
      <c r="Q79" s="802"/>
      <c r="R79" s="802"/>
      <c r="S79" s="368"/>
      <c r="T79" s="805"/>
      <c r="U79" s="802"/>
      <c r="V79" s="802"/>
      <c r="W79" s="802"/>
      <c r="X79" s="802"/>
      <c r="Y79" s="806"/>
    </row>
    <row r="80" spans="1:35" s="14" customFormat="1" ht="54.75" customHeight="1">
      <c r="A80" s="369" t="s">
        <v>150</v>
      </c>
      <c r="B80" s="370"/>
      <c r="C80" s="370"/>
      <c r="D80" s="370"/>
      <c r="E80" s="370"/>
      <c r="F80" s="370"/>
      <c r="G80" s="371"/>
      <c r="H80" s="370"/>
      <c r="I80" s="370"/>
      <c r="J80" s="370"/>
      <c r="K80" s="370"/>
      <c r="L80" s="370"/>
      <c r="M80" s="370"/>
      <c r="N80" s="370"/>
      <c r="O80" s="370"/>
      <c r="P80" s="370"/>
      <c r="Q80" s="370"/>
      <c r="R80" s="370"/>
      <c r="S80" s="370"/>
      <c r="T80" s="372" t="s">
        <v>151</v>
      </c>
      <c r="U80" s="370"/>
      <c r="V80" s="370"/>
      <c r="W80" s="370"/>
      <c r="X80" s="370"/>
      <c r="Y80" s="373"/>
    </row>
    <row r="81" spans="1:119" s="14" customFormat="1" ht="54.75" customHeight="1">
      <c r="A81" s="374" t="s">
        <v>163</v>
      </c>
      <c r="B81" s="375"/>
      <c r="C81" s="375"/>
      <c r="D81" s="375"/>
      <c r="E81" s="375"/>
      <c r="F81" s="375"/>
      <c r="G81" s="376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7" t="s">
        <v>151</v>
      </c>
      <c r="U81" s="375"/>
      <c r="V81" s="375"/>
      <c r="W81" s="375"/>
      <c r="X81" s="375"/>
      <c r="Y81" s="378"/>
    </row>
    <row r="82" spans="1:119" s="14" customFormat="1" ht="54.75" customHeight="1" thickBot="1">
      <c r="A82" s="385" t="s">
        <v>164</v>
      </c>
      <c r="B82" s="379"/>
      <c r="C82" s="379"/>
      <c r="D82" s="379"/>
      <c r="E82" s="379"/>
      <c r="F82" s="379"/>
      <c r="G82" s="380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81"/>
      <c r="U82" s="379"/>
      <c r="V82" s="379"/>
      <c r="W82" s="379"/>
      <c r="X82" s="379"/>
      <c r="Y82" s="382"/>
    </row>
    <row r="83" spans="1:119" ht="19.5" customHeight="1" thickTop="1">
      <c r="A83" s="901" t="s">
        <v>165</v>
      </c>
      <c r="B83" s="902"/>
      <c r="C83" s="902"/>
      <c r="D83" s="902"/>
      <c r="E83" s="902"/>
      <c r="F83" s="902"/>
      <c r="G83" s="902"/>
      <c r="H83" s="902"/>
      <c r="I83" s="902"/>
      <c r="J83" s="902"/>
      <c r="K83" s="902"/>
      <c r="L83" s="902"/>
      <c r="M83" s="903"/>
      <c r="N83" s="904" t="s">
        <v>1</v>
      </c>
      <c r="O83" s="905"/>
      <c r="P83" s="905"/>
      <c r="Q83" s="906"/>
      <c r="R83" s="910" t="s">
        <v>2</v>
      </c>
      <c r="S83" s="911"/>
      <c r="T83" s="911"/>
      <c r="U83" s="911"/>
      <c r="V83" s="911"/>
      <c r="W83" s="911"/>
      <c r="X83" s="911"/>
      <c r="Y83" s="912"/>
    </row>
    <row r="84" spans="1:119" ht="20.25" customHeight="1">
      <c r="A84" s="919" t="s">
        <v>166</v>
      </c>
      <c r="B84" s="920"/>
      <c r="C84" s="920"/>
      <c r="D84" s="920"/>
      <c r="E84" s="920"/>
      <c r="F84" s="920"/>
      <c r="G84" s="920"/>
      <c r="H84" s="920"/>
      <c r="I84" s="920"/>
      <c r="J84" s="920"/>
      <c r="K84" s="920"/>
      <c r="L84" s="920"/>
      <c r="M84" s="921"/>
      <c r="N84" s="907"/>
      <c r="O84" s="908"/>
      <c r="P84" s="908"/>
      <c r="Q84" s="909"/>
      <c r="R84" s="913"/>
      <c r="S84" s="914"/>
      <c r="T84" s="914"/>
      <c r="U84" s="914"/>
      <c r="V84" s="914"/>
      <c r="W84" s="914"/>
      <c r="X84" s="914"/>
      <c r="Y84" s="915"/>
    </row>
    <row r="85" spans="1:119" ht="15.75" customHeight="1" thickBot="1">
      <c r="A85" s="922" t="s">
        <v>3</v>
      </c>
      <c r="B85" s="923"/>
      <c r="C85" s="923"/>
      <c r="D85" s="923"/>
      <c r="E85" s="923"/>
      <c r="F85" s="923"/>
      <c r="G85" s="923"/>
      <c r="H85" s="923"/>
      <c r="I85" s="923"/>
      <c r="J85" s="923"/>
      <c r="K85" s="923"/>
      <c r="L85" s="923"/>
      <c r="M85" s="924"/>
      <c r="N85" s="907"/>
      <c r="O85" s="908"/>
      <c r="P85" s="908"/>
      <c r="Q85" s="909"/>
      <c r="R85" s="916"/>
      <c r="S85" s="917"/>
      <c r="T85" s="917"/>
      <c r="U85" s="917"/>
      <c r="V85" s="917"/>
      <c r="W85" s="917"/>
      <c r="X85" s="917"/>
      <c r="Y85" s="918"/>
    </row>
    <row r="86" spans="1:119" ht="19.5" customHeight="1" thickTop="1">
      <c r="A86" s="879" t="str">
        <f>A5</f>
        <v>KEGIATAN: PEMBANGUN JALAN PROVINSI PASAMAN - PASAMAN BARAT</v>
      </c>
      <c r="B86" s="880"/>
      <c r="C86" s="880"/>
      <c r="D86" s="880"/>
      <c r="E86" s="880"/>
      <c r="F86" s="880"/>
      <c r="G86" s="880"/>
      <c r="H86" s="880"/>
      <c r="I86" s="880"/>
      <c r="J86" s="880"/>
      <c r="K86" s="880"/>
      <c r="L86" s="880"/>
      <c r="M86" s="881"/>
      <c r="N86" s="882" t="s">
        <v>4</v>
      </c>
      <c r="O86" s="883"/>
      <c r="P86" s="886">
        <f>P5+1</f>
        <v>42109</v>
      </c>
      <c r="Q86" s="887"/>
      <c r="R86" s="890" t="s">
        <v>152</v>
      </c>
      <c r="S86" s="891"/>
      <c r="T86" s="891"/>
      <c r="U86" s="891"/>
      <c r="V86" s="891"/>
      <c r="W86" s="891"/>
      <c r="X86" s="891"/>
      <c r="Y86" s="892"/>
      <c r="AB86" s="2" t="s">
        <v>5</v>
      </c>
      <c r="AC86" s="3" t="s">
        <v>6</v>
      </c>
      <c r="AD86" s="4"/>
      <c r="AE86" s="2" t="s">
        <v>7</v>
      </c>
      <c r="AF86" s="3" t="s">
        <v>6</v>
      </c>
      <c r="AG86" s="4"/>
      <c r="AH86" s="2" t="s">
        <v>8</v>
      </c>
      <c r="AI86" s="3" t="s">
        <v>6</v>
      </c>
      <c r="AJ86" s="4" t="s">
        <v>9</v>
      </c>
    </row>
    <row r="87" spans="1:119" ht="15.75" customHeight="1">
      <c r="A87" s="879" t="str">
        <f>A6</f>
        <v>RUAS : LUBUK SIKAPING - TALU</v>
      </c>
      <c r="B87" s="880"/>
      <c r="C87" s="880"/>
      <c r="D87" s="880"/>
      <c r="E87" s="880"/>
      <c r="F87" s="880"/>
      <c r="G87" s="880"/>
      <c r="H87" s="880"/>
      <c r="I87" s="880"/>
      <c r="J87" s="880"/>
      <c r="K87" s="880"/>
      <c r="L87" s="880"/>
      <c r="M87" s="881"/>
      <c r="N87" s="882"/>
      <c r="O87" s="883"/>
      <c r="P87" s="886"/>
      <c r="Q87" s="887"/>
      <c r="R87" s="893"/>
      <c r="S87" s="894"/>
      <c r="T87" s="894"/>
      <c r="U87" s="894"/>
      <c r="V87" s="894"/>
      <c r="W87" s="894"/>
      <c r="X87" s="894"/>
      <c r="Y87" s="895"/>
      <c r="AB87" s="5" t="s">
        <v>10</v>
      </c>
      <c r="AC87" s="6"/>
      <c r="AD87" s="7"/>
      <c r="AE87" s="5" t="s">
        <v>10</v>
      </c>
      <c r="AF87" s="6"/>
      <c r="AG87" s="7"/>
      <c r="AH87" s="5" t="s">
        <v>10</v>
      </c>
      <c r="AI87" s="6"/>
      <c r="AJ87" s="7"/>
    </row>
    <row r="88" spans="1:119" s="14" customFormat="1" ht="4.5" customHeight="1" thickBot="1">
      <c r="A88" s="8"/>
      <c r="B88" s="9"/>
      <c r="C88" s="9"/>
      <c r="D88" s="9"/>
      <c r="E88" s="10"/>
      <c r="F88" s="9"/>
      <c r="G88" s="9"/>
      <c r="H88" s="11"/>
      <c r="I88" s="12"/>
      <c r="J88" s="12"/>
      <c r="K88" s="12"/>
      <c r="L88" s="12"/>
      <c r="M88" s="13"/>
      <c r="N88" s="884"/>
      <c r="O88" s="885"/>
      <c r="P88" s="888"/>
      <c r="Q88" s="889"/>
      <c r="R88" s="896"/>
      <c r="S88" s="897"/>
      <c r="T88" s="897"/>
      <c r="U88" s="897"/>
      <c r="V88" s="897"/>
      <c r="W88" s="897"/>
      <c r="X88" s="897"/>
      <c r="Y88" s="898"/>
      <c r="AB88" s="15"/>
      <c r="AC88" s="16"/>
      <c r="AD88" s="17"/>
      <c r="AE88" s="15"/>
      <c r="AF88" s="16"/>
      <c r="AG88" s="17"/>
      <c r="AH88" s="15"/>
      <c r="AI88" s="16"/>
      <c r="AJ88" s="17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</row>
    <row r="89" spans="1:119" ht="12" thickTop="1">
      <c r="A89" s="18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20"/>
      <c r="S89" s="19"/>
      <c r="T89" s="19"/>
      <c r="U89" s="19"/>
      <c r="V89" s="19"/>
      <c r="W89" s="21"/>
      <c r="X89" s="19"/>
      <c r="Y89" s="22"/>
      <c r="Z89" s="6"/>
      <c r="AA89" s="6"/>
      <c r="AB89" s="5" t="s">
        <v>11</v>
      </c>
      <c r="AC89" s="6">
        <v>1.1000000000000001</v>
      </c>
      <c r="AD89" s="7" t="s">
        <v>12</v>
      </c>
      <c r="AE89" s="5" t="s">
        <v>13</v>
      </c>
      <c r="AF89" s="6">
        <v>15</v>
      </c>
      <c r="AG89" s="7" t="s">
        <v>14</v>
      </c>
      <c r="AH89" s="5"/>
      <c r="AI89" s="6"/>
      <c r="AJ89" s="7"/>
    </row>
    <row r="90" spans="1:119" ht="15" customHeight="1">
      <c r="A90" s="23" t="s">
        <v>15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24" t="s">
        <v>16</v>
      </c>
      <c r="P90" s="19"/>
      <c r="Q90" s="19"/>
      <c r="R90" s="19"/>
      <c r="S90" s="19"/>
      <c r="T90" s="19"/>
      <c r="U90" s="19"/>
      <c r="V90" s="19"/>
      <c r="W90" s="21"/>
      <c r="X90" s="19"/>
      <c r="Y90" s="22"/>
      <c r="Z90" s="6"/>
      <c r="AA90" s="6"/>
      <c r="AB90" s="5" t="s">
        <v>17</v>
      </c>
      <c r="AC90" s="25">
        <f>10/50</f>
        <v>0.2</v>
      </c>
      <c r="AD90" s="7" t="s">
        <v>18</v>
      </c>
      <c r="AE90" s="5" t="s">
        <v>17</v>
      </c>
      <c r="AF90" s="25">
        <f>10/50</f>
        <v>0.2</v>
      </c>
      <c r="AG90" s="7" t="s">
        <v>18</v>
      </c>
      <c r="AH90" s="5" t="s">
        <v>17</v>
      </c>
      <c r="AI90" s="25">
        <f>4.08/50</f>
        <v>8.1600000000000006E-2</v>
      </c>
      <c r="AJ90" s="7">
        <f>6.24/50</f>
        <v>0.12480000000000001</v>
      </c>
    </row>
    <row r="91" spans="1:119" ht="9" customHeight="1" thickBot="1">
      <c r="A91" s="26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24"/>
      <c r="P91" s="19"/>
      <c r="Q91" s="19"/>
      <c r="R91" s="19"/>
      <c r="S91" s="19"/>
      <c r="T91" s="19"/>
      <c r="U91" s="19"/>
      <c r="V91" s="19"/>
      <c r="W91" s="19"/>
      <c r="X91" s="19"/>
      <c r="Y91" s="27"/>
      <c r="Z91" s="6"/>
      <c r="AB91" s="5"/>
      <c r="AC91" s="25"/>
      <c r="AD91" s="7"/>
      <c r="AE91" s="5"/>
      <c r="AF91" s="25"/>
      <c r="AG91" s="7"/>
      <c r="AH91" s="5"/>
      <c r="AI91" s="25"/>
      <c r="AJ91" s="7"/>
    </row>
    <row r="92" spans="1:119" ht="13.5" thickTop="1">
      <c r="A92" s="899" t="s">
        <v>19</v>
      </c>
      <c r="B92" s="900"/>
      <c r="C92" s="28"/>
      <c r="D92" s="28"/>
      <c r="E92" s="28"/>
      <c r="F92" s="28"/>
      <c r="G92" s="28"/>
      <c r="H92" s="28"/>
      <c r="I92" s="29"/>
      <c r="J92" s="28"/>
      <c r="K92" s="29"/>
      <c r="L92" s="28"/>
      <c r="M92" s="30"/>
      <c r="N92" s="31"/>
      <c r="O92" s="32"/>
      <c r="P92" s="33"/>
      <c r="Q92" s="33"/>
      <c r="R92" s="34"/>
      <c r="S92" s="35"/>
      <c r="T92" s="36"/>
      <c r="U92" s="35"/>
      <c r="V92" s="36"/>
      <c r="W92" s="33"/>
      <c r="X92" s="33"/>
      <c r="Y92" s="37"/>
      <c r="Z92" s="6"/>
      <c r="AA92" s="6"/>
      <c r="AB92" s="5" t="s">
        <v>20</v>
      </c>
      <c r="AC92" s="6">
        <v>4.4999999999999998E-2</v>
      </c>
      <c r="AD92" s="7" t="s">
        <v>21</v>
      </c>
      <c r="AE92" s="5" t="s">
        <v>20</v>
      </c>
      <c r="AF92" s="6">
        <v>1.6E-2</v>
      </c>
      <c r="AG92" s="7" t="s">
        <v>21</v>
      </c>
      <c r="AH92" s="5" t="s">
        <v>20</v>
      </c>
      <c r="AI92" s="6">
        <v>9.7000000000000003E-3</v>
      </c>
      <c r="AJ92" s="7">
        <v>2.4E-2</v>
      </c>
    </row>
    <row r="93" spans="1:119" ht="12.75" customHeight="1">
      <c r="A93" s="869" t="s">
        <v>22</v>
      </c>
      <c r="B93" s="870"/>
      <c r="C93" s="871" t="s">
        <v>23</v>
      </c>
      <c r="D93" s="872"/>
      <c r="E93" s="872"/>
      <c r="F93" s="872"/>
      <c r="G93" s="872"/>
      <c r="H93" s="872"/>
      <c r="I93" s="873"/>
      <c r="J93" s="874" t="s">
        <v>24</v>
      </c>
      <c r="K93" s="875"/>
      <c r="L93" s="874" t="s">
        <v>25</v>
      </c>
      <c r="M93" s="876"/>
      <c r="N93" s="31"/>
      <c r="O93" s="38" t="s">
        <v>26</v>
      </c>
      <c r="P93" s="874" t="s">
        <v>27</v>
      </c>
      <c r="Q93" s="877"/>
      <c r="R93" s="875"/>
      <c r="S93" s="39" t="s">
        <v>24</v>
      </c>
      <c r="T93" s="40" t="s">
        <v>28</v>
      </c>
      <c r="U93" s="862" t="s">
        <v>29</v>
      </c>
      <c r="V93" s="878"/>
      <c r="W93" s="862" t="s">
        <v>30</v>
      </c>
      <c r="X93" s="863"/>
      <c r="Y93" s="864"/>
      <c r="Z93" s="6"/>
      <c r="AB93" s="41" t="s">
        <v>31</v>
      </c>
      <c r="AC93" s="42">
        <f>1.5/50</f>
        <v>0.03</v>
      </c>
      <c r="AD93" s="43" t="s">
        <v>32</v>
      </c>
      <c r="AE93" s="41"/>
      <c r="AF93" s="42"/>
      <c r="AG93" s="43"/>
      <c r="AH93" s="41"/>
      <c r="AI93" s="42"/>
      <c r="AJ93" s="43"/>
    </row>
    <row r="94" spans="1:119" ht="15.75" thickBot="1">
      <c r="A94" s="44"/>
      <c r="B94" s="45"/>
      <c r="C94" s="46"/>
      <c r="D94" s="46"/>
      <c r="E94" s="46"/>
      <c r="F94" s="46"/>
      <c r="G94" s="46"/>
      <c r="H94" s="46"/>
      <c r="I94" s="47"/>
      <c r="J94" s="46"/>
      <c r="K94" s="47"/>
      <c r="L94" s="46"/>
      <c r="M94" s="48"/>
      <c r="N94" s="31"/>
      <c r="O94" s="49"/>
      <c r="P94" s="50"/>
      <c r="Q94" s="50"/>
      <c r="R94" s="51"/>
      <c r="S94" s="50"/>
      <c r="T94" s="51"/>
      <c r="U94" s="50"/>
      <c r="V94" s="51"/>
      <c r="W94" s="50"/>
      <c r="X94" s="50"/>
      <c r="Y94" s="52"/>
      <c r="Z94" s="6"/>
      <c r="AB94" s="6"/>
      <c r="AC94" s="53"/>
      <c r="AD94" s="6"/>
      <c r="AE94" s="6"/>
      <c r="AF94" s="6"/>
      <c r="AG94" s="6"/>
      <c r="AH94" s="6"/>
    </row>
    <row r="95" spans="1:119" ht="11.25" customHeight="1" thickTop="1">
      <c r="A95" s="54"/>
      <c r="B95" s="55"/>
      <c r="C95" s="56"/>
      <c r="D95" s="57"/>
      <c r="E95" s="57"/>
      <c r="F95" s="57"/>
      <c r="G95" s="57"/>
      <c r="H95" s="57"/>
      <c r="I95" s="58"/>
      <c r="J95" s="59"/>
      <c r="K95" s="60"/>
      <c r="L95" s="61"/>
      <c r="M95" s="62"/>
      <c r="N95" s="6"/>
      <c r="O95" s="63"/>
      <c r="P95" s="64"/>
      <c r="Q95" s="65"/>
      <c r="R95" s="66"/>
      <c r="S95" s="67"/>
      <c r="T95" s="60"/>
      <c r="U95" s="68"/>
      <c r="V95" s="69"/>
      <c r="W95" s="70"/>
      <c r="X95" s="71"/>
      <c r="Y95" s="72"/>
      <c r="Z95" s="6"/>
      <c r="AB95" s="73"/>
      <c r="AC95" s="6"/>
      <c r="AD95" s="6"/>
      <c r="AE95" s="6"/>
      <c r="AF95" s="6"/>
      <c r="AG95" s="6"/>
      <c r="AH95" s="6"/>
    </row>
    <row r="96" spans="1:119" ht="18" customHeight="1">
      <c r="A96" s="865" t="s">
        <v>170</v>
      </c>
      <c r="B96" s="866"/>
      <c r="C96" s="74" t="s">
        <v>171</v>
      </c>
      <c r="D96" s="75"/>
      <c r="E96" s="76"/>
      <c r="F96" s="76"/>
      <c r="G96" s="76"/>
      <c r="H96" s="76"/>
      <c r="I96" s="77"/>
      <c r="J96" s="78">
        <f>0.300008823788935/7</f>
        <v>4.2858403398419287E-2</v>
      </c>
      <c r="K96" s="79" t="s">
        <v>172</v>
      </c>
      <c r="L96" s="867"/>
      <c r="M96" s="868"/>
      <c r="N96" s="6"/>
      <c r="O96" s="80"/>
      <c r="P96" s="81"/>
      <c r="Q96" s="81"/>
      <c r="R96" s="81"/>
      <c r="S96" s="82"/>
      <c r="T96" s="83"/>
      <c r="U96" s="831"/>
      <c r="V96" s="832"/>
      <c r="W96" s="833"/>
      <c r="X96" s="834"/>
      <c r="Y96" s="835"/>
      <c r="Z96" s="6"/>
      <c r="AA96" s="859" t="s">
        <v>33</v>
      </c>
      <c r="AB96" s="860"/>
      <c r="AC96" s="860"/>
      <c r="AD96" s="861"/>
      <c r="AE96" s="6"/>
      <c r="AF96" s="6"/>
      <c r="AG96" s="84" t="s">
        <v>34</v>
      </c>
      <c r="AH96" s="387"/>
      <c r="AI96" s="387"/>
      <c r="AJ96" s="388"/>
    </row>
    <row r="97" spans="1:36" ht="18" customHeight="1">
      <c r="A97" s="855" t="s">
        <v>173</v>
      </c>
      <c r="B97" s="856"/>
      <c r="C97" s="85" t="s">
        <v>174</v>
      </c>
      <c r="D97" s="75"/>
      <c r="E97" s="76"/>
      <c r="F97" s="76"/>
      <c r="G97" s="76"/>
      <c r="H97" s="76"/>
      <c r="I97" s="77"/>
      <c r="J97" s="78">
        <f>0.0833333333333333/7</f>
        <v>1.1904761904761901E-2</v>
      </c>
      <c r="K97" s="79" t="s">
        <v>172</v>
      </c>
      <c r="L97" s="857"/>
      <c r="M97" s="858"/>
      <c r="N97" s="86"/>
      <c r="O97" s="87"/>
      <c r="P97" s="88"/>
      <c r="Q97" s="89"/>
      <c r="R97" s="89"/>
      <c r="S97" s="82"/>
      <c r="T97" s="83"/>
      <c r="U97" s="831"/>
      <c r="V97" s="832"/>
      <c r="W97" s="833"/>
      <c r="X97" s="834"/>
      <c r="Y97" s="835"/>
      <c r="Z97" s="6"/>
      <c r="AA97" s="5"/>
      <c r="AB97" s="90" t="s">
        <v>35</v>
      </c>
      <c r="AC97" s="90" t="s">
        <v>36</v>
      </c>
      <c r="AD97" s="91"/>
      <c r="AE97" s="6"/>
      <c r="AF97" s="6"/>
      <c r="AG97" s="92" t="s">
        <v>35</v>
      </c>
      <c r="AH97" s="93" t="s">
        <v>36</v>
      </c>
      <c r="AI97" s="94" t="s">
        <v>10</v>
      </c>
      <c r="AJ97" s="95"/>
    </row>
    <row r="98" spans="1:36" ht="18" customHeight="1">
      <c r="A98" s="855"/>
      <c r="B98" s="856"/>
      <c r="C98" s="85"/>
      <c r="D98" s="75"/>
      <c r="E98" s="76"/>
      <c r="F98" s="76"/>
      <c r="G98" s="76"/>
      <c r="H98" s="76"/>
      <c r="I98" s="77"/>
      <c r="J98" s="96"/>
      <c r="K98" s="79"/>
      <c r="L98" s="857"/>
      <c r="M98" s="858"/>
      <c r="N98" s="86"/>
      <c r="O98" s="87"/>
      <c r="P98" s="88"/>
      <c r="Q98" s="89"/>
      <c r="R98" s="89"/>
      <c r="S98" s="82"/>
      <c r="T98" s="97"/>
      <c r="U98" s="831"/>
      <c r="V98" s="832"/>
      <c r="W98" s="833"/>
      <c r="X98" s="834"/>
      <c r="Y98" s="835"/>
      <c r="Z98" s="6"/>
      <c r="AA98" s="5"/>
      <c r="AB98" s="98" t="s">
        <v>37</v>
      </c>
      <c r="AC98" s="98" t="s">
        <v>38</v>
      </c>
      <c r="AD98" s="91"/>
      <c r="AE98" s="6"/>
      <c r="AF98" s="6"/>
      <c r="AG98" s="99" t="s">
        <v>39</v>
      </c>
      <c r="AH98" s="98" t="s">
        <v>38</v>
      </c>
      <c r="AI98" s="90" t="s">
        <v>40</v>
      </c>
      <c r="AJ98" s="91">
        <v>1.08</v>
      </c>
    </row>
    <row r="99" spans="1:36" ht="18" customHeight="1">
      <c r="A99" s="855"/>
      <c r="B99" s="856"/>
      <c r="C99" s="85"/>
      <c r="D99" s="75"/>
      <c r="E99" s="76"/>
      <c r="F99" s="76"/>
      <c r="G99" s="76"/>
      <c r="H99" s="76"/>
      <c r="I99" s="77"/>
      <c r="J99" s="96"/>
      <c r="K99" s="79"/>
      <c r="L99" s="857"/>
      <c r="M99" s="858"/>
      <c r="N99" s="86"/>
      <c r="O99" s="87"/>
      <c r="P99" s="100"/>
      <c r="Q99" s="101"/>
      <c r="R99" s="101"/>
      <c r="S99" s="82"/>
      <c r="T99" s="102"/>
      <c r="U99" s="831"/>
      <c r="V99" s="832"/>
      <c r="W99" s="833"/>
      <c r="X99" s="834"/>
      <c r="Y99" s="835"/>
      <c r="Z99" s="6"/>
      <c r="AA99" s="5"/>
      <c r="AB99" s="98" t="s">
        <v>41</v>
      </c>
      <c r="AC99" s="98" t="s">
        <v>42</v>
      </c>
      <c r="AD99" s="91"/>
      <c r="AE99" s="6"/>
      <c r="AF99" s="6"/>
      <c r="AG99" s="99" t="s">
        <v>43</v>
      </c>
      <c r="AH99" s="98" t="s">
        <v>42</v>
      </c>
      <c r="AI99" s="98" t="s">
        <v>17</v>
      </c>
      <c r="AJ99" s="91">
        <f>161/50</f>
        <v>3.22</v>
      </c>
    </row>
    <row r="100" spans="1:36" ht="18" customHeight="1">
      <c r="A100" s="855"/>
      <c r="B100" s="856"/>
      <c r="C100" s="85"/>
      <c r="D100" s="75"/>
      <c r="E100" s="76"/>
      <c r="F100" s="76"/>
      <c r="G100" s="76"/>
      <c r="H100" s="76"/>
      <c r="I100" s="77"/>
      <c r="J100" s="96"/>
      <c r="K100" s="79"/>
      <c r="L100" s="857"/>
      <c r="M100" s="858"/>
      <c r="N100" s="103"/>
      <c r="O100" s="104"/>
      <c r="P100" s="105"/>
      <c r="Q100" s="106"/>
      <c r="R100" s="107"/>
      <c r="S100" s="108"/>
      <c r="T100" s="109"/>
      <c r="U100" s="831"/>
      <c r="V100" s="832"/>
      <c r="W100" s="833"/>
      <c r="X100" s="834"/>
      <c r="Y100" s="835"/>
      <c r="Z100" s="6"/>
      <c r="AA100" s="5"/>
      <c r="AB100" s="98" t="s">
        <v>43</v>
      </c>
      <c r="AC100" s="98"/>
      <c r="AD100" s="91"/>
      <c r="AE100" s="6"/>
      <c r="AF100" s="6"/>
      <c r="AG100" s="99"/>
      <c r="AH100" s="98" t="s">
        <v>44</v>
      </c>
      <c r="AI100" s="98" t="s">
        <v>45</v>
      </c>
      <c r="AJ100" s="91">
        <v>0.4829</v>
      </c>
    </row>
    <row r="101" spans="1:36" ht="17.25" customHeight="1">
      <c r="A101" s="855"/>
      <c r="B101" s="856"/>
      <c r="C101" s="85"/>
      <c r="D101" s="75"/>
      <c r="E101" s="76"/>
      <c r="F101" s="76"/>
      <c r="G101" s="76"/>
      <c r="H101" s="76"/>
      <c r="I101" s="77"/>
      <c r="J101" s="96"/>
      <c r="K101" s="79"/>
      <c r="L101" s="857"/>
      <c r="M101" s="858"/>
      <c r="N101" s="103"/>
      <c r="O101" s="104"/>
      <c r="P101" s="89"/>
      <c r="Q101" s="106"/>
      <c r="R101" s="110"/>
      <c r="S101" s="108"/>
      <c r="T101" s="111"/>
      <c r="U101" s="831"/>
      <c r="V101" s="832"/>
      <c r="W101" s="833"/>
      <c r="X101" s="834"/>
      <c r="Y101" s="835"/>
      <c r="Z101" s="6"/>
      <c r="AA101" s="41"/>
      <c r="AB101" s="42"/>
      <c r="AC101" s="112"/>
      <c r="AD101" s="43"/>
      <c r="AE101" s="98"/>
      <c r="AF101" s="98"/>
      <c r="AG101" s="99"/>
      <c r="AH101" s="98"/>
      <c r="AI101" s="98"/>
      <c r="AJ101" s="7"/>
    </row>
    <row r="102" spans="1:36" ht="17.25" customHeight="1">
      <c r="A102" s="855"/>
      <c r="B102" s="856"/>
      <c r="C102" s="85"/>
      <c r="D102" s="75"/>
      <c r="E102" s="76"/>
      <c r="F102" s="76"/>
      <c r="G102" s="76"/>
      <c r="H102" s="76"/>
      <c r="I102" s="77"/>
      <c r="J102" s="96"/>
      <c r="K102" s="79"/>
      <c r="L102" s="857"/>
      <c r="M102" s="858"/>
      <c r="N102" s="113"/>
      <c r="O102" s="104"/>
      <c r="P102" s="81"/>
      <c r="Q102" s="114"/>
      <c r="R102" s="115"/>
      <c r="S102" s="108"/>
      <c r="T102" s="116"/>
      <c r="U102" s="831"/>
      <c r="V102" s="832"/>
      <c r="W102" s="833"/>
      <c r="X102" s="834"/>
      <c r="Y102" s="835"/>
      <c r="Z102" s="6"/>
      <c r="AA102" s="836" t="s">
        <v>46</v>
      </c>
      <c r="AB102" s="837"/>
      <c r="AC102" s="837"/>
      <c r="AD102" s="837"/>
      <c r="AE102" s="838"/>
      <c r="AG102" s="859" t="s">
        <v>47</v>
      </c>
      <c r="AH102" s="860"/>
      <c r="AI102" s="860"/>
      <c r="AJ102" s="861"/>
    </row>
    <row r="103" spans="1:36" ht="17.25" customHeight="1">
      <c r="A103" s="855"/>
      <c r="B103" s="856"/>
      <c r="C103" s="85"/>
      <c r="D103" s="75"/>
      <c r="E103" s="76"/>
      <c r="F103" s="76"/>
      <c r="G103" s="76"/>
      <c r="H103" s="76"/>
      <c r="I103" s="77"/>
      <c r="J103" s="96"/>
      <c r="K103" s="79"/>
      <c r="L103" s="857"/>
      <c r="M103" s="858"/>
      <c r="N103" s="113"/>
      <c r="O103" s="104"/>
      <c r="P103" s="88"/>
      <c r="Q103" s="106"/>
      <c r="R103" s="110"/>
      <c r="S103" s="108"/>
      <c r="T103" s="116"/>
      <c r="U103" s="831"/>
      <c r="V103" s="832"/>
      <c r="W103" s="833"/>
      <c r="X103" s="834"/>
      <c r="Y103" s="835"/>
      <c r="Z103" s="6"/>
      <c r="AA103" s="99"/>
      <c r="AB103" s="98" t="s">
        <v>48</v>
      </c>
      <c r="AC103" s="98"/>
      <c r="AD103" s="98">
        <v>9.5000000000000001E-2</v>
      </c>
      <c r="AE103" s="91" t="s">
        <v>21</v>
      </c>
      <c r="AG103" s="5"/>
      <c r="AH103" s="90" t="s">
        <v>35</v>
      </c>
      <c r="AI103" s="90" t="s">
        <v>36</v>
      </c>
      <c r="AJ103" s="91"/>
    </row>
    <row r="104" spans="1:36" ht="18" customHeight="1">
      <c r="A104" s="855"/>
      <c r="B104" s="856"/>
      <c r="C104" s="85"/>
      <c r="D104" s="75"/>
      <c r="E104" s="76"/>
      <c r="F104" s="76"/>
      <c r="G104" s="76"/>
      <c r="H104" s="76"/>
      <c r="I104" s="77"/>
      <c r="J104" s="96"/>
      <c r="K104" s="79"/>
      <c r="L104" s="857"/>
      <c r="M104" s="858"/>
      <c r="N104" s="113"/>
      <c r="O104" s="104"/>
      <c r="P104" s="118"/>
      <c r="Q104" s="115"/>
      <c r="R104" s="115"/>
      <c r="S104" s="108"/>
      <c r="T104" s="109"/>
      <c r="U104" s="831"/>
      <c r="V104" s="832"/>
      <c r="W104" s="833"/>
      <c r="X104" s="834"/>
      <c r="Y104" s="835"/>
      <c r="Z104" s="6"/>
      <c r="AA104" s="99"/>
      <c r="AB104" s="383" t="s">
        <v>49</v>
      </c>
      <c r="AC104" s="98"/>
      <c r="AD104" s="98">
        <v>10.445</v>
      </c>
      <c r="AE104" s="91" t="s">
        <v>32</v>
      </c>
      <c r="AG104" s="5"/>
      <c r="AH104" s="98" t="s">
        <v>50</v>
      </c>
      <c r="AI104" s="98" t="s">
        <v>38</v>
      </c>
      <c r="AJ104" s="91"/>
    </row>
    <row r="105" spans="1:36" ht="18" customHeight="1">
      <c r="A105" s="855"/>
      <c r="B105" s="856"/>
      <c r="C105" s="85"/>
      <c r="D105" s="75"/>
      <c r="E105" s="76"/>
      <c r="F105" s="76"/>
      <c r="G105" s="76"/>
      <c r="H105" s="76"/>
      <c r="I105" s="77"/>
      <c r="J105" s="96"/>
      <c r="K105" s="79"/>
      <c r="L105" s="857"/>
      <c r="M105" s="858"/>
      <c r="N105" s="113"/>
      <c r="O105" s="104"/>
      <c r="P105" s="120"/>
      <c r="Q105" s="110"/>
      <c r="R105" s="110"/>
      <c r="S105" s="108"/>
      <c r="T105" s="109"/>
      <c r="U105" s="831"/>
      <c r="V105" s="832"/>
      <c r="W105" s="833"/>
      <c r="X105" s="834"/>
      <c r="Y105" s="835"/>
      <c r="Z105" s="6"/>
      <c r="AA105" s="99"/>
      <c r="AB105" s="384" t="s">
        <v>51</v>
      </c>
      <c r="AC105" s="98"/>
      <c r="AD105" s="98">
        <v>0.1187</v>
      </c>
      <c r="AE105" s="91" t="s">
        <v>21</v>
      </c>
      <c r="AG105" s="5"/>
      <c r="AH105" s="98" t="s">
        <v>41</v>
      </c>
      <c r="AI105" s="98" t="s">
        <v>42</v>
      </c>
      <c r="AJ105" s="91"/>
    </row>
    <row r="106" spans="1:36" ht="18" customHeight="1">
      <c r="A106" s="855"/>
      <c r="B106" s="856"/>
      <c r="C106" s="85"/>
      <c r="D106" s="75"/>
      <c r="E106" s="76"/>
      <c r="F106" s="76"/>
      <c r="G106" s="76"/>
      <c r="H106" s="76"/>
      <c r="I106" s="77"/>
      <c r="J106" s="96"/>
      <c r="K106" s="79"/>
      <c r="L106" s="857"/>
      <c r="M106" s="858"/>
      <c r="N106" s="113"/>
      <c r="O106" s="104"/>
      <c r="P106" s="120"/>
      <c r="Q106" s="122"/>
      <c r="R106" s="123"/>
      <c r="S106" s="108"/>
      <c r="T106" s="109"/>
      <c r="U106" s="831"/>
      <c r="V106" s="832"/>
      <c r="W106" s="833"/>
      <c r="X106" s="834"/>
      <c r="Y106" s="835"/>
      <c r="Z106" s="6"/>
      <c r="AA106" s="99"/>
      <c r="AB106" s="98" t="s">
        <v>52</v>
      </c>
      <c r="AC106" s="98"/>
      <c r="AD106" s="98">
        <v>0.75309999999999999</v>
      </c>
      <c r="AE106" s="91" t="s">
        <v>21</v>
      </c>
      <c r="AG106" s="5"/>
      <c r="AH106" s="98"/>
      <c r="AI106" s="98"/>
      <c r="AJ106" s="91"/>
    </row>
    <row r="107" spans="1:36" ht="18" customHeight="1">
      <c r="A107" s="855"/>
      <c r="B107" s="856"/>
      <c r="C107" s="85"/>
      <c r="D107" s="75"/>
      <c r="E107" s="76"/>
      <c r="F107" s="76"/>
      <c r="G107" s="76"/>
      <c r="H107" s="76"/>
      <c r="I107" s="77"/>
      <c r="J107" s="96"/>
      <c r="K107" s="79"/>
      <c r="L107" s="857"/>
      <c r="M107" s="858"/>
      <c r="N107" s="6"/>
      <c r="O107" s="104"/>
      <c r="P107" s="124"/>
      <c r="Q107" s="120"/>
      <c r="R107" s="120"/>
      <c r="S107" s="82"/>
      <c r="T107" s="109"/>
      <c r="U107" s="831"/>
      <c r="V107" s="832"/>
      <c r="W107" s="833"/>
      <c r="X107" s="834"/>
      <c r="Y107" s="835"/>
      <c r="Z107" s="6"/>
      <c r="AA107" s="99"/>
      <c r="AB107" s="98"/>
      <c r="AC107" s="125"/>
      <c r="AD107" s="125"/>
      <c r="AE107" s="91"/>
      <c r="AF107" s="98"/>
      <c r="AG107" s="41"/>
      <c r="AH107" s="42"/>
      <c r="AI107" s="112"/>
      <c r="AJ107" s="43"/>
    </row>
    <row r="108" spans="1:36" ht="18" customHeight="1">
      <c r="A108" s="855"/>
      <c r="B108" s="856"/>
      <c r="C108" s="85"/>
      <c r="D108" s="75"/>
      <c r="E108" s="76"/>
      <c r="F108" s="76"/>
      <c r="G108" s="76"/>
      <c r="H108" s="76"/>
      <c r="I108" s="77"/>
      <c r="J108" s="96"/>
      <c r="K108" s="79"/>
      <c r="L108" s="857"/>
      <c r="M108" s="858"/>
      <c r="N108" s="6"/>
      <c r="O108" s="104"/>
      <c r="P108" s="120"/>
      <c r="Q108" s="120"/>
      <c r="R108" s="120"/>
      <c r="S108" s="82"/>
      <c r="T108" s="109"/>
      <c r="U108" s="831"/>
      <c r="V108" s="832"/>
      <c r="W108" s="833"/>
      <c r="X108" s="834"/>
      <c r="Y108" s="835"/>
      <c r="Z108" s="6"/>
      <c r="AA108" s="99"/>
      <c r="AB108" s="98" t="s">
        <v>53</v>
      </c>
      <c r="AC108" s="126"/>
      <c r="AD108" s="127" t="s">
        <v>54</v>
      </c>
      <c r="AE108" s="91"/>
      <c r="AG108" s="128" t="s">
        <v>55</v>
      </c>
      <c r="AH108" s="128" t="s">
        <v>56</v>
      </c>
      <c r="AI108" s="129"/>
      <c r="AJ108" s="130"/>
    </row>
    <row r="109" spans="1:36" ht="18" customHeight="1">
      <c r="A109" s="855"/>
      <c r="B109" s="856"/>
      <c r="C109" s="85"/>
      <c r="D109" s="75"/>
      <c r="E109" s="76"/>
      <c r="F109" s="76"/>
      <c r="G109" s="76"/>
      <c r="H109" s="76"/>
      <c r="I109" s="77"/>
      <c r="J109" s="96"/>
      <c r="K109" s="79"/>
      <c r="L109" s="857"/>
      <c r="M109" s="858"/>
      <c r="N109" s="6"/>
      <c r="O109" s="104"/>
      <c r="P109" s="120"/>
      <c r="Q109" s="89"/>
      <c r="R109" s="89"/>
      <c r="S109" s="82"/>
      <c r="T109" s="116"/>
      <c r="U109" s="831"/>
      <c r="V109" s="832"/>
      <c r="W109" s="833"/>
      <c r="X109" s="834"/>
      <c r="Y109" s="835"/>
      <c r="Z109" s="6"/>
      <c r="AA109" s="99"/>
      <c r="AB109" s="98" t="s">
        <v>57</v>
      </c>
      <c r="AC109" s="98"/>
      <c r="AD109" s="98" t="s">
        <v>58</v>
      </c>
      <c r="AE109" s="91"/>
      <c r="AG109" s="5"/>
      <c r="AH109" s="90" t="s">
        <v>35</v>
      </c>
      <c r="AI109" s="90" t="s">
        <v>36</v>
      </c>
      <c r="AJ109" s="91"/>
    </row>
    <row r="110" spans="1:36" ht="18" customHeight="1">
      <c r="A110" s="855"/>
      <c r="B110" s="856"/>
      <c r="C110" s="85"/>
      <c r="D110" s="75"/>
      <c r="E110" s="76"/>
      <c r="F110" s="76"/>
      <c r="G110" s="76"/>
      <c r="H110" s="76"/>
      <c r="I110" s="77"/>
      <c r="J110" s="96"/>
      <c r="K110" s="79"/>
      <c r="L110" s="857"/>
      <c r="M110" s="858"/>
      <c r="N110" s="6"/>
      <c r="O110" s="80"/>
      <c r="P110" s="85"/>
      <c r="Q110" s="131"/>
      <c r="R110" s="132"/>
      <c r="S110" s="82"/>
      <c r="T110" s="133"/>
      <c r="U110" s="831"/>
      <c r="V110" s="832"/>
      <c r="W110" s="833"/>
      <c r="X110" s="834"/>
      <c r="Y110" s="835"/>
      <c r="Z110" s="6"/>
      <c r="AA110" s="99"/>
      <c r="AB110" s="98"/>
      <c r="AC110" s="98"/>
      <c r="AD110" s="98" t="s">
        <v>59</v>
      </c>
      <c r="AE110" s="91"/>
      <c r="AG110" s="5" t="str">
        <f>AH110</f>
        <v>Jack Hammer</v>
      </c>
      <c r="AH110" s="98" t="s">
        <v>60</v>
      </c>
      <c r="AI110" s="98" t="s">
        <v>38</v>
      </c>
      <c r="AJ110" s="91"/>
    </row>
    <row r="111" spans="1:36" ht="18" customHeight="1" thickBot="1">
      <c r="A111" s="134"/>
      <c r="B111" s="135"/>
      <c r="C111" s="136"/>
      <c r="D111" s="137"/>
      <c r="E111" s="137"/>
      <c r="F111" s="137"/>
      <c r="G111" s="137"/>
      <c r="H111" s="137"/>
      <c r="I111" s="138"/>
      <c r="J111" s="139"/>
      <c r="K111" s="140"/>
      <c r="L111" s="141"/>
      <c r="M111" s="142"/>
      <c r="N111" s="6"/>
      <c r="O111" s="80"/>
      <c r="P111" s="85"/>
      <c r="Q111" s="131"/>
      <c r="R111" s="132"/>
      <c r="S111" s="82"/>
      <c r="T111" s="386"/>
      <c r="U111" s="831"/>
      <c r="V111" s="832"/>
      <c r="W111" s="833"/>
      <c r="X111" s="834"/>
      <c r="Y111" s="835"/>
      <c r="Z111" s="6"/>
      <c r="AA111" s="99"/>
      <c r="AB111" s="98" t="s">
        <v>38</v>
      </c>
      <c r="AC111" s="98"/>
      <c r="AD111" s="98"/>
      <c r="AE111" s="91"/>
      <c r="AG111" s="5" t="str">
        <f>AH111</f>
        <v>Dump Truck</v>
      </c>
      <c r="AH111" s="98" t="s">
        <v>41</v>
      </c>
      <c r="AI111" s="98" t="s">
        <v>42</v>
      </c>
      <c r="AJ111" s="91"/>
    </row>
    <row r="112" spans="1:36" ht="18" customHeight="1" thickTop="1">
      <c r="A112" s="143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6"/>
      <c r="O112" s="80"/>
      <c r="P112" s="85"/>
      <c r="Q112" s="131"/>
      <c r="R112" s="132"/>
      <c r="S112" s="82"/>
      <c r="T112" s="386"/>
      <c r="U112" s="831"/>
      <c r="V112" s="832"/>
      <c r="W112" s="833"/>
      <c r="X112" s="834"/>
      <c r="Y112" s="835"/>
      <c r="Z112" s="6"/>
      <c r="AA112" s="99"/>
      <c r="AB112" s="98" t="s">
        <v>61</v>
      </c>
      <c r="AC112" s="98"/>
      <c r="AD112" s="98"/>
      <c r="AE112" s="91"/>
      <c r="AG112" s="5" t="str">
        <f>AH112</f>
        <v>Compressor</v>
      </c>
      <c r="AH112" s="98" t="s">
        <v>62</v>
      </c>
      <c r="AI112" s="98"/>
      <c r="AJ112" s="91"/>
    </row>
    <row r="113" spans="1:42" ht="17.25" customHeight="1">
      <c r="A113" s="145" t="s">
        <v>63</v>
      </c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6"/>
      <c r="O113" s="80"/>
      <c r="P113" s="85"/>
      <c r="Q113" s="131"/>
      <c r="R113" s="132"/>
      <c r="S113" s="82"/>
      <c r="T113" s="147"/>
      <c r="U113" s="831"/>
      <c r="V113" s="832"/>
      <c r="W113" s="833"/>
      <c r="X113" s="834"/>
      <c r="Y113" s="835"/>
      <c r="Z113" s="6"/>
      <c r="AA113" s="148"/>
      <c r="AB113" s="98" t="s">
        <v>42</v>
      </c>
      <c r="AC113" s="98"/>
      <c r="AD113" s="98"/>
      <c r="AE113" s="91"/>
      <c r="AG113" s="5" t="s">
        <v>64</v>
      </c>
      <c r="AH113" s="6"/>
      <c r="AI113" s="98"/>
      <c r="AJ113" s="7"/>
    </row>
    <row r="114" spans="1:42" ht="15" customHeight="1" thickBot="1">
      <c r="A114" s="149"/>
      <c r="B114" s="150"/>
      <c r="C114" s="150"/>
      <c r="D114" s="150"/>
      <c r="E114" s="150"/>
      <c r="F114" s="150"/>
      <c r="G114" s="150"/>
      <c r="H114" s="150"/>
      <c r="I114" s="150"/>
      <c r="J114" s="150"/>
      <c r="K114" s="150"/>
      <c r="L114" s="150"/>
      <c r="M114" s="150"/>
      <c r="N114" s="6"/>
      <c r="O114" s="80"/>
      <c r="P114" s="85"/>
      <c r="Q114" s="131"/>
      <c r="R114" s="132"/>
      <c r="S114" s="82"/>
      <c r="T114" s="151"/>
      <c r="U114" s="831"/>
      <c r="V114" s="832"/>
      <c r="W114" s="833"/>
      <c r="X114" s="834"/>
      <c r="Y114" s="835"/>
      <c r="Z114" s="6"/>
      <c r="AA114" s="99"/>
      <c r="AB114" s="98"/>
      <c r="AC114" s="98"/>
      <c r="AD114" s="98"/>
      <c r="AE114" s="91"/>
      <c r="AF114" s="152"/>
      <c r="AG114" s="153"/>
      <c r="AH114" s="153"/>
      <c r="AI114" s="153"/>
      <c r="AJ114" s="3"/>
    </row>
    <row r="115" spans="1:42" ht="18" customHeight="1" thickTop="1">
      <c r="A115" s="839" t="s">
        <v>65</v>
      </c>
      <c r="B115" s="840"/>
      <c r="C115" s="843" t="s">
        <v>66</v>
      </c>
      <c r="D115" s="844"/>
      <c r="E115" s="844"/>
      <c r="F115" s="844"/>
      <c r="G115" s="844"/>
      <c r="H115" s="844"/>
      <c r="I115" s="845"/>
      <c r="J115" s="849" t="s">
        <v>67</v>
      </c>
      <c r="K115" s="850"/>
      <c r="L115" s="849" t="s">
        <v>67</v>
      </c>
      <c r="M115" s="851"/>
      <c r="N115" s="6"/>
      <c r="O115" s="80" t="str">
        <f>IF(U115=0,"",O114+1)</f>
        <v/>
      </c>
      <c r="P115" s="154" t="str">
        <f>IF(U115=0,"",HLOOKUP(LARGE(#REF!,#REF!),#REF!,3,FALSE))</f>
        <v/>
      </c>
      <c r="Q115" s="154"/>
      <c r="R115" s="155"/>
      <c r="S115" s="131"/>
      <c r="T115" s="132"/>
      <c r="U115" s="831"/>
      <c r="V115" s="832"/>
      <c r="W115" s="833"/>
      <c r="X115" s="834"/>
      <c r="Y115" s="835"/>
      <c r="Z115" s="6"/>
      <c r="AA115" s="156"/>
      <c r="AB115" s="112"/>
      <c r="AC115" s="112"/>
      <c r="AD115" s="112"/>
      <c r="AE115" s="157"/>
      <c r="AF115" s="152"/>
      <c r="AG115" s="152"/>
      <c r="AH115" s="152"/>
      <c r="AI115" s="152"/>
    </row>
    <row r="116" spans="1:42" ht="18" customHeight="1" thickBot="1">
      <c r="A116" s="841"/>
      <c r="B116" s="842"/>
      <c r="C116" s="846"/>
      <c r="D116" s="847"/>
      <c r="E116" s="847"/>
      <c r="F116" s="847"/>
      <c r="G116" s="847"/>
      <c r="H116" s="847"/>
      <c r="I116" s="848"/>
      <c r="J116" s="852" t="s">
        <v>68</v>
      </c>
      <c r="K116" s="853"/>
      <c r="L116" s="846" t="s">
        <v>69</v>
      </c>
      <c r="M116" s="854"/>
      <c r="N116" s="6"/>
      <c r="O116" s="80"/>
      <c r="P116" s="131"/>
      <c r="Q116" s="131"/>
      <c r="R116" s="132"/>
      <c r="S116" s="131"/>
      <c r="T116" s="158"/>
      <c r="U116" s="831"/>
      <c r="V116" s="832"/>
      <c r="W116" s="833"/>
      <c r="X116" s="834"/>
      <c r="Y116" s="835"/>
      <c r="Z116" s="6"/>
      <c r="AA116" s="159"/>
      <c r="AB116" s="152"/>
      <c r="AC116" s="152"/>
      <c r="AD116" s="152"/>
      <c r="AE116" s="152"/>
      <c r="AF116" s="152"/>
      <c r="AG116" s="152"/>
      <c r="AH116" s="152"/>
      <c r="AI116" s="152"/>
    </row>
    <row r="117" spans="1:42" ht="18" customHeight="1" thickTop="1">
      <c r="A117" s="160"/>
      <c r="B117" s="60"/>
      <c r="C117" s="161"/>
      <c r="D117" s="65"/>
      <c r="E117" s="65"/>
      <c r="F117" s="65"/>
      <c r="G117" s="65"/>
      <c r="H117" s="65"/>
      <c r="I117" s="162"/>
      <c r="J117" s="163"/>
      <c r="K117" s="55"/>
      <c r="L117" s="164"/>
      <c r="M117" s="165"/>
      <c r="N117" s="166"/>
      <c r="O117" s="167"/>
      <c r="P117" s="168"/>
      <c r="Q117" s="154"/>
      <c r="R117" s="154"/>
      <c r="S117" s="169"/>
      <c r="T117" s="170"/>
      <c r="U117" s="831"/>
      <c r="V117" s="832"/>
      <c r="W117" s="833"/>
      <c r="X117" s="834"/>
      <c r="Y117" s="835"/>
      <c r="Z117" s="6"/>
      <c r="AA117" s="171"/>
      <c r="AB117" s="153"/>
      <c r="AC117" s="153"/>
      <c r="AD117" s="172"/>
      <c r="AE117" s="152"/>
      <c r="AF117" s="2"/>
      <c r="AG117" s="173" t="s">
        <v>70</v>
      </c>
      <c r="AH117" s="153"/>
      <c r="AI117" s="153"/>
      <c r="AJ117" s="174" t="s">
        <v>71</v>
      </c>
      <c r="AL117" s="836" t="s">
        <v>72</v>
      </c>
      <c r="AM117" s="837"/>
      <c r="AN117" s="837"/>
      <c r="AO117" s="837"/>
      <c r="AP117" s="838"/>
    </row>
    <row r="118" spans="1:42" ht="18" customHeight="1">
      <c r="A118" s="175"/>
      <c r="B118" s="176"/>
      <c r="C118" s="177"/>
      <c r="D118" s="178"/>
      <c r="E118" s="179"/>
      <c r="F118" s="179"/>
      <c r="G118" s="179"/>
      <c r="H118" s="179"/>
      <c r="I118" s="180"/>
      <c r="J118" s="181"/>
      <c r="K118" s="182"/>
      <c r="L118" s="823"/>
      <c r="M118" s="824"/>
      <c r="N118" s="166"/>
      <c r="O118" s="80"/>
      <c r="P118" s="85"/>
      <c r="Q118" s="131"/>
      <c r="R118" s="131"/>
      <c r="S118" s="183"/>
      <c r="T118" s="184"/>
      <c r="U118" s="831"/>
      <c r="V118" s="832"/>
      <c r="W118" s="833"/>
      <c r="X118" s="834"/>
      <c r="Y118" s="835"/>
      <c r="Z118" s="6"/>
      <c r="AA118" s="99" t="s">
        <v>73</v>
      </c>
      <c r="AB118" s="185" t="s">
        <v>74</v>
      </c>
      <c r="AC118" s="98"/>
      <c r="AD118" s="91"/>
      <c r="AE118" s="152"/>
      <c r="AF118" s="5"/>
      <c r="AG118" s="98"/>
      <c r="AH118" s="98"/>
      <c r="AI118" s="98"/>
      <c r="AJ118" s="186"/>
      <c r="AL118" s="5"/>
      <c r="AM118" s="6"/>
      <c r="AN118" s="6"/>
      <c r="AO118" s="6"/>
      <c r="AP118" s="7"/>
    </row>
    <row r="119" spans="1:42" ht="18" customHeight="1">
      <c r="A119" s="175"/>
      <c r="B119" s="187"/>
      <c r="C119" s="188"/>
      <c r="D119" s="178"/>
      <c r="E119" s="189"/>
      <c r="F119" s="178"/>
      <c r="G119" s="178"/>
      <c r="H119" s="178"/>
      <c r="I119" s="190"/>
      <c r="J119" s="191"/>
      <c r="K119" s="192"/>
      <c r="L119" s="823"/>
      <c r="M119" s="824"/>
      <c r="N119" s="6"/>
      <c r="O119" s="80"/>
      <c r="P119" s="85"/>
      <c r="Q119" s="131"/>
      <c r="R119" s="131"/>
      <c r="S119" s="183"/>
      <c r="T119" s="184"/>
      <c r="U119" s="831"/>
      <c r="V119" s="832"/>
      <c r="W119" s="833"/>
      <c r="X119" s="834"/>
      <c r="Y119" s="835"/>
      <c r="Z119" s="6"/>
      <c r="AA119" s="99">
        <v>1.1000000000000001</v>
      </c>
      <c r="AB119" s="98" t="s">
        <v>75</v>
      </c>
      <c r="AC119" s="193">
        <v>1.17</v>
      </c>
      <c r="AD119" s="91" t="s">
        <v>21</v>
      </c>
      <c r="AE119" s="152"/>
      <c r="AF119" s="194" t="s">
        <v>76</v>
      </c>
      <c r="AG119" s="98" t="s">
        <v>77</v>
      </c>
      <c r="AH119" s="98">
        <v>1.2585999999999999</v>
      </c>
      <c r="AI119" s="98" t="s">
        <v>78</v>
      </c>
      <c r="AJ119" s="186" t="s">
        <v>79</v>
      </c>
      <c r="AL119" s="5"/>
      <c r="AM119" s="6"/>
      <c r="AN119" s="6"/>
      <c r="AO119" s="6"/>
      <c r="AP119" s="7"/>
    </row>
    <row r="120" spans="1:42" ht="18" customHeight="1">
      <c r="A120" s="175"/>
      <c r="B120" s="195"/>
      <c r="C120" s="188"/>
      <c r="D120" s="178"/>
      <c r="E120" s="196"/>
      <c r="F120" s="178"/>
      <c r="G120" s="178"/>
      <c r="H120" s="178"/>
      <c r="I120" s="190"/>
      <c r="J120" s="197"/>
      <c r="K120" s="176"/>
      <c r="L120" s="823"/>
      <c r="M120" s="824"/>
      <c r="N120" s="6"/>
      <c r="O120" s="80"/>
      <c r="P120" s="85"/>
      <c r="Q120" s="131"/>
      <c r="R120" s="131"/>
      <c r="S120" s="183"/>
      <c r="T120" s="184"/>
      <c r="U120" s="831"/>
      <c r="V120" s="832"/>
      <c r="W120" s="833"/>
      <c r="X120" s="834"/>
      <c r="Y120" s="835"/>
      <c r="Z120" s="6"/>
      <c r="AA120" s="99" t="s">
        <v>80</v>
      </c>
      <c r="AB120" s="98" t="s">
        <v>81</v>
      </c>
      <c r="AC120" s="198">
        <f>176/50</f>
        <v>3.52</v>
      </c>
      <c r="AD120" s="91" t="s">
        <v>32</v>
      </c>
      <c r="AE120" s="159"/>
      <c r="AF120" s="5"/>
      <c r="AG120" s="98" t="s">
        <v>82</v>
      </c>
      <c r="AH120" s="98">
        <v>1.2</v>
      </c>
      <c r="AI120" s="98" t="s">
        <v>78</v>
      </c>
      <c r="AJ120" s="186"/>
      <c r="AL120" s="5"/>
      <c r="AM120" s="98" t="s">
        <v>83</v>
      </c>
      <c r="AN120" s="6"/>
      <c r="AO120" s="6"/>
      <c r="AP120" s="7"/>
    </row>
    <row r="121" spans="1:42" ht="18" customHeight="1">
      <c r="A121" s="175"/>
      <c r="B121" s="195"/>
      <c r="C121" s="199"/>
      <c r="D121" s="200"/>
      <c r="E121" s="200"/>
      <c r="F121" s="200"/>
      <c r="G121" s="200"/>
      <c r="H121" s="200"/>
      <c r="I121" s="200"/>
      <c r="J121" s="201"/>
      <c r="K121" s="202"/>
      <c r="L121" s="823"/>
      <c r="M121" s="824"/>
      <c r="N121" s="6"/>
      <c r="O121" s="80"/>
      <c r="P121" s="85"/>
      <c r="Q121" s="131"/>
      <c r="R121" s="131"/>
      <c r="S121" s="183"/>
      <c r="T121" s="184"/>
      <c r="U121" s="831"/>
      <c r="V121" s="832"/>
      <c r="W121" s="833"/>
      <c r="X121" s="834"/>
      <c r="Y121" s="835"/>
      <c r="Z121" s="6"/>
      <c r="AA121" s="99">
        <v>15</v>
      </c>
      <c r="AB121" s="98" t="s">
        <v>84</v>
      </c>
      <c r="AC121" s="98">
        <v>0.50880000000000003</v>
      </c>
      <c r="AD121" s="91" t="s">
        <v>21</v>
      </c>
      <c r="AE121" s="159"/>
      <c r="AF121" s="5"/>
      <c r="AH121" s="98"/>
      <c r="AI121" s="98"/>
      <c r="AJ121" s="186" t="str">
        <f>AG122</f>
        <v>Whell Loader</v>
      </c>
      <c r="AL121" s="5"/>
      <c r="AM121" s="98" t="s">
        <v>85</v>
      </c>
      <c r="AN121" s="6"/>
      <c r="AO121" s="6"/>
      <c r="AP121" s="7"/>
    </row>
    <row r="122" spans="1:42" ht="18" customHeight="1">
      <c r="A122" s="175"/>
      <c r="B122" s="187"/>
      <c r="C122" s="203"/>
      <c r="D122" s="196"/>
      <c r="E122" s="178"/>
      <c r="F122" s="178"/>
      <c r="G122" s="178"/>
      <c r="H122" s="178"/>
      <c r="I122" s="190"/>
      <c r="J122" s="204"/>
      <c r="K122" s="205"/>
      <c r="L122" s="823"/>
      <c r="M122" s="824"/>
      <c r="N122" s="6"/>
      <c r="O122" s="80"/>
      <c r="P122" s="85"/>
      <c r="Q122" s="131"/>
      <c r="R122" s="131"/>
      <c r="S122" s="183"/>
      <c r="T122" s="184"/>
      <c r="U122" s="831"/>
      <c r="V122" s="832"/>
      <c r="W122" s="833"/>
      <c r="X122" s="834"/>
      <c r="Y122" s="835"/>
      <c r="Z122" s="6"/>
      <c r="AA122" s="99" t="s">
        <v>32</v>
      </c>
      <c r="AB122" s="98"/>
      <c r="AC122" s="98"/>
      <c r="AD122" s="91"/>
      <c r="AE122" s="152"/>
      <c r="AF122" s="194" t="s">
        <v>76</v>
      </c>
      <c r="AG122" s="98" t="s">
        <v>83</v>
      </c>
      <c r="AH122" s="98"/>
      <c r="AI122" s="98"/>
      <c r="AJ122" s="186" t="str">
        <f>AG123</f>
        <v>Dump Truck</v>
      </c>
      <c r="AL122" s="5"/>
      <c r="AM122" s="98" t="s">
        <v>86</v>
      </c>
      <c r="AN122" s="6"/>
      <c r="AO122" s="6"/>
      <c r="AP122" s="7"/>
    </row>
    <row r="123" spans="1:42" ht="18" customHeight="1">
      <c r="A123" s="175"/>
      <c r="B123" s="187"/>
      <c r="C123" s="206"/>
      <c r="D123" s="207"/>
      <c r="E123" s="178"/>
      <c r="F123" s="178"/>
      <c r="G123" s="178"/>
      <c r="H123" s="178"/>
      <c r="I123" s="190"/>
      <c r="J123" s="208"/>
      <c r="K123" s="209"/>
      <c r="L123" s="823"/>
      <c r="M123" s="824"/>
      <c r="N123" s="6"/>
      <c r="O123" s="80"/>
      <c r="P123" s="85"/>
      <c r="Q123" s="131"/>
      <c r="R123" s="131"/>
      <c r="S123" s="183"/>
      <c r="T123" s="184"/>
      <c r="U123" s="831"/>
      <c r="V123" s="832"/>
      <c r="W123" s="833"/>
      <c r="X123" s="834"/>
      <c r="Y123" s="835"/>
      <c r="Z123" s="6"/>
      <c r="AA123" s="99"/>
      <c r="AB123" s="98" t="s">
        <v>87</v>
      </c>
      <c r="AC123" s="98">
        <v>1.1044</v>
      </c>
      <c r="AD123" s="91" t="s">
        <v>88</v>
      </c>
      <c r="AE123" s="152"/>
      <c r="AF123" s="194"/>
      <c r="AG123" s="98" t="s">
        <v>41</v>
      </c>
      <c r="AH123" s="98"/>
      <c r="AI123" s="98"/>
      <c r="AJ123" s="7"/>
      <c r="AL123" s="5"/>
      <c r="AM123" s="98" t="s">
        <v>89</v>
      </c>
      <c r="AN123" s="6"/>
      <c r="AO123" s="6"/>
      <c r="AP123" s="7"/>
    </row>
    <row r="124" spans="1:42" ht="18" customHeight="1" thickBot="1">
      <c r="A124" s="175"/>
      <c r="B124" s="210"/>
      <c r="C124" s="211"/>
      <c r="D124" s="212"/>
      <c r="E124" s="178"/>
      <c r="F124" s="178"/>
      <c r="G124" s="178"/>
      <c r="H124" s="178"/>
      <c r="I124" s="190"/>
      <c r="J124" s="213"/>
      <c r="K124" s="187"/>
      <c r="L124" s="823"/>
      <c r="M124" s="824"/>
      <c r="N124" s="6"/>
      <c r="O124" s="214"/>
      <c r="P124" s="215"/>
      <c r="Q124" s="216"/>
      <c r="R124" s="216"/>
      <c r="S124" s="217"/>
      <c r="T124" s="218"/>
      <c r="U124" s="831"/>
      <c r="V124" s="832"/>
      <c r="W124" s="833"/>
      <c r="X124" s="834"/>
      <c r="Y124" s="835"/>
      <c r="Z124" s="6"/>
      <c r="AA124" s="99"/>
      <c r="AB124" s="98" t="s">
        <v>89</v>
      </c>
      <c r="AC124" s="98">
        <v>0.28270000000000001</v>
      </c>
      <c r="AD124" s="91" t="s">
        <v>88</v>
      </c>
      <c r="AE124" s="152"/>
      <c r="AF124" s="194"/>
      <c r="AG124" s="98" t="s">
        <v>90</v>
      </c>
      <c r="AH124" s="98"/>
      <c r="AI124" s="98"/>
      <c r="AJ124" s="7"/>
      <c r="AL124" s="5"/>
      <c r="AM124" s="98" t="s">
        <v>43</v>
      </c>
      <c r="AN124" s="6"/>
      <c r="AO124" s="6"/>
      <c r="AP124" s="7"/>
    </row>
    <row r="125" spans="1:42" ht="18" customHeight="1" thickTop="1">
      <c r="A125" s="175"/>
      <c r="B125" s="210"/>
      <c r="C125" s="219"/>
      <c r="D125" s="207"/>
      <c r="E125" s="178"/>
      <c r="F125" s="178"/>
      <c r="G125" s="178"/>
      <c r="H125" s="178"/>
      <c r="I125" s="190"/>
      <c r="J125" s="213"/>
      <c r="K125" s="209"/>
      <c r="L125" s="823"/>
      <c r="M125" s="824"/>
      <c r="N125" s="6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1"/>
      <c r="AA125" s="99"/>
      <c r="AB125" s="98"/>
      <c r="AC125" s="98"/>
      <c r="AD125" s="91"/>
      <c r="AE125" s="152"/>
      <c r="AF125" s="194"/>
      <c r="AG125" s="98" t="s">
        <v>91</v>
      </c>
      <c r="AH125" s="98"/>
      <c r="AI125" s="98"/>
      <c r="AJ125" s="7"/>
      <c r="AL125" s="41"/>
      <c r="AM125" s="112"/>
      <c r="AN125" s="42"/>
      <c r="AO125" s="42"/>
      <c r="AP125" s="43"/>
    </row>
    <row r="126" spans="1:42" ht="18" customHeight="1">
      <c r="A126" s="175"/>
      <c r="B126" s="222"/>
      <c r="C126" s="223"/>
      <c r="D126" s="224"/>
      <c r="E126" s="225"/>
      <c r="F126" s="196"/>
      <c r="G126" s="178"/>
      <c r="H126" s="178"/>
      <c r="I126" s="190"/>
      <c r="J126" s="213"/>
      <c r="K126" s="226"/>
      <c r="L126" s="823"/>
      <c r="M126" s="824"/>
      <c r="N126" s="6"/>
      <c r="O126" s="227" t="s">
        <v>92</v>
      </c>
      <c r="P126" s="228"/>
      <c r="Q126" s="228"/>
      <c r="R126" s="228"/>
      <c r="S126" s="228"/>
      <c r="T126" s="228"/>
      <c r="U126" s="228"/>
      <c r="V126" s="228"/>
      <c r="W126" s="228"/>
      <c r="X126" s="228"/>
      <c r="Y126" s="229"/>
      <c r="AA126" s="99"/>
      <c r="AB126" s="98" t="s">
        <v>93</v>
      </c>
      <c r="AC126" s="98">
        <v>8.8353000000000002</v>
      </c>
      <c r="AD126" s="91" t="s">
        <v>88</v>
      </c>
      <c r="AE126" s="152"/>
      <c r="AF126" s="194"/>
      <c r="AG126" s="98" t="s">
        <v>89</v>
      </c>
      <c r="AH126" s="98"/>
      <c r="AI126" s="98"/>
      <c r="AJ126" s="7"/>
      <c r="AM126" s="98"/>
    </row>
    <row r="127" spans="1:42" ht="18" customHeight="1" thickBot="1">
      <c r="A127" s="175"/>
      <c r="B127" s="210"/>
      <c r="C127" s="230"/>
      <c r="D127" s="212"/>
      <c r="E127" s="231"/>
      <c r="F127" s="196"/>
      <c r="G127" s="178"/>
      <c r="H127" s="178"/>
      <c r="I127" s="190"/>
      <c r="J127" s="232"/>
      <c r="K127" s="195"/>
      <c r="L127" s="823"/>
      <c r="M127" s="824"/>
      <c r="N127" s="6"/>
      <c r="O127" s="233"/>
      <c r="P127" s="233"/>
      <c r="Q127" s="233"/>
      <c r="R127" s="233"/>
      <c r="S127" s="233"/>
      <c r="T127" s="233"/>
      <c r="U127" s="233"/>
      <c r="V127" s="233"/>
      <c r="W127" s="233"/>
      <c r="X127" s="233"/>
      <c r="Y127" s="234"/>
      <c r="AA127" s="99"/>
      <c r="AB127" s="98" t="s">
        <v>94</v>
      </c>
      <c r="AC127" s="98">
        <v>2.2088000000000001</v>
      </c>
      <c r="AD127" s="91"/>
      <c r="AE127" s="152"/>
      <c r="AF127" s="194" t="s">
        <v>76</v>
      </c>
      <c r="AG127" s="98" t="s">
        <v>95</v>
      </c>
      <c r="AH127" s="98"/>
      <c r="AI127" s="98"/>
      <c r="AJ127" s="7"/>
    </row>
    <row r="128" spans="1:42" ht="17.25" customHeight="1" thickTop="1" thickBot="1">
      <c r="A128" s="175"/>
      <c r="B128" s="226"/>
      <c r="C128" s="235"/>
      <c r="D128" s="178"/>
      <c r="E128" s="178"/>
      <c r="F128" s="178"/>
      <c r="G128" s="178"/>
      <c r="H128" s="178"/>
      <c r="I128" s="190"/>
      <c r="J128" s="236"/>
      <c r="K128" s="226"/>
      <c r="L128" s="823"/>
      <c r="M128" s="824"/>
      <c r="N128" s="6"/>
      <c r="O128" s="825" t="s">
        <v>0</v>
      </c>
      <c r="P128" s="827" t="s">
        <v>96</v>
      </c>
      <c r="Q128" s="828"/>
      <c r="R128" s="828"/>
      <c r="S128" s="237"/>
      <c r="T128" s="811" t="s">
        <v>97</v>
      </c>
      <c r="U128" s="813" t="s">
        <v>29</v>
      </c>
      <c r="V128" s="814"/>
      <c r="W128" s="817"/>
      <c r="X128" s="818"/>
      <c r="Y128" s="819"/>
      <c r="Z128" s="6"/>
      <c r="AA128" s="99"/>
      <c r="AB128" s="98" t="s">
        <v>98</v>
      </c>
      <c r="AC128" s="98">
        <v>1.1044</v>
      </c>
      <c r="AD128" s="91"/>
      <c r="AE128" s="152"/>
      <c r="AF128" s="238"/>
      <c r="AG128" s="112" t="s">
        <v>42</v>
      </c>
      <c r="AH128" s="112"/>
      <c r="AI128" s="112"/>
      <c r="AJ128" s="43"/>
    </row>
    <row r="129" spans="1:36" ht="18" customHeight="1" thickBot="1">
      <c r="A129" s="175"/>
      <c r="B129" s="226"/>
      <c r="C129" s="235"/>
      <c r="D129" s="178"/>
      <c r="E129" s="178"/>
      <c r="F129" s="178"/>
      <c r="G129" s="178"/>
      <c r="H129" s="178"/>
      <c r="I129" s="190"/>
      <c r="J129" s="236"/>
      <c r="K129" s="226"/>
      <c r="L129" s="823"/>
      <c r="M129" s="824"/>
      <c r="N129" s="6"/>
      <c r="O129" s="826"/>
      <c r="P129" s="829"/>
      <c r="Q129" s="830"/>
      <c r="R129" s="830"/>
      <c r="S129" s="239"/>
      <c r="T129" s="812"/>
      <c r="U129" s="815"/>
      <c r="V129" s="816"/>
      <c r="W129" s="820"/>
      <c r="X129" s="821"/>
      <c r="Y129" s="822"/>
      <c r="Z129" s="6"/>
      <c r="AA129" s="99"/>
      <c r="AB129" s="98"/>
      <c r="AC129" s="98"/>
      <c r="AD129" s="91"/>
      <c r="AE129" s="152"/>
      <c r="AF129" s="152"/>
      <c r="AG129" s="152"/>
      <c r="AH129" s="152"/>
      <c r="AI129" s="152"/>
    </row>
    <row r="130" spans="1:36" ht="17.25" customHeight="1" thickTop="1" thickBot="1">
      <c r="A130" s="240"/>
      <c r="B130" s="241"/>
      <c r="C130" s="242"/>
      <c r="D130" s="243"/>
      <c r="E130" s="243"/>
      <c r="F130" s="243"/>
      <c r="G130" s="243"/>
      <c r="H130" s="243"/>
      <c r="I130" s="244"/>
      <c r="J130" s="245"/>
      <c r="K130" s="241"/>
      <c r="L130" s="246"/>
      <c r="M130" s="247"/>
      <c r="N130" s="6"/>
      <c r="O130" s="63"/>
      <c r="P130" s="64"/>
      <c r="Q130" s="65"/>
      <c r="R130" s="65"/>
      <c r="S130" s="248"/>
      <c r="T130" s="249"/>
      <c r="U130" s="250"/>
      <c r="V130" s="250"/>
      <c r="W130" s="251"/>
      <c r="X130" s="252"/>
      <c r="Y130" s="253"/>
      <c r="Z130" s="6"/>
      <c r="AA130" s="238"/>
      <c r="AB130" s="112"/>
      <c r="AC130" s="112"/>
      <c r="AD130" s="157"/>
      <c r="AE130" s="152"/>
      <c r="AF130" s="2"/>
      <c r="AG130" s="173" t="s">
        <v>99</v>
      </c>
      <c r="AH130" s="153"/>
      <c r="AI130" s="172"/>
      <c r="AJ130" s="254" t="s">
        <v>100</v>
      </c>
    </row>
    <row r="131" spans="1:36" ht="15" customHeight="1" thickTop="1">
      <c r="A131" s="25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256"/>
      <c r="P131" s="257"/>
      <c r="Q131" s="258"/>
      <c r="R131" s="258"/>
      <c r="S131" s="259"/>
      <c r="T131" s="260"/>
      <c r="U131" s="261"/>
      <c r="V131" s="261"/>
      <c r="W131" s="262"/>
      <c r="X131" s="263"/>
      <c r="Y131" s="264"/>
      <c r="Z131" s="6"/>
      <c r="AA131" s="152"/>
      <c r="AB131" s="152"/>
      <c r="AC131" s="152"/>
      <c r="AD131" s="152"/>
      <c r="AE131" s="152"/>
      <c r="AF131" s="5"/>
      <c r="AG131" s="90" t="s">
        <v>35</v>
      </c>
      <c r="AH131" s="98" t="s">
        <v>10</v>
      </c>
      <c r="AI131" s="91"/>
      <c r="AJ131" s="265"/>
    </row>
    <row r="132" spans="1:36" ht="18" customHeight="1">
      <c r="A132" s="266" t="s">
        <v>101</v>
      </c>
      <c r="B132" s="267"/>
      <c r="C132" s="267"/>
      <c r="D132" s="267"/>
      <c r="E132" s="267"/>
      <c r="F132" s="267"/>
      <c r="G132" s="267"/>
      <c r="H132" s="267"/>
      <c r="I132" s="6"/>
      <c r="J132" s="6"/>
      <c r="K132" s="6"/>
      <c r="L132" s="6"/>
      <c r="M132" s="6"/>
      <c r="N132" s="6"/>
      <c r="O132" s="268">
        <v>1</v>
      </c>
      <c r="P132" s="269" t="s">
        <v>102</v>
      </c>
      <c r="Q132" s="270"/>
      <c r="R132" s="258"/>
      <c r="S132" s="259"/>
      <c r="T132" s="271"/>
      <c r="U132" s="807" t="s">
        <v>103</v>
      </c>
      <c r="V132" s="808"/>
      <c r="W132" s="262"/>
      <c r="X132" s="263"/>
      <c r="Y132" s="264"/>
      <c r="Z132" s="6"/>
      <c r="AA132" s="171"/>
      <c r="AB132" s="153" t="s">
        <v>104</v>
      </c>
      <c r="AC132" s="153" t="s">
        <v>105</v>
      </c>
      <c r="AD132" s="172"/>
      <c r="AE132" s="152"/>
      <c r="AF132" s="5"/>
      <c r="AG132" s="98" t="s">
        <v>106</v>
      </c>
      <c r="AH132" s="98" t="s">
        <v>107</v>
      </c>
      <c r="AI132" s="91">
        <v>0.67900000000000005</v>
      </c>
      <c r="AJ132" s="265">
        <v>0.84870000000000001</v>
      </c>
    </row>
    <row r="133" spans="1:36" ht="18" customHeight="1" thickBot="1">
      <c r="A133" s="272"/>
      <c r="B133" s="267"/>
      <c r="C133" s="267"/>
      <c r="D133" s="267"/>
      <c r="E133" s="267"/>
      <c r="F133" s="267"/>
      <c r="G133" s="267"/>
      <c r="H133" s="267"/>
      <c r="I133" s="6"/>
      <c r="J133" s="6"/>
      <c r="K133" s="6"/>
      <c r="L133" s="6"/>
      <c r="M133" s="6"/>
      <c r="N133" s="6"/>
      <c r="O133" s="268">
        <v>2</v>
      </c>
      <c r="P133" s="269" t="s">
        <v>108</v>
      </c>
      <c r="Q133" s="273"/>
      <c r="R133" s="258"/>
      <c r="S133" s="259"/>
      <c r="T133" s="274"/>
      <c r="U133" s="807" t="s">
        <v>103</v>
      </c>
      <c r="V133" s="808"/>
      <c r="W133" s="262"/>
      <c r="X133" s="263"/>
      <c r="Y133" s="264"/>
      <c r="Z133" s="6"/>
      <c r="AA133" s="99" t="s">
        <v>10</v>
      </c>
      <c r="AB133" s="98">
        <f>422.3/50</f>
        <v>8.4459999999999997</v>
      </c>
      <c r="AC133" s="98">
        <f>327.54/50</f>
        <v>6.5508000000000006</v>
      </c>
      <c r="AD133" s="91" t="s">
        <v>32</v>
      </c>
      <c r="AE133" s="152"/>
      <c r="AF133" s="5"/>
      <c r="AG133" s="98" t="s">
        <v>62</v>
      </c>
      <c r="AH133" s="98" t="s">
        <v>109</v>
      </c>
      <c r="AI133" s="91">
        <v>0.37080000000000002</v>
      </c>
      <c r="AJ133" s="265">
        <v>0.20599999999999999</v>
      </c>
    </row>
    <row r="134" spans="1:36" ht="18" customHeight="1" thickTop="1">
      <c r="A134" s="275"/>
      <c r="B134" s="276"/>
      <c r="C134" s="276"/>
      <c r="D134" s="276"/>
      <c r="E134" s="276"/>
      <c r="F134" s="277"/>
      <c r="G134" s="277"/>
      <c r="H134" s="278"/>
      <c r="I134" s="277"/>
      <c r="J134" s="278"/>
      <c r="K134" s="279"/>
      <c r="L134" s="6"/>
      <c r="M134" s="6"/>
      <c r="N134" s="6"/>
      <c r="O134" s="268">
        <v>3</v>
      </c>
      <c r="P134" s="269" t="s">
        <v>110</v>
      </c>
      <c r="Q134" s="273"/>
      <c r="R134" s="258"/>
      <c r="S134" s="259"/>
      <c r="T134" s="271"/>
      <c r="U134" s="807" t="s">
        <v>103</v>
      </c>
      <c r="V134" s="808"/>
      <c r="W134" s="262"/>
      <c r="X134" s="263"/>
      <c r="Y134" s="264"/>
      <c r="Z134" s="6"/>
      <c r="AA134" s="280" t="s">
        <v>17</v>
      </c>
      <c r="AB134" s="98">
        <v>0.54120000000000001</v>
      </c>
      <c r="AC134" s="98">
        <v>0.50239999999999996</v>
      </c>
      <c r="AD134" s="91" t="s">
        <v>21</v>
      </c>
      <c r="AE134" s="152"/>
      <c r="AF134" s="5"/>
      <c r="AG134" s="98"/>
      <c r="AH134" s="98"/>
      <c r="AI134" s="91"/>
      <c r="AJ134" s="265"/>
    </row>
    <row r="135" spans="1:36" ht="18" customHeight="1">
      <c r="A135" s="281" t="s">
        <v>111</v>
      </c>
      <c r="B135" s="282"/>
      <c r="C135" s="282"/>
      <c r="D135" s="282"/>
      <c r="E135" s="282"/>
      <c r="F135" s="283"/>
      <c r="G135" s="283"/>
      <c r="H135" s="284"/>
      <c r="I135" s="809" t="s">
        <v>112</v>
      </c>
      <c r="J135" s="810"/>
      <c r="K135" s="285"/>
      <c r="L135" s="6"/>
      <c r="M135" s="6"/>
      <c r="N135" s="6"/>
      <c r="O135" s="268">
        <v>4</v>
      </c>
      <c r="P135" s="269" t="s">
        <v>113</v>
      </c>
      <c r="Q135" s="273"/>
      <c r="R135" s="258"/>
      <c r="S135" s="259"/>
      <c r="T135" s="271"/>
      <c r="U135" s="807" t="s">
        <v>103</v>
      </c>
      <c r="V135" s="808"/>
      <c r="W135" s="262"/>
      <c r="X135" s="263"/>
      <c r="Y135" s="264"/>
      <c r="Z135" s="6"/>
      <c r="AA135" s="99" t="s">
        <v>114</v>
      </c>
      <c r="AB135" s="98">
        <v>0.74399999999999999</v>
      </c>
      <c r="AC135" s="98">
        <v>0.90529999999999999</v>
      </c>
      <c r="AD135" s="91" t="s">
        <v>21</v>
      </c>
      <c r="AE135" s="152"/>
      <c r="AF135" s="238"/>
      <c r="AG135" s="112"/>
      <c r="AH135" s="112"/>
      <c r="AI135" s="157"/>
      <c r="AJ135" s="265"/>
    </row>
    <row r="136" spans="1:36" ht="18" customHeight="1" thickBot="1">
      <c r="A136" s="286"/>
      <c r="B136" s="287"/>
      <c r="C136" s="287"/>
      <c r="D136" s="287"/>
      <c r="E136" s="287"/>
      <c r="F136" s="287"/>
      <c r="G136" s="287"/>
      <c r="H136" s="288"/>
      <c r="I136" s="287"/>
      <c r="J136" s="288"/>
      <c r="K136" s="289"/>
      <c r="L136" s="6"/>
      <c r="M136" s="6"/>
      <c r="N136" s="6"/>
      <c r="O136" s="268">
        <v>5</v>
      </c>
      <c r="P136" s="269" t="s">
        <v>115</v>
      </c>
      <c r="Q136" s="273"/>
      <c r="R136" s="258"/>
      <c r="S136" s="259"/>
      <c r="T136" s="271"/>
      <c r="U136" s="807" t="s">
        <v>103</v>
      </c>
      <c r="V136" s="808"/>
      <c r="W136" s="262"/>
      <c r="X136" s="263"/>
      <c r="Y136" s="264"/>
      <c r="Z136" s="6"/>
      <c r="AA136" s="99" t="s">
        <v>116</v>
      </c>
      <c r="AB136" s="98">
        <v>0.25</v>
      </c>
      <c r="AC136" s="98">
        <v>0.1</v>
      </c>
      <c r="AD136" s="91" t="s">
        <v>21</v>
      </c>
      <c r="AE136" s="152"/>
      <c r="AF136" s="2"/>
      <c r="AG136" s="173" t="s">
        <v>117</v>
      </c>
      <c r="AH136" s="153"/>
      <c r="AI136" s="172"/>
      <c r="AJ136" s="290" t="s">
        <v>118</v>
      </c>
    </row>
    <row r="137" spans="1:36" ht="18" customHeight="1" thickTop="1">
      <c r="A137" s="291" t="s">
        <v>119</v>
      </c>
      <c r="B137" s="292"/>
      <c r="C137" s="292"/>
      <c r="D137" s="292"/>
      <c r="E137" s="292"/>
      <c r="F137" s="293"/>
      <c r="G137" s="293"/>
      <c r="H137" s="294"/>
      <c r="I137" s="295"/>
      <c r="J137" s="296"/>
      <c r="K137" s="297"/>
      <c r="L137" s="6"/>
      <c r="M137" s="6"/>
      <c r="N137" s="6"/>
      <c r="O137" s="268">
        <v>6</v>
      </c>
      <c r="P137" s="269" t="s">
        <v>120</v>
      </c>
      <c r="Q137" s="273"/>
      <c r="R137" s="258"/>
      <c r="S137" s="259"/>
      <c r="T137" s="274"/>
      <c r="U137" s="807" t="s">
        <v>103</v>
      </c>
      <c r="V137" s="808"/>
      <c r="W137" s="262"/>
      <c r="X137" s="263"/>
      <c r="Y137" s="264"/>
      <c r="Z137" s="6"/>
      <c r="AA137" s="99" t="s">
        <v>121</v>
      </c>
      <c r="AB137" s="98">
        <v>2</v>
      </c>
      <c r="AC137" s="98">
        <v>0.8</v>
      </c>
      <c r="AD137" s="91" t="s">
        <v>32</v>
      </c>
      <c r="AE137" s="152"/>
      <c r="AF137" s="5"/>
      <c r="AG137" s="90" t="s">
        <v>35</v>
      </c>
      <c r="AH137" s="90" t="s">
        <v>10</v>
      </c>
      <c r="AI137" s="91"/>
      <c r="AJ137" s="298"/>
    </row>
    <row r="138" spans="1:36" ht="18" customHeight="1">
      <c r="A138" s="299" t="s">
        <v>122</v>
      </c>
      <c r="B138" s="300"/>
      <c r="C138" s="300"/>
      <c r="D138" s="300"/>
      <c r="E138" s="300"/>
      <c r="F138" s="273"/>
      <c r="G138" s="273"/>
      <c r="H138" s="301"/>
      <c r="I138" s="302"/>
      <c r="J138" s="303" t="s">
        <v>123</v>
      </c>
      <c r="K138" s="304"/>
      <c r="L138" s="6"/>
      <c r="M138" s="6"/>
      <c r="N138" s="6"/>
      <c r="O138" s="268">
        <v>7</v>
      </c>
      <c r="P138" s="269" t="s">
        <v>124</v>
      </c>
      <c r="Q138" s="273"/>
      <c r="R138" s="258"/>
      <c r="S138" s="259"/>
      <c r="T138" s="271"/>
      <c r="U138" s="807" t="s">
        <v>103</v>
      </c>
      <c r="V138" s="808"/>
      <c r="W138" s="262"/>
      <c r="X138" s="263"/>
      <c r="Y138" s="264"/>
      <c r="Z138" s="6"/>
      <c r="AA138" s="99" t="s">
        <v>125</v>
      </c>
      <c r="AB138" s="98"/>
      <c r="AC138" s="98"/>
      <c r="AD138" s="91"/>
      <c r="AE138" s="152"/>
      <c r="AF138" s="5"/>
      <c r="AG138" s="117" t="s">
        <v>64</v>
      </c>
      <c r="AH138" s="117" t="s">
        <v>126</v>
      </c>
      <c r="AI138" s="91">
        <v>0.33050000000000002</v>
      </c>
      <c r="AJ138" s="298">
        <v>0.37190000000000001</v>
      </c>
    </row>
    <row r="139" spans="1:36" ht="18" customHeight="1">
      <c r="A139" s="299"/>
      <c r="B139" s="300"/>
      <c r="C139" s="300"/>
      <c r="D139" s="300"/>
      <c r="E139" s="300"/>
      <c r="F139" s="273"/>
      <c r="G139" s="273"/>
      <c r="H139" s="301"/>
      <c r="I139" s="302"/>
      <c r="J139" s="303"/>
      <c r="K139" s="304"/>
      <c r="L139" s="6"/>
      <c r="M139" s="6"/>
      <c r="N139" s="6"/>
      <c r="O139" s="305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6"/>
      <c r="AA139" s="99"/>
      <c r="AB139" s="98"/>
      <c r="AC139" s="98"/>
      <c r="AD139" s="91"/>
      <c r="AE139" s="152"/>
      <c r="AF139" s="5"/>
      <c r="AG139" s="117" t="s">
        <v>127</v>
      </c>
      <c r="AH139" s="117" t="s">
        <v>128</v>
      </c>
      <c r="AI139" s="91">
        <v>0.3201</v>
      </c>
      <c r="AJ139" s="298">
        <v>0.1759</v>
      </c>
    </row>
    <row r="140" spans="1:36" ht="18" customHeight="1" thickBot="1">
      <c r="A140" s="299" t="s">
        <v>153</v>
      </c>
      <c r="B140" s="300"/>
      <c r="C140" s="300"/>
      <c r="D140" s="300"/>
      <c r="E140" s="300"/>
      <c r="F140" s="273"/>
      <c r="G140" s="273"/>
      <c r="H140" s="301"/>
      <c r="I140" s="302"/>
      <c r="J140" s="303"/>
      <c r="K140" s="304"/>
      <c r="L140" s="6"/>
      <c r="M140" s="6"/>
      <c r="N140" s="6"/>
      <c r="O140" s="316" t="str">
        <f>IF(T140=0,"",O138+1)</f>
        <v/>
      </c>
      <c r="P140" s="137"/>
      <c r="Q140" s="137"/>
      <c r="R140" s="137"/>
      <c r="S140" s="137"/>
      <c r="T140" s="317"/>
      <c r="U140" s="318"/>
      <c r="V140" s="318"/>
      <c r="W140" s="319"/>
      <c r="X140" s="141"/>
      <c r="Y140" s="142"/>
      <c r="Z140" s="6"/>
      <c r="AA140" s="99" t="str">
        <f>AB123</f>
        <v>Conc. Mixer</v>
      </c>
      <c r="AB140" s="98"/>
      <c r="AC140" s="98"/>
      <c r="AD140" s="91"/>
      <c r="AE140" s="152"/>
      <c r="AF140" s="5"/>
      <c r="AG140" s="117" t="s">
        <v>129</v>
      </c>
      <c r="AH140" s="117" t="s">
        <v>130</v>
      </c>
      <c r="AI140" s="91"/>
      <c r="AJ140" s="298">
        <v>0.1331</v>
      </c>
    </row>
    <row r="141" spans="1:36" ht="18" customHeight="1" thickTop="1">
      <c r="A141" s="299" t="s">
        <v>154</v>
      </c>
      <c r="B141" s="313"/>
      <c r="C141" s="313"/>
      <c r="D141" s="313"/>
      <c r="E141" s="313"/>
      <c r="F141" s="314"/>
      <c r="G141" s="314"/>
      <c r="H141" s="315"/>
      <c r="I141" s="302"/>
      <c r="J141" s="303" t="s">
        <v>123</v>
      </c>
      <c r="K141" s="304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320"/>
      <c r="Z141" s="6"/>
      <c r="AA141" s="99" t="str">
        <f>AB124</f>
        <v>Water Tanker</v>
      </c>
      <c r="AB141" s="98"/>
      <c r="AC141" s="98"/>
      <c r="AD141" s="91"/>
      <c r="AE141" s="152"/>
      <c r="AF141" s="5"/>
      <c r="AG141" s="117" t="s">
        <v>41</v>
      </c>
      <c r="AH141" s="117"/>
      <c r="AI141" s="91"/>
      <c r="AJ141" s="298"/>
    </row>
    <row r="142" spans="1:36" ht="18" customHeight="1">
      <c r="A142" s="299" t="s">
        <v>155</v>
      </c>
      <c r="B142" s="313"/>
      <c r="C142" s="313"/>
      <c r="D142" s="313"/>
      <c r="E142" s="313"/>
      <c r="F142" s="314"/>
      <c r="G142" s="314"/>
      <c r="H142" s="315"/>
      <c r="I142" s="302"/>
      <c r="J142" s="303" t="s">
        <v>123</v>
      </c>
      <c r="K142" s="304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321"/>
      <c r="Z142" s="6"/>
      <c r="AA142" s="99"/>
      <c r="AB142" s="98"/>
      <c r="AC142" s="98"/>
      <c r="AD142" s="91"/>
      <c r="AE142" s="152"/>
      <c r="AF142" s="5"/>
      <c r="AG142" s="117" t="s">
        <v>131</v>
      </c>
      <c r="AH142" s="117"/>
      <c r="AI142" s="91"/>
    </row>
    <row r="143" spans="1:36" ht="18" customHeight="1">
      <c r="A143" s="299" t="s">
        <v>156</v>
      </c>
      <c r="B143" s="313"/>
      <c r="C143" s="313"/>
      <c r="D143" s="313"/>
      <c r="E143" s="313"/>
      <c r="F143" s="314"/>
      <c r="G143" s="314"/>
      <c r="H143" s="315"/>
      <c r="I143" s="302"/>
      <c r="J143" s="303" t="s">
        <v>123</v>
      </c>
      <c r="K143" s="304"/>
      <c r="L143" s="6"/>
      <c r="M143" s="24" t="s">
        <v>132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321"/>
      <c r="Z143" s="6"/>
      <c r="AA143" s="99"/>
      <c r="AB143" s="98"/>
      <c r="AC143" s="98"/>
      <c r="AD143" s="91"/>
      <c r="AE143" s="152"/>
      <c r="AF143" s="5"/>
      <c r="AG143" s="117" t="s">
        <v>91</v>
      </c>
      <c r="AH143" s="117"/>
      <c r="AI143" s="91"/>
    </row>
    <row r="144" spans="1:36" ht="17.25" customHeight="1">
      <c r="A144" s="299"/>
      <c r="B144" s="313"/>
      <c r="C144" s="313"/>
      <c r="D144" s="313"/>
      <c r="E144" s="313"/>
      <c r="F144" s="314"/>
      <c r="G144" s="314"/>
      <c r="H144" s="315"/>
      <c r="I144" s="302"/>
      <c r="J144" s="303" t="s">
        <v>123</v>
      </c>
      <c r="K144" s="304"/>
      <c r="L144" s="6"/>
      <c r="M144" s="267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321"/>
      <c r="Z144" s="6"/>
      <c r="AA144" s="238"/>
      <c r="AB144" s="112"/>
      <c r="AC144" s="112"/>
      <c r="AD144" s="157"/>
      <c r="AE144" s="152"/>
      <c r="AF144" s="5"/>
      <c r="AG144" s="117" t="s">
        <v>133</v>
      </c>
      <c r="AH144" s="117"/>
      <c r="AI144" s="91"/>
    </row>
    <row r="145" spans="1:35" ht="16.5" thickBot="1">
      <c r="A145" s="299" t="s">
        <v>157</v>
      </c>
      <c r="B145" s="313"/>
      <c r="C145" s="313"/>
      <c r="D145" s="313"/>
      <c r="E145" s="313"/>
      <c r="F145" s="314"/>
      <c r="G145" s="314"/>
      <c r="H145" s="315"/>
      <c r="I145" s="302"/>
      <c r="J145" s="303"/>
      <c r="K145" s="304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322"/>
      <c r="Z145" s="6"/>
      <c r="AA145" s="323" t="s">
        <v>134</v>
      </c>
      <c r="AB145" s="152"/>
      <c r="AC145" s="152"/>
      <c r="AD145" s="152"/>
      <c r="AE145" s="152"/>
      <c r="AF145" s="5"/>
      <c r="AG145" s="117" t="s">
        <v>43</v>
      </c>
      <c r="AH145" s="117"/>
      <c r="AI145" s="91"/>
    </row>
    <row r="146" spans="1:35" ht="15" customHeight="1" thickTop="1">
      <c r="A146" s="299" t="s">
        <v>158</v>
      </c>
      <c r="B146" s="313"/>
      <c r="C146" s="313"/>
      <c r="D146" s="313"/>
      <c r="E146" s="313"/>
      <c r="F146" s="314"/>
      <c r="G146" s="314"/>
      <c r="H146" s="315"/>
      <c r="I146" s="302"/>
      <c r="J146" s="303" t="s">
        <v>123</v>
      </c>
      <c r="K146" s="304"/>
      <c r="L146" s="6"/>
      <c r="M146" s="324"/>
      <c r="N146" s="325"/>
      <c r="O146" s="325"/>
      <c r="P146" s="326"/>
      <c r="Q146" s="326"/>
      <c r="R146" s="327"/>
      <c r="S146" s="326"/>
      <c r="T146" s="798" t="s">
        <v>135</v>
      </c>
      <c r="U146" s="799"/>
      <c r="V146" s="799"/>
      <c r="W146" s="799"/>
      <c r="X146" s="799"/>
      <c r="Y146" s="800"/>
      <c r="Z146" s="6"/>
      <c r="AF146" s="41"/>
      <c r="AG146" s="42"/>
      <c r="AH146" s="42"/>
      <c r="AI146" s="43"/>
    </row>
    <row r="147" spans="1:35" ht="18" customHeight="1">
      <c r="A147" s="299" t="s">
        <v>159</v>
      </c>
      <c r="B147" s="313"/>
      <c r="C147" s="313"/>
      <c r="D147" s="313"/>
      <c r="E147" s="313"/>
      <c r="F147" s="314"/>
      <c r="G147" s="314"/>
      <c r="H147" s="315"/>
      <c r="I147" s="302"/>
      <c r="J147" s="303" t="s">
        <v>123</v>
      </c>
      <c r="K147" s="304"/>
      <c r="L147" s="6"/>
      <c r="M147" s="328" t="s">
        <v>26</v>
      </c>
      <c r="N147" s="282" t="s">
        <v>136</v>
      </c>
      <c r="O147" s="282"/>
      <c r="P147" s="329"/>
      <c r="Q147" s="329" t="s">
        <v>137</v>
      </c>
      <c r="R147" s="330" t="s">
        <v>25</v>
      </c>
      <c r="S147" s="329"/>
      <c r="T147" s="282" t="s">
        <v>138</v>
      </c>
      <c r="U147" s="282"/>
      <c r="V147" s="282"/>
      <c r="W147" s="282"/>
      <c r="X147" s="282"/>
      <c r="Y147" s="285"/>
      <c r="AA147" s="1" t="s">
        <v>139</v>
      </c>
      <c r="AB147" s="1">
        <v>1.1000000000000001</v>
      </c>
    </row>
    <row r="148" spans="1:35" ht="18" customHeight="1" thickBot="1">
      <c r="A148" s="299" t="s">
        <v>160</v>
      </c>
      <c r="B148" s="313"/>
      <c r="C148" s="313"/>
      <c r="D148" s="313"/>
      <c r="E148" s="313"/>
      <c r="F148" s="314"/>
      <c r="G148" s="314"/>
      <c r="H148" s="315"/>
      <c r="I148" s="302"/>
      <c r="J148" s="303" t="s">
        <v>123</v>
      </c>
      <c r="K148" s="304"/>
      <c r="L148" s="6"/>
      <c r="M148" s="331"/>
      <c r="N148" s="332"/>
      <c r="O148" s="332"/>
      <c r="P148" s="333"/>
      <c r="Q148" s="333"/>
      <c r="R148" s="334"/>
      <c r="S148" s="333"/>
      <c r="T148" s="335" t="s">
        <v>140</v>
      </c>
      <c r="U148" s="335"/>
      <c r="V148" s="335"/>
      <c r="W148" s="335"/>
      <c r="X148" s="335"/>
      <c r="Y148" s="285"/>
      <c r="AA148" s="1" t="s">
        <v>141</v>
      </c>
      <c r="AB148" s="1">
        <v>2.5000000000000001E-3</v>
      </c>
    </row>
    <row r="149" spans="1:35" ht="18" customHeight="1" thickTop="1">
      <c r="A149" s="299" t="s">
        <v>161</v>
      </c>
      <c r="B149" s="313"/>
      <c r="C149" s="313"/>
      <c r="D149" s="313"/>
      <c r="E149" s="313"/>
      <c r="F149" s="314"/>
      <c r="G149" s="314"/>
      <c r="H149" s="315"/>
      <c r="I149" s="302"/>
      <c r="J149" s="303" t="s">
        <v>123</v>
      </c>
      <c r="K149" s="304"/>
      <c r="L149" s="6"/>
      <c r="M149" s="336"/>
      <c r="N149" s="65"/>
      <c r="O149" s="65"/>
      <c r="P149" s="66"/>
      <c r="Q149" s="66"/>
      <c r="R149" s="337"/>
      <c r="S149" s="66"/>
      <c r="T149" s="65"/>
      <c r="U149" s="65"/>
      <c r="V149" s="65"/>
      <c r="W149" s="65"/>
      <c r="X149" s="65"/>
      <c r="Y149" s="338"/>
    </row>
    <row r="150" spans="1:35" ht="18" customHeight="1" thickBot="1">
      <c r="A150" s="299" t="s">
        <v>162</v>
      </c>
      <c r="B150" s="313"/>
      <c r="C150" s="313"/>
      <c r="D150" s="313"/>
      <c r="E150" s="313"/>
      <c r="F150" s="314"/>
      <c r="G150" s="314"/>
      <c r="H150" s="315"/>
      <c r="I150" s="302"/>
      <c r="J150" s="303" t="s">
        <v>123</v>
      </c>
      <c r="K150" s="341"/>
      <c r="L150" s="6"/>
      <c r="M150" s="342"/>
      <c r="N150" s="258"/>
      <c r="O150" s="258"/>
      <c r="P150" s="343"/>
      <c r="Q150" s="343"/>
      <c r="R150" s="344"/>
      <c r="S150" s="343"/>
      <c r="T150" s="258"/>
      <c r="U150" s="258"/>
      <c r="V150" s="258"/>
      <c r="W150" s="258"/>
      <c r="X150" s="258"/>
      <c r="Y150" s="345"/>
      <c r="AA150" s="346" t="s">
        <v>142</v>
      </c>
    </row>
    <row r="151" spans="1:35" ht="18" customHeight="1" thickTop="1">
      <c r="A151" s="347"/>
      <c r="B151" s="348"/>
      <c r="C151" s="348"/>
      <c r="D151" s="348"/>
      <c r="E151" s="348"/>
      <c r="F151" s="349"/>
      <c r="G151" s="349"/>
      <c r="H151" s="349"/>
      <c r="I151" s="350"/>
      <c r="J151" s="351"/>
      <c r="K151" s="352"/>
      <c r="L151" s="6"/>
      <c r="M151" s="342"/>
      <c r="N151" s="258"/>
      <c r="O151" s="258"/>
      <c r="P151" s="343"/>
      <c r="Q151" s="343"/>
      <c r="R151" s="344"/>
      <c r="S151" s="343"/>
      <c r="T151" s="258"/>
      <c r="U151" s="258"/>
      <c r="V151" s="258"/>
      <c r="W151" s="258"/>
      <c r="X151" s="258"/>
      <c r="Y151" s="345"/>
      <c r="AA151" s="1" t="s">
        <v>143</v>
      </c>
      <c r="AC151" s="1">
        <v>1</v>
      </c>
    </row>
    <row r="152" spans="1:35" ht="18" customHeight="1">
      <c r="A152" s="353"/>
      <c r="B152" s="339"/>
      <c r="C152" s="339"/>
      <c r="D152" s="339"/>
      <c r="E152" s="339"/>
      <c r="F152" s="16"/>
      <c r="G152" s="16"/>
      <c r="H152" s="16"/>
      <c r="I152" s="340"/>
      <c r="J152" s="354"/>
      <c r="K152" s="355"/>
      <c r="L152" s="6"/>
      <c r="M152" s="342"/>
      <c r="N152" s="258"/>
      <c r="O152" s="258"/>
      <c r="P152" s="343"/>
      <c r="Q152" s="343"/>
      <c r="R152" s="344"/>
      <c r="S152" s="343"/>
      <c r="T152" s="258"/>
      <c r="U152" s="258"/>
      <c r="V152" s="258"/>
      <c r="W152" s="258"/>
      <c r="X152" s="258"/>
      <c r="Y152" s="345"/>
      <c r="AA152" s="1" t="s">
        <v>144</v>
      </c>
      <c r="AC152" s="1">
        <v>2</v>
      </c>
    </row>
    <row r="153" spans="1:35" ht="18" customHeight="1">
      <c r="A153" s="353"/>
      <c r="B153" s="339"/>
      <c r="C153" s="339"/>
      <c r="D153" s="339"/>
      <c r="E153" s="339"/>
      <c r="F153" s="16"/>
      <c r="G153" s="16"/>
      <c r="H153" s="16"/>
      <c r="I153" s="340"/>
      <c r="J153" s="354"/>
      <c r="K153" s="355"/>
      <c r="L153" s="6"/>
      <c r="M153" s="342"/>
      <c r="N153" s="258"/>
      <c r="O153" s="258"/>
      <c r="P153" s="343"/>
      <c r="Q153" s="343"/>
      <c r="R153" s="344"/>
      <c r="S153" s="343"/>
      <c r="T153" s="258"/>
      <c r="U153" s="258"/>
      <c r="V153" s="258"/>
      <c r="W153" s="258"/>
      <c r="X153" s="258"/>
      <c r="Y153" s="345"/>
      <c r="AA153" s="1" t="s">
        <v>48</v>
      </c>
      <c r="AC153" s="1">
        <v>0.04</v>
      </c>
    </row>
    <row r="154" spans="1:35" ht="18" customHeight="1">
      <c r="A154" s="353"/>
      <c r="B154" s="339"/>
      <c r="C154" s="339"/>
      <c r="D154" s="339"/>
      <c r="E154" s="339"/>
      <c r="F154" s="16"/>
      <c r="G154" s="16"/>
      <c r="H154" s="16"/>
      <c r="I154" s="340"/>
      <c r="J154" s="354"/>
      <c r="K154" s="355"/>
      <c r="L154" s="6"/>
      <c r="M154" s="342"/>
      <c r="N154" s="258"/>
      <c r="O154" s="258"/>
      <c r="P154" s="343"/>
      <c r="Q154" s="343"/>
      <c r="R154" s="344"/>
      <c r="S154" s="343"/>
      <c r="T154" s="258"/>
      <c r="U154" s="258"/>
      <c r="V154" s="258"/>
      <c r="W154" s="258"/>
      <c r="X154" s="258"/>
      <c r="Y154" s="345"/>
      <c r="AA154" s="1" t="s">
        <v>145</v>
      </c>
      <c r="AC154" s="1">
        <v>1.5</v>
      </c>
    </row>
    <row r="155" spans="1:35" ht="18" customHeight="1" thickBot="1">
      <c r="A155" s="356"/>
      <c r="B155" s="6"/>
      <c r="C155" s="6"/>
      <c r="D155" s="6"/>
      <c r="E155" s="6"/>
      <c r="F155" s="6"/>
      <c r="G155" s="6"/>
      <c r="H155" s="6"/>
      <c r="I155" s="357"/>
      <c r="J155" s="358"/>
      <c r="K155" s="355"/>
      <c r="L155" s="6"/>
      <c r="M155" s="359"/>
      <c r="N155" s="137"/>
      <c r="O155" s="137"/>
      <c r="P155" s="138"/>
      <c r="Q155" s="138"/>
      <c r="R155" s="360"/>
      <c r="S155" s="138"/>
      <c r="T155" s="137"/>
      <c r="U155" s="137"/>
      <c r="V155" s="137"/>
      <c r="W155" s="137"/>
      <c r="X155" s="137"/>
      <c r="Y155" s="361"/>
      <c r="AA155" s="1" t="s">
        <v>146</v>
      </c>
      <c r="AC155" s="1">
        <v>0.86309999999999998</v>
      </c>
    </row>
    <row r="156" spans="1:35" ht="12" thickTop="1">
      <c r="A156" s="362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321"/>
      <c r="Z156" s="6"/>
    </row>
    <row r="157" spans="1:35" ht="15">
      <c r="A157" s="266" t="s">
        <v>147</v>
      </c>
      <c r="B157" s="267"/>
      <c r="C157" s="267"/>
      <c r="D157" s="267"/>
      <c r="E157" s="267"/>
      <c r="F157" s="267"/>
      <c r="G157" s="267"/>
      <c r="H157" s="26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321"/>
      <c r="Z157" s="6"/>
    </row>
    <row r="158" spans="1:35" ht="12" thickBot="1">
      <c r="A158" s="363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321"/>
      <c r="Z158" s="6"/>
    </row>
    <row r="159" spans="1:35" ht="13.5" customHeight="1" thickTop="1">
      <c r="A159" s="364"/>
      <c r="B159" s="349"/>
      <c r="C159" s="349"/>
      <c r="D159" s="349"/>
      <c r="E159" s="349"/>
      <c r="F159" s="349"/>
      <c r="G159" s="365"/>
      <c r="H159" s="801" t="s">
        <v>148</v>
      </c>
      <c r="I159" s="801"/>
      <c r="J159" s="801"/>
      <c r="K159" s="801"/>
      <c r="L159" s="801"/>
      <c r="M159" s="801"/>
      <c r="N159" s="801"/>
      <c r="O159" s="801"/>
      <c r="P159" s="801"/>
      <c r="Q159" s="801"/>
      <c r="R159" s="801"/>
      <c r="S159" s="365"/>
      <c r="T159" s="803" t="s">
        <v>149</v>
      </c>
      <c r="U159" s="801"/>
      <c r="V159" s="801"/>
      <c r="W159" s="801"/>
      <c r="X159" s="801"/>
      <c r="Y159" s="804"/>
    </row>
    <row r="160" spans="1:35">
      <c r="A160" s="366"/>
      <c r="B160" s="367"/>
      <c r="C160" s="367"/>
      <c r="D160" s="367"/>
      <c r="E160" s="367"/>
      <c r="F160" s="367"/>
      <c r="G160" s="368"/>
      <c r="H160" s="802"/>
      <c r="I160" s="802"/>
      <c r="J160" s="802"/>
      <c r="K160" s="802"/>
      <c r="L160" s="802"/>
      <c r="M160" s="802"/>
      <c r="N160" s="802"/>
      <c r="O160" s="802"/>
      <c r="P160" s="802"/>
      <c r="Q160" s="802"/>
      <c r="R160" s="802"/>
      <c r="S160" s="368"/>
      <c r="T160" s="805"/>
      <c r="U160" s="802"/>
      <c r="V160" s="802"/>
      <c r="W160" s="802"/>
      <c r="X160" s="802"/>
      <c r="Y160" s="806"/>
    </row>
    <row r="161" spans="1:119" s="14" customFormat="1" ht="54.75" customHeight="1">
      <c r="A161" s="369" t="s">
        <v>150</v>
      </c>
      <c r="B161" s="370"/>
      <c r="C161" s="370"/>
      <c r="D161" s="370"/>
      <c r="E161" s="370"/>
      <c r="F161" s="370"/>
      <c r="G161" s="371"/>
      <c r="H161" s="370"/>
      <c r="I161" s="370"/>
      <c r="J161" s="370"/>
      <c r="K161" s="370"/>
      <c r="L161" s="370"/>
      <c r="M161" s="370"/>
      <c r="N161" s="370"/>
      <c r="O161" s="370"/>
      <c r="P161" s="370"/>
      <c r="Q161" s="370"/>
      <c r="R161" s="370"/>
      <c r="S161" s="370"/>
      <c r="T161" s="372" t="s">
        <v>151</v>
      </c>
      <c r="U161" s="370"/>
      <c r="V161" s="370"/>
      <c r="W161" s="370"/>
      <c r="X161" s="370"/>
      <c r="Y161" s="373"/>
    </row>
    <row r="162" spans="1:119" s="14" customFormat="1" ht="54.75" customHeight="1">
      <c r="A162" s="374" t="s">
        <v>163</v>
      </c>
      <c r="B162" s="375"/>
      <c r="C162" s="375"/>
      <c r="D162" s="375"/>
      <c r="E162" s="375"/>
      <c r="F162" s="375"/>
      <c r="G162" s="376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7" t="s">
        <v>151</v>
      </c>
      <c r="U162" s="375"/>
      <c r="V162" s="375"/>
      <c r="W162" s="375"/>
      <c r="X162" s="375"/>
      <c r="Y162" s="378"/>
    </row>
    <row r="163" spans="1:119" s="14" customFormat="1" ht="54.75" customHeight="1" thickBot="1">
      <c r="A163" s="385" t="s">
        <v>164</v>
      </c>
      <c r="B163" s="379"/>
      <c r="C163" s="379"/>
      <c r="D163" s="379"/>
      <c r="E163" s="379"/>
      <c r="F163" s="379"/>
      <c r="G163" s="380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81"/>
      <c r="U163" s="379"/>
      <c r="V163" s="379"/>
      <c r="W163" s="379"/>
      <c r="X163" s="379"/>
      <c r="Y163" s="382"/>
    </row>
    <row r="164" spans="1:119" ht="19.5" customHeight="1" thickTop="1">
      <c r="A164" s="901" t="s">
        <v>165</v>
      </c>
      <c r="B164" s="902"/>
      <c r="C164" s="902"/>
      <c r="D164" s="902"/>
      <c r="E164" s="902"/>
      <c r="F164" s="902"/>
      <c r="G164" s="902"/>
      <c r="H164" s="902"/>
      <c r="I164" s="902"/>
      <c r="J164" s="902"/>
      <c r="K164" s="902"/>
      <c r="L164" s="902"/>
      <c r="M164" s="903"/>
      <c r="N164" s="904" t="s">
        <v>1</v>
      </c>
      <c r="O164" s="905"/>
      <c r="P164" s="905"/>
      <c r="Q164" s="906"/>
      <c r="R164" s="910" t="s">
        <v>2</v>
      </c>
      <c r="S164" s="911"/>
      <c r="T164" s="911"/>
      <c r="U164" s="911"/>
      <c r="V164" s="911"/>
      <c r="W164" s="911"/>
      <c r="X164" s="911"/>
      <c r="Y164" s="912"/>
    </row>
    <row r="165" spans="1:119" ht="20.25" customHeight="1">
      <c r="A165" s="919" t="s">
        <v>166</v>
      </c>
      <c r="B165" s="920"/>
      <c r="C165" s="920"/>
      <c r="D165" s="920"/>
      <c r="E165" s="920"/>
      <c r="F165" s="920"/>
      <c r="G165" s="920"/>
      <c r="H165" s="920"/>
      <c r="I165" s="920"/>
      <c r="J165" s="920"/>
      <c r="K165" s="920"/>
      <c r="L165" s="920"/>
      <c r="M165" s="921"/>
      <c r="N165" s="907"/>
      <c r="O165" s="908"/>
      <c r="P165" s="908"/>
      <c r="Q165" s="909"/>
      <c r="R165" s="913"/>
      <c r="S165" s="914"/>
      <c r="T165" s="914"/>
      <c r="U165" s="914"/>
      <c r="V165" s="914"/>
      <c r="W165" s="914"/>
      <c r="X165" s="914"/>
      <c r="Y165" s="915"/>
    </row>
    <row r="166" spans="1:119" ht="15.75" customHeight="1" thickBot="1">
      <c r="A166" s="922" t="s">
        <v>3</v>
      </c>
      <c r="B166" s="923"/>
      <c r="C166" s="923"/>
      <c r="D166" s="923"/>
      <c r="E166" s="923"/>
      <c r="F166" s="923"/>
      <c r="G166" s="923"/>
      <c r="H166" s="923"/>
      <c r="I166" s="923"/>
      <c r="J166" s="923"/>
      <c r="K166" s="923"/>
      <c r="L166" s="923"/>
      <c r="M166" s="924"/>
      <c r="N166" s="907"/>
      <c r="O166" s="908"/>
      <c r="P166" s="908"/>
      <c r="Q166" s="909"/>
      <c r="R166" s="916"/>
      <c r="S166" s="917"/>
      <c r="T166" s="917"/>
      <c r="U166" s="917"/>
      <c r="V166" s="917"/>
      <c r="W166" s="917"/>
      <c r="X166" s="917"/>
      <c r="Y166" s="918"/>
    </row>
    <row r="167" spans="1:119" ht="19.5" customHeight="1" thickTop="1">
      <c r="A167" s="879" t="str">
        <f>A86</f>
        <v>KEGIATAN: PEMBANGUN JALAN PROVINSI PASAMAN - PASAMAN BARAT</v>
      </c>
      <c r="B167" s="880"/>
      <c r="C167" s="880"/>
      <c r="D167" s="880"/>
      <c r="E167" s="880"/>
      <c r="F167" s="880"/>
      <c r="G167" s="880"/>
      <c r="H167" s="880"/>
      <c r="I167" s="880"/>
      <c r="J167" s="880"/>
      <c r="K167" s="880"/>
      <c r="L167" s="880"/>
      <c r="M167" s="881"/>
      <c r="N167" s="882" t="s">
        <v>4</v>
      </c>
      <c r="O167" s="883"/>
      <c r="P167" s="886">
        <f>P86+1</f>
        <v>42110</v>
      </c>
      <c r="Q167" s="887"/>
      <c r="R167" s="890" t="s">
        <v>152</v>
      </c>
      <c r="S167" s="891"/>
      <c r="T167" s="891"/>
      <c r="U167" s="891"/>
      <c r="V167" s="891"/>
      <c r="W167" s="891"/>
      <c r="X167" s="891"/>
      <c r="Y167" s="892"/>
      <c r="AB167" s="2" t="s">
        <v>5</v>
      </c>
      <c r="AC167" s="3" t="s">
        <v>6</v>
      </c>
      <c r="AD167" s="4"/>
      <c r="AE167" s="2" t="s">
        <v>7</v>
      </c>
      <c r="AF167" s="3" t="s">
        <v>6</v>
      </c>
      <c r="AG167" s="4"/>
      <c r="AH167" s="2" t="s">
        <v>8</v>
      </c>
      <c r="AI167" s="3" t="s">
        <v>6</v>
      </c>
      <c r="AJ167" s="4" t="s">
        <v>9</v>
      </c>
    </row>
    <row r="168" spans="1:119" ht="15.75" customHeight="1">
      <c r="A168" s="879" t="str">
        <f>A87</f>
        <v>RUAS : LUBUK SIKAPING - TALU</v>
      </c>
      <c r="B168" s="880"/>
      <c r="C168" s="880"/>
      <c r="D168" s="880"/>
      <c r="E168" s="880"/>
      <c r="F168" s="880"/>
      <c r="G168" s="880"/>
      <c r="H168" s="880"/>
      <c r="I168" s="880"/>
      <c r="J168" s="880"/>
      <c r="K168" s="880"/>
      <c r="L168" s="880"/>
      <c r="M168" s="881"/>
      <c r="N168" s="882"/>
      <c r="O168" s="883"/>
      <c r="P168" s="886"/>
      <c r="Q168" s="887"/>
      <c r="R168" s="893"/>
      <c r="S168" s="894"/>
      <c r="T168" s="894"/>
      <c r="U168" s="894"/>
      <c r="V168" s="894"/>
      <c r="W168" s="894"/>
      <c r="X168" s="894"/>
      <c r="Y168" s="895"/>
      <c r="AB168" s="5" t="s">
        <v>10</v>
      </c>
      <c r="AC168" s="6"/>
      <c r="AD168" s="7"/>
      <c r="AE168" s="5" t="s">
        <v>10</v>
      </c>
      <c r="AF168" s="6"/>
      <c r="AG168" s="7"/>
      <c r="AH168" s="5" t="s">
        <v>10</v>
      </c>
      <c r="AI168" s="6"/>
      <c r="AJ168" s="7"/>
    </row>
    <row r="169" spans="1:119" s="14" customFormat="1" ht="4.5" customHeight="1" thickBot="1">
      <c r="A169" s="8"/>
      <c r="B169" s="9"/>
      <c r="C169" s="9"/>
      <c r="D169" s="9"/>
      <c r="E169" s="10"/>
      <c r="F169" s="9"/>
      <c r="G169" s="9"/>
      <c r="H169" s="11"/>
      <c r="I169" s="12"/>
      <c r="J169" s="12"/>
      <c r="K169" s="12"/>
      <c r="L169" s="12"/>
      <c r="M169" s="13"/>
      <c r="N169" s="884"/>
      <c r="O169" s="885"/>
      <c r="P169" s="888"/>
      <c r="Q169" s="889"/>
      <c r="R169" s="896"/>
      <c r="S169" s="897"/>
      <c r="T169" s="897"/>
      <c r="U169" s="897"/>
      <c r="V169" s="897"/>
      <c r="W169" s="897"/>
      <c r="X169" s="897"/>
      <c r="Y169" s="898"/>
      <c r="AB169" s="15"/>
      <c r="AC169" s="16"/>
      <c r="AD169" s="17"/>
      <c r="AE169" s="15"/>
      <c r="AF169" s="16"/>
      <c r="AG169" s="17"/>
      <c r="AH169" s="15"/>
      <c r="AI169" s="16"/>
      <c r="AJ169" s="17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</row>
    <row r="170" spans="1:119" ht="12" thickTop="1">
      <c r="A170" s="18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20"/>
      <c r="S170" s="19"/>
      <c r="T170" s="19"/>
      <c r="U170" s="19"/>
      <c r="V170" s="19"/>
      <c r="W170" s="21"/>
      <c r="X170" s="19"/>
      <c r="Y170" s="22"/>
      <c r="Z170" s="6"/>
      <c r="AA170" s="6"/>
      <c r="AB170" s="5" t="s">
        <v>11</v>
      </c>
      <c r="AC170" s="6">
        <v>1.1000000000000001</v>
      </c>
      <c r="AD170" s="7" t="s">
        <v>12</v>
      </c>
      <c r="AE170" s="5" t="s">
        <v>13</v>
      </c>
      <c r="AF170" s="6">
        <v>15</v>
      </c>
      <c r="AG170" s="7" t="s">
        <v>14</v>
      </c>
      <c r="AH170" s="5"/>
      <c r="AI170" s="6"/>
      <c r="AJ170" s="7"/>
    </row>
    <row r="171" spans="1:119" ht="15" customHeight="1">
      <c r="A171" s="23" t="s">
        <v>15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24" t="s">
        <v>16</v>
      </c>
      <c r="P171" s="19"/>
      <c r="Q171" s="19"/>
      <c r="R171" s="19"/>
      <c r="S171" s="19"/>
      <c r="T171" s="19"/>
      <c r="U171" s="19"/>
      <c r="V171" s="19"/>
      <c r="W171" s="21"/>
      <c r="X171" s="19"/>
      <c r="Y171" s="22"/>
      <c r="Z171" s="6"/>
      <c r="AA171" s="6"/>
      <c r="AB171" s="5" t="s">
        <v>17</v>
      </c>
      <c r="AC171" s="25">
        <f>10/50</f>
        <v>0.2</v>
      </c>
      <c r="AD171" s="7" t="s">
        <v>18</v>
      </c>
      <c r="AE171" s="5" t="s">
        <v>17</v>
      </c>
      <c r="AF171" s="25">
        <f>10/50</f>
        <v>0.2</v>
      </c>
      <c r="AG171" s="7" t="s">
        <v>18</v>
      </c>
      <c r="AH171" s="5" t="s">
        <v>17</v>
      </c>
      <c r="AI171" s="25">
        <f>4.08/50</f>
        <v>8.1600000000000006E-2</v>
      </c>
      <c r="AJ171" s="7">
        <f>6.24/50</f>
        <v>0.12480000000000001</v>
      </c>
    </row>
    <row r="172" spans="1:119" ht="9" customHeight="1" thickBot="1">
      <c r="A172" s="26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24"/>
      <c r="P172" s="19"/>
      <c r="Q172" s="19"/>
      <c r="R172" s="19"/>
      <c r="S172" s="19"/>
      <c r="T172" s="19"/>
      <c r="U172" s="19"/>
      <c r="V172" s="19"/>
      <c r="W172" s="19"/>
      <c r="X172" s="19"/>
      <c r="Y172" s="27"/>
      <c r="Z172" s="6"/>
      <c r="AB172" s="5"/>
      <c r="AC172" s="25"/>
      <c r="AD172" s="7"/>
      <c r="AE172" s="5"/>
      <c r="AF172" s="25"/>
      <c r="AG172" s="7"/>
      <c r="AH172" s="5"/>
      <c r="AI172" s="25"/>
      <c r="AJ172" s="7"/>
    </row>
    <row r="173" spans="1:119" ht="13.5" thickTop="1">
      <c r="A173" s="899" t="s">
        <v>19</v>
      </c>
      <c r="B173" s="900"/>
      <c r="C173" s="28"/>
      <c r="D173" s="28"/>
      <c r="E173" s="28"/>
      <c r="F173" s="28"/>
      <c r="G173" s="28"/>
      <c r="H173" s="28"/>
      <c r="I173" s="29"/>
      <c r="J173" s="28"/>
      <c r="K173" s="29"/>
      <c r="L173" s="28"/>
      <c r="M173" s="30"/>
      <c r="N173" s="31"/>
      <c r="O173" s="32"/>
      <c r="P173" s="33"/>
      <c r="Q173" s="33"/>
      <c r="R173" s="34"/>
      <c r="S173" s="35"/>
      <c r="T173" s="36"/>
      <c r="U173" s="35"/>
      <c r="V173" s="36"/>
      <c r="W173" s="33"/>
      <c r="X173" s="33"/>
      <c r="Y173" s="37"/>
      <c r="Z173" s="6"/>
      <c r="AA173" s="6"/>
      <c r="AB173" s="5" t="s">
        <v>20</v>
      </c>
      <c r="AC173" s="6">
        <v>4.4999999999999998E-2</v>
      </c>
      <c r="AD173" s="7" t="s">
        <v>21</v>
      </c>
      <c r="AE173" s="5" t="s">
        <v>20</v>
      </c>
      <c r="AF173" s="6">
        <v>1.6E-2</v>
      </c>
      <c r="AG173" s="7" t="s">
        <v>21</v>
      </c>
      <c r="AH173" s="5" t="s">
        <v>20</v>
      </c>
      <c r="AI173" s="6">
        <v>9.7000000000000003E-3</v>
      </c>
      <c r="AJ173" s="7">
        <v>2.4E-2</v>
      </c>
    </row>
    <row r="174" spans="1:119" ht="12.75" customHeight="1">
      <c r="A174" s="869" t="s">
        <v>22</v>
      </c>
      <c r="B174" s="870"/>
      <c r="C174" s="871" t="s">
        <v>23</v>
      </c>
      <c r="D174" s="872"/>
      <c r="E174" s="872"/>
      <c r="F174" s="872"/>
      <c r="G174" s="872"/>
      <c r="H174" s="872"/>
      <c r="I174" s="873"/>
      <c r="J174" s="874" t="s">
        <v>24</v>
      </c>
      <c r="K174" s="875"/>
      <c r="L174" s="874" t="s">
        <v>25</v>
      </c>
      <c r="M174" s="876"/>
      <c r="N174" s="31"/>
      <c r="O174" s="38" t="s">
        <v>26</v>
      </c>
      <c r="P174" s="874" t="s">
        <v>27</v>
      </c>
      <c r="Q174" s="877"/>
      <c r="R174" s="875"/>
      <c r="S174" s="39" t="s">
        <v>24</v>
      </c>
      <c r="T174" s="40" t="s">
        <v>28</v>
      </c>
      <c r="U174" s="862" t="s">
        <v>29</v>
      </c>
      <c r="V174" s="878"/>
      <c r="W174" s="862" t="s">
        <v>30</v>
      </c>
      <c r="X174" s="863"/>
      <c r="Y174" s="864"/>
      <c r="Z174" s="6"/>
      <c r="AB174" s="41" t="s">
        <v>31</v>
      </c>
      <c r="AC174" s="42">
        <f>1.5/50</f>
        <v>0.03</v>
      </c>
      <c r="AD174" s="43" t="s">
        <v>32</v>
      </c>
      <c r="AE174" s="41"/>
      <c r="AF174" s="42"/>
      <c r="AG174" s="43"/>
      <c r="AH174" s="41"/>
      <c r="AI174" s="42"/>
      <c r="AJ174" s="43"/>
    </row>
    <row r="175" spans="1:119" ht="15.75" thickBot="1">
      <c r="A175" s="44"/>
      <c r="B175" s="45"/>
      <c r="C175" s="46"/>
      <c r="D175" s="46"/>
      <c r="E175" s="46"/>
      <c r="F175" s="46"/>
      <c r="G175" s="46"/>
      <c r="H175" s="46"/>
      <c r="I175" s="47"/>
      <c r="J175" s="46"/>
      <c r="K175" s="47"/>
      <c r="L175" s="46"/>
      <c r="M175" s="48"/>
      <c r="N175" s="31"/>
      <c r="O175" s="49"/>
      <c r="P175" s="50"/>
      <c r="Q175" s="50"/>
      <c r="R175" s="51"/>
      <c r="S175" s="50"/>
      <c r="T175" s="51"/>
      <c r="U175" s="50"/>
      <c r="V175" s="51"/>
      <c r="W175" s="50"/>
      <c r="X175" s="50"/>
      <c r="Y175" s="52"/>
      <c r="Z175" s="6"/>
      <c r="AB175" s="6"/>
      <c r="AC175" s="53"/>
      <c r="AD175" s="6"/>
      <c r="AE175" s="6"/>
      <c r="AF175" s="6"/>
      <c r="AG175" s="6"/>
      <c r="AH175" s="6"/>
    </row>
    <row r="176" spans="1:119" ht="11.25" customHeight="1" thickTop="1">
      <c r="A176" s="54"/>
      <c r="B176" s="55"/>
      <c r="C176" s="56"/>
      <c r="D176" s="57"/>
      <c r="E176" s="57"/>
      <c r="F176" s="57"/>
      <c r="G176" s="57"/>
      <c r="H176" s="57"/>
      <c r="I176" s="58"/>
      <c r="J176" s="59"/>
      <c r="K176" s="60"/>
      <c r="L176" s="61"/>
      <c r="M176" s="62"/>
      <c r="N176" s="6"/>
      <c r="O176" s="63"/>
      <c r="P176" s="64"/>
      <c r="Q176" s="65"/>
      <c r="R176" s="66"/>
      <c r="S176" s="67"/>
      <c r="T176" s="60"/>
      <c r="U176" s="68"/>
      <c r="V176" s="69"/>
      <c r="W176" s="70"/>
      <c r="X176" s="71"/>
      <c r="Y176" s="72"/>
      <c r="Z176" s="6"/>
      <c r="AB176" s="73"/>
      <c r="AC176" s="6"/>
      <c r="AD176" s="6"/>
      <c r="AE176" s="6"/>
      <c r="AF176" s="6"/>
      <c r="AG176" s="6"/>
      <c r="AH176" s="6"/>
    </row>
    <row r="177" spans="1:36" ht="18" customHeight="1">
      <c r="A177" s="865" t="s">
        <v>170</v>
      </c>
      <c r="B177" s="866"/>
      <c r="C177" s="74" t="s">
        <v>171</v>
      </c>
      <c r="D177" s="75"/>
      <c r="E177" s="76"/>
      <c r="F177" s="76"/>
      <c r="G177" s="76"/>
      <c r="H177" s="76"/>
      <c r="I177" s="77"/>
      <c r="J177" s="78">
        <f>0.300008823788935/7</f>
        <v>4.2858403398419287E-2</v>
      </c>
      <c r="K177" s="79" t="s">
        <v>172</v>
      </c>
      <c r="L177" s="867"/>
      <c r="M177" s="868"/>
      <c r="N177" s="6"/>
      <c r="O177" s="80"/>
      <c r="P177" s="81"/>
      <c r="Q177" s="81"/>
      <c r="R177" s="81"/>
      <c r="S177" s="82"/>
      <c r="T177" s="83"/>
      <c r="U177" s="831"/>
      <c r="V177" s="832"/>
      <c r="W177" s="833"/>
      <c r="X177" s="834"/>
      <c r="Y177" s="835"/>
      <c r="Z177" s="6"/>
      <c r="AA177" s="859" t="s">
        <v>33</v>
      </c>
      <c r="AB177" s="860"/>
      <c r="AC177" s="860"/>
      <c r="AD177" s="861"/>
      <c r="AE177" s="6"/>
      <c r="AF177" s="6"/>
      <c r="AG177" s="84" t="s">
        <v>34</v>
      </c>
      <c r="AH177" s="387"/>
      <c r="AI177" s="387"/>
      <c r="AJ177" s="388"/>
    </row>
    <row r="178" spans="1:36" ht="18" customHeight="1">
      <c r="A178" s="855" t="s">
        <v>173</v>
      </c>
      <c r="B178" s="856"/>
      <c r="C178" s="85" t="s">
        <v>174</v>
      </c>
      <c r="D178" s="75"/>
      <c r="E178" s="76"/>
      <c r="F178" s="76"/>
      <c r="G178" s="76"/>
      <c r="H178" s="76"/>
      <c r="I178" s="77"/>
      <c r="J178" s="78">
        <f>0.0833333333333333/7</f>
        <v>1.1904761904761901E-2</v>
      </c>
      <c r="K178" s="79" t="s">
        <v>172</v>
      </c>
      <c r="L178" s="857"/>
      <c r="M178" s="858"/>
      <c r="N178" s="86"/>
      <c r="O178" s="87"/>
      <c r="P178" s="88"/>
      <c r="Q178" s="89"/>
      <c r="R178" s="89"/>
      <c r="S178" s="82"/>
      <c r="T178" s="83"/>
      <c r="U178" s="831"/>
      <c r="V178" s="832"/>
      <c r="W178" s="833"/>
      <c r="X178" s="834"/>
      <c r="Y178" s="835"/>
      <c r="Z178" s="6"/>
      <c r="AA178" s="5"/>
      <c r="AB178" s="90" t="s">
        <v>35</v>
      </c>
      <c r="AC178" s="90" t="s">
        <v>36</v>
      </c>
      <c r="AD178" s="91"/>
      <c r="AE178" s="6"/>
      <c r="AF178" s="6"/>
      <c r="AG178" s="92" t="s">
        <v>35</v>
      </c>
      <c r="AH178" s="93" t="s">
        <v>36</v>
      </c>
      <c r="AI178" s="94" t="s">
        <v>10</v>
      </c>
      <c r="AJ178" s="95"/>
    </row>
    <row r="179" spans="1:36" ht="18" customHeight="1">
      <c r="A179" s="855"/>
      <c r="B179" s="856"/>
      <c r="C179" s="85"/>
      <c r="D179" s="75"/>
      <c r="E179" s="76"/>
      <c r="F179" s="76"/>
      <c r="G179" s="76"/>
      <c r="H179" s="76"/>
      <c r="I179" s="77"/>
      <c r="J179" s="96"/>
      <c r="K179" s="79"/>
      <c r="L179" s="857"/>
      <c r="M179" s="858"/>
      <c r="N179" s="86"/>
      <c r="O179" s="87"/>
      <c r="P179" s="88"/>
      <c r="Q179" s="89"/>
      <c r="R179" s="89"/>
      <c r="S179" s="82"/>
      <c r="T179" s="97"/>
      <c r="U179" s="831"/>
      <c r="V179" s="832"/>
      <c r="W179" s="833"/>
      <c r="X179" s="834"/>
      <c r="Y179" s="835"/>
      <c r="Z179" s="6"/>
      <c r="AA179" s="5"/>
      <c r="AB179" s="98" t="s">
        <v>37</v>
      </c>
      <c r="AC179" s="98" t="s">
        <v>38</v>
      </c>
      <c r="AD179" s="91"/>
      <c r="AE179" s="6"/>
      <c r="AF179" s="6"/>
      <c r="AG179" s="99" t="s">
        <v>39</v>
      </c>
      <c r="AH179" s="98" t="s">
        <v>38</v>
      </c>
      <c r="AI179" s="90" t="s">
        <v>40</v>
      </c>
      <c r="AJ179" s="91">
        <v>1.08</v>
      </c>
    </row>
    <row r="180" spans="1:36" ht="18" customHeight="1">
      <c r="A180" s="855"/>
      <c r="B180" s="856"/>
      <c r="C180" s="85"/>
      <c r="D180" s="75"/>
      <c r="E180" s="76"/>
      <c r="F180" s="76"/>
      <c r="G180" s="76"/>
      <c r="H180" s="76"/>
      <c r="I180" s="77"/>
      <c r="J180" s="96"/>
      <c r="K180" s="79"/>
      <c r="L180" s="857"/>
      <c r="M180" s="858"/>
      <c r="N180" s="86"/>
      <c r="O180" s="87"/>
      <c r="P180" s="100"/>
      <c r="Q180" s="101"/>
      <c r="R180" s="101"/>
      <c r="S180" s="82"/>
      <c r="T180" s="102"/>
      <c r="U180" s="831"/>
      <c r="V180" s="832"/>
      <c r="W180" s="833"/>
      <c r="X180" s="834"/>
      <c r="Y180" s="835"/>
      <c r="Z180" s="6"/>
      <c r="AA180" s="5"/>
      <c r="AB180" s="98" t="s">
        <v>41</v>
      </c>
      <c r="AC180" s="98" t="s">
        <v>42</v>
      </c>
      <c r="AD180" s="91"/>
      <c r="AE180" s="6"/>
      <c r="AF180" s="6"/>
      <c r="AG180" s="99" t="s">
        <v>43</v>
      </c>
      <c r="AH180" s="98" t="s">
        <v>42</v>
      </c>
      <c r="AI180" s="98" t="s">
        <v>17</v>
      </c>
      <c r="AJ180" s="91">
        <f>161/50</f>
        <v>3.22</v>
      </c>
    </row>
    <row r="181" spans="1:36" ht="18" customHeight="1">
      <c r="A181" s="855"/>
      <c r="B181" s="856"/>
      <c r="C181" s="85"/>
      <c r="D181" s="75"/>
      <c r="E181" s="76"/>
      <c r="F181" s="76"/>
      <c r="G181" s="76"/>
      <c r="H181" s="76"/>
      <c r="I181" s="77"/>
      <c r="J181" s="96"/>
      <c r="K181" s="79"/>
      <c r="L181" s="857"/>
      <c r="M181" s="858"/>
      <c r="N181" s="103"/>
      <c r="O181" s="104"/>
      <c r="P181" s="105"/>
      <c r="Q181" s="106"/>
      <c r="R181" s="107"/>
      <c r="S181" s="108"/>
      <c r="T181" s="109"/>
      <c r="U181" s="831"/>
      <c r="V181" s="832"/>
      <c r="W181" s="833"/>
      <c r="X181" s="834"/>
      <c r="Y181" s="835"/>
      <c r="Z181" s="6"/>
      <c r="AA181" s="5"/>
      <c r="AB181" s="98" t="s">
        <v>43</v>
      </c>
      <c r="AC181" s="98"/>
      <c r="AD181" s="91"/>
      <c r="AE181" s="6"/>
      <c r="AF181" s="6"/>
      <c r="AG181" s="99"/>
      <c r="AH181" s="98" t="s">
        <v>44</v>
      </c>
      <c r="AI181" s="98" t="s">
        <v>45</v>
      </c>
      <c r="AJ181" s="91">
        <v>0.4829</v>
      </c>
    </row>
    <row r="182" spans="1:36" ht="17.25" customHeight="1">
      <c r="A182" s="855"/>
      <c r="B182" s="856"/>
      <c r="C182" s="85"/>
      <c r="D182" s="75"/>
      <c r="E182" s="76"/>
      <c r="F182" s="76"/>
      <c r="G182" s="76"/>
      <c r="H182" s="76"/>
      <c r="I182" s="77"/>
      <c r="J182" s="96"/>
      <c r="K182" s="79"/>
      <c r="L182" s="857"/>
      <c r="M182" s="858"/>
      <c r="N182" s="103"/>
      <c r="O182" s="104"/>
      <c r="P182" s="89"/>
      <c r="Q182" s="106"/>
      <c r="R182" s="110"/>
      <c r="S182" s="108"/>
      <c r="T182" s="111"/>
      <c r="U182" s="831"/>
      <c r="V182" s="832"/>
      <c r="W182" s="833"/>
      <c r="X182" s="834"/>
      <c r="Y182" s="835"/>
      <c r="Z182" s="6"/>
      <c r="AA182" s="41"/>
      <c r="AB182" s="42"/>
      <c r="AC182" s="112"/>
      <c r="AD182" s="43"/>
      <c r="AE182" s="98"/>
      <c r="AF182" s="98"/>
      <c r="AG182" s="99"/>
      <c r="AH182" s="98"/>
      <c r="AI182" s="98"/>
      <c r="AJ182" s="7"/>
    </row>
    <row r="183" spans="1:36" ht="17.25" customHeight="1">
      <c r="A183" s="855"/>
      <c r="B183" s="856"/>
      <c r="C183" s="85"/>
      <c r="D183" s="75"/>
      <c r="E183" s="76"/>
      <c r="F183" s="76"/>
      <c r="G183" s="76"/>
      <c r="H183" s="76"/>
      <c r="I183" s="77"/>
      <c r="J183" s="96"/>
      <c r="K183" s="79"/>
      <c r="L183" s="857"/>
      <c r="M183" s="858"/>
      <c r="N183" s="113"/>
      <c r="O183" s="104"/>
      <c r="P183" s="81"/>
      <c r="Q183" s="114"/>
      <c r="R183" s="115"/>
      <c r="S183" s="108"/>
      <c r="T183" s="116"/>
      <c r="U183" s="831"/>
      <c r="V183" s="832"/>
      <c r="W183" s="833"/>
      <c r="X183" s="834"/>
      <c r="Y183" s="835"/>
      <c r="Z183" s="6"/>
      <c r="AA183" s="836" t="s">
        <v>46</v>
      </c>
      <c r="AB183" s="837"/>
      <c r="AC183" s="837"/>
      <c r="AD183" s="837"/>
      <c r="AE183" s="838"/>
      <c r="AG183" s="859" t="s">
        <v>47</v>
      </c>
      <c r="AH183" s="860"/>
      <c r="AI183" s="860"/>
      <c r="AJ183" s="861"/>
    </row>
    <row r="184" spans="1:36" ht="17.25" customHeight="1">
      <c r="A184" s="855"/>
      <c r="B184" s="856"/>
      <c r="C184" s="85"/>
      <c r="D184" s="75"/>
      <c r="E184" s="76"/>
      <c r="F184" s="76"/>
      <c r="G184" s="76"/>
      <c r="H184" s="76"/>
      <c r="I184" s="77"/>
      <c r="J184" s="96"/>
      <c r="K184" s="79"/>
      <c r="L184" s="857"/>
      <c r="M184" s="858"/>
      <c r="N184" s="113"/>
      <c r="O184" s="104"/>
      <c r="P184" s="88"/>
      <c r="Q184" s="106"/>
      <c r="R184" s="110"/>
      <c r="S184" s="108"/>
      <c r="T184" s="116"/>
      <c r="U184" s="831"/>
      <c r="V184" s="832"/>
      <c r="W184" s="833"/>
      <c r="X184" s="834"/>
      <c r="Y184" s="835"/>
      <c r="Z184" s="6"/>
      <c r="AA184" s="99"/>
      <c r="AB184" s="98" t="s">
        <v>48</v>
      </c>
      <c r="AC184" s="98"/>
      <c r="AD184" s="98">
        <v>9.5000000000000001E-2</v>
      </c>
      <c r="AE184" s="91" t="s">
        <v>21</v>
      </c>
      <c r="AG184" s="5"/>
      <c r="AH184" s="90" t="s">
        <v>35</v>
      </c>
      <c r="AI184" s="90" t="s">
        <v>36</v>
      </c>
      <c r="AJ184" s="91"/>
    </row>
    <row r="185" spans="1:36" ht="18" customHeight="1">
      <c r="A185" s="855"/>
      <c r="B185" s="856"/>
      <c r="C185" s="85"/>
      <c r="D185" s="75"/>
      <c r="E185" s="76"/>
      <c r="F185" s="76"/>
      <c r="G185" s="76"/>
      <c r="H185" s="76"/>
      <c r="I185" s="77"/>
      <c r="J185" s="96"/>
      <c r="K185" s="79"/>
      <c r="L185" s="857"/>
      <c r="M185" s="858"/>
      <c r="N185" s="113"/>
      <c r="O185" s="104"/>
      <c r="P185" s="118"/>
      <c r="Q185" s="115"/>
      <c r="R185" s="115"/>
      <c r="S185" s="108"/>
      <c r="T185" s="109"/>
      <c r="U185" s="831"/>
      <c r="V185" s="832"/>
      <c r="W185" s="833"/>
      <c r="X185" s="834"/>
      <c r="Y185" s="835"/>
      <c r="Z185" s="6"/>
      <c r="AA185" s="99"/>
      <c r="AB185" s="383" t="s">
        <v>49</v>
      </c>
      <c r="AC185" s="98"/>
      <c r="AD185" s="98">
        <v>10.445</v>
      </c>
      <c r="AE185" s="91" t="s">
        <v>32</v>
      </c>
      <c r="AG185" s="5"/>
      <c r="AH185" s="98" t="s">
        <v>50</v>
      </c>
      <c r="AI185" s="98" t="s">
        <v>38</v>
      </c>
      <c r="AJ185" s="91"/>
    </row>
    <row r="186" spans="1:36" ht="18" customHeight="1">
      <c r="A186" s="855"/>
      <c r="B186" s="856"/>
      <c r="C186" s="85"/>
      <c r="D186" s="75"/>
      <c r="E186" s="76"/>
      <c r="F186" s="76"/>
      <c r="G186" s="76"/>
      <c r="H186" s="76"/>
      <c r="I186" s="77"/>
      <c r="J186" s="96"/>
      <c r="K186" s="79"/>
      <c r="L186" s="857"/>
      <c r="M186" s="858"/>
      <c r="N186" s="113"/>
      <c r="O186" s="104"/>
      <c r="P186" s="120"/>
      <c r="Q186" s="110"/>
      <c r="R186" s="110"/>
      <c r="S186" s="108"/>
      <c r="T186" s="109"/>
      <c r="U186" s="831"/>
      <c r="V186" s="832"/>
      <c r="W186" s="833"/>
      <c r="X186" s="834"/>
      <c r="Y186" s="835"/>
      <c r="Z186" s="6"/>
      <c r="AA186" s="99"/>
      <c r="AB186" s="384" t="s">
        <v>51</v>
      </c>
      <c r="AC186" s="98"/>
      <c r="AD186" s="98">
        <v>0.1187</v>
      </c>
      <c r="AE186" s="91" t="s">
        <v>21</v>
      </c>
      <c r="AG186" s="5"/>
      <c r="AH186" s="98" t="s">
        <v>41</v>
      </c>
      <c r="AI186" s="98" t="s">
        <v>42</v>
      </c>
      <c r="AJ186" s="91"/>
    </row>
    <row r="187" spans="1:36" ht="18" customHeight="1">
      <c r="A187" s="855"/>
      <c r="B187" s="856"/>
      <c r="C187" s="85"/>
      <c r="D187" s="75"/>
      <c r="E187" s="76"/>
      <c r="F187" s="76"/>
      <c r="G187" s="76"/>
      <c r="H187" s="76"/>
      <c r="I187" s="77"/>
      <c r="J187" s="96"/>
      <c r="K187" s="79"/>
      <c r="L187" s="857"/>
      <c r="M187" s="858"/>
      <c r="N187" s="113"/>
      <c r="O187" s="104"/>
      <c r="P187" s="120"/>
      <c r="Q187" s="122"/>
      <c r="R187" s="123"/>
      <c r="S187" s="108"/>
      <c r="T187" s="109"/>
      <c r="U187" s="831"/>
      <c r="V187" s="832"/>
      <c r="W187" s="833"/>
      <c r="X187" s="834"/>
      <c r="Y187" s="835"/>
      <c r="Z187" s="6"/>
      <c r="AA187" s="99"/>
      <c r="AB187" s="98" t="s">
        <v>52</v>
      </c>
      <c r="AC187" s="98"/>
      <c r="AD187" s="98">
        <v>0.75309999999999999</v>
      </c>
      <c r="AE187" s="91" t="s">
        <v>21</v>
      </c>
      <c r="AG187" s="5"/>
      <c r="AH187" s="98"/>
      <c r="AI187" s="98"/>
      <c r="AJ187" s="91"/>
    </row>
    <row r="188" spans="1:36" ht="18" customHeight="1">
      <c r="A188" s="855"/>
      <c r="B188" s="856"/>
      <c r="C188" s="85"/>
      <c r="D188" s="75"/>
      <c r="E188" s="76"/>
      <c r="F188" s="76"/>
      <c r="G188" s="76"/>
      <c r="H188" s="76"/>
      <c r="I188" s="77"/>
      <c r="J188" s="96"/>
      <c r="K188" s="79"/>
      <c r="L188" s="857"/>
      <c r="M188" s="858"/>
      <c r="N188" s="6"/>
      <c r="O188" s="104"/>
      <c r="P188" s="124"/>
      <c r="Q188" s="120"/>
      <c r="R188" s="120"/>
      <c r="S188" s="82"/>
      <c r="T188" s="109"/>
      <c r="U188" s="831"/>
      <c r="V188" s="832"/>
      <c r="W188" s="833"/>
      <c r="X188" s="834"/>
      <c r="Y188" s="835"/>
      <c r="Z188" s="6"/>
      <c r="AA188" s="99"/>
      <c r="AB188" s="98"/>
      <c r="AC188" s="125"/>
      <c r="AD188" s="125"/>
      <c r="AE188" s="91"/>
      <c r="AF188" s="98"/>
      <c r="AG188" s="41"/>
      <c r="AH188" s="42"/>
      <c r="AI188" s="112"/>
      <c r="AJ188" s="43"/>
    </row>
    <row r="189" spans="1:36" ht="18" customHeight="1">
      <c r="A189" s="855"/>
      <c r="B189" s="856"/>
      <c r="C189" s="85"/>
      <c r="D189" s="75"/>
      <c r="E189" s="76"/>
      <c r="F189" s="76"/>
      <c r="G189" s="76"/>
      <c r="H189" s="76"/>
      <c r="I189" s="77"/>
      <c r="J189" s="96"/>
      <c r="K189" s="79"/>
      <c r="L189" s="857"/>
      <c r="M189" s="858"/>
      <c r="N189" s="6"/>
      <c r="O189" s="104"/>
      <c r="P189" s="120"/>
      <c r="Q189" s="120"/>
      <c r="R189" s="120"/>
      <c r="S189" s="82"/>
      <c r="T189" s="109"/>
      <c r="U189" s="831"/>
      <c r="V189" s="832"/>
      <c r="W189" s="833"/>
      <c r="X189" s="834"/>
      <c r="Y189" s="835"/>
      <c r="Z189" s="6"/>
      <c r="AA189" s="99"/>
      <c r="AB189" s="98" t="s">
        <v>53</v>
      </c>
      <c r="AC189" s="126"/>
      <c r="AD189" s="127" t="s">
        <v>54</v>
      </c>
      <c r="AE189" s="91"/>
      <c r="AG189" s="128" t="s">
        <v>55</v>
      </c>
      <c r="AH189" s="128" t="s">
        <v>56</v>
      </c>
      <c r="AI189" s="129"/>
      <c r="AJ189" s="130"/>
    </row>
    <row r="190" spans="1:36" ht="18" customHeight="1">
      <c r="A190" s="855"/>
      <c r="B190" s="856"/>
      <c r="C190" s="85"/>
      <c r="D190" s="75"/>
      <c r="E190" s="76"/>
      <c r="F190" s="76"/>
      <c r="G190" s="76"/>
      <c r="H190" s="76"/>
      <c r="I190" s="77"/>
      <c r="J190" s="96"/>
      <c r="K190" s="79"/>
      <c r="L190" s="857"/>
      <c r="M190" s="858"/>
      <c r="N190" s="6"/>
      <c r="O190" s="104"/>
      <c r="P190" s="120"/>
      <c r="Q190" s="89"/>
      <c r="R190" s="89"/>
      <c r="S190" s="82"/>
      <c r="T190" s="116"/>
      <c r="U190" s="831"/>
      <c r="V190" s="832"/>
      <c r="W190" s="833"/>
      <c r="X190" s="834"/>
      <c r="Y190" s="835"/>
      <c r="Z190" s="6"/>
      <c r="AA190" s="99"/>
      <c r="AB190" s="98" t="s">
        <v>57</v>
      </c>
      <c r="AC190" s="98"/>
      <c r="AD190" s="98" t="s">
        <v>58</v>
      </c>
      <c r="AE190" s="91"/>
      <c r="AG190" s="5"/>
      <c r="AH190" s="90" t="s">
        <v>35</v>
      </c>
      <c r="AI190" s="90" t="s">
        <v>36</v>
      </c>
      <c r="AJ190" s="91"/>
    </row>
    <row r="191" spans="1:36" ht="18" customHeight="1">
      <c r="A191" s="855"/>
      <c r="B191" s="856"/>
      <c r="C191" s="85"/>
      <c r="D191" s="75"/>
      <c r="E191" s="76"/>
      <c r="F191" s="76"/>
      <c r="G191" s="76"/>
      <c r="H191" s="76"/>
      <c r="I191" s="77"/>
      <c r="J191" s="96"/>
      <c r="K191" s="79"/>
      <c r="L191" s="857"/>
      <c r="M191" s="858"/>
      <c r="N191" s="6"/>
      <c r="O191" s="80"/>
      <c r="P191" s="85"/>
      <c r="Q191" s="131"/>
      <c r="R191" s="132"/>
      <c r="S191" s="82"/>
      <c r="T191" s="133"/>
      <c r="U191" s="831"/>
      <c r="V191" s="832"/>
      <c r="W191" s="833"/>
      <c r="X191" s="834"/>
      <c r="Y191" s="835"/>
      <c r="Z191" s="6"/>
      <c r="AA191" s="99"/>
      <c r="AB191" s="98"/>
      <c r="AC191" s="98"/>
      <c r="AD191" s="98" t="s">
        <v>59</v>
      </c>
      <c r="AE191" s="91"/>
      <c r="AG191" s="5" t="str">
        <f>AH191</f>
        <v>Jack Hammer</v>
      </c>
      <c r="AH191" s="98" t="s">
        <v>60</v>
      </c>
      <c r="AI191" s="98" t="s">
        <v>38</v>
      </c>
      <c r="AJ191" s="91"/>
    </row>
    <row r="192" spans="1:36" ht="18" customHeight="1" thickBot="1">
      <c r="A192" s="134"/>
      <c r="B192" s="135"/>
      <c r="C192" s="136"/>
      <c r="D192" s="137"/>
      <c r="E192" s="137"/>
      <c r="F192" s="137"/>
      <c r="G192" s="137"/>
      <c r="H192" s="137"/>
      <c r="I192" s="138"/>
      <c r="J192" s="139"/>
      <c r="K192" s="140"/>
      <c r="L192" s="141"/>
      <c r="M192" s="142"/>
      <c r="N192" s="6"/>
      <c r="O192" s="80"/>
      <c r="P192" s="85"/>
      <c r="Q192" s="131"/>
      <c r="R192" s="132"/>
      <c r="S192" s="82"/>
      <c r="T192" s="386"/>
      <c r="U192" s="831"/>
      <c r="V192" s="832"/>
      <c r="W192" s="833"/>
      <c r="X192" s="834"/>
      <c r="Y192" s="835"/>
      <c r="Z192" s="6"/>
      <c r="AA192" s="99"/>
      <c r="AB192" s="98" t="s">
        <v>38</v>
      </c>
      <c r="AC192" s="98"/>
      <c r="AD192" s="98"/>
      <c r="AE192" s="91"/>
      <c r="AG192" s="5" t="str">
        <f>AH192</f>
        <v>Dump Truck</v>
      </c>
      <c r="AH192" s="98" t="s">
        <v>41</v>
      </c>
      <c r="AI192" s="98" t="s">
        <v>42</v>
      </c>
      <c r="AJ192" s="91"/>
    </row>
    <row r="193" spans="1:42" ht="18" customHeight="1" thickTop="1">
      <c r="A193" s="143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6"/>
      <c r="O193" s="80"/>
      <c r="P193" s="85"/>
      <c r="Q193" s="131"/>
      <c r="R193" s="132"/>
      <c r="S193" s="82"/>
      <c r="T193" s="386"/>
      <c r="U193" s="831"/>
      <c r="V193" s="832"/>
      <c r="W193" s="833"/>
      <c r="X193" s="834"/>
      <c r="Y193" s="835"/>
      <c r="Z193" s="6"/>
      <c r="AA193" s="99"/>
      <c r="AB193" s="98" t="s">
        <v>61</v>
      </c>
      <c r="AC193" s="98"/>
      <c r="AD193" s="98"/>
      <c r="AE193" s="91"/>
      <c r="AG193" s="5" t="str">
        <f>AH193</f>
        <v>Compressor</v>
      </c>
      <c r="AH193" s="98" t="s">
        <v>62</v>
      </c>
      <c r="AI193" s="98"/>
      <c r="AJ193" s="91"/>
    </row>
    <row r="194" spans="1:42" ht="17.25" customHeight="1">
      <c r="A194" s="145" t="s">
        <v>63</v>
      </c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6"/>
      <c r="O194" s="80"/>
      <c r="P194" s="85"/>
      <c r="Q194" s="131"/>
      <c r="R194" s="132"/>
      <c r="S194" s="82"/>
      <c r="T194" s="147"/>
      <c r="U194" s="831"/>
      <c r="V194" s="832"/>
      <c r="W194" s="833"/>
      <c r="X194" s="834"/>
      <c r="Y194" s="835"/>
      <c r="Z194" s="6"/>
      <c r="AA194" s="148"/>
      <c r="AB194" s="98" t="s">
        <v>42</v>
      </c>
      <c r="AC194" s="98"/>
      <c r="AD194" s="98"/>
      <c r="AE194" s="91"/>
      <c r="AG194" s="5" t="s">
        <v>64</v>
      </c>
      <c r="AH194" s="6"/>
      <c r="AI194" s="98"/>
      <c r="AJ194" s="7"/>
    </row>
    <row r="195" spans="1:42" ht="15" customHeight="1" thickBot="1">
      <c r="A195" s="149"/>
      <c r="B195" s="150"/>
      <c r="C195" s="150"/>
      <c r="D195" s="150"/>
      <c r="E195" s="150"/>
      <c r="F195" s="150"/>
      <c r="G195" s="150"/>
      <c r="H195" s="150"/>
      <c r="I195" s="150"/>
      <c r="J195" s="150"/>
      <c r="K195" s="150"/>
      <c r="L195" s="150"/>
      <c r="M195" s="150"/>
      <c r="N195" s="6"/>
      <c r="O195" s="80"/>
      <c r="P195" s="85"/>
      <c r="Q195" s="131"/>
      <c r="R195" s="132"/>
      <c r="S195" s="82"/>
      <c r="T195" s="151"/>
      <c r="U195" s="831"/>
      <c r="V195" s="832"/>
      <c r="W195" s="833"/>
      <c r="X195" s="834"/>
      <c r="Y195" s="835"/>
      <c r="Z195" s="6"/>
      <c r="AA195" s="99"/>
      <c r="AB195" s="98"/>
      <c r="AC195" s="98"/>
      <c r="AD195" s="98"/>
      <c r="AE195" s="91"/>
      <c r="AF195" s="152"/>
      <c r="AG195" s="153"/>
      <c r="AH195" s="153"/>
      <c r="AI195" s="153"/>
      <c r="AJ195" s="3"/>
    </row>
    <row r="196" spans="1:42" ht="18" customHeight="1" thickTop="1">
      <c r="A196" s="839" t="s">
        <v>65</v>
      </c>
      <c r="B196" s="840"/>
      <c r="C196" s="843" t="s">
        <v>66</v>
      </c>
      <c r="D196" s="844"/>
      <c r="E196" s="844"/>
      <c r="F196" s="844"/>
      <c r="G196" s="844"/>
      <c r="H196" s="844"/>
      <c r="I196" s="845"/>
      <c r="J196" s="849" t="s">
        <v>67</v>
      </c>
      <c r="K196" s="850"/>
      <c r="L196" s="849" t="s">
        <v>67</v>
      </c>
      <c r="M196" s="851"/>
      <c r="N196" s="6"/>
      <c r="O196" s="80" t="str">
        <f>IF(U196=0,"",O195+1)</f>
        <v/>
      </c>
      <c r="P196" s="154" t="str">
        <f>IF(U196=0,"",HLOOKUP(LARGE(#REF!,#REF!),#REF!,3,FALSE))</f>
        <v/>
      </c>
      <c r="Q196" s="154"/>
      <c r="R196" s="155"/>
      <c r="S196" s="131"/>
      <c r="T196" s="132"/>
      <c r="U196" s="831"/>
      <c r="V196" s="832"/>
      <c r="W196" s="833"/>
      <c r="X196" s="834"/>
      <c r="Y196" s="835"/>
      <c r="Z196" s="6"/>
      <c r="AA196" s="156"/>
      <c r="AB196" s="112"/>
      <c r="AC196" s="112"/>
      <c r="AD196" s="112"/>
      <c r="AE196" s="157"/>
      <c r="AF196" s="152"/>
      <c r="AG196" s="152"/>
      <c r="AH196" s="152"/>
      <c r="AI196" s="152"/>
    </row>
    <row r="197" spans="1:42" ht="18" customHeight="1" thickBot="1">
      <c r="A197" s="841"/>
      <c r="B197" s="842"/>
      <c r="C197" s="846"/>
      <c r="D197" s="847"/>
      <c r="E197" s="847"/>
      <c r="F197" s="847"/>
      <c r="G197" s="847"/>
      <c r="H197" s="847"/>
      <c r="I197" s="848"/>
      <c r="J197" s="852" t="s">
        <v>68</v>
      </c>
      <c r="K197" s="853"/>
      <c r="L197" s="846" t="s">
        <v>69</v>
      </c>
      <c r="M197" s="854"/>
      <c r="N197" s="6"/>
      <c r="O197" s="80"/>
      <c r="P197" s="131"/>
      <c r="Q197" s="131"/>
      <c r="R197" s="132"/>
      <c r="S197" s="131"/>
      <c r="T197" s="158"/>
      <c r="U197" s="831"/>
      <c r="V197" s="832"/>
      <c r="W197" s="833"/>
      <c r="X197" s="834"/>
      <c r="Y197" s="835"/>
      <c r="Z197" s="6"/>
      <c r="AA197" s="159"/>
      <c r="AB197" s="152"/>
      <c r="AC197" s="152"/>
      <c r="AD197" s="152"/>
      <c r="AE197" s="152"/>
      <c r="AF197" s="152"/>
      <c r="AG197" s="152"/>
      <c r="AH197" s="152"/>
      <c r="AI197" s="152"/>
    </row>
    <row r="198" spans="1:42" ht="18" customHeight="1" thickTop="1">
      <c r="A198" s="160"/>
      <c r="B198" s="60"/>
      <c r="C198" s="161"/>
      <c r="D198" s="65"/>
      <c r="E198" s="65"/>
      <c r="F198" s="65"/>
      <c r="G198" s="65"/>
      <c r="H198" s="65"/>
      <c r="I198" s="162"/>
      <c r="J198" s="163"/>
      <c r="K198" s="55"/>
      <c r="L198" s="164"/>
      <c r="M198" s="165"/>
      <c r="N198" s="166"/>
      <c r="O198" s="167"/>
      <c r="P198" s="168"/>
      <c r="Q198" s="154"/>
      <c r="R198" s="154"/>
      <c r="S198" s="169"/>
      <c r="T198" s="170"/>
      <c r="U198" s="831"/>
      <c r="V198" s="832"/>
      <c r="W198" s="833"/>
      <c r="X198" s="834"/>
      <c r="Y198" s="835"/>
      <c r="Z198" s="6"/>
      <c r="AA198" s="171"/>
      <c r="AB198" s="153"/>
      <c r="AC198" s="153"/>
      <c r="AD198" s="172"/>
      <c r="AE198" s="152"/>
      <c r="AF198" s="2"/>
      <c r="AG198" s="173" t="s">
        <v>70</v>
      </c>
      <c r="AH198" s="153"/>
      <c r="AI198" s="153"/>
      <c r="AJ198" s="174" t="s">
        <v>71</v>
      </c>
      <c r="AL198" s="836" t="s">
        <v>72</v>
      </c>
      <c r="AM198" s="837"/>
      <c r="AN198" s="837"/>
      <c r="AO198" s="837"/>
      <c r="AP198" s="838"/>
    </row>
    <row r="199" spans="1:42" ht="18" customHeight="1">
      <c r="A199" s="175"/>
      <c r="B199" s="176"/>
      <c r="C199" s="177"/>
      <c r="D199" s="178"/>
      <c r="E199" s="179"/>
      <c r="F199" s="179"/>
      <c r="G199" s="179"/>
      <c r="H199" s="179"/>
      <c r="I199" s="180"/>
      <c r="J199" s="181"/>
      <c r="K199" s="182"/>
      <c r="L199" s="823"/>
      <c r="M199" s="824"/>
      <c r="N199" s="166"/>
      <c r="O199" s="80"/>
      <c r="P199" s="85"/>
      <c r="Q199" s="131"/>
      <c r="R199" s="131"/>
      <c r="S199" s="183"/>
      <c r="T199" s="184"/>
      <c r="U199" s="831"/>
      <c r="V199" s="832"/>
      <c r="W199" s="833"/>
      <c r="X199" s="834"/>
      <c r="Y199" s="835"/>
      <c r="Z199" s="6"/>
      <c r="AA199" s="99" t="s">
        <v>73</v>
      </c>
      <c r="AB199" s="185" t="s">
        <v>74</v>
      </c>
      <c r="AC199" s="98"/>
      <c r="AD199" s="91"/>
      <c r="AE199" s="152"/>
      <c r="AF199" s="5"/>
      <c r="AG199" s="98"/>
      <c r="AH199" s="98"/>
      <c r="AI199" s="98"/>
      <c r="AJ199" s="186"/>
      <c r="AL199" s="5"/>
      <c r="AM199" s="6"/>
      <c r="AN199" s="6"/>
      <c r="AO199" s="6"/>
      <c r="AP199" s="7"/>
    </row>
    <row r="200" spans="1:42" ht="18" customHeight="1">
      <c r="A200" s="175"/>
      <c r="B200" s="187"/>
      <c r="C200" s="188"/>
      <c r="D200" s="178"/>
      <c r="E200" s="189"/>
      <c r="F200" s="178"/>
      <c r="G200" s="178"/>
      <c r="H200" s="178"/>
      <c r="I200" s="190"/>
      <c r="J200" s="191"/>
      <c r="K200" s="192"/>
      <c r="L200" s="823"/>
      <c r="M200" s="824"/>
      <c r="N200" s="6"/>
      <c r="O200" s="80"/>
      <c r="P200" s="85"/>
      <c r="Q200" s="131"/>
      <c r="R200" s="131"/>
      <c r="S200" s="183"/>
      <c r="T200" s="184"/>
      <c r="U200" s="831"/>
      <c r="V200" s="832"/>
      <c r="W200" s="833"/>
      <c r="X200" s="834"/>
      <c r="Y200" s="835"/>
      <c r="Z200" s="6"/>
      <c r="AA200" s="99">
        <v>1.1000000000000001</v>
      </c>
      <c r="AB200" s="98" t="s">
        <v>75</v>
      </c>
      <c r="AC200" s="193">
        <v>1.17</v>
      </c>
      <c r="AD200" s="91" t="s">
        <v>21</v>
      </c>
      <c r="AE200" s="152"/>
      <c r="AF200" s="194" t="s">
        <v>76</v>
      </c>
      <c r="AG200" s="98" t="s">
        <v>77</v>
      </c>
      <c r="AH200" s="98">
        <v>1.2585999999999999</v>
      </c>
      <c r="AI200" s="98" t="s">
        <v>78</v>
      </c>
      <c r="AJ200" s="186" t="s">
        <v>79</v>
      </c>
      <c r="AL200" s="5"/>
      <c r="AM200" s="6"/>
      <c r="AN200" s="6"/>
      <c r="AO200" s="6"/>
      <c r="AP200" s="7"/>
    </row>
    <row r="201" spans="1:42" ht="18" customHeight="1">
      <c r="A201" s="175"/>
      <c r="B201" s="195"/>
      <c r="C201" s="188"/>
      <c r="D201" s="178"/>
      <c r="E201" s="196"/>
      <c r="F201" s="178"/>
      <c r="G201" s="178"/>
      <c r="H201" s="178"/>
      <c r="I201" s="190"/>
      <c r="J201" s="197"/>
      <c r="K201" s="176"/>
      <c r="L201" s="823"/>
      <c r="M201" s="824"/>
      <c r="N201" s="6"/>
      <c r="O201" s="80"/>
      <c r="P201" s="85"/>
      <c r="Q201" s="131"/>
      <c r="R201" s="131"/>
      <c r="S201" s="183"/>
      <c r="T201" s="184"/>
      <c r="U201" s="831"/>
      <c r="V201" s="832"/>
      <c r="W201" s="833"/>
      <c r="X201" s="834"/>
      <c r="Y201" s="835"/>
      <c r="Z201" s="6"/>
      <c r="AA201" s="99" t="s">
        <v>80</v>
      </c>
      <c r="AB201" s="98" t="s">
        <v>81</v>
      </c>
      <c r="AC201" s="198">
        <f>176/50</f>
        <v>3.52</v>
      </c>
      <c r="AD201" s="91" t="s">
        <v>32</v>
      </c>
      <c r="AE201" s="159"/>
      <c r="AF201" s="5"/>
      <c r="AG201" s="98" t="s">
        <v>82</v>
      </c>
      <c r="AH201" s="98">
        <v>1.2</v>
      </c>
      <c r="AI201" s="98" t="s">
        <v>78</v>
      </c>
      <c r="AJ201" s="186"/>
      <c r="AL201" s="5"/>
      <c r="AM201" s="98" t="s">
        <v>83</v>
      </c>
      <c r="AN201" s="6"/>
      <c r="AO201" s="6"/>
      <c r="AP201" s="7"/>
    </row>
    <row r="202" spans="1:42" ht="18" customHeight="1">
      <c r="A202" s="175"/>
      <c r="B202" s="195"/>
      <c r="C202" s="199"/>
      <c r="D202" s="200"/>
      <c r="E202" s="200"/>
      <c r="F202" s="200"/>
      <c r="G202" s="200"/>
      <c r="H202" s="200"/>
      <c r="I202" s="200"/>
      <c r="J202" s="201"/>
      <c r="K202" s="202"/>
      <c r="L202" s="823"/>
      <c r="M202" s="824"/>
      <c r="N202" s="6"/>
      <c r="O202" s="80"/>
      <c r="P202" s="85"/>
      <c r="Q202" s="131"/>
      <c r="R202" s="131"/>
      <c r="S202" s="183"/>
      <c r="T202" s="184"/>
      <c r="U202" s="831"/>
      <c r="V202" s="832"/>
      <c r="W202" s="833"/>
      <c r="X202" s="834"/>
      <c r="Y202" s="835"/>
      <c r="Z202" s="6"/>
      <c r="AA202" s="99">
        <v>15</v>
      </c>
      <c r="AB202" s="98" t="s">
        <v>84</v>
      </c>
      <c r="AC202" s="98">
        <v>0.50880000000000003</v>
      </c>
      <c r="AD202" s="91" t="s">
        <v>21</v>
      </c>
      <c r="AE202" s="159"/>
      <c r="AF202" s="5"/>
      <c r="AH202" s="98"/>
      <c r="AI202" s="98"/>
      <c r="AJ202" s="186" t="str">
        <f>AG203</f>
        <v>Whell Loader</v>
      </c>
      <c r="AL202" s="5"/>
      <c r="AM202" s="98" t="s">
        <v>85</v>
      </c>
      <c r="AN202" s="6"/>
      <c r="AO202" s="6"/>
      <c r="AP202" s="7"/>
    </row>
    <row r="203" spans="1:42" ht="18" customHeight="1">
      <c r="A203" s="175"/>
      <c r="B203" s="187"/>
      <c r="C203" s="203"/>
      <c r="D203" s="196"/>
      <c r="E203" s="178"/>
      <c r="F203" s="178"/>
      <c r="G203" s="178"/>
      <c r="H203" s="178"/>
      <c r="I203" s="190"/>
      <c r="J203" s="204"/>
      <c r="K203" s="205"/>
      <c r="L203" s="823"/>
      <c r="M203" s="824"/>
      <c r="N203" s="6"/>
      <c r="O203" s="80"/>
      <c r="P203" s="85"/>
      <c r="Q203" s="131"/>
      <c r="R203" s="131"/>
      <c r="S203" s="183"/>
      <c r="T203" s="184"/>
      <c r="U203" s="831"/>
      <c r="V203" s="832"/>
      <c r="W203" s="833"/>
      <c r="X203" s="834"/>
      <c r="Y203" s="835"/>
      <c r="Z203" s="6"/>
      <c r="AA203" s="99" t="s">
        <v>32</v>
      </c>
      <c r="AB203" s="98"/>
      <c r="AC203" s="98"/>
      <c r="AD203" s="91"/>
      <c r="AE203" s="152"/>
      <c r="AF203" s="194" t="s">
        <v>76</v>
      </c>
      <c r="AG203" s="98" t="s">
        <v>83</v>
      </c>
      <c r="AH203" s="98"/>
      <c r="AI203" s="98"/>
      <c r="AJ203" s="186" t="str">
        <f>AG204</f>
        <v>Dump Truck</v>
      </c>
      <c r="AL203" s="5"/>
      <c r="AM203" s="98" t="s">
        <v>86</v>
      </c>
      <c r="AN203" s="6"/>
      <c r="AO203" s="6"/>
      <c r="AP203" s="7"/>
    </row>
    <row r="204" spans="1:42" ht="18" customHeight="1">
      <c r="A204" s="175"/>
      <c r="B204" s="187"/>
      <c r="C204" s="206"/>
      <c r="D204" s="207"/>
      <c r="E204" s="178"/>
      <c r="F204" s="178"/>
      <c r="G204" s="178"/>
      <c r="H204" s="178"/>
      <c r="I204" s="190"/>
      <c r="J204" s="208"/>
      <c r="K204" s="209"/>
      <c r="L204" s="823"/>
      <c r="M204" s="824"/>
      <c r="N204" s="6"/>
      <c r="O204" s="80"/>
      <c r="P204" s="85"/>
      <c r="Q204" s="131"/>
      <c r="R204" s="131"/>
      <c r="S204" s="183"/>
      <c r="T204" s="184"/>
      <c r="U204" s="831"/>
      <c r="V204" s="832"/>
      <c r="W204" s="833"/>
      <c r="X204" s="834"/>
      <c r="Y204" s="835"/>
      <c r="Z204" s="6"/>
      <c r="AA204" s="99"/>
      <c r="AB204" s="98" t="s">
        <v>87</v>
      </c>
      <c r="AC204" s="98">
        <v>1.1044</v>
      </c>
      <c r="AD204" s="91" t="s">
        <v>88</v>
      </c>
      <c r="AE204" s="152"/>
      <c r="AF204" s="194"/>
      <c r="AG204" s="98" t="s">
        <v>41</v>
      </c>
      <c r="AH204" s="98"/>
      <c r="AI204" s="98"/>
      <c r="AJ204" s="7"/>
      <c r="AL204" s="5"/>
      <c r="AM204" s="98" t="s">
        <v>89</v>
      </c>
      <c r="AN204" s="6"/>
      <c r="AO204" s="6"/>
      <c r="AP204" s="7"/>
    </row>
    <row r="205" spans="1:42" ht="18" customHeight="1" thickBot="1">
      <c r="A205" s="175"/>
      <c r="B205" s="210"/>
      <c r="C205" s="211"/>
      <c r="D205" s="212"/>
      <c r="E205" s="178"/>
      <c r="F205" s="178"/>
      <c r="G205" s="178"/>
      <c r="H205" s="178"/>
      <c r="I205" s="190"/>
      <c r="J205" s="213"/>
      <c r="K205" s="187"/>
      <c r="L205" s="823"/>
      <c r="M205" s="824"/>
      <c r="N205" s="6"/>
      <c r="O205" s="214"/>
      <c r="P205" s="215"/>
      <c r="Q205" s="216"/>
      <c r="R205" s="216"/>
      <c r="S205" s="217"/>
      <c r="T205" s="218"/>
      <c r="U205" s="831"/>
      <c r="V205" s="832"/>
      <c r="W205" s="833"/>
      <c r="X205" s="834"/>
      <c r="Y205" s="835"/>
      <c r="Z205" s="6"/>
      <c r="AA205" s="99"/>
      <c r="AB205" s="98" t="s">
        <v>89</v>
      </c>
      <c r="AC205" s="98">
        <v>0.28270000000000001</v>
      </c>
      <c r="AD205" s="91" t="s">
        <v>88</v>
      </c>
      <c r="AE205" s="152"/>
      <c r="AF205" s="194"/>
      <c r="AG205" s="98" t="s">
        <v>90</v>
      </c>
      <c r="AH205" s="98"/>
      <c r="AI205" s="98"/>
      <c r="AJ205" s="7"/>
      <c r="AL205" s="5"/>
      <c r="AM205" s="98" t="s">
        <v>43</v>
      </c>
      <c r="AN205" s="6"/>
      <c r="AO205" s="6"/>
      <c r="AP205" s="7"/>
    </row>
    <row r="206" spans="1:42" ht="18" customHeight="1" thickTop="1">
      <c r="A206" s="175"/>
      <c r="B206" s="210"/>
      <c r="C206" s="219"/>
      <c r="D206" s="207"/>
      <c r="E206" s="178"/>
      <c r="F206" s="178"/>
      <c r="G206" s="178"/>
      <c r="H206" s="178"/>
      <c r="I206" s="190"/>
      <c r="J206" s="213"/>
      <c r="K206" s="209"/>
      <c r="L206" s="823"/>
      <c r="M206" s="824"/>
      <c r="N206" s="6"/>
      <c r="O206" s="220"/>
      <c r="P206" s="220"/>
      <c r="Q206" s="220"/>
      <c r="R206" s="220"/>
      <c r="S206" s="220"/>
      <c r="T206" s="220"/>
      <c r="U206" s="220"/>
      <c r="V206" s="220"/>
      <c r="W206" s="220"/>
      <c r="X206" s="220"/>
      <c r="Y206" s="221"/>
      <c r="AA206" s="99"/>
      <c r="AB206" s="98"/>
      <c r="AC206" s="98"/>
      <c r="AD206" s="91"/>
      <c r="AE206" s="152"/>
      <c r="AF206" s="194"/>
      <c r="AG206" s="98" t="s">
        <v>91</v>
      </c>
      <c r="AH206" s="98"/>
      <c r="AI206" s="98"/>
      <c r="AJ206" s="7"/>
      <c r="AL206" s="41"/>
      <c r="AM206" s="112"/>
      <c r="AN206" s="42"/>
      <c r="AO206" s="42"/>
      <c r="AP206" s="43"/>
    </row>
    <row r="207" spans="1:42" ht="18" customHeight="1">
      <c r="A207" s="175"/>
      <c r="B207" s="222"/>
      <c r="C207" s="223"/>
      <c r="D207" s="224"/>
      <c r="E207" s="225"/>
      <c r="F207" s="196"/>
      <c r="G207" s="178"/>
      <c r="H207" s="178"/>
      <c r="I207" s="190"/>
      <c r="J207" s="213"/>
      <c r="K207" s="226"/>
      <c r="L207" s="823"/>
      <c r="M207" s="824"/>
      <c r="N207" s="6"/>
      <c r="O207" s="227" t="s">
        <v>92</v>
      </c>
      <c r="P207" s="228"/>
      <c r="Q207" s="228"/>
      <c r="R207" s="228"/>
      <c r="S207" s="228"/>
      <c r="T207" s="228"/>
      <c r="U207" s="228"/>
      <c r="V207" s="228"/>
      <c r="W207" s="228"/>
      <c r="X207" s="228"/>
      <c r="Y207" s="229"/>
      <c r="AA207" s="99"/>
      <c r="AB207" s="98" t="s">
        <v>93</v>
      </c>
      <c r="AC207" s="98">
        <v>8.8353000000000002</v>
      </c>
      <c r="AD207" s="91" t="s">
        <v>88</v>
      </c>
      <c r="AE207" s="152"/>
      <c r="AF207" s="194"/>
      <c r="AG207" s="98" t="s">
        <v>89</v>
      </c>
      <c r="AH207" s="98"/>
      <c r="AI207" s="98"/>
      <c r="AJ207" s="7"/>
      <c r="AM207" s="98"/>
    </row>
    <row r="208" spans="1:42" ht="18" customHeight="1" thickBot="1">
      <c r="A208" s="175"/>
      <c r="B208" s="210"/>
      <c r="C208" s="230"/>
      <c r="D208" s="212"/>
      <c r="E208" s="231"/>
      <c r="F208" s="196"/>
      <c r="G208" s="178"/>
      <c r="H208" s="178"/>
      <c r="I208" s="190"/>
      <c r="J208" s="232"/>
      <c r="K208" s="195"/>
      <c r="L208" s="823"/>
      <c r="M208" s="824"/>
      <c r="N208" s="6"/>
      <c r="O208" s="233"/>
      <c r="P208" s="233"/>
      <c r="Q208" s="233"/>
      <c r="R208" s="233"/>
      <c r="S208" s="233"/>
      <c r="T208" s="233"/>
      <c r="U208" s="233"/>
      <c r="V208" s="233"/>
      <c r="W208" s="233"/>
      <c r="X208" s="233"/>
      <c r="Y208" s="234"/>
      <c r="AA208" s="99"/>
      <c r="AB208" s="98" t="s">
        <v>94</v>
      </c>
      <c r="AC208" s="98">
        <v>2.2088000000000001</v>
      </c>
      <c r="AD208" s="91"/>
      <c r="AE208" s="152"/>
      <c r="AF208" s="194" t="s">
        <v>76</v>
      </c>
      <c r="AG208" s="98" t="s">
        <v>95</v>
      </c>
      <c r="AH208" s="98"/>
      <c r="AI208" s="98"/>
      <c r="AJ208" s="7"/>
    </row>
    <row r="209" spans="1:36" ht="17.25" customHeight="1" thickTop="1" thickBot="1">
      <c r="A209" s="175"/>
      <c r="B209" s="226"/>
      <c r="C209" s="235"/>
      <c r="D209" s="178"/>
      <c r="E209" s="178"/>
      <c r="F209" s="178"/>
      <c r="G209" s="178"/>
      <c r="H209" s="178"/>
      <c r="I209" s="190"/>
      <c r="J209" s="236"/>
      <c r="K209" s="226"/>
      <c r="L209" s="823"/>
      <c r="M209" s="824"/>
      <c r="N209" s="6"/>
      <c r="O209" s="825" t="s">
        <v>0</v>
      </c>
      <c r="P209" s="827" t="s">
        <v>96</v>
      </c>
      <c r="Q209" s="828"/>
      <c r="R209" s="828"/>
      <c r="S209" s="237"/>
      <c r="T209" s="811" t="s">
        <v>97</v>
      </c>
      <c r="U209" s="813" t="s">
        <v>29</v>
      </c>
      <c r="V209" s="814"/>
      <c r="W209" s="817"/>
      <c r="X209" s="818"/>
      <c r="Y209" s="819"/>
      <c r="Z209" s="6"/>
      <c r="AA209" s="99"/>
      <c r="AB209" s="98" t="s">
        <v>98</v>
      </c>
      <c r="AC209" s="98">
        <v>1.1044</v>
      </c>
      <c r="AD209" s="91"/>
      <c r="AE209" s="152"/>
      <c r="AF209" s="238"/>
      <c r="AG209" s="112" t="s">
        <v>42</v>
      </c>
      <c r="AH209" s="112"/>
      <c r="AI209" s="112"/>
      <c r="AJ209" s="43"/>
    </row>
    <row r="210" spans="1:36" ht="18" customHeight="1" thickBot="1">
      <c r="A210" s="175"/>
      <c r="B210" s="226"/>
      <c r="C210" s="235"/>
      <c r="D210" s="178"/>
      <c r="E210" s="178"/>
      <c r="F210" s="178"/>
      <c r="G210" s="178"/>
      <c r="H210" s="178"/>
      <c r="I210" s="190"/>
      <c r="J210" s="236"/>
      <c r="K210" s="226"/>
      <c r="L210" s="823"/>
      <c r="M210" s="824"/>
      <c r="N210" s="6"/>
      <c r="O210" s="826"/>
      <c r="P210" s="829"/>
      <c r="Q210" s="830"/>
      <c r="R210" s="830"/>
      <c r="S210" s="239"/>
      <c r="T210" s="812"/>
      <c r="U210" s="815"/>
      <c r="V210" s="816"/>
      <c r="W210" s="820"/>
      <c r="X210" s="821"/>
      <c r="Y210" s="822"/>
      <c r="Z210" s="6"/>
      <c r="AA210" s="99"/>
      <c r="AB210" s="98"/>
      <c r="AC210" s="98"/>
      <c r="AD210" s="91"/>
      <c r="AE210" s="152"/>
      <c r="AF210" s="152"/>
      <c r="AG210" s="152"/>
      <c r="AH210" s="152"/>
      <c r="AI210" s="152"/>
    </row>
    <row r="211" spans="1:36" ht="17.25" customHeight="1" thickTop="1" thickBot="1">
      <c r="A211" s="240"/>
      <c r="B211" s="241"/>
      <c r="C211" s="242"/>
      <c r="D211" s="243"/>
      <c r="E211" s="243"/>
      <c r="F211" s="243"/>
      <c r="G211" s="243"/>
      <c r="H211" s="243"/>
      <c r="I211" s="244"/>
      <c r="J211" s="245"/>
      <c r="K211" s="241"/>
      <c r="L211" s="246"/>
      <c r="M211" s="247"/>
      <c r="N211" s="6"/>
      <c r="O211" s="63"/>
      <c r="P211" s="64"/>
      <c r="Q211" s="65"/>
      <c r="R211" s="65"/>
      <c r="S211" s="248"/>
      <c r="T211" s="249"/>
      <c r="U211" s="250"/>
      <c r="V211" s="250"/>
      <c r="W211" s="251"/>
      <c r="X211" s="252"/>
      <c r="Y211" s="253"/>
      <c r="Z211" s="6"/>
      <c r="AA211" s="238"/>
      <c r="AB211" s="112"/>
      <c r="AC211" s="112"/>
      <c r="AD211" s="157"/>
      <c r="AE211" s="152"/>
      <c r="AF211" s="2"/>
      <c r="AG211" s="173" t="s">
        <v>99</v>
      </c>
      <c r="AH211" s="153"/>
      <c r="AI211" s="172"/>
      <c r="AJ211" s="254" t="s">
        <v>100</v>
      </c>
    </row>
    <row r="212" spans="1:36" ht="15" customHeight="1" thickTop="1">
      <c r="A212" s="25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256"/>
      <c r="P212" s="257"/>
      <c r="Q212" s="258"/>
      <c r="R212" s="258"/>
      <c r="S212" s="259"/>
      <c r="T212" s="260"/>
      <c r="U212" s="261"/>
      <c r="V212" s="261"/>
      <c r="W212" s="262"/>
      <c r="X212" s="263"/>
      <c r="Y212" s="264"/>
      <c r="Z212" s="6"/>
      <c r="AA212" s="152"/>
      <c r="AB212" s="152"/>
      <c r="AC212" s="152"/>
      <c r="AD212" s="152"/>
      <c r="AE212" s="152"/>
      <c r="AF212" s="5"/>
      <c r="AG212" s="90" t="s">
        <v>35</v>
      </c>
      <c r="AH212" s="98" t="s">
        <v>10</v>
      </c>
      <c r="AI212" s="91"/>
      <c r="AJ212" s="265"/>
    </row>
    <row r="213" spans="1:36" ht="18" customHeight="1">
      <c r="A213" s="266" t="s">
        <v>101</v>
      </c>
      <c r="B213" s="267"/>
      <c r="C213" s="267"/>
      <c r="D213" s="267"/>
      <c r="E213" s="267"/>
      <c r="F213" s="267"/>
      <c r="G213" s="267"/>
      <c r="H213" s="267"/>
      <c r="I213" s="6"/>
      <c r="J213" s="6"/>
      <c r="K213" s="6"/>
      <c r="L213" s="6"/>
      <c r="M213" s="6"/>
      <c r="N213" s="6"/>
      <c r="O213" s="268">
        <v>1</v>
      </c>
      <c r="P213" s="269" t="s">
        <v>102</v>
      </c>
      <c r="Q213" s="270"/>
      <c r="R213" s="258"/>
      <c r="S213" s="259"/>
      <c r="T213" s="271"/>
      <c r="U213" s="807" t="s">
        <v>103</v>
      </c>
      <c r="V213" s="808"/>
      <c r="W213" s="262"/>
      <c r="X213" s="263"/>
      <c r="Y213" s="264"/>
      <c r="Z213" s="6"/>
      <c r="AA213" s="171"/>
      <c r="AB213" s="153" t="s">
        <v>104</v>
      </c>
      <c r="AC213" s="153" t="s">
        <v>105</v>
      </c>
      <c r="AD213" s="172"/>
      <c r="AE213" s="152"/>
      <c r="AF213" s="5"/>
      <c r="AG213" s="98" t="s">
        <v>106</v>
      </c>
      <c r="AH213" s="98" t="s">
        <v>107</v>
      </c>
      <c r="AI213" s="91">
        <v>0.67900000000000005</v>
      </c>
      <c r="AJ213" s="265">
        <v>0.84870000000000001</v>
      </c>
    </row>
    <row r="214" spans="1:36" ht="18" customHeight="1" thickBot="1">
      <c r="A214" s="272"/>
      <c r="B214" s="267"/>
      <c r="C214" s="267"/>
      <c r="D214" s="267"/>
      <c r="E214" s="267"/>
      <c r="F214" s="267"/>
      <c r="G214" s="267"/>
      <c r="H214" s="267"/>
      <c r="I214" s="6"/>
      <c r="J214" s="6"/>
      <c r="K214" s="6"/>
      <c r="L214" s="6"/>
      <c r="M214" s="6"/>
      <c r="N214" s="6"/>
      <c r="O214" s="268">
        <v>2</v>
      </c>
      <c r="P214" s="269" t="s">
        <v>108</v>
      </c>
      <c r="Q214" s="273"/>
      <c r="R214" s="258"/>
      <c r="S214" s="259"/>
      <c r="T214" s="274"/>
      <c r="U214" s="807" t="s">
        <v>103</v>
      </c>
      <c r="V214" s="808"/>
      <c r="W214" s="262"/>
      <c r="X214" s="263"/>
      <c r="Y214" s="264"/>
      <c r="Z214" s="6"/>
      <c r="AA214" s="99" t="s">
        <v>10</v>
      </c>
      <c r="AB214" s="98">
        <f>422.3/50</f>
        <v>8.4459999999999997</v>
      </c>
      <c r="AC214" s="98">
        <f>327.54/50</f>
        <v>6.5508000000000006</v>
      </c>
      <c r="AD214" s="91" t="s">
        <v>32</v>
      </c>
      <c r="AE214" s="152"/>
      <c r="AF214" s="5"/>
      <c r="AG214" s="98" t="s">
        <v>62</v>
      </c>
      <c r="AH214" s="98" t="s">
        <v>109</v>
      </c>
      <c r="AI214" s="91">
        <v>0.37080000000000002</v>
      </c>
      <c r="AJ214" s="265">
        <v>0.20599999999999999</v>
      </c>
    </row>
    <row r="215" spans="1:36" ht="18" customHeight="1" thickTop="1">
      <c r="A215" s="275"/>
      <c r="B215" s="276"/>
      <c r="C215" s="276"/>
      <c r="D215" s="276"/>
      <c r="E215" s="276"/>
      <c r="F215" s="277"/>
      <c r="G215" s="277"/>
      <c r="H215" s="278"/>
      <c r="I215" s="277"/>
      <c r="J215" s="278"/>
      <c r="K215" s="279"/>
      <c r="L215" s="6"/>
      <c r="M215" s="6"/>
      <c r="N215" s="6"/>
      <c r="O215" s="268">
        <v>3</v>
      </c>
      <c r="P215" s="269" t="s">
        <v>110</v>
      </c>
      <c r="Q215" s="273"/>
      <c r="R215" s="258"/>
      <c r="S215" s="259"/>
      <c r="T215" s="271"/>
      <c r="U215" s="807" t="s">
        <v>103</v>
      </c>
      <c r="V215" s="808"/>
      <c r="W215" s="262"/>
      <c r="X215" s="263"/>
      <c r="Y215" s="264"/>
      <c r="Z215" s="6"/>
      <c r="AA215" s="280" t="s">
        <v>17</v>
      </c>
      <c r="AB215" s="98">
        <v>0.54120000000000001</v>
      </c>
      <c r="AC215" s="98">
        <v>0.50239999999999996</v>
      </c>
      <c r="AD215" s="91" t="s">
        <v>21</v>
      </c>
      <c r="AE215" s="152"/>
      <c r="AF215" s="5"/>
      <c r="AG215" s="98"/>
      <c r="AH215" s="98"/>
      <c r="AI215" s="91"/>
      <c r="AJ215" s="265"/>
    </row>
    <row r="216" spans="1:36" ht="18" customHeight="1">
      <c r="A216" s="281" t="s">
        <v>111</v>
      </c>
      <c r="B216" s="282"/>
      <c r="C216" s="282"/>
      <c r="D216" s="282"/>
      <c r="E216" s="282"/>
      <c r="F216" s="283"/>
      <c r="G216" s="283"/>
      <c r="H216" s="284"/>
      <c r="I216" s="809" t="s">
        <v>112</v>
      </c>
      <c r="J216" s="810"/>
      <c r="K216" s="285"/>
      <c r="L216" s="6"/>
      <c r="M216" s="6"/>
      <c r="N216" s="6"/>
      <c r="O216" s="268">
        <v>4</v>
      </c>
      <c r="P216" s="269" t="s">
        <v>113</v>
      </c>
      <c r="Q216" s="273"/>
      <c r="R216" s="258"/>
      <c r="S216" s="259"/>
      <c r="T216" s="271"/>
      <c r="U216" s="807" t="s">
        <v>103</v>
      </c>
      <c r="V216" s="808"/>
      <c r="W216" s="262"/>
      <c r="X216" s="263"/>
      <c r="Y216" s="264"/>
      <c r="Z216" s="6"/>
      <c r="AA216" s="99" t="s">
        <v>114</v>
      </c>
      <c r="AB216" s="98">
        <v>0.74399999999999999</v>
      </c>
      <c r="AC216" s="98">
        <v>0.90529999999999999</v>
      </c>
      <c r="AD216" s="91" t="s">
        <v>21</v>
      </c>
      <c r="AE216" s="152"/>
      <c r="AF216" s="238"/>
      <c r="AG216" s="112"/>
      <c r="AH216" s="112"/>
      <c r="AI216" s="157"/>
      <c r="AJ216" s="265"/>
    </row>
    <row r="217" spans="1:36" ht="18" customHeight="1" thickBot="1">
      <c r="A217" s="286"/>
      <c r="B217" s="287"/>
      <c r="C217" s="287"/>
      <c r="D217" s="287"/>
      <c r="E217" s="287"/>
      <c r="F217" s="287"/>
      <c r="G217" s="287"/>
      <c r="H217" s="288"/>
      <c r="I217" s="287"/>
      <c r="J217" s="288"/>
      <c r="K217" s="289"/>
      <c r="L217" s="6"/>
      <c r="M217" s="6"/>
      <c r="N217" s="6"/>
      <c r="O217" s="268">
        <v>5</v>
      </c>
      <c r="P217" s="269" t="s">
        <v>115</v>
      </c>
      <c r="Q217" s="273"/>
      <c r="R217" s="258"/>
      <c r="S217" s="259"/>
      <c r="T217" s="271"/>
      <c r="U217" s="807" t="s">
        <v>103</v>
      </c>
      <c r="V217" s="808"/>
      <c r="W217" s="262"/>
      <c r="X217" s="263"/>
      <c r="Y217" s="264"/>
      <c r="Z217" s="6"/>
      <c r="AA217" s="99" t="s">
        <v>116</v>
      </c>
      <c r="AB217" s="98">
        <v>0.25</v>
      </c>
      <c r="AC217" s="98">
        <v>0.1</v>
      </c>
      <c r="AD217" s="91" t="s">
        <v>21</v>
      </c>
      <c r="AE217" s="152"/>
      <c r="AF217" s="2"/>
      <c r="AG217" s="173" t="s">
        <v>117</v>
      </c>
      <c r="AH217" s="153"/>
      <c r="AI217" s="172"/>
      <c r="AJ217" s="290" t="s">
        <v>118</v>
      </c>
    </row>
    <row r="218" spans="1:36" ht="18" customHeight="1" thickTop="1">
      <c r="A218" s="291" t="s">
        <v>119</v>
      </c>
      <c r="B218" s="292"/>
      <c r="C218" s="292"/>
      <c r="D218" s="292"/>
      <c r="E218" s="292"/>
      <c r="F218" s="293"/>
      <c r="G218" s="293"/>
      <c r="H218" s="294"/>
      <c r="I218" s="295"/>
      <c r="J218" s="296"/>
      <c r="K218" s="297"/>
      <c r="L218" s="6"/>
      <c r="M218" s="6"/>
      <c r="N218" s="6"/>
      <c r="O218" s="268">
        <v>6</v>
      </c>
      <c r="P218" s="269" t="s">
        <v>120</v>
      </c>
      <c r="Q218" s="273"/>
      <c r="R218" s="258"/>
      <c r="S218" s="259"/>
      <c r="T218" s="274"/>
      <c r="U218" s="807" t="s">
        <v>103</v>
      </c>
      <c r="V218" s="808"/>
      <c r="W218" s="262"/>
      <c r="X218" s="263"/>
      <c r="Y218" s="264"/>
      <c r="Z218" s="6"/>
      <c r="AA218" s="99" t="s">
        <v>121</v>
      </c>
      <c r="AB218" s="98">
        <v>2</v>
      </c>
      <c r="AC218" s="98">
        <v>0.8</v>
      </c>
      <c r="AD218" s="91" t="s">
        <v>32</v>
      </c>
      <c r="AE218" s="152"/>
      <c r="AF218" s="5"/>
      <c r="AG218" s="90" t="s">
        <v>35</v>
      </c>
      <c r="AH218" s="90" t="s">
        <v>10</v>
      </c>
      <c r="AI218" s="91"/>
      <c r="AJ218" s="298"/>
    </row>
    <row r="219" spans="1:36" ht="18" customHeight="1">
      <c r="A219" s="299" t="s">
        <v>122</v>
      </c>
      <c r="B219" s="300"/>
      <c r="C219" s="300"/>
      <c r="D219" s="300"/>
      <c r="E219" s="300"/>
      <c r="F219" s="273"/>
      <c r="G219" s="273"/>
      <c r="H219" s="301"/>
      <c r="I219" s="302"/>
      <c r="J219" s="303" t="s">
        <v>123</v>
      </c>
      <c r="K219" s="304"/>
      <c r="L219" s="6"/>
      <c r="M219" s="6"/>
      <c r="N219" s="6"/>
      <c r="O219" s="268">
        <v>7</v>
      </c>
      <c r="P219" s="269" t="s">
        <v>124</v>
      </c>
      <c r="Q219" s="273"/>
      <c r="R219" s="258"/>
      <c r="S219" s="259"/>
      <c r="T219" s="271"/>
      <c r="U219" s="807" t="s">
        <v>103</v>
      </c>
      <c r="V219" s="808"/>
      <c r="W219" s="262"/>
      <c r="X219" s="263"/>
      <c r="Y219" s="264"/>
      <c r="Z219" s="6"/>
      <c r="AA219" s="99" t="s">
        <v>125</v>
      </c>
      <c r="AB219" s="98"/>
      <c r="AC219" s="98"/>
      <c r="AD219" s="91"/>
      <c r="AE219" s="152"/>
      <c r="AF219" s="5"/>
      <c r="AG219" s="117" t="s">
        <v>64</v>
      </c>
      <c r="AH219" s="117" t="s">
        <v>126</v>
      </c>
      <c r="AI219" s="91">
        <v>0.33050000000000002</v>
      </c>
      <c r="AJ219" s="298">
        <v>0.37190000000000001</v>
      </c>
    </row>
    <row r="220" spans="1:36" ht="18" customHeight="1">
      <c r="A220" s="299"/>
      <c r="B220" s="300"/>
      <c r="C220" s="300"/>
      <c r="D220" s="300"/>
      <c r="E220" s="300"/>
      <c r="F220" s="273"/>
      <c r="G220" s="273"/>
      <c r="H220" s="301"/>
      <c r="I220" s="302"/>
      <c r="J220" s="303"/>
      <c r="K220" s="304"/>
      <c r="L220" s="6"/>
      <c r="M220" s="6"/>
      <c r="N220" s="6"/>
      <c r="O220" s="305"/>
      <c r="P220" s="306"/>
      <c r="Q220" s="306"/>
      <c r="R220" s="306"/>
      <c r="S220" s="307"/>
      <c r="T220" s="308"/>
      <c r="U220" s="309"/>
      <c r="V220" s="309"/>
      <c r="W220" s="310"/>
      <c r="X220" s="311"/>
      <c r="Y220" s="312"/>
      <c r="Z220" s="6"/>
      <c r="AA220" s="99"/>
      <c r="AB220" s="98"/>
      <c r="AC220" s="98"/>
      <c r="AD220" s="91"/>
      <c r="AE220" s="152"/>
      <c r="AF220" s="5"/>
      <c r="AG220" s="117" t="s">
        <v>127</v>
      </c>
      <c r="AH220" s="117" t="s">
        <v>128</v>
      </c>
      <c r="AI220" s="91">
        <v>0.3201</v>
      </c>
      <c r="AJ220" s="298">
        <v>0.1759</v>
      </c>
    </row>
    <row r="221" spans="1:36" ht="18" customHeight="1" thickBot="1">
      <c r="A221" s="299" t="s">
        <v>153</v>
      </c>
      <c r="B221" s="300"/>
      <c r="C221" s="300"/>
      <c r="D221" s="300"/>
      <c r="E221" s="300"/>
      <c r="F221" s="273"/>
      <c r="G221" s="273"/>
      <c r="H221" s="301"/>
      <c r="I221" s="302"/>
      <c r="J221" s="303"/>
      <c r="K221" s="304"/>
      <c r="L221" s="6"/>
      <c r="M221" s="6"/>
      <c r="N221" s="6"/>
      <c r="O221" s="316" t="str">
        <f>IF(T221=0,"",O219+1)</f>
        <v/>
      </c>
      <c r="P221" s="137"/>
      <c r="Q221" s="137"/>
      <c r="R221" s="137"/>
      <c r="S221" s="137"/>
      <c r="T221" s="317"/>
      <c r="U221" s="318"/>
      <c r="V221" s="318"/>
      <c r="W221" s="319"/>
      <c r="X221" s="141"/>
      <c r="Y221" s="142"/>
      <c r="Z221" s="6"/>
      <c r="AA221" s="99" t="str">
        <f>AB204</f>
        <v>Conc. Mixer</v>
      </c>
      <c r="AB221" s="98"/>
      <c r="AC221" s="98"/>
      <c r="AD221" s="91"/>
      <c r="AE221" s="152"/>
      <c r="AF221" s="5"/>
      <c r="AG221" s="117" t="s">
        <v>129</v>
      </c>
      <c r="AH221" s="117" t="s">
        <v>130</v>
      </c>
      <c r="AI221" s="91"/>
      <c r="AJ221" s="298">
        <v>0.1331</v>
      </c>
    </row>
    <row r="222" spans="1:36" ht="18" customHeight="1" thickTop="1">
      <c r="A222" s="299" t="s">
        <v>154</v>
      </c>
      <c r="B222" s="313"/>
      <c r="C222" s="313"/>
      <c r="D222" s="313"/>
      <c r="E222" s="313"/>
      <c r="F222" s="314"/>
      <c r="G222" s="314"/>
      <c r="H222" s="315"/>
      <c r="I222" s="302"/>
      <c r="J222" s="303" t="s">
        <v>123</v>
      </c>
      <c r="K222" s="304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320"/>
      <c r="Z222" s="6"/>
      <c r="AA222" s="99" t="str">
        <f>AB205</f>
        <v>Water Tanker</v>
      </c>
      <c r="AB222" s="98"/>
      <c r="AC222" s="98"/>
      <c r="AD222" s="91"/>
      <c r="AE222" s="152"/>
      <c r="AF222" s="5"/>
      <c r="AG222" s="117" t="s">
        <v>41</v>
      </c>
      <c r="AH222" s="117"/>
      <c r="AI222" s="91"/>
      <c r="AJ222" s="298"/>
    </row>
    <row r="223" spans="1:36" ht="18" customHeight="1">
      <c r="A223" s="299" t="s">
        <v>155</v>
      </c>
      <c r="B223" s="313"/>
      <c r="C223" s="313"/>
      <c r="D223" s="313"/>
      <c r="E223" s="313"/>
      <c r="F223" s="314"/>
      <c r="G223" s="314"/>
      <c r="H223" s="315"/>
      <c r="I223" s="302"/>
      <c r="J223" s="303" t="s">
        <v>123</v>
      </c>
      <c r="K223" s="304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321"/>
      <c r="Z223" s="6"/>
      <c r="AA223" s="99"/>
      <c r="AB223" s="98"/>
      <c r="AC223" s="98"/>
      <c r="AD223" s="91"/>
      <c r="AE223" s="152"/>
      <c r="AF223" s="5"/>
      <c r="AG223" s="117" t="s">
        <v>131</v>
      </c>
      <c r="AH223" s="117"/>
      <c r="AI223" s="91"/>
    </row>
    <row r="224" spans="1:36" ht="18" customHeight="1">
      <c r="A224" s="299" t="s">
        <v>156</v>
      </c>
      <c r="B224" s="313"/>
      <c r="C224" s="313"/>
      <c r="D224" s="313"/>
      <c r="E224" s="313"/>
      <c r="F224" s="314"/>
      <c r="G224" s="314"/>
      <c r="H224" s="315"/>
      <c r="I224" s="302"/>
      <c r="J224" s="303" t="s">
        <v>123</v>
      </c>
      <c r="K224" s="304"/>
      <c r="L224" s="6"/>
      <c r="M224" s="24" t="s">
        <v>132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321"/>
      <c r="Z224" s="6"/>
      <c r="AA224" s="99"/>
      <c r="AB224" s="98"/>
      <c r="AC224" s="98"/>
      <c r="AD224" s="91"/>
      <c r="AE224" s="152"/>
      <c r="AF224" s="5"/>
      <c r="AG224" s="117" t="s">
        <v>91</v>
      </c>
      <c r="AH224" s="117"/>
      <c r="AI224" s="91"/>
    </row>
    <row r="225" spans="1:35" ht="17.25" customHeight="1">
      <c r="A225" s="299"/>
      <c r="B225" s="313"/>
      <c r="C225" s="313"/>
      <c r="D225" s="313"/>
      <c r="E225" s="313"/>
      <c r="F225" s="314"/>
      <c r="G225" s="314"/>
      <c r="H225" s="315"/>
      <c r="I225" s="302"/>
      <c r="J225" s="303" t="s">
        <v>123</v>
      </c>
      <c r="K225" s="304"/>
      <c r="L225" s="6"/>
      <c r="M225" s="267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321"/>
      <c r="Z225" s="6"/>
      <c r="AA225" s="238"/>
      <c r="AB225" s="112"/>
      <c r="AC225" s="112"/>
      <c r="AD225" s="157"/>
      <c r="AE225" s="152"/>
      <c r="AF225" s="5"/>
      <c r="AG225" s="117" t="s">
        <v>133</v>
      </c>
      <c r="AH225" s="117"/>
      <c r="AI225" s="91"/>
    </row>
    <row r="226" spans="1:35" ht="16.5" thickBot="1">
      <c r="A226" s="299" t="s">
        <v>157</v>
      </c>
      <c r="B226" s="313"/>
      <c r="C226" s="313"/>
      <c r="D226" s="313"/>
      <c r="E226" s="313"/>
      <c r="F226" s="314"/>
      <c r="G226" s="314"/>
      <c r="H226" s="315"/>
      <c r="I226" s="302"/>
      <c r="J226" s="303"/>
      <c r="K226" s="304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322"/>
      <c r="Z226" s="6"/>
      <c r="AA226" s="323" t="s">
        <v>134</v>
      </c>
      <c r="AB226" s="152"/>
      <c r="AC226" s="152"/>
      <c r="AD226" s="152"/>
      <c r="AE226" s="152"/>
      <c r="AF226" s="5"/>
      <c r="AG226" s="117" t="s">
        <v>43</v>
      </c>
      <c r="AH226" s="117"/>
      <c r="AI226" s="91"/>
    </row>
    <row r="227" spans="1:35" ht="15" customHeight="1" thickTop="1">
      <c r="A227" s="299" t="s">
        <v>158</v>
      </c>
      <c r="B227" s="313"/>
      <c r="C227" s="313"/>
      <c r="D227" s="313"/>
      <c r="E227" s="313"/>
      <c r="F227" s="314"/>
      <c r="G227" s="314"/>
      <c r="H227" s="315"/>
      <c r="I227" s="302"/>
      <c r="J227" s="303" t="s">
        <v>123</v>
      </c>
      <c r="K227" s="304"/>
      <c r="L227" s="6"/>
      <c r="M227" s="324"/>
      <c r="N227" s="325"/>
      <c r="O227" s="325"/>
      <c r="P227" s="326"/>
      <c r="Q227" s="326"/>
      <c r="R227" s="327"/>
      <c r="S227" s="326"/>
      <c r="T227" s="798" t="s">
        <v>135</v>
      </c>
      <c r="U227" s="799"/>
      <c r="V227" s="799"/>
      <c r="W227" s="799"/>
      <c r="X227" s="799"/>
      <c r="Y227" s="800"/>
      <c r="Z227" s="6"/>
      <c r="AF227" s="41"/>
      <c r="AG227" s="42"/>
      <c r="AH227" s="42"/>
      <c r="AI227" s="43"/>
    </row>
    <row r="228" spans="1:35" ht="18" customHeight="1">
      <c r="A228" s="299" t="s">
        <v>159</v>
      </c>
      <c r="B228" s="313"/>
      <c r="C228" s="313"/>
      <c r="D228" s="313"/>
      <c r="E228" s="313"/>
      <c r="F228" s="314"/>
      <c r="G228" s="314"/>
      <c r="H228" s="315"/>
      <c r="I228" s="302"/>
      <c r="J228" s="303" t="s">
        <v>123</v>
      </c>
      <c r="K228" s="304"/>
      <c r="L228" s="6"/>
      <c r="M228" s="328" t="s">
        <v>26</v>
      </c>
      <c r="N228" s="282" t="s">
        <v>136</v>
      </c>
      <c r="O228" s="282"/>
      <c r="P228" s="329"/>
      <c r="Q228" s="329" t="s">
        <v>137</v>
      </c>
      <c r="R228" s="330" t="s">
        <v>25</v>
      </c>
      <c r="S228" s="329"/>
      <c r="T228" s="282" t="s">
        <v>138</v>
      </c>
      <c r="U228" s="282"/>
      <c r="V228" s="282"/>
      <c r="W228" s="282"/>
      <c r="X228" s="282"/>
      <c r="Y228" s="285"/>
      <c r="AA228" s="1" t="s">
        <v>139</v>
      </c>
      <c r="AB228" s="1">
        <v>1.1000000000000001</v>
      </c>
    </row>
    <row r="229" spans="1:35" ht="18" customHeight="1" thickBot="1">
      <c r="A229" s="299" t="s">
        <v>160</v>
      </c>
      <c r="B229" s="313"/>
      <c r="C229" s="313"/>
      <c r="D229" s="313"/>
      <c r="E229" s="313"/>
      <c r="F229" s="314"/>
      <c r="G229" s="314"/>
      <c r="H229" s="315"/>
      <c r="I229" s="302"/>
      <c r="J229" s="303" t="s">
        <v>123</v>
      </c>
      <c r="K229" s="304"/>
      <c r="L229" s="6"/>
      <c r="M229" s="331"/>
      <c r="N229" s="332"/>
      <c r="O229" s="332"/>
      <c r="P229" s="333"/>
      <c r="Q229" s="333"/>
      <c r="R229" s="334"/>
      <c r="S229" s="333"/>
      <c r="T229" s="335" t="s">
        <v>140</v>
      </c>
      <c r="U229" s="335"/>
      <c r="V229" s="335"/>
      <c r="W229" s="335"/>
      <c r="X229" s="335"/>
      <c r="Y229" s="285"/>
      <c r="AA229" s="1" t="s">
        <v>141</v>
      </c>
      <c r="AB229" s="1">
        <v>2.5000000000000001E-3</v>
      </c>
    </row>
    <row r="230" spans="1:35" ht="18" customHeight="1" thickTop="1">
      <c r="A230" s="299" t="s">
        <v>161</v>
      </c>
      <c r="B230" s="313"/>
      <c r="C230" s="313"/>
      <c r="D230" s="313"/>
      <c r="E230" s="313"/>
      <c r="F230" s="314"/>
      <c r="G230" s="314"/>
      <c r="H230" s="315"/>
      <c r="I230" s="302"/>
      <c r="J230" s="303" t="s">
        <v>123</v>
      </c>
      <c r="K230" s="304"/>
      <c r="L230" s="6"/>
      <c r="M230" s="336"/>
      <c r="N230" s="65"/>
      <c r="O230" s="65"/>
      <c r="P230" s="66"/>
      <c r="Q230" s="66"/>
      <c r="R230" s="337"/>
      <c r="S230" s="66"/>
      <c r="T230" s="65"/>
      <c r="U230" s="65"/>
      <c r="V230" s="65"/>
      <c r="W230" s="65"/>
      <c r="X230" s="65"/>
      <c r="Y230" s="338"/>
    </row>
    <row r="231" spans="1:35" ht="18" customHeight="1" thickBot="1">
      <c r="A231" s="299" t="s">
        <v>162</v>
      </c>
      <c r="B231" s="313"/>
      <c r="C231" s="313"/>
      <c r="D231" s="313"/>
      <c r="E231" s="313"/>
      <c r="F231" s="314"/>
      <c r="G231" s="314"/>
      <c r="H231" s="315"/>
      <c r="I231" s="302"/>
      <c r="J231" s="303" t="s">
        <v>123</v>
      </c>
      <c r="K231" s="341"/>
      <c r="L231" s="6"/>
      <c r="M231" s="342"/>
      <c r="N231" s="258"/>
      <c r="O231" s="258"/>
      <c r="P231" s="343"/>
      <c r="Q231" s="343"/>
      <c r="R231" s="344"/>
      <c r="S231" s="343"/>
      <c r="T231" s="258"/>
      <c r="U231" s="258"/>
      <c r="V231" s="258"/>
      <c r="W231" s="258"/>
      <c r="X231" s="258"/>
      <c r="Y231" s="345"/>
      <c r="AA231" s="346" t="s">
        <v>142</v>
      </c>
    </row>
    <row r="232" spans="1:35" ht="18" customHeight="1" thickTop="1">
      <c r="A232" s="347"/>
      <c r="B232" s="348"/>
      <c r="C232" s="348"/>
      <c r="D232" s="348"/>
      <c r="E232" s="348"/>
      <c r="F232" s="349"/>
      <c r="G232" s="349"/>
      <c r="H232" s="349"/>
      <c r="I232" s="350"/>
      <c r="J232" s="351"/>
      <c r="K232" s="352"/>
      <c r="L232" s="6"/>
      <c r="M232" s="342"/>
      <c r="N232" s="258"/>
      <c r="O232" s="258"/>
      <c r="P232" s="343"/>
      <c r="Q232" s="343"/>
      <c r="R232" s="344"/>
      <c r="S232" s="343"/>
      <c r="T232" s="258"/>
      <c r="U232" s="258"/>
      <c r="V232" s="258"/>
      <c r="W232" s="258"/>
      <c r="X232" s="258"/>
      <c r="Y232" s="345"/>
      <c r="AA232" s="1" t="s">
        <v>143</v>
      </c>
      <c r="AC232" s="1">
        <v>1</v>
      </c>
    </row>
    <row r="233" spans="1:35" ht="18" customHeight="1">
      <c r="A233" s="353"/>
      <c r="B233" s="339"/>
      <c r="C233" s="339"/>
      <c r="D233" s="339"/>
      <c r="E233" s="339"/>
      <c r="F233" s="16"/>
      <c r="G233" s="16"/>
      <c r="H233" s="16"/>
      <c r="I233" s="340"/>
      <c r="J233" s="354"/>
      <c r="K233" s="355"/>
      <c r="L233" s="6"/>
      <c r="M233" s="342"/>
      <c r="N233" s="258"/>
      <c r="O233" s="258"/>
      <c r="P233" s="343"/>
      <c r="Q233" s="343"/>
      <c r="R233" s="344"/>
      <c r="S233" s="343"/>
      <c r="T233" s="258"/>
      <c r="U233" s="258"/>
      <c r="V233" s="258"/>
      <c r="W233" s="258"/>
      <c r="X233" s="258"/>
      <c r="Y233" s="345"/>
      <c r="AA233" s="1" t="s">
        <v>144</v>
      </c>
      <c r="AC233" s="1">
        <v>2</v>
      </c>
    </row>
    <row r="234" spans="1:35" ht="18" customHeight="1">
      <c r="A234" s="353"/>
      <c r="B234" s="339"/>
      <c r="C234" s="339"/>
      <c r="D234" s="339"/>
      <c r="E234" s="339"/>
      <c r="F234" s="16"/>
      <c r="G234" s="16"/>
      <c r="H234" s="16"/>
      <c r="I234" s="340"/>
      <c r="J234" s="354"/>
      <c r="K234" s="355"/>
      <c r="L234" s="6"/>
      <c r="M234" s="342"/>
      <c r="N234" s="258"/>
      <c r="O234" s="258"/>
      <c r="P234" s="343"/>
      <c r="Q234" s="343"/>
      <c r="R234" s="344"/>
      <c r="S234" s="343"/>
      <c r="T234" s="258"/>
      <c r="U234" s="258"/>
      <c r="V234" s="258"/>
      <c r="W234" s="258"/>
      <c r="X234" s="258"/>
      <c r="Y234" s="345"/>
      <c r="AA234" s="1" t="s">
        <v>48</v>
      </c>
      <c r="AC234" s="1">
        <v>0.04</v>
      </c>
    </row>
    <row r="235" spans="1:35" ht="18" customHeight="1">
      <c r="A235" s="353"/>
      <c r="B235" s="339"/>
      <c r="C235" s="339"/>
      <c r="D235" s="339"/>
      <c r="E235" s="339"/>
      <c r="F235" s="16"/>
      <c r="G235" s="16"/>
      <c r="H235" s="16"/>
      <c r="I235" s="340"/>
      <c r="J235" s="354"/>
      <c r="K235" s="355"/>
      <c r="L235" s="6"/>
      <c r="M235" s="342"/>
      <c r="N235" s="258"/>
      <c r="O235" s="258"/>
      <c r="P235" s="343"/>
      <c r="Q235" s="343"/>
      <c r="R235" s="344"/>
      <c r="S235" s="343"/>
      <c r="T235" s="258"/>
      <c r="U235" s="258"/>
      <c r="V235" s="258"/>
      <c r="W235" s="258"/>
      <c r="X235" s="258"/>
      <c r="Y235" s="345"/>
      <c r="AA235" s="1" t="s">
        <v>145</v>
      </c>
      <c r="AC235" s="1">
        <v>1.5</v>
      </c>
    </row>
    <row r="236" spans="1:35" ht="18" customHeight="1" thickBot="1">
      <c r="A236" s="356"/>
      <c r="B236" s="6"/>
      <c r="C236" s="6"/>
      <c r="D236" s="6"/>
      <c r="E236" s="6"/>
      <c r="F236" s="6"/>
      <c r="G236" s="6"/>
      <c r="H236" s="6"/>
      <c r="I236" s="357"/>
      <c r="J236" s="358"/>
      <c r="K236" s="355"/>
      <c r="L236" s="6"/>
      <c r="M236" s="359"/>
      <c r="N236" s="137"/>
      <c r="O236" s="137"/>
      <c r="P236" s="138"/>
      <c r="Q236" s="138"/>
      <c r="R236" s="360"/>
      <c r="S236" s="138"/>
      <c r="T236" s="137"/>
      <c r="U236" s="137"/>
      <c r="V236" s="137"/>
      <c r="W236" s="137"/>
      <c r="X236" s="137"/>
      <c r="Y236" s="361"/>
      <c r="AA236" s="1" t="s">
        <v>146</v>
      </c>
      <c r="AC236" s="1">
        <v>0.86309999999999998</v>
      </c>
    </row>
    <row r="237" spans="1:35" ht="12" thickTop="1">
      <c r="A237" s="362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321"/>
      <c r="Z237" s="6"/>
    </row>
    <row r="238" spans="1:35" ht="15">
      <c r="A238" s="266" t="s">
        <v>147</v>
      </c>
      <c r="B238" s="267"/>
      <c r="C238" s="267"/>
      <c r="D238" s="267"/>
      <c r="E238" s="267"/>
      <c r="F238" s="267"/>
      <c r="G238" s="267"/>
      <c r="H238" s="26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321"/>
      <c r="Z238" s="6"/>
    </row>
    <row r="239" spans="1:35" ht="12" thickBot="1">
      <c r="A239" s="363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321"/>
      <c r="Z239" s="6"/>
    </row>
    <row r="240" spans="1:35" ht="13.5" customHeight="1" thickTop="1">
      <c r="A240" s="364"/>
      <c r="B240" s="349"/>
      <c r="C240" s="349"/>
      <c r="D240" s="349"/>
      <c r="E240" s="349"/>
      <c r="F240" s="349"/>
      <c r="G240" s="365"/>
      <c r="H240" s="801" t="s">
        <v>148</v>
      </c>
      <c r="I240" s="801"/>
      <c r="J240" s="801"/>
      <c r="K240" s="801"/>
      <c r="L240" s="801"/>
      <c r="M240" s="801"/>
      <c r="N240" s="801"/>
      <c r="O240" s="801"/>
      <c r="P240" s="801"/>
      <c r="Q240" s="801"/>
      <c r="R240" s="801"/>
      <c r="S240" s="365"/>
      <c r="T240" s="803" t="s">
        <v>149</v>
      </c>
      <c r="U240" s="801"/>
      <c r="V240" s="801"/>
      <c r="W240" s="801"/>
      <c r="X240" s="801"/>
      <c r="Y240" s="804"/>
    </row>
    <row r="241" spans="1:119">
      <c r="A241" s="366"/>
      <c r="B241" s="367"/>
      <c r="C241" s="367"/>
      <c r="D241" s="367"/>
      <c r="E241" s="367"/>
      <c r="F241" s="367"/>
      <c r="G241" s="368"/>
      <c r="H241" s="802"/>
      <c r="I241" s="802"/>
      <c r="J241" s="802"/>
      <c r="K241" s="802"/>
      <c r="L241" s="802"/>
      <c r="M241" s="802"/>
      <c r="N241" s="802"/>
      <c r="O241" s="802"/>
      <c r="P241" s="802"/>
      <c r="Q241" s="802"/>
      <c r="R241" s="802"/>
      <c r="S241" s="368"/>
      <c r="T241" s="805"/>
      <c r="U241" s="802"/>
      <c r="V241" s="802"/>
      <c r="W241" s="802"/>
      <c r="X241" s="802"/>
      <c r="Y241" s="806"/>
    </row>
    <row r="242" spans="1:119" s="14" customFormat="1" ht="54.75" customHeight="1">
      <c r="A242" s="369" t="s">
        <v>150</v>
      </c>
      <c r="B242" s="370"/>
      <c r="C242" s="370"/>
      <c r="D242" s="370"/>
      <c r="E242" s="370"/>
      <c r="F242" s="370"/>
      <c r="G242" s="371"/>
      <c r="H242" s="370"/>
      <c r="I242" s="370"/>
      <c r="J242" s="370"/>
      <c r="K242" s="370"/>
      <c r="L242" s="370"/>
      <c r="M242" s="370"/>
      <c r="N242" s="370"/>
      <c r="O242" s="370"/>
      <c r="P242" s="370"/>
      <c r="Q242" s="370"/>
      <c r="R242" s="370"/>
      <c r="S242" s="370"/>
      <c r="T242" s="372" t="s">
        <v>151</v>
      </c>
      <c r="U242" s="370"/>
      <c r="V242" s="370"/>
      <c r="W242" s="370"/>
      <c r="X242" s="370"/>
      <c r="Y242" s="373"/>
    </row>
    <row r="243" spans="1:119" s="14" customFormat="1" ht="54.75" customHeight="1">
      <c r="A243" s="374" t="s">
        <v>163</v>
      </c>
      <c r="B243" s="375"/>
      <c r="C243" s="375"/>
      <c r="D243" s="375"/>
      <c r="E243" s="375"/>
      <c r="F243" s="375"/>
      <c r="G243" s="376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7" t="s">
        <v>151</v>
      </c>
      <c r="U243" s="375"/>
      <c r="V243" s="375"/>
      <c r="W243" s="375"/>
      <c r="X243" s="375"/>
      <c r="Y243" s="378"/>
    </row>
    <row r="244" spans="1:119" s="14" customFormat="1" ht="54.75" customHeight="1" thickBot="1">
      <c r="A244" s="385" t="s">
        <v>164</v>
      </c>
      <c r="B244" s="379"/>
      <c r="C244" s="379"/>
      <c r="D244" s="379"/>
      <c r="E244" s="379"/>
      <c r="F244" s="379"/>
      <c r="G244" s="380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81"/>
      <c r="U244" s="379"/>
      <c r="V244" s="379"/>
      <c r="W244" s="379"/>
      <c r="X244" s="379"/>
      <c r="Y244" s="382"/>
    </row>
    <row r="245" spans="1:119" ht="19.5" customHeight="1" thickTop="1">
      <c r="A245" s="901" t="s">
        <v>165</v>
      </c>
      <c r="B245" s="902"/>
      <c r="C245" s="902"/>
      <c r="D245" s="902"/>
      <c r="E245" s="902"/>
      <c r="F245" s="902"/>
      <c r="G245" s="902"/>
      <c r="H245" s="902"/>
      <c r="I245" s="902"/>
      <c r="J245" s="902"/>
      <c r="K245" s="902"/>
      <c r="L245" s="902"/>
      <c r="M245" s="903"/>
      <c r="N245" s="904" t="s">
        <v>1</v>
      </c>
      <c r="O245" s="905"/>
      <c r="P245" s="905"/>
      <c r="Q245" s="906"/>
      <c r="R245" s="910" t="s">
        <v>2</v>
      </c>
      <c r="S245" s="911"/>
      <c r="T245" s="911"/>
      <c r="U245" s="911"/>
      <c r="V245" s="911"/>
      <c r="W245" s="911"/>
      <c r="X245" s="911"/>
      <c r="Y245" s="912"/>
    </row>
    <row r="246" spans="1:119" ht="20.25" customHeight="1">
      <c r="A246" s="919" t="s">
        <v>166</v>
      </c>
      <c r="B246" s="920"/>
      <c r="C246" s="920"/>
      <c r="D246" s="920"/>
      <c r="E246" s="920"/>
      <c r="F246" s="920"/>
      <c r="G246" s="920"/>
      <c r="H246" s="920"/>
      <c r="I246" s="920"/>
      <c r="J246" s="920"/>
      <c r="K246" s="920"/>
      <c r="L246" s="920"/>
      <c r="M246" s="921"/>
      <c r="N246" s="907"/>
      <c r="O246" s="908"/>
      <c r="P246" s="908"/>
      <c r="Q246" s="909"/>
      <c r="R246" s="913"/>
      <c r="S246" s="914"/>
      <c r="T246" s="914"/>
      <c r="U246" s="914"/>
      <c r="V246" s="914"/>
      <c r="W246" s="914"/>
      <c r="X246" s="914"/>
      <c r="Y246" s="915"/>
    </row>
    <row r="247" spans="1:119" ht="15.75" customHeight="1" thickBot="1">
      <c r="A247" s="922" t="s">
        <v>3</v>
      </c>
      <c r="B247" s="923"/>
      <c r="C247" s="923"/>
      <c r="D247" s="923"/>
      <c r="E247" s="923"/>
      <c r="F247" s="923"/>
      <c r="G247" s="923"/>
      <c r="H247" s="923"/>
      <c r="I247" s="923"/>
      <c r="J247" s="923"/>
      <c r="K247" s="923"/>
      <c r="L247" s="923"/>
      <c r="M247" s="924"/>
      <c r="N247" s="907"/>
      <c r="O247" s="908"/>
      <c r="P247" s="908"/>
      <c r="Q247" s="909"/>
      <c r="R247" s="916"/>
      <c r="S247" s="917"/>
      <c r="T247" s="917"/>
      <c r="U247" s="917"/>
      <c r="V247" s="917"/>
      <c r="W247" s="917"/>
      <c r="X247" s="917"/>
      <c r="Y247" s="918"/>
    </row>
    <row r="248" spans="1:119" ht="19.5" customHeight="1" thickTop="1">
      <c r="A248" s="879" t="str">
        <f>A167</f>
        <v>KEGIATAN: PEMBANGUN JALAN PROVINSI PASAMAN - PASAMAN BARAT</v>
      </c>
      <c r="B248" s="880"/>
      <c r="C248" s="880"/>
      <c r="D248" s="880"/>
      <c r="E248" s="880"/>
      <c r="F248" s="880"/>
      <c r="G248" s="880"/>
      <c r="H248" s="880"/>
      <c r="I248" s="880"/>
      <c r="J248" s="880"/>
      <c r="K248" s="880"/>
      <c r="L248" s="880"/>
      <c r="M248" s="881"/>
      <c r="N248" s="882" t="s">
        <v>4</v>
      </c>
      <c r="O248" s="883"/>
      <c r="P248" s="886">
        <f>P167+1</f>
        <v>42111</v>
      </c>
      <c r="Q248" s="887"/>
      <c r="R248" s="890" t="s">
        <v>152</v>
      </c>
      <c r="S248" s="891"/>
      <c r="T248" s="891"/>
      <c r="U248" s="891"/>
      <c r="V248" s="891"/>
      <c r="W248" s="891"/>
      <c r="X248" s="891"/>
      <c r="Y248" s="892"/>
      <c r="AB248" s="2" t="s">
        <v>5</v>
      </c>
      <c r="AC248" s="3" t="s">
        <v>6</v>
      </c>
      <c r="AD248" s="4"/>
      <c r="AE248" s="2" t="s">
        <v>7</v>
      </c>
      <c r="AF248" s="3" t="s">
        <v>6</v>
      </c>
      <c r="AG248" s="4"/>
      <c r="AH248" s="2" t="s">
        <v>8</v>
      </c>
      <c r="AI248" s="3" t="s">
        <v>6</v>
      </c>
      <c r="AJ248" s="4" t="s">
        <v>9</v>
      </c>
    </row>
    <row r="249" spans="1:119" ht="15.75" customHeight="1">
      <c r="A249" s="879" t="str">
        <f>A168</f>
        <v>RUAS : LUBUK SIKAPING - TALU</v>
      </c>
      <c r="B249" s="880"/>
      <c r="C249" s="880"/>
      <c r="D249" s="880"/>
      <c r="E249" s="880"/>
      <c r="F249" s="880"/>
      <c r="G249" s="880"/>
      <c r="H249" s="880"/>
      <c r="I249" s="880"/>
      <c r="J249" s="880"/>
      <c r="K249" s="880"/>
      <c r="L249" s="880"/>
      <c r="M249" s="881"/>
      <c r="N249" s="882"/>
      <c r="O249" s="883"/>
      <c r="P249" s="886"/>
      <c r="Q249" s="887"/>
      <c r="R249" s="893"/>
      <c r="S249" s="894"/>
      <c r="T249" s="894"/>
      <c r="U249" s="894"/>
      <c r="V249" s="894"/>
      <c r="W249" s="894"/>
      <c r="X249" s="894"/>
      <c r="Y249" s="895"/>
      <c r="AB249" s="5" t="s">
        <v>10</v>
      </c>
      <c r="AC249" s="6"/>
      <c r="AD249" s="7"/>
      <c r="AE249" s="5" t="s">
        <v>10</v>
      </c>
      <c r="AF249" s="6"/>
      <c r="AG249" s="7"/>
      <c r="AH249" s="5" t="s">
        <v>10</v>
      </c>
      <c r="AI249" s="6"/>
      <c r="AJ249" s="7"/>
    </row>
    <row r="250" spans="1:119" s="14" customFormat="1" ht="4.5" customHeight="1" thickBot="1">
      <c r="A250" s="8"/>
      <c r="B250" s="9"/>
      <c r="C250" s="9"/>
      <c r="D250" s="9"/>
      <c r="E250" s="10"/>
      <c r="F250" s="9"/>
      <c r="G250" s="9"/>
      <c r="H250" s="11"/>
      <c r="I250" s="12"/>
      <c r="J250" s="12"/>
      <c r="K250" s="12"/>
      <c r="L250" s="12"/>
      <c r="M250" s="13"/>
      <c r="N250" s="884"/>
      <c r="O250" s="885"/>
      <c r="P250" s="888"/>
      <c r="Q250" s="889"/>
      <c r="R250" s="896"/>
      <c r="S250" s="897"/>
      <c r="T250" s="897"/>
      <c r="U250" s="897"/>
      <c r="V250" s="897"/>
      <c r="W250" s="897"/>
      <c r="X250" s="897"/>
      <c r="Y250" s="898"/>
      <c r="AB250" s="15"/>
      <c r="AC250" s="16"/>
      <c r="AD250" s="17"/>
      <c r="AE250" s="15"/>
      <c r="AF250" s="16"/>
      <c r="AG250" s="17"/>
      <c r="AH250" s="15"/>
      <c r="AI250" s="16"/>
      <c r="AJ250" s="17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</row>
    <row r="251" spans="1:119" ht="12" thickTop="1">
      <c r="A251" s="18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20"/>
      <c r="S251" s="19"/>
      <c r="T251" s="19"/>
      <c r="U251" s="19"/>
      <c r="V251" s="19"/>
      <c r="W251" s="21"/>
      <c r="X251" s="19"/>
      <c r="Y251" s="22"/>
      <c r="Z251" s="6"/>
      <c r="AA251" s="6"/>
      <c r="AB251" s="5" t="s">
        <v>11</v>
      </c>
      <c r="AC251" s="6">
        <v>1.1000000000000001</v>
      </c>
      <c r="AD251" s="7" t="s">
        <v>12</v>
      </c>
      <c r="AE251" s="5" t="s">
        <v>13</v>
      </c>
      <c r="AF251" s="6">
        <v>15</v>
      </c>
      <c r="AG251" s="7" t="s">
        <v>14</v>
      </c>
      <c r="AH251" s="5"/>
      <c r="AI251" s="6"/>
      <c r="AJ251" s="7"/>
    </row>
    <row r="252" spans="1:119" ht="15" customHeight="1">
      <c r="A252" s="23" t="s">
        <v>15</v>
      </c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24" t="s">
        <v>16</v>
      </c>
      <c r="P252" s="19"/>
      <c r="Q252" s="19"/>
      <c r="R252" s="19"/>
      <c r="S252" s="19"/>
      <c r="T252" s="19"/>
      <c r="U252" s="19"/>
      <c r="V252" s="19"/>
      <c r="W252" s="21"/>
      <c r="X252" s="19"/>
      <c r="Y252" s="22"/>
      <c r="Z252" s="6"/>
      <c r="AA252" s="6"/>
      <c r="AB252" s="5" t="s">
        <v>17</v>
      </c>
      <c r="AC252" s="25">
        <f>10/50</f>
        <v>0.2</v>
      </c>
      <c r="AD252" s="7" t="s">
        <v>18</v>
      </c>
      <c r="AE252" s="5" t="s">
        <v>17</v>
      </c>
      <c r="AF252" s="25">
        <f>10/50</f>
        <v>0.2</v>
      </c>
      <c r="AG252" s="7" t="s">
        <v>18</v>
      </c>
      <c r="AH252" s="5" t="s">
        <v>17</v>
      </c>
      <c r="AI252" s="25">
        <f>4.08/50</f>
        <v>8.1600000000000006E-2</v>
      </c>
      <c r="AJ252" s="7">
        <f>6.24/50</f>
        <v>0.12480000000000001</v>
      </c>
    </row>
    <row r="253" spans="1:119" ht="9" customHeight="1" thickBot="1">
      <c r="A253" s="26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24"/>
      <c r="P253" s="19"/>
      <c r="Q253" s="19"/>
      <c r="R253" s="19"/>
      <c r="S253" s="19"/>
      <c r="T253" s="19"/>
      <c r="U253" s="19"/>
      <c r="V253" s="19"/>
      <c r="W253" s="19"/>
      <c r="X253" s="19"/>
      <c r="Y253" s="27"/>
      <c r="Z253" s="6"/>
      <c r="AB253" s="5"/>
      <c r="AC253" s="25"/>
      <c r="AD253" s="7"/>
      <c r="AE253" s="5"/>
      <c r="AF253" s="25"/>
      <c r="AG253" s="7"/>
      <c r="AH253" s="5"/>
      <c r="AI253" s="25"/>
      <c r="AJ253" s="7"/>
    </row>
    <row r="254" spans="1:119" ht="13.5" thickTop="1">
      <c r="A254" s="899" t="s">
        <v>19</v>
      </c>
      <c r="B254" s="900"/>
      <c r="C254" s="28"/>
      <c r="D254" s="28"/>
      <c r="E254" s="28"/>
      <c r="F254" s="28"/>
      <c r="G254" s="28"/>
      <c r="H254" s="28"/>
      <c r="I254" s="29"/>
      <c r="J254" s="28"/>
      <c r="K254" s="29"/>
      <c r="L254" s="28"/>
      <c r="M254" s="30"/>
      <c r="N254" s="31"/>
      <c r="O254" s="32"/>
      <c r="P254" s="33"/>
      <c r="Q254" s="33"/>
      <c r="R254" s="34"/>
      <c r="S254" s="35"/>
      <c r="T254" s="36"/>
      <c r="U254" s="35"/>
      <c r="V254" s="36"/>
      <c r="W254" s="33"/>
      <c r="X254" s="33"/>
      <c r="Y254" s="37"/>
      <c r="Z254" s="6"/>
      <c r="AA254" s="6"/>
      <c r="AB254" s="5" t="s">
        <v>20</v>
      </c>
      <c r="AC254" s="6">
        <v>4.4999999999999998E-2</v>
      </c>
      <c r="AD254" s="7" t="s">
        <v>21</v>
      </c>
      <c r="AE254" s="5" t="s">
        <v>20</v>
      </c>
      <c r="AF254" s="6">
        <v>1.6E-2</v>
      </c>
      <c r="AG254" s="7" t="s">
        <v>21</v>
      </c>
      <c r="AH254" s="5" t="s">
        <v>20</v>
      </c>
      <c r="AI254" s="6">
        <v>9.7000000000000003E-3</v>
      </c>
      <c r="AJ254" s="7">
        <v>2.4E-2</v>
      </c>
    </row>
    <row r="255" spans="1:119" ht="12.75" customHeight="1">
      <c r="A255" s="869" t="s">
        <v>22</v>
      </c>
      <c r="B255" s="870"/>
      <c r="C255" s="871" t="s">
        <v>23</v>
      </c>
      <c r="D255" s="872"/>
      <c r="E255" s="872"/>
      <c r="F255" s="872"/>
      <c r="G255" s="872"/>
      <c r="H255" s="872"/>
      <c r="I255" s="873"/>
      <c r="J255" s="874" t="s">
        <v>24</v>
      </c>
      <c r="K255" s="875"/>
      <c r="L255" s="874" t="s">
        <v>25</v>
      </c>
      <c r="M255" s="876"/>
      <c r="N255" s="31"/>
      <c r="O255" s="38" t="s">
        <v>26</v>
      </c>
      <c r="P255" s="874" t="s">
        <v>27</v>
      </c>
      <c r="Q255" s="877"/>
      <c r="R255" s="875"/>
      <c r="S255" s="39" t="s">
        <v>24</v>
      </c>
      <c r="T255" s="40" t="s">
        <v>28</v>
      </c>
      <c r="U255" s="862" t="s">
        <v>29</v>
      </c>
      <c r="V255" s="878"/>
      <c r="W255" s="862" t="s">
        <v>30</v>
      </c>
      <c r="X255" s="863"/>
      <c r="Y255" s="864"/>
      <c r="Z255" s="6"/>
      <c r="AB255" s="41" t="s">
        <v>31</v>
      </c>
      <c r="AC255" s="42">
        <f>1.5/50</f>
        <v>0.03</v>
      </c>
      <c r="AD255" s="43" t="s">
        <v>32</v>
      </c>
      <c r="AE255" s="41"/>
      <c r="AF255" s="42"/>
      <c r="AG255" s="43"/>
      <c r="AH255" s="41"/>
      <c r="AI255" s="42"/>
      <c r="AJ255" s="43"/>
    </row>
    <row r="256" spans="1:119" ht="15.75" thickBot="1">
      <c r="A256" s="44"/>
      <c r="B256" s="45"/>
      <c r="C256" s="46"/>
      <c r="D256" s="46"/>
      <c r="E256" s="46"/>
      <c r="F256" s="46"/>
      <c r="G256" s="46"/>
      <c r="H256" s="46"/>
      <c r="I256" s="47"/>
      <c r="J256" s="46"/>
      <c r="K256" s="47"/>
      <c r="L256" s="46"/>
      <c r="M256" s="48"/>
      <c r="N256" s="31"/>
      <c r="O256" s="49"/>
      <c r="P256" s="50"/>
      <c r="Q256" s="50"/>
      <c r="R256" s="51"/>
      <c r="S256" s="50"/>
      <c r="T256" s="51"/>
      <c r="U256" s="50"/>
      <c r="V256" s="51"/>
      <c r="W256" s="50"/>
      <c r="X256" s="50"/>
      <c r="Y256" s="52"/>
      <c r="Z256" s="6"/>
      <c r="AB256" s="6"/>
      <c r="AC256" s="53"/>
      <c r="AD256" s="6"/>
      <c r="AE256" s="6"/>
      <c r="AF256" s="6"/>
      <c r="AG256" s="6"/>
      <c r="AH256" s="6"/>
    </row>
    <row r="257" spans="1:36" ht="11.25" customHeight="1" thickTop="1">
      <c r="A257" s="54"/>
      <c r="B257" s="55"/>
      <c r="C257" s="56"/>
      <c r="D257" s="57"/>
      <c r="E257" s="57"/>
      <c r="F257" s="57"/>
      <c r="G257" s="57"/>
      <c r="H257" s="57"/>
      <c r="I257" s="58"/>
      <c r="J257" s="59"/>
      <c r="K257" s="60"/>
      <c r="L257" s="61"/>
      <c r="M257" s="62"/>
      <c r="N257" s="6"/>
      <c r="O257" s="63"/>
      <c r="P257" s="64"/>
      <c r="Q257" s="65"/>
      <c r="R257" s="66"/>
      <c r="S257" s="67"/>
      <c r="T257" s="60"/>
      <c r="U257" s="68"/>
      <c r="V257" s="69"/>
      <c r="W257" s="70"/>
      <c r="X257" s="71"/>
      <c r="Y257" s="72"/>
      <c r="Z257" s="6"/>
      <c r="AB257" s="73"/>
      <c r="AC257" s="6"/>
      <c r="AD257" s="6"/>
      <c r="AE257" s="6"/>
      <c r="AF257" s="6"/>
      <c r="AG257" s="6"/>
      <c r="AH257" s="6"/>
    </row>
    <row r="258" spans="1:36" ht="18" customHeight="1">
      <c r="A258" s="865" t="s">
        <v>170</v>
      </c>
      <c r="B258" s="866"/>
      <c r="C258" s="74" t="s">
        <v>171</v>
      </c>
      <c r="D258" s="75"/>
      <c r="E258" s="76"/>
      <c r="F258" s="76"/>
      <c r="G258" s="76"/>
      <c r="H258" s="76"/>
      <c r="I258" s="77"/>
      <c r="J258" s="78">
        <f>0.300008823788935/7</f>
        <v>4.2858403398419287E-2</v>
      </c>
      <c r="K258" s="79" t="s">
        <v>172</v>
      </c>
      <c r="L258" s="867"/>
      <c r="M258" s="868"/>
      <c r="N258" s="6"/>
      <c r="O258" s="80"/>
      <c r="P258" s="81"/>
      <c r="Q258" s="81"/>
      <c r="R258" s="81"/>
      <c r="S258" s="82"/>
      <c r="T258" s="83"/>
      <c r="U258" s="831"/>
      <c r="V258" s="832"/>
      <c r="W258" s="833"/>
      <c r="X258" s="834"/>
      <c r="Y258" s="835"/>
      <c r="Z258" s="6"/>
      <c r="AA258" s="859" t="s">
        <v>33</v>
      </c>
      <c r="AB258" s="860"/>
      <c r="AC258" s="860"/>
      <c r="AD258" s="861"/>
      <c r="AE258" s="6"/>
      <c r="AF258" s="6"/>
      <c r="AG258" s="84" t="s">
        <v>34</v>
      </c>
      <c r="AH258" s="387"/>
      <c r="AI258" s="387"/>
      <c r="AJ258" s="388"/>
    </row>
    <row r="259" spans="1:36" ht="18" customHeight="1">
      <c r="A259" s="855" t="s">
        <v>173</v>
      </c>
      <c r="B259" s="856"/>
      <c r="C259" s="85" t="s">
        <v>174</v>
      </c>
      <c r="D259" s="75"/>
      <c r="E259" s="76"/>
      <c r="F259" s="76"/>
      <c r="G259" s="76"/>
      <c r="H259" s="76"/>
      <c r="I259" s="77"/>
      <c r="J259" s="78">
        <f>0.0833333333333333/7</f>
        <v>1.1904761904761901E-2</v>
      </c>
      <c r="K259" s="79" t="s">
        <v>172</v>
      </c>
      <c r="L259" s="857"/>
      <c r="M259" s="858"/>
      <c r="N259" s="86"/>
      <c r="O259" s="87"/>
      <c r="P259" s="88"/>
      <c r="Q259" s="89"/>
      <c r="R259" s="89"/>
      <c r="S259" s="82"/>
      <c r="T259" s="83"/>
      <c r="U259" s="831"/>
      <c r="V259" s="832"/>
      <c r="W259" s="833"/>
      <c r="X259" s="834"/>
      <c r="Y259" s="835"/>
      <c r="Z259" s="6"/>
      <c r="AA259" s="5"/>
      <c r="AB259" s="90" t="s">
        <v>35</v>
      </c>
      <c r="AC259" s="90" t="s">
        <v>36</v>
      </c>
      <c r="AD259" s="91"/>
      <c r="AE259" s="6"/>
      <c r="AF259" s="6"/>
      <c r="AG259" s="92" t="s">
        <v>35</v>
      </c>
      <c r="AH259" s="93" t="s">
        <v>36</v>
      </c>
      <c r="AI259" s="94" t="s">
        <v>10</v>
      </c>
      <c r="AJ259" s="95"/>
    </row>
    <row r="260" spans="1:36" ht="18" customHeight="1">
      <c r="A260" s="855"/>
      <c r="B260" s="856"/>
      <c r="C260" s="85"/>
      <c r="D260" s="75"/>
      <c r="E260" s="76"/>
      <c r="F260" s="76"/>
      <c r="G260" s="76"/>
      <c r="H260" s="76"/>
      <c r="I260" s="77"/>
      <c r="J260" s="96"/>
      <c r="K260" s="79"/>
      <c r="L260" s="857"/>
      <c r="M260" s="858"/>
      <c r="N260" s="86"/>
      <c r="O260" s="87"/>
      <c r="P260" s="88"/>
      <c r="Q260" s="89"/>
      <c r="R260" s="89"/>
      <c r="S260" s="82"/>
      <c r="T260" s="97"/>
      <c r="U260" s="831"/>
      <c r="V260" s="832"/>
      <c r="W260" s="833"/>
      <c r="X260" s="834"/>
      <c r="Y260" s="835"/>
      <c r="Z260" s="6"/>
      <c r="AA260" s="5"/>
      <c r="AB260" s="98" t="s">
        <v>37</v>
      </c>
      <c r="AC260" s="98" t="s">
        <v>38</v>
      </c>
      <c r="AD260" s="91"/>
      <c r="AE260" s="6"/>
      <c r="AF260" s="6"/>
      <c r="AG260" s="99" t="s">
        <v>39</v>
      </c>
      <c r="AH260" s="98" t="s">
        <v>38</v>
      </c>
      <c r="AI260" s="90" t="s">
        <v>40</v>
      </c>
      <c r="AJ260" s="91">
        <v>1.08</v>
      </c>
    </row>
    <row r="261" spans="1:36" ht="18" customHeight="1">
      <c r="A261" s="855"/>
      <c r="B261" s="856"/>
      <c r="C261" s="85"/>
      <c r="D261" s="75"/>
      <c r="E261" s="76"/>
      <c r="F261" s="76"/>
      <c r="G261" s="76"/>
      <c r="H261" s="76"/>
      <c r="I261" s="77"/>
      <c r="J261" s="96"/>
      <c r="K261" s="79"/>
      <c r="L261" s="857"/>
      <c r="M261" s="858"/>
      <c r="N261" s="86"/>
      <c r="O261" s="87"/>
      <c r="P261" s="100"/>
      <c r="Q261" s="101"/>
      <c r="R261" s="101"/>
      <c r="S261" s="82"/>
      <c r="T261" s="102"/>
      <c r="U261" s="831"/>
      <c r="V261" s="832"/>
      <c r="W261" s="833"/>
      <c r="X261" s="834"/>
      <c r="Y261" s="835"/>
      <c r="Z261" s="6"/>
      <c r="AA261" s="5"/>
      <c r="AB261" s="98" t="s">
        <v>41</v>
      </c>
      <c r="AC261" s="98" t="s">
        <v>42</v>
      </c>
      <c r="AD261" s="91"/>
      <c r="AE261" s="6"/>
      <c r="AF261" s="6"/>
      <c r="AG261" s="99" t="s">
        <v>43</v>
      </c>
      <c r="AH261" s="98" t="s">
        <v>42</v>
      </c>
      <c r="AI261" s="98" t="s">
        <v>17</v>
      </c>
      <c r="AJ261" s="91">
        <f>161/50</f>
        <v>3.22</v>
      </c>
    </row>
    <row r="262" spans="1:36" ht="18" customHeight="1">
      <c r="A262" s="855"/>
      <c r="B262" s="856"/>
      <c r="C262" s="85"/>
      <c r="D262" s="75"/>
      <c r="E262" s="76"/>
      <c r="F262" s="76"/>
      <c r="G262" s="76"/>
      <c r="H262" s="76"/>
      <c r="I262" s="77"/>
      <c r="J262" s="96"/>
      <c r="K262" s="79"/>
      <c r="L262" s="857"/>
      <c r="M262" s="858"/>
      <c r="N262" s="103"/>
      <c r="O262" s="104"/>
      <c r="P262" s="105"/>
      <c r="Q262" s="106"/>
      <c r="R262" s="107"/>
      <c r="S262" s="108"/>
      <c r="T262" s="109"/>
      <c r="U262" s="831"/>
      <c r="V262" s="832"/>
      <c r="W262" s="833"/>
      <c r="X262" s="834"/>
      <c r="Y262" s="835"/>
      <c r="Z262" s="6"/>
      <c r="AA262" s="5"/>
      <c r="AB262" s="98" t="s">
        <v>43</v>
      </c>
      <c r="AC262" s="98"/>
      <c r="AD262" s="91"/>
      <c r="AE262" s="6"/>
      <c r="AF262" s="6"/>
      <c r="AG262" s="99"/>
      <c r="AH262" s="98" t="s">
        <v>44</v>
      </c>
      <c r="AI262" s="98" t="s">
        <v>45</v>
      </c>
      <c r="AJ262" s="91">
        <v>0.4829</v>
      </c>
    </row>
    <row r="263" spans="1:36" ht="17.25" customHeight="1">
      <c r="A263" s="855"/>
      <c r="B263" s="856"/>
      <c r="C263" s="85"/>
      <c r="D263" s="75"/>
      <c r="E263" s="76"/>
      <c r="F263" s="76"/>
      <c r="G263" s="76"/>
      <c r="H263" s="76"/>
      <c r="I263" s="77"/>
      <c r="J263" s="96"/>
      <c r="K263" s="79"/>
      <c r="L263" s="857"/>
      <c r="M263" s="858"/>
      <c r="N263" s="103"/>
      <c r="O263" s="104"/>
      <c r="P263" s="89"/>
      <c r="Q263" s="106"/>
      <c r="R263" s="110"/>
      <c r="S263" s="108"/>
      <c r="T263" s="111"/>
      <c r="U263" s="831"/>
      <c r="V263" s="832"/>
      <c r="W263" s="833"/>
      <c r="X263" s="834"/>
      <c r="Y263" s="835"/>
      <c r="Z263" s="6"/>
      <c r="AA263" s="41"/>
      <c r="AB263" s="42"/>
      <c r="AC263" s="112"/>
      <c r="AD263" s="43"/>
      <c r="AE263" s="98"/>
      <c r="AF263" s="98"/>
      <c r="AG263" s="99"/>
      <c r="AH263" s="98"/>
      <c r="AI263" s="98"/>
      <c r="AJ263" s="7"/>
    </row>
    <row r="264" spans="1:36" ht="17.25" customHeight="1">
      <c r="A264" s="855"/>
      <c r="B264" s="856"/>
      <c r="C264" s="85"/>
      <c r="D264" s="75"/>
      <c r="E264" s="76"/>
      <c r="F264" s="76"/>
      <c r="G264" s="76"/>
      <c r="H264" s="76"/>
      <c r="I264" s="77"/>
      <c r="J264" s="96"/>
      <c r="K264" s="79"/>
      <c r="L264" s="857"/>
      <c r="M264" s="858"/>
      <c r="N264" s="113"/>
      <c r="O264" s="104"/>
      <c r="P264" s="81"/>
      <c r="Q264" s="114"/>
      <c r="R264" s="115"/>
      <c r="S264" s="108"/>
      <c r="T264" s="116"/>
      <c r="U264" s="831"/>
      <c r="V264" s="832"/>
      <c r="W264" s="833"/>
      <c r="X264" s="834"/>
      <c r="Y264" s="835"/>
      <c r="Z264" s="6"/>
      <c r="AA264" s="836" t="s">
        <v>46</v>
      </c>
      <c r="AB264" s="837"/>
      <c r="AC264" s="837"/>
      <c r="AD264" s="837"/>
      <c r="AE264" s="838"/>
      <c r="AG264" s="859" t="s">
        <v>47</v>
      </c>
      <c r="AH264" s="860"/>
      <c r="AI264" s="860"/>
      <c r="AJ264" s="861"/>
    </row>
    <row r="265" spans="1:36" ht="17.25" customHeight="1">
      <c r="A265" s="855"/>
      <c r="B265" s="856"/>
      <c r="C265" s="85"/>
      <c r="D265" s="75"/>
      <c r="E265" s="76"/>
      <c r="F265" s="76"/>
      <c r="G265" s="76"/>
      <c r="H265" s="76"/>
      <c r="I265" s="77"/>
      <c r="J265" s="96"/>
      <c r="K265" s="79"/>
      <c r="L265" s="857"/>
      <c r="M265" s="858"/>
      <c r="N265" s="113"/>
      <c r="O265" s="104"/>
      <c r="P265" s="88"/>
      <c r="Q265" s="106"/>
      <c r="R265" s="110"/>
      <c r="S265" s="108"/>
      <c r="T265" s="116"/>
      <c r="U265" s="831"/>
      <c r="V265" s="832"/>
      <c r="W265" s="833"/>
      <c r="X265" s="834"/>
      <c r="Y265" s="835"/>
      <c r="Z265" s="6"/>
      <c r="AA265" s="99"/>
      <c r="AB265" s="98" t="s">
        <v>48</v>
      </c>
      <c r="AC265" s="98"/>
      <c r="AD265" s="98">
        <v>9.5000000000000001E-2</v>
      </c>
      <c r="AE265" s="91" t="s">
        <v>21</v>
      </c>
      <c r="AG265" s="5"/>
      <c r="AH265" s="90" t="s">
        <v>35</v>
      </c>
      <c r="AI265" s="90" t="s">
        <v>36</v>
      </c>
      <c r="AJ265" s="91"/>
    </row>
    <row r="266" spans="1:36" ht="18" customHeight="1">
      <c r="A266" s="855"/>
      <c r="B266" s="856"/>
      <c r="C266" s="85"/>
      <c r="D266" s="75"/>
      <c r="E266" s="76"/>
      <c r="F266" s="76"/>
      <c r="G266" s="76"/>
      <c r="H266" s="76"/>
      <c r="I266" s="77"/>
      <c r="J266" s="96"/>
      <c r="K266" s="79"/>
      <c r="L266" s="857"/>
      <c r="M266" s="858"/>
      <c r="N266" s="113"/>
      <c r="O266" s="104"/>
      <c r="P266" s="118"/>
      <c r="Q266" s="115"/>
      <c r="R266" s="115"/>
      <c r="S266" s="108"/>
      <c r="T266" s="109"/>
      <c r="U266" s="831"/>
      <c r="V266" s="832"/>
      <c r="W266" s="833"/>
      <c r="X266" s="834"/>
      <c r="Y266" s="835"/>
      <c r="Z266" s="6"/>
      <c r="AA266" s="99"/>
      <c r="AB266" s="383" t="s">
        <v>49</v>
      </c>
      <c r="AC266" s="98"/>
      <c r="AD266" s="98">
        <v>10.445</v>
      </c>
      <c r="AE266" s="91" t="s">
        <v>32</v>
      </c>
      <c r="AG266" s="5"/>
      <c r="AH266" s="98" t="s">
        <v>50</v>
      </c>
      <c r="AI266" s="98" t="s">
        <v>38</v>
      </c>
      <c r="AJ266" s="91"/>
    </row>
    <row r="267" spans="1:36" ht="18" customHeight="1">
      <c r="A267" s="855"/>
      <c r="B267" s="856"/>
      <c r="C267" s="85"/>
      <c r="D267" s="75"/>
      <c r="E267" s="76"/>
      <c r="F267" s="76"/>
      <c r="G267" s="76"/>
      <c r="H267" s="76"/>
      <c r="I267" s="77"/>
      <c r="J267" s="96"/>
      <c r="K267" s="79"/>
      <c r="L267" s="857"/>
      <c r="M267" s="858"/>
      <c r="N267" s="113"/>
      <c r="O267" s="104"/>
      <c r="P267" s="120"/>
      <c r="Q267" s="110"/>
      <c r="R267" s="110"/>
      <c r="S267" s="108"/>
      <c r="T267" s="109"/>
      <c r="U267" s="831"/>
      <c r="V267" s="832"/>
      <c r="W267" s="833"/>
      <c r="X267" s="834"/>
      <c r="Y267" s="835"/>
      <c r="Z267" s="6"/>
      <c r="AA267" s="99"/>
      <c r="AB267" s="384" t="s">
        <v>51</v>
      </c>
      <c r="AC267" s="98"/>
      <c r="AD267" s="98">
        <v>0.1187</v>
      </c>
      <c r="AE267" s="91" t="s">
        <v>21</v>
      </c>
      <c r="AG267" s="5"/>
      <c r="AH267" s="98" t="s">
        <v>41</v>
      </c>
      <c r="AI267" s="98" t="s">
        <v>42</v>
      </c>
      <c r="AJ267" s="91"/>
    </row>
    <row r="268" spans="1:36" ht="18" customHeight="1">
      <c r="A268" s="855"/>
      <c r="B268" s="856"/>
      <c r="C268" s="85"/>
      <c r="D268" s="75"/>
      <c r="E268" s="76"/>
      <c r="F268" s="76"/>
      <c r="G268" s="76"/>
      <c r="H268" s="76"/>
      <c r="I268" s="77"/>
      <c r="J268" s="96"/>
      <c r="K268" s="79"/>
      <c r="L268" s="857"/>
      <c r="M268" s="858"/>
      <c r="N268" s="113"/>
      <c r="O268" s="104"/>
      <c r="P268" s="120"/>
      <c r="Q268" s="122"/>
      <c r="R268" s="123"/>
      <c r="S268" s="108"/>
      <c r="T268" s="109"/>
      <c r="U268" s="831"/>
      <c r="V268" s="832"/>
      <c r="W268" s="833"/>
      <c r="X268" s="834"/>
      <c r="Y268" s="835"/>
      <c r="Z268" s="6"/>
      <c r="AA268" s="99"/>
      <c r="AB268" s="98" t="s">
        <v>52</v>
      </c>
      <c r="AC268" s="98"/>
      <c r="AD268" s="98">
        <v>0.75309999999999999</v>
      </c>
      <c r="AE268" s="91" t="s">
        <v>21</v>
      </c>
      <c r="AG268" s="5"/>
      <c r="AH268" s="98"/>
      <c r="AI268" s="98"/>
      <c r="AJ268" s="91"/>
    </row>
    <row r="269" spans="1:36" ht="18" customHeight="1">
      <c r="A269" s="855"/>
      <c r="B269" s="856"/>
      <c r="C269" s="85"/>
      <c r="D269" s="75"/>
      <c r="E269" s="76"/>
      <c r="F269" s="76"/>
      <c r="G269" s="76"/>
      <c r="H269" s="76"/>
      <c r="I269" s="77"/>
      <c r="J269" s="96"/>
      <c r="K269" s="79"/>
      <c r="L269" s="857"/>
      <c r="M269" s="858"/>
      <c r="N269" s="6"/>
      <c r="O269" s="104"/>
      <c r="P269" s="124"/>
      <c r="Q269" s="120"/>
      <c r="R269" s="120"/>
      <c r="S269" s="82"/>
      <c r="T269" s="109"/>
      <c r="U269" s="831"/>
      <c r="V269" s="832"/>
      <c r="W269" s="833"/>
      <c r="X269" s="834"/>
      <c r="Y269" s="835"/>
      <c r="Z269" s="6"/>
      <c r="AA269" s="99"/>
      <c r="AB269" s="98"/>
      <c r="AC269" s="125"/>
      <c r="AD269" s="125"/>
      <c r="AE269" s="91"/>
      <c r="AF269" s="98"/>
      <c r="AG269" s="41"/>
      <c r="AH269" s="42"/>
      <c r="AI269" s="112"/>
      <c r="AJ269" s="43"/>
    </row>
    <row r="270" spans="1:36" ht="18" customHeight="1">
      <c r="A270" s="855"/>
      <c r="B270" s="856"/>
      <c r="C270" s="85"/>
      <c r="D270" s="75"/>
      <c r="E270" s="76"/>
      <c r="F270" s="76"/>
      <c r="G270" s="76"/>
      <c r="H270" s="76"/>
      <c r="I270" s="77"/>
      <c r="J270" s="96"/>
      <c r="K270" s="79"/>
      <c r="L270" s="857"/>
      <c r="M270" s="858"/>
      <c r="N270" s="6"/>
      <c r="O270" s="104"/>
      <c r="P270" s="120"/>
      <c r="Q270" s="120"/>
      <c r="R270" s="120"/>
      <c r="S270" s="82"/>
      <c r="T270" s="109"/>
      <c r="U270" s="831"/>
      <c r="V270" s="832"/>
      <c r="W270" s="833"/>
      <c r="X270" s="834"/>
      <c r="Y270" s="835"/>
      <c r="Z270" s="6"/>
      <c r="AA270" s="99"/>
      <c r="AB270" s="98" t="s">
        <v>53</v>
      </c>
      <c r="AC270" s="126"/>
      <c r="AD270" s="127" t="s">
        <v>54</v>
      </c>
      <c r="AE270" s="91"/>
      <c r="AG270" s="128" t="s">
        <v>55</v>
      </c>
      <c r="AH270" s="128" t="s">
        <v>56</v>
      </c>
      <c r="AI270" s="129"/>
      <c r="AJ270" s="130"/>
    </row>
    <row r="271" spans="1:36" ht="18" customHeight="1">
      <c r="A271" s="855"/>
      <c r="B271" s="856"/>
      <c r="C271" s="85"/>
      <c r="D271" s="75"/>
      <c r="E271" s="76"/>
      <c r="F271" s="76"/>
      <c r="G271" s="76"/>
      <c r="H271" s="76"/>
      <c r="I271" s="77"/>
      <c r="J271" s="96"/>
      <c r="K271" s="79"/>
      <c r="L271" s="857"/>
      <c r="M271" s="858"/>
      <c r="N271" s="6"/>
      <c r="O271" s="104"/>
      <c r="P271" s="120"/>
      <c r="Q271" s="89"/>
      <c r="R271" s="89"/>
      <c r="S271" s="82"/>
      <c r="T271" s="116"/>
      <c r="U271" s="831"/>
      <c r="V271" s="832"/>
      <c r="W271" s="833"/>
      <c r="X271" s="834"/>
      <c r="Y271" s="835"/>
      <c r="Z271" s="6"/>
      <c r="AA271" s="99"/>
      <c r="AB271" s="98" t="s">
        <v>57</v>
      </c>
      <c r="AC271" s="98"/>
      <c r="AD271" s="98" t="s">
        <v>58</v>
      </c>
      <c r="AE271" s="91"/>
      <c r="AG271" s="5"/>
      <c r="AH271" s="90" t="s">
        <v>35</v>
      </c>
      <c r="AI271" s="90" t="s">
        <v>36</v>
      </c>
      <c r="AJ271" s="91"/>
    </row>
    <row r="272" spans="1:36" ht="18" customHeight="1">
      <c r="A272" s="855"/>
      <c r="B272" s="856"/>
      <c r="C272" s="85"/>
      <c r="D272" s="75"/>
      <c r="E272" s="76"/>
      <c r="F272" s="76"/>
      <c r="G272" s="76"/>
      <c r="H272" s="76"/>
      <c r="I272" s="77"/>
      <c r="J272" s="96"/>
      <c r="K272" s="79"/>
      <c r="L272" s="857"/>
      <c r="M272" s="858"/>
      <c r="N272" s="6"/>
      <c r="O272" s="80"/>
      <c r="P272" s="85"/>
      <c r="Q272" s="131"/>
      <c r="R272" s="132"/>
      <c r="S272" s="82"/>
      <c r="T272" s="133"/>
      <c r="U272" s="831"/>
      <c r="V272" s="832"/>
      <c r="W272" s="833"/>
      <c r="X272" s="834"/>
      <c r="Y272" s="835"/>
      <c r="Z272" s="6"/>
      <c r="AA272" s="99"/>
      <c r="AB272" s="98"/>
      <c r="AC272" s="98"/>
      <c r="AD272" s="98" t="s">
        <v>59</v>
      </c>
      <c r="AE272" s="91"/>
      <c r="AG272" s="5" t="str">
        <f>AH272</f>
        <v>Jack Hammer</v>
      </c>
      <c r="AH272" s="98" t="s">
        <v>60</v>
      </c>
      <c r="AI272" s="98" t="s">
        <v>38</v>
      </c>
      <c r="AJ272" s="91"/>
    </row>
    <row r="273" spans="1:42" ht="18" customHeight="1" thickBot="1">
      <c r="A273" s="134"/>
      <c r="B273" s="135"/>
      <c r="C273" s="136"/>
      <c r="D273" s="137"/>
      <c r="E273" s="137"/>
      <c r="F273" s="137"/>
      <c r="G273" s="137"/>
      <c r="H273" s="137"/>
      <c r="I273" s="138"/>
      <c r="J273" s="139"/>
      <c r="K273" s="140"/>
      <c r="L273" s="141"/>
      <c r="M273" s="142"/>
      <c r="N273" s="6"/>
      <c r="O273" s="80"/>
      <c r="P273" s="85"/>
      <c r="Q273" s="131"/>
      <c r="R273" s="132"/>
      <c r="S273" s="82"/>
      <c r="T273" s="386"/>
      <c r="U273" s="831"/>
      <c r="V273" s="832"/>
      <c r="W273" s="833"/>
      <c r="X273" s="834"/>
      <c r="Y273" s="835"/>
      <c r="Z273" s="6"/>
      <c r="AA273" s="99"/>
      <c r="AB273" s="98" t="s">
        <v>38</v>
      </c>
      <c r="AC273" s="98"/>
      <c r="AD273" s="98"/>
      <c r="AE273" s="91"/>
      <c r="AG273" s="5" t="str">
        <f>AH273</f>
        <v>Dump Truck</v>
      </c>
      <c r="AH273" s="98" t="s">
        <v>41</v>
      </c>
      <c r="AI273" s="98" t="s">
        <v>42</v>
      </c>
      <c r="AJ273" s="91"/>
    </row>
    <row r="274" spans="1:42" ht="18" customHeight="1" thickTop="1">
      <c r="A274" s="143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6"/>
      <c r="O274" s="80"/>
      <c r="P274" s="85"/>
      <c r="Q274" s="131"/>
      <c r="R274" s="132"/>
      <c r="S274" s="82"/>
      <c r="T274" s="386"/>
      <c r="U274" s="831"/>
      <c r="V274" s="832"/>
      <c r="W274" s="833"/>
      <c r="X274" s="834"/>
      <c r="Y274" s="835"/>
      <c r="Z274" s="6"/>
      <c r="AA274" s="99"/>
      <c r="AB274" s="98" t="s">
        <v>61</v>
      </c>
      <c r="AC274" s="98"/>
      <c r="AD274" s="98"/>
      <c r="AE274" s="91"/>
      <c r="AG274" s="5" t="str">
        <f>AH274</f>
        <v>Compressor</v>
      </c>
      <c r="AH274" s="98" t="s">
        <v>62</v>
      </c>
      <c r="AI274" s="98"/>
      <c r="AJ274" s="91"/>
    </row>
    <row r="275" spans="1:42" ht="17.25" customHeight="1">
      <c r="A275" s="145" t="s">
        <v>63</v>
      </c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6"/>
      <c r="O275" s="80"/>
      <c r="P275" s="85"/>
      <c r="Q275" s="131"/>
      <c r="R275" s="132"/>
      <c r="S275" s="82"/>
      <c r="T275" s="147"/>
      <c r="U275" s="831"/>
      <c r="V275" s="832"/>
      <c r="W275" s="833"/>
      <c r="X275" s="834"/>
      <c r="Y275" s="835"/>
      <c r="Z275" s="6"/>
      <c r="AA275" s="148"/>
      <c r="AB275" s="98" t="s">
        <v>42</v>
      </c>
      <c r="AC275" s="98"/>
      <c r="AD275" s="98"/>
      <c r="AE275" s="91"/>
      <c r="AG275" s="5" t="s">
        <v>64</v>
      </c>
      <c r="AH275" s="6"/>
      <c r="AI275" s="98"/>
      <c r="AJ275" s="7"/>
    </row>
    <row r="276" spans="1:42" ht="15" customHeight="1" thickBot="1">
      <c r="A276" s="149"/>
      <c r="B276" s="150"/>
      <c r="C276" s="150"/>
      <c r="D276" s="150"/>
      <c r="E276" s="150"/>
      <c r="F276" s="150"/>
      <c r="G276" s="150"/>
      <c r="H276" s="150"/>
      <c r="I276" s="150"/>
      <c r="J276" s="150"/>
      <c r="K276" s="150"/>
      <c r="L276" s="150"/>
      <c r="M276" s="150"/>
      <c r="N276" s="6"/>
      <c r="O276" s="80"/>
      <c r="P276" s="85"/>
      <c r="Q276" s="131"/>
      <c r="R276" s="132"/>
      <c r="S276" s="82"/>
      <c r="T276" s="151"/>
      <c r="U276" s="831"/>
      <c r="V276" s="832"/>
      <c r="W276" s="833"/>
      <c r="X276" s="834"/>
      <c r="Y276" s="835"/>
      <c r="Z276" s="6"/>
      <c r="AA276" s="99"/>
      <c r="AB276" s="98"/>
      <c r="AC276" s="98"/>
      <c r="AD276" s="98"/>
      <c r="AE276" s="91"/>
      <c r="AF276" s="152"/>
      <c r="AG276" s="153"/>
      <c r="AH276" s="153"/>
      <c r="AI276" s="153"/>
      <c r="AJ276" s="3"/>
    </row>
    <row r="277" spans="1:42" ht="18" customHeight="1" thickTop="1">
      <c r="A277" s="839" t="s">
        <v>65</v>
      </c>
      <c r="B277" s="840"/>
      <c r="C277" s="843" t="s">
        <v>66</v>
      </c>
      <c r="D277" s="844"/>
      <c r="E277" s="844"/>
      <c r="F277" s="844"/>
      <c r="G277" s="844"/>
      <c r="H277" s="844"/>
      <c r="I277" s="845"/>
      <c r="J277" s="849" t="s">
        <v>67</v>
      </c>
      <c r="K277" s="850"/>
      <c r="L277" s="849" t="s">
        <v>67</v>
      </c>
      <c r="M277" s="851"/>
      <c r="N277" s="6"/>
      <c r="O277" s="80" t="str">
        <f>IF(U277=0,"",O276+1)</f>
        <v/>
      </c>
      <c r="P277" s="154" t="str">
        <f>IF(U277=0,"",HLOOKUP(LARGE(#REF!,#REF!),#REF!,3,FALSE))</f>
        <v/>
      </c>
      <c r="Q277" s="154"/>
      <c r="R277" s="155"/>
      <c r="S277" s="131"/>
      <c r="T277" s="132"/>
      <c r="U277" s="831"/>
      <c r="V277" s="832"/>
      <c r="W277" s="833"/>
      <c r="X277" s="834"/>
      <c r="Y277" s="835"/>
      <c r="Z277" s="6"/>
      <c r="AA277" s="156"/>
      <c r="AB277" s="112"/>
      <c r="AC277" s="112"/>
      <c r="AD277" s="112"/>
      <c r="AE277" s="157"/>
      <c r="AF277" s="152"/>
      <c r="AG277" s="152"/>
      <c r="AH277" s="152"/>
      <c r="AI277" s="152"/>
    </row>
    <row r="278" spans="1:42" ht="18" customHeight="1" thickBot="1">
      <c r="A278" s="841"/>
      <c r="B278" s="842"/>
      <c r="C278" s="846"/>
      <c r="D278" s="847"/>
      <c r="E278" s="847"/>
      <c r="F278" s="847"/>
      <c r="G278" s="847"/>
      <c r="H278" s="847"/>
      <c r="I278" s="848"/>
      <c r="J278" s="852" t="s">
        <v>68</v>
      </c>
      <c r="K278" s="853"/>
      <c r="L278" s="846" t="s">
        <v>69</v>
      </c>
      <c r="M278" s="854"/>
      <c r="N278" s="6"/>
      <c r="O278" s="80"/>
      <c r="P278" s="131"/>
      <c r="Q278" s="131"/>
      <c r="R278" s="132"/>
      <c r="S278" s="131"/>
      <c r="T278" s="158"/>
      <c r="U278" s="831"/>
      <c r="V278" s="832"/>
      <c r="W278" s="833"/>
      <c r="X278" s="834"/>
      <c r="Y278" s="835"/>
      <c r="Z278" s="6"/>
      <c r="AA278" s="159"/>
      <c r="AB278" s="152"/>
      <c r="AC278" s="152"/>
      <c r="AD278" s="152"/>
      <c r="AE278" s="152"/>
      <c r="AF278" s="152"/>
      <c r="AG278" s="152"/>
      <c r="AH278" s="152"/>
      <c r="AI278" s="152"/>
    </row>
    <row r="279" spans="1:42" ht="18" customHeight="1" thickTop="1">
      <c r="A279" s="160"/>
      <c r="B279" s="60"/>
      <c r="C279" s="161"/>
      <c r="D279" s="65"/>
      <c r="E279" s="65"/>
      <c r="F279" s="65"/>
      <c r="G279" s="65"/>
      <c r="H279" s="65"/>
      <c r="I279" s="162"/>
      <c r="J279" s="163"/>
      <c r="K279" s="55"/>
      <c r="L279" s="164"/>
      <c r="M279" s="165"/>
      <c r="N279" s="166"/>
      <c r="O279" s="167"/>
      <c r="P279" s="168"/>
      <c r="Q279" s="154"/>
      <c r="R279" s="154"/>
      <c r="S279" s="169"/>
      <c r="T279" s="170"/>
      <c r="U279" s="831"/>
      <c r="V279" s="832"/>
      <c r="W279" s="833"/>
      <c r="X279" s="834"/>
      <c r="Y279" s="835"/>
      <c r="Z279" s="6"/>
      <c r="AA279" s="171"/>
      <c r="AB279" s="153"/>
      <c r="AC279" s="153"/>
      <c r="AD279" s="172"/>
      <c r="AE279" s="152"/>
      <c r="AF279" s="2"/>
      <c r="AG279" s="173" t="s">
        <v>70</v>
      </c>
      <c r="AH279" s="153"/>
      <c r="AI279" s="153"/>
      <c r="AJ279" s="174" t="s">
        <v>71</v>
      </c>
      <c r="AL279" s="836" t="s">
        <v>72</v>
      </c>
      <c r="AM279" s="837"/>
      <c r="AN279" s="837"/>
      <c r="AO279" s="837"/>
      <c r="AP279" s="838"/>
    </row>
    <row r="280" spans="1:42" ht="18" customHeight="1">
      <c r="A280" s="175"/>
      <c r="B280" s="176"/>
      <c r="C280" s="177"/>
      <c r="D280" s="178"/>
      <c r="E280" s="179"/>
      <c r="F280" s="179"/>
      <c r="G280" s="179"/>
      <c r="H280" s="179"/>
      <c r="I280" s="180"/>
      <c r="J280" s="181"/>
      <c r="K280" s="182"/>
      <c r="L280" s="823"/>
      <c r="M280" s="824"/>
      <c r="N280" s="166"/>
      <c r="O280" s="80"/>
      <c r="P280" s="85"/>
      <c r="Q280" s="131"/>
      <c r="R280" s="131"/>
      <c r="S280" s="183"/>
      <c r="T280" s="184"/>
      <c r="U280" s="831"/>
      <c r="V280" s="832"/>
      <c r="W280" s="833"/>
      <c r="X280" s="834"/>
      <c r="Y280" s="835"/>
      <c r="Z280" s="6"/>
      <c r="AA280" s="99" t="s">
        <v>73</v>
      </c>
      <c r="AB280" s="185" t="s">
        <v>74</v>
      </c>
      <c r="AC280" s="98"/>
      <c r="AD280" s="91"/>
      <c r="AE280" s="152"/>
      <c r="AF280" s="5"/>
      <c r="AG280" s="98"/>
      <c r="AH280" s="98"/>
      <c r="AI280" s="98"/>
      <c r="AJ280" s="186"/>
      <c r="AL280" s="5"/>
      <c r="AM280" s="6"/>
      <c r="AN280" s="6"/>
      <c r="AO280" s="6"/>
      <c r="AP280" s="7"/>
    </row>
    <row r="281" spans="1:42" ht="18" customHeight="1">
      <c r="A281" s="175"/>
      <c r="B281" s="187"/>
      <c r="C281" s="188"/>
      <c r="D281" s="178"/>
      <c r="E281" s="189"/>
      <c r="F281" s="178"/>
      <c r="G281" s="178"/>
      <c r="H281" s="178"/>
      <c r="I281" s="190"/>
      <c r="J281" s="191"/>
      <c r="K281" s="192"/>
      <c r="L281" s="823"/>
      <c r="M281" s="824"/>
      <c r="N281" s="6"/>
      <c r="O281" s="80"/>
      <c r="P281" s="85"/>
      <c r="Q281" s="131"/>
      <c r="R281" s="131"/>
      <c r="S281" s="183"/>
      <c r="T281" s="184"/>
      <c r="U281" s="831"/>
      <c r="V281" s="832"/>
      <c r="W281" s="833"/>
      <c r="X281" s="834"/>
      <c r="Y281" s="835"/>
      <c r="Z281" s="6"/>
      <c r="AA281" s="99">
        <v>1.1000000000000001</v>
      </c>
      <c r="AB281" s="98" t="s">
        <v>75</v>
      </c>
      <c r="AC281" s="193">
        <v>1.17</v>
      </c>
      <c r="AD281" s="91" t="s">
        <v>21</v>
      </c>
      <c r="AE281" s="152"/>
      <c r="AF281" s="194" t="s">
        <v>76</v>
      </c>
      <c r="AG281" s="98" t="s">
        <v>77</v>
      </c>
      <c r="AH281" s="98">
        <v>1.2585999999999999</v>
      </c>
      <c r="AI281" s="98" t="s">
        <v>78</v>
      </c>
      <c r="AJ281" s="186" t="s">
        <v>79</v>
      </c>
      <c r="AL281" s="5"/>
      <c r="AM281" s="6"/>
      <c r="AN281" s="6"/>
      <c r="AO281" s="6"/>
      <c r="AP281" s="7"/>
    </row>
    <row r="282" spans="1:42" ht="18" customHeight="1">
      <c r="A282" s="175"/>
      <c r="B282" s="195"/>
      <c r="C282" s="188"/>
      <c r="D282" s="178"/>
      <c r="E282" s="196"/>
      <c r="F282" s="178"/>
      <c r="G282" s="178"/>
      <c r="H282" s="178"/>
      <c r="I282" s="190"/>
      <c r="J282" s="197"/>
      <c r="K282" s="176"/>
      <c r="L282" s="823"/>
      <c r="M282" s="824"/>
      <c r="N282" s="6"/>
      <c r="O282" s="80"/>
      <c r="P282" s="85"/>
      <c r="Q282" s="131"/>
      <c r="R282" s="131"/>
      <c r="S282" s="183"/>
      <c r="T282" s="184"/>
      <c r="U282" s="831"/>
      <c r="V282" s="832"/>
      <c r="W282" s="833"/>
      <c r="X282" s="834"/>
      <c r="Y282" s="835"/>
      <c r="Z282" s="6"/>
      <c r="AA282" s="99" t="s">
        <v>80</v>
      </c>
      <c r="AB282" s="98" t="s">
        <v>81</v>
      </c>
      <c r="AC282" s="198">
        <f>176/50</f>
        <v>3.52</v>
      </c>
      <c r="AD282" s="91" t="s">
        <v>32</v>
      </c>
      <c r="AE282" s="159"/>
      <c r="AF282" s="5"/>
      <c r="AG282" s="98" t="s">
        <v>82</v>
      </c>
      <c r="AH282" s="98">
        <v>1.2</v>
      </c>
      <c r="AI282" s="98" t="s">
        <v>78</v>
      </c>
      <c r="AJ282" s="186"/>
      <c r="AL282" s="5"/>
      <c r="AM282" s="98" t="s">
        <v>83</v>
      </c>
      <c r="AN282" s="6"/>
      <c r="AO282" s="6"/>
      <c r="AP282" s="7"/>
    </row>
    <row r="283" spans="1:42" ht="18" customHeight="1">
      <c r="A283" s="175"/>
      <c r="B283" s="195"/>
      <c r="C283" s="199"/>
      <c r="D283" s="200"/>
      <c r="E283" s="200"/>
      <c r="F283" s="200"/>
      <c r="G283" s="200"/>
      <c r="H283" s="200"/>
      <c r="I283" s="200"/>
      <c r="J283" s="201"/>
      <c r="K283" s="202"/>
      <c r="L283" s="823"/>
      <c r="M283" s="824"/>
      <c r="N283" s="6"/>
      <c r="O283" s="80"/>
      <c r="P283" s="85"/>
      <c r="Q283" s="131"/>
      <c r="R283" s="131"/>
      <c r="S283" s="183"/>
      <c r="T283" s="184"/>
      <c r="U283" s="831"/>
      <c r="V283" s="832"/>
      <c r="W283" s="833"/>
      <c r="X283" s="834"/>
      <c r="Y283" s="835"/>
      <c r="Z283" s="6"/>
      <c r="AA283" s="99">
        <v>15</v>
      </c>
      <c r="AB283" s="98" t="s">
        <v>84</v>
      </c>
      <c r="AC283" s="98">
        <v>0.50880000000000003</v>
      </c>
      <c r="AD283" s="91" t="s">
        <v>21</v>
      </c>
      <c r="AE283" s="159"/>
      <c r="AF283" s="5"/>
      <c r="AH283" s="98"/>
      <c r="AI283" s="98"/>
      <c r="AJ283" s="186" t="str">
        <f>AG284</f>
        <v>Whell Loader</v>
      </c>
      <c r="AL283" s="5"/>
      <c r="AM283" s="98" t="s">
        <v>85</v>
      </c>
      <c r="AN283" s="6"/>
      <c r="AO283" s="6"/>
      <c r="AP283" s="7"/>
    </row>
    <row r="284" spans="1:42" ht="18" customHeight="1">
      <c r="A284" s="175"/>
      <c r="B284" s="187"/>
      <c r="C284" s="203"/>
      <c r="D284" s="196"/>
      <c r="E284" s="178"/>
      <c r="F284" s="178"/>
      <c r="G284" s="178"/>
      <c r="H284" s="178"/>
      <c r="I284" s="190"/>
      <c r="J284" s="204"/>
      <c r="K284" s="205"/>
      <c r="L284" s="823"/>
      <c r="M284" s="824"/>
      <c r="N284" s="6"/>
      <c r="O284" s="80"/>
      <c r="P284" s="85"/>
      <c r="Q284" s="131"/>
      <c r="R284" s="131"/>
      <c r="S284" s="183"/>
      <c r="T284" s="184"/>
      <c r="U284" s="831"/>
      <c r="V284" s="832"/>
      <c r="W284" s="833"/>
      <c r="X284" s="834"/>
      <c r="Y284" s="835"/>
      <c r="Z284" s="6"/>
      <c r="AA284" s="99" t="s">
        <v>32</v>
      </c>
      <c r="AB284" s="98"/>
      <c r="AC284" s="98"/>
      <c r="AD284" s="91"/>
      <c r="AE284" s="152"/>
      <c r="AF284" s="194" t="s">
        <v>76</v>
      </c>
      <c r="AG284" s="98" t="s">
        <v>83</v>
      </c>
      <c r="AH284" s="98"/>
      <c r="AI284" s="98"/>
      <c r="AJ284" s="186" t="str">
        <f>AG285</f>
        <v>Dump Truck</v>
      </c>
      <c r="AL284" s="5"/>
      <c r="AM284" s="98" t="s">
        <v>86</v>
      </c>
      <c r="AN284" s="6"/>
      <c r="AO284" s="6"/>
      <c r="AP284" s="7"/>
    </row>
    <row r="285" spans="1:42" ht="18" customHeight="1">
      <c r="A285" s="175"/>
      <c r="B285" s="187"/>
      <c r="C285" s="206"/>
      <c r="D285" s="207"/>
      <c r="E285" s="178"/>
      <c r="F285" s="178"/>
      <c r="G285" s="178"/>
      <c r="H285" s="178"/>
      <c r="I285" s="190"/>
      <c r="J285" s="208"/>
      <c r="K285" s="209"/>
      <c r="L285" s="823"/>
      <c r="M285" s="824"/>
      <c r="N285" s="6"/>
      <c r="O285" s="80"/>
      <c r="P285" s="85"/>
      <c r="Q285" s="131"/>
      <c r="R285" s="131"/>
      <c r="S285" s="183"/>
      <c r="T285" s="184"/>
      <c r="U285" s="831"/>
      <c r="V285" s="832"/>
      <c r="W285" s="833"/>
      <c r="X285" s="834"/>
      <c r="Y285" s="835"/>
      <c r="Z285" s="6"/>
      <c r="AA285" s="99"/>
      <c r="AB285" s="98" t="s">
        <v>87</v>
      </c>
      <c r="AC285" s="98">
        <v>1.1044</v>
      </c>
      <c r="AD285" s="91" t="s">
        <v>88</v>
      </c>
      <c r="AE285" s="152"/>
      <c r="AF285" s="194"/>
      <c r="AG285" s="98" t="s">
        <v>41</v>
      </c>
      <c r="AH285" s="98"/>
      <c r="AI285" s="98"/>
      <c r="AJ285" s="7"/>
      <c r="AL285" s="5"/>
      <c r="AM285" s="98" t="s">
        <v>89</v>
      </c>
      <c r="AN285" s="6"/>
      <c r="AO285" s="6"/>
      <c r="AP285" s="7"/>
    </row>
    <row r="286" spans="1:42" ht="18" customHeight="1" thickBot="1">
      <c r="A286" s="175"/>
      <c r="B286" s="210"/>
      <c r="C286" s="211"/>
      <c r="D286" s="212"/>
      <c r="E286" s="178"/>
      <c r="F286" s="178"/>
      <c r="G286" s="178"/>
      <c r="H286" s="178"/>
      <c r="I286" s="190"/>
      <c r="J286" s="213"/>
      <c r="K286" s="187"/>
      <c r="L286" s="823"/>
      <c r="M286" s="824"/>
      <c r="N286" s="6"/>
      <c r="O286" s="214"/>
      <c r="P286" s="215"/>
      <c r="Q286" s="216"/>
      <c r="R286" s="216"/>
      <c r="S286" s="217"/>
      <c r="T286" s="218"/>
      <c r="U286" s="831"/>
      <c r="V286" s="832"/>
      <c r="W286" s="833"/>
      <c r="X286" s="834"/>
      <c r="Y286" s="835"/>
      <c r="Z286" s="6"/>
      <c r="AA286" s="99"/>
      <c r="AB286" s="98" t="s">
        <v>89</v>
      </c>
      <c r="AC286" s="98">
        <v>0.28270000000000001</v>
      </c>
      <c r="AD286" s="91" t="s">
        <v>88</v>
      </c>
      <c r="AE286" s="152"/>
      <c r="AF286" s="194"/>
      <c r="AG286" s="98" t="s">
        <v>90</v>
      </c>
      <c r="AH286" s="98"/>
      <c r="AI286" s="98"/>
      <c r="AJ286" s="7"/>
      <c r="AL286" s="5"/>
      <c r="AM286" s="98" t="s">
        <v>43</v>
      </c>
      <c r="AN286" s="6"/>
      <c r="AO286" s="6"/>
      <c r="AP286" s="7"/>
    </row>
    <row r="287" spans="1:42" ht="18" customHeight="1" thickTop="1">
      <c r="A287" s="175"/>
      <c r="B287" s="210"/>
      <c r="C287" s="219"/>
      <c r="D287" s="207"/>
      <c r="E287" s="178"/>
      <c r="F287" s="178"/>
      <c r="G287" s="178"/>
      <c r="H287" s="178"/>
      <c r="I287" s="190"/>
      <c r="J287" s="213"/>
      <c r="K287" s="209"/>
      <c r="L287" s="823"/>
      <c r="M287" s="824"/>
      <c r="N287" s="6"/>
      <c r="O287" s="220"/>
      <c r="P287" s="220"/>
      <c r="Q287" s="220"/>
      <c r="R287" s="220"/>
      <c r="S287" s="220"/>
      <c r="T287" s="220"/>
      <c r="U287" s="220"/>
      <c r="V287" s="220"/>
      <c r="W287" s="220"/>
      <c r="X287" s="220"/>
      <c r="Y287" s="221"/>
      <c r="AA287" s="99"/>
      <c r="AB287" s="98"/>
      <c r="AC287" s="98"/>
      <c r="AD287" s="91"/>
      <c r="AE287" s="152"/>
      <c r="AF287" s="194"/>
      <c r="AG287" s="98" t="s">
        <v>91</v>
      </c>
      <c r="AH287" s="98"/>
      <c r="AI287" s="98"/>
      <c r="AJ287" s="7"/>
      <c r="AL287" s="41"/>
      <c r="AM287" s="112"/>
      <c r="AN287" s="42"/>
      <c r="AO287" s="42"/>
      <c r="AP287" s="43"/>
    </row>
    <row r="288" spans="1:42" ht="18" customHeight="1">
      <c r="A288" s="175"/>
      <c r="B288" s="222"/>
      <c r="C288" s="223"/>
      <c r="D288" s="224"/>
      <c r="E288" s="225"/>
      <c r="F288" s="196"/>
      <c r="G288" s="178"/>
      <c r="H288" s="178"/>
      <c r="I288" s="190"/>
      <c r="J288" s="213"/>
      <c r="K288" s="226"/>
      <c r="L288" s="823"/>
      <c r="M288" s="824"/>
      <c r="N288" s="6"/>
      <c r="O288" s="227" t="s">
        <v>92</v>
      </c>
      <c r="P288" s="228"/>
      <c r="Q288" s="228"/>
      <c r="R288" s="228"/>
      <c r="S288" s="228"/>
      <c r="T288" s="228"/>
      <c r="U288" s="228"/>
      <c r="V288" s="228"/>
      <c r="W288" s="228"/>
      <c r="X288" s="228"/>
      <c r="Y288" s="229"/>
      <c r="AA288" s="99"/>
      <c r="AB288" s="98" t="s">
        <v>93</v>
      </c>
      <c r="AC288" s="98">
        <v>8.8353000000000002</v>
      </c>
      <c r="AD288" s="91" t="s">
        <v>88</v>
      </c>
      <c r="AE288" s="152"/>
      <c r="AF288" s="194"/>
      <c r="AG288" s="98" t="s">
        <v>89</v>
      </c>
      <c r="AH288" s="98"/>
      <c r="AI288" s="98"/>
      <c r="AJ288" s="7"/>
      <c r="AM288" s="98"/>
    </row>
    <row r="289" spans="1:36" ht="18" customHeight="1" thickBot="1">
      <c r="A289" s="175"/>
      <c r="B289" s="210"/>
      <c r="C289" s="230"/>
      <c r="D289" s="212"/>
      <c r="E289" s="231"/>
      <c r="F289" s="196"/>
      <c r="G289" s="178"/>
      <c r="H289" s="178"/>
      <c r="I289" s="190"/>
      <c r="J289" s="232"/>
      <c r="K289" s="195"/>
      <c r="L289" s="823"/>
      <c r="M289" s="824"/>
      <c r="N289" s="6"/>
      <c r="O289" s="233"/>
      <c r="P289" s="233"/>
      <c r="Q289" s="233"/>
      <c r="R289" s="233"/>
      <c r="S289" s="233"/>
      <c r="T289" s="233"/>
      <c r="U289" s="233"/>
      <c r="V289" s="233"/>
      <c r="W289" s="233"/>
      <c r="X289" s="233"/>
      <c r="Y289" s="234"/>
      <c r="AA289" s="99"/>
      <c r="AB289" s="98" t="s">
        <v>94</v>
      </c>
      <c r="AC289" s="98">
        <v>2.2088000000000001</v>
      </c>
      <c r="AD289" s="91"/>
      <c r="AE289" s="152"/>
      <c r="AF289" s="194" t="s">
        <v>76</v>
      </c>
      <c r="AG289" s="98" t="s">
        <v>95</v>
      </c>
      <c r="AH289" s="98"/>
      <c r="AI289" s="98"/>
      <c r="AJ289" s="7"/>
    </row>
    <row r="290" spans="1:36" ht="17.25" customHeight="1" thickTop="1" thickBot="1">
      <c r="A290" s="175"/>
      <c r="B290" s="226"/>
      <c r="C290" s="235"/>
      <c r="D290" s="178"/>
      <c r="E290" s="178"/>
      <c r="F290" s="178"/>
      <c r="G290" s="178"/>
      <c r="H290" s="178"/>
      <c r="I290" s="190"/>
      <c r="J290" s="236"/>
      <c r="K290" s="226"/>
      <c r="L290" s="823"/>
      <c r="M290" s="824"/>
      <c r="N290" s="6"/>
      <c r="O290" s="825" t="s">
        <v>0</v>
      </c>
      <c r="P290" s="827" t="s">
        <v>96</v>
      </c>
      <c r="Q290" s="828"/>
      <c r="R290" s="828"/>
      <c r="S290" s="237"/>
      <c r="T290" s="811" t="s">
        <v>97</v>
      </c>
      <c r="U290" s="813" t="s">
        <v>29</v>
      </c>
      <c r="V290" s="814"/>
      <c r="W290" s="817"/>
      <c r="X290" s="818"/>
      <c r="Y290" s="819"/>
      <c r="Z290" s="6"/>
      <c r="AA290" s="99"/>
      <c r="AB290" s="98" t="s">
        <v>98</v>
      </c>
      <c r="AC290" s="98">
        <v>1.1044</v>
      </c>
      <c r="AD290" s="91"/>
      <c r="AE290" s="152"/>
      <c r="AF290" s="238"/>
      <c r="AG290" s="112" t="s">
        <v>42</v>
      </c>
      <c r="AH290" s="112"/>
      <c r="AI290" s="112"/>
      <c r="AJ290" s="43"/>
    </row>
    <row r="291" spans="1:36" ht="18" customHeight="1" thickBot="1">
      <c r="A291" s="175"/>
      <c r="B291" s="226"/>
      <c r="C291" s="235"/>
      <c r="D291" s="178"/>
      <c r="E291" s="178"/>
      <c r="F291" s="178"/>
      <c r="G291" s="178"/>
      <c r="H291" s="178"/>
      <c r="I291" s="190"/>
      <c r="J291" s="236"/>
      <c r="K291" s="226"/>
      <c r="L291" s="823"/>
      <c r="M291" s="824"/>
      <c r="N291" s="6"/>
      <c r="O291" s="826"/>
      <c r="P291" s="829"/>
      <c r="Q291" s="830"/>
      <c r="R291" s="830"/>
      <c r="S291" s="239"/>
      <c r="T291" s="812"/>
      <c r="U291" s="815"/>
      <c r="V291" s="816"/>
      <c r="W291" s="820"/>
      <c r="X291" s="821"/>
      <c r="Y291" s="822"/>
      <c r="Z291" s="6"/>
      <c r="AA291" s="99"/>
      <c r="AB291" s="98"/>
      <c r="AC291" s="98"/>
      <c r="AD291" s="91"/>
      <c r="AE291" s="152"/>
      <c r="AF291" s="152"/>
      <c r="AG291" s="152"/>
      <c r="AH291" s="152"/>
      <c r="AI291" s="152"/>
    </row>
    <row r="292" spans="1:36" ht="17.25" customHeight="1" thickTop="1" thickBot="1">
      <c r="A292" s="240"/>
      <c r="B292" s="241"/>
      <c r="C292" s="242"/>
      <c r="D292" s="243"/>
      <c r="E292" s="243"/>
      <c r="F292" s="243"/>
      <c r="G292" s="243"/>
      <c r="H292" s="243"/>
      <c r="I292" s="244"/>
      <c r="J292" s="245"/>
      <c r="K292" s="241"/>
      <c r="L292" s="246"/>
      <c r="M292" s="247"/>
      <c r="N292" s="6"/>
      <c r="O292" s="63"/>
      <c r="P292" s="64"/>
      <c r="Q292" s="65"/>
      <c r="R292" s="65"/>
      <c r="S292" s="248"/>
      <c r="T292" s="249"/>
      <c r="U292" s="250"/>
      <c r="V292" s="250"/>
      <c r="W292" s="251"/>
      <c r="X292" s="252"/>
      <c r="Y292" s="253"/>
      <c r="Z292" s="6"/>
      <c r="AA292" s="238"/>
      <c r="AB292" s="112"/>
      <c r="AC292" s="112"/>
      <c r="AD292" s="157"/>
      <c r="AE292" s="152"/>
      <c r="AF292" s="2"/>
      <c r="AG292" s="173" t="s">
        <v>99</v>
      </c>
      <c r="AH292" s="153"/>
      <c r="AI292" s="172"/>
      <c r="AJ292" s="254" t="s">
        <v>100</v>
      </c>
    </row>
    <row r="293" spans="1:36" ht="15" customHeight="1" thickTop="1">
      <c r="A293" s="25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256"/>
      <c r="P293" s="257"/>
      <c r="Q293" s="258"/>
      <c r="R293" s="258"/>
      <c r="S293" s="259"/>
      <c r="T293" s="260"/>
      <c r="U293" s="261"/>
      <c r="V293" s="261"/>
      <c r="W293" s="262"/>
      <c r="X293" s="263"/>
      <c r="Y293" s="264"/>
      <c r="Z293" s="6"/>
      <c r="AA293" s="152"/>
      <c r="AB293" s="152"/>
      <c r="AC293" s="152"/>
      <c r="AD293" s="152"/>
      <c r="AE293" s="152"/>
      <c r="AF293" s="5"/>
      <c r="AG293" s="90" t="s">
        <v>35</v>
      </c>
      <c r="AH293" s="98" t="s">
        <v>10</v>
      </c>
      <c r="AI293" s="91"/>
      <c r="AJ293" s="265"/>
    </row>
    <row r="294" spans="1:36" ht="18" customHeight="1">
      <c r="A294" s="266" t="s">
        <v>101</v>
      </c>
      <c r="B294" s="267"/>
      <c r="C294" s="267"/>
      <c r="D294" s="267"/>
      <c r="E294" s="267"/>
      <c r="F294" s="267"/>
      <c r="G294" s="267"/>
      <c r="H294" s="267"/>
      <c r="I294" s="6"/>
      <c r="J294" s="6"/>
      <c r="K294" s="6"/>
      <c r="L294" s="6"/>
      <c r="M294" s="6"/>
      <c r="N294" s="6"/>
      <c r="O294" s="268">
        <v>1</v>
      </c>
      <c r="P294" s="269" t="s">
        <v>102</v>
      </c>
      <c r="Q294" s="270"/>
      <c r="R294" s="258"/>
      <c r="S294" s="259"/>
      <c r="T294" s="271"/>
      <c r="U294" s="807" t="s">
        <v>103</v>
      </c>
      <c r="V294" s="808"/>
      <c r="W294" s="262"/>
      <c r="X294" s="263"/>
      <c r="Y294" s="264"/>
      <c r="Z294" s="6"/>
      <c r="AA294" s="171"/>
      <c r="AB294" s="153" t="s">
        <v>104</v>
      </c>
      <c r="AC294" s="153" t="s">
        <v>105</v>
      </c>
      <c r="AD294" s="172"/>
      <c r="AE294" s="152"/>
      <c r="AF294" s="5"/>
      <c r="AG294" s="98" t="s">
        <v>106</v>
      </c>
      <c r="AH294" s="98" t="s">
        <v>107</v>
      </c>
      <c r="AI294" s="91">
        <v>0.67900000000000005</v>
      </c>
      <c r="AJ294" s="265">
        <v>0.84870000000000001</v>
      </c>
    </row>
    <row r="295" spans="1:36" ht="18" customHeight="1" thickBot="1">
      <c r="A295" s="272"/>
      <c r="B295" s="267"/>
      <c r="C295" s="267"/>
      <c r="D295" s="267"/>
      <c r="E295" s="267"/>
      <c r="F295" s="267"/>
      <c r="G295" s="267"/>
      <c r="H295" s="267"/>
      <c r="I295" s="6"/>
      <c r="J295" s="6"/>
      <c r="K295" s="6"/>
      <c r="L295" s="6"/>
      <c r="M295" s="6"/>
      <c r="N295" s="6"/>
      <c r="O295" s="268">
        <v>2</v>
      </c>
      <c r="P295" s="269" t="s">
        <v>108</v>
      </c>
      <c r="Q295" s="273"/>
      <c r="R295" s="258"/>
      <c r="S295" s="259"/>
      <c r="T295" s="274"/>
      <c r="U295" s="807" t="s">
        <v>103</v>
      </c>
      <c r="V295" s="808"/>
      <c r="W295" s="262"/>
      <c r="X295" s="263"/>
      <c r="Y295" s="264"/>
      <c r="Z295" s="6"/>
      <c r="AA295" s="99" t="s">
        <v>10</v>
      </c>
      <c r="AB295" s="98">
        <f>422.3/50</f>
        <v>8.4459999999999997</v>
      </c>
      <c r="AC295" s="98">
        <f>327.54/50</f>
        <v>6.5508000000000006</v>
      </c>
      <c r="AD295" s="91" t="s">
        <v>32</v>
      </c>
      <c r="AE295" s="152"/>
      <c r="AF295" s="5"/>
      <c r="AG295" s="98" t="s">
        <v>62</v>
      </c>
      <c r="AH295" s="98" t="s">
        <v>109</v>
      </c>
      <c r="AI295" s="91">
        <v>0.37080000000000002</v>
      </c>
      <c r="AJ295" s="265">
        <v>0.20599999999999999</v>
      </c>
    </row>
    <row r="296" spans="1:36" ht="18" customHeight="1" thickTop="1">
      <c r="A296" s="275"/>
      <c r="B296" s="276"/>
      <c r="C296" s="276"/>
      <c r="D296" s="276"/>
      <c r="E296" s="276"/>
      <c r="F296" s="277"/>
      <c r="G296" s="277"/>
      <c r="H296" s="278"/>
      <c r="I296" s="277"/>
      <c r="J296" s="278"/>
      <c r="K296" s="279"/>
      <c r="L296" s="6"/>
      <c r="M296" s="6"/>
      <c r="N296" s="6"/>
      <c r="O296" s="268">
        <v>3</v>
      </c>
      <c r="P296" s="269" t="s">
        <v>110</v>
      </c>
      <c r="Q296" s="273"/>
      <c r="R296" s="258"/>
      <c r="S296" s="259"/>
      <c r="T296" s="271"/>
      <c r="U296" s="807" t="s">
        <v>103</v>
      </c>
      <c r="V296" s="808"/>
      <c r="W296" s="262"/>
      <c r="X296" s="263"/>
      <c r="Y296" s="264"/>
      <c r="Z296" s="6"/>
      <c r="AA296" s="280" t="s">
        <v>17</v>
      </c>
      <c r="AB296" s="98">
        <v>0.54120000000000001</v>
      </c>
      <c r="AC296" s="98">
        <v>0.50239999999999996</v>
      </c>
      <c r="AD296" s="91" t="s">
        <v>21</v>
      </c>
      <c r="AE296" s="152"/>
      <c r="AF296" s="5"/>
      <c r="AG296" s="98"/>
      <c r="AH296" s="98"/>
      <c r="AI296" s="91"/>
      <c r="AJ296" s="265"/>
    </row>
    <row r="297" spans="1:36" ht="18" customHeight="1">
      <c r="A297" s="281" t="s">
        <v>111</v>
      </c>
      <c r="B297" s="282"/>
      <c r="C297" s="282"/>
      <c r="D297" s="282"/>
      <c r="E297" s="282"/>
      <c r="F297" s="283"/>
      <c r="G297" s="283"/>
      <c r="H297" s="284"/>
      <c r="I297" s="809" t="s">
        <v>112</v>
      </c>
      <c r="J297" s="810"/>
      <c r="K297" s="285"/>
      <c r="L297" s="6"/>
      <c r="M297" s="6"/>
      <c r="N297" s="6"/>
      <c r="O297" s="268">
        <v>4</v>
      </c>
      <c r="P297" s="269" t="s">
        <v>113</v>
      </c>
      <c r="Q297" s="273"/>
      <c r="R297" s="258"/>
      <c r="S297" s="259"/>
      <c r="T297" s="271"/>
      <c r="U297" s="807" t="s">
        <v>103</v>
      </c>
      <c r="V297" s="808"/>
      <c r="W297" s="262"/>
      <c r="X297" s="263"/>
      <c r="Y297" s="264"/>
      <c r="Z297" s="6"/>
      <c r="AA297" s="99" t="s">
        <v>114</v>
      </c>
      <c r="AB297" s="98">
        <v>0.74399999999999999</v>
      </c>
      <c r="AC297" s="98">
        <v>0.90529999999999999</v>
      </c>
      <c r="AD297" s="91" t="s">
        <v>21</v>
      </c>
      <c r="AE297" s="152"/>
      <c r="AF297" s="238"/>
      <c r="AG297" s="112"/>
      <c r="AH297" s="112"/>
      <c r="AI297" s="157"/>
      <c r="AJ297" s="265"/>
    </row>
    <row r="298" spans="1:36" ht="18" customHeight="1" thickBot="1">
      <c r="A298" s="286"/>
      <c r="B298" s="287"/>
      <c r="C298" s="287"/>
      <c r="D298" s="287"/>
      <c r="E298" s="287"/>
      <c r="F298" s="287"/>
      <c r="G298" s="287"/>
      <c r="H298" s="288"/>
      <c r="I298" s="287"/>
      <c r="J298" s="288"/>
      <c r="K298" s="289"/>
      <c r="L298" s="6"/>
      <c r="M298" s="6"/>
      <c r="N298" s="6"/>
      <c r="O298" s="268">
        <v>5</v>
      </c>
      <c r="P298" s="269" t="s">
        <v>115</v>
      </c>
      <c r="Q298" s="273"/>
      <c r="R298" s="258"/>
      <c r="S298" s="259"/>
      <c r="T298" s="271"/>
      <c r="U298" s="807" t="s">
        <v>103</v>
      </c>
      <c r="V298" s="808"/>
      <c r="W298" s="262"/>
      <c r="X298" s="263"/>
      <c r="Y298" s="264"/>
      <c r="Z298" s="6"/>
      <c r="AA298" s="99" t="s">
        <v>116</v>
      </c>
      <c r="AB298" s="98">
        <v>0.25</v>
      </c>
      <c r="AC298" s="98">
        <v>0.1</v>
      </c>
      <c r="AD298" s="91" t="s">
        <v>21</v>
      </c>
      <c r="AE298" s="152"/>
      <c r="AF298" s="2"/>
      <c r="AG298" s="173" t="s">
        <v>117</v>
      </c>
      <c r="AH298" s="153"/>
      <c r="AI298" s="172"/>
      <c r="AJ298" s="290" t="s">
        <v>118</v>
      </c>
    </row>
    <row r="299" spans="1:36" ht="18" customHeight="1" thickTop="1">
      <c r="A299" s="291" t="s">
        <v>119</v>
      </c>
      <c r="B299" s="292"/>
      <c r="C299" s="292"/>
      <c r="D299" s="292"/>
      <c r="E299" s="292"/>
      <c r="F299" s="293"/>
      <c r="G299" s="293"/>
      <c r="H299" s="294"/>
      <c r="I299" s="295"/>
      <c r="J299" s="296"/>
      <c r="K299" s="297"/>
      <c r="L299" s="6"/>
      <c r="M299" s="6"/>
      <c r="N299" s="6"/>
      <c r="O299" s="268">
        <v>6</v>
      </c>
      <c r="P299" s="269" t="s">
        <v>120</v>
      </c>
      <c r="Q299" s="273"/>
      <c r="R299" s="258"/>
      <c r="S299" s="259"/>
      <c r="T299" s="274"/>
      <c r="U299" s="807" t="s">
        <v>103</v>
      </c>
      <c r="V299" s="808"/>
      <c r="W299" s="262"/>
      <c r="X299" s="263"/>
      <c r="Y299" s="264"/>
      <c r="Z299" s="6"/>
      <c r="AA299" s="99" t="s">
        <v>121</v>
      </c>
      <c r="AB299" s="98">
        <v>2</v>
      </c>
      <c r="AC299" s="98">
        <v>0.8</v>
      </c>
      <c r="AD299" s="91" t="s">
        <v>32</v>
      </c>
      <c r="AE299" s="152"/>
      <c r="AF299" s="5"/>
      <c r="AG299" s="90" t="s">
        <v>35</v>
      </c>
      <c r="AH299" s="90" t="s">
        <v>10</v>
      </c>
      <c r="AI299" s="91"/>
      <c r="AJ299" s="298"/>
    </row>
    <row r="300" spans="1:36" ht="18" customHeight="1">
      <c r="A300" s="299" t="s">
        <v>122</v>
      </c>
      <c r="B300" s="300"/>
      <c r="C300" s="300"/>
      <c r="D300" s="300"/>
      <c r="E300" s="300"/>
      <c r="F300" s="273"/>
      <c r="G300" s="273"/>
      <c r="H300" s="301"/>
      <c r="I300" s="302"/>
      <c r="J300" s="303" t="s">
        <v>123</v>
      </c>
      <c r="K300" s="304"/>
      <c r="L300" s="6"/>
      <c r="M300" s="6"/>
      <c r="N300" s="6"/>
      <c r="O300" s="268">
        <v>7</v>
      </c>
      <c r="P300" s="269" t="s">
        <v>124</v>
      </c>
      <c r="Q300" s="273"/>
      <c r="R300" s="258"/>
      <c r="S300" s="259"/>
      <c r="T300" s="271"/>
      <c r="U300" s="807" t="s">
        <v>103</v>
      </c>
      <c r="V300" s="808"/>
      <c r="W300" s="262"/>
      <c r="X300" s="263"/>
      <c r="Y300" s="264"/>
      <c r="Z300" s="6"/>
      <c r="AA300" s="99" t="s">
        <v>125</v>
      </c>
      <c r="AB300" s="98"/>
      <c r="AC300" s="98"/>
      <c r="AD300" s="91"/>
      <c r="AE300" s="152"/>
      <c r="AF300" s="5"/>
      <c r="AG300" s="117" t="s">
        <v>64</v>
      </c>
      <c r="AH300" s="117" t="s">
        <v>126</v>
      </c>
      <c r="AI300" s="91">
        <v>0.33050000000000002</v>
      </c>
      <c r="AJ300" s="298">
        <v>0.37190000000000001</v>
      </c>
    </row>
    <row r="301" spans="1:36" ht="18" customHeight="1">
      <c r="A301" s="299"/>
      <c r="B301" s="300"/>
      <c r="C301" s="300"/>
      <c r="D301" s="300"/>
      <c r="E301" s="300"/>
      <c r="F301" s="273"/>
      <c r="G301" s="273"/>
      <c r="H301" s="301"/>
      <c r="I301" s="302"/>
      <c r="J301" s="303"/>
      <c r="K301" s="304"/>
      <c r="L301" s="6"/>
      <c r="M301" s="6"/>
      <c r="N301" s="6"/>
      <c r="O301" s="305"/>
      <c r="P301" s="306"/>
      <c r="Q301" s="306"/>
      <c r="R301" s="306"/>
      <c r="S301" s="307"/>
      <c r="T301" s="308"/>
      <c r="U301" s="309"/>
      <c r="V301" s="309"/>
      <c r="W301" s="310"/>
      <c r="X301" s="311"/>
      <c r="Y301" s="312"/>
      <c r="Z301" s="6"/>
      <c r="AA301" s="99"/>
      <c r="AB301" s="98"/>
      <c r="AC301" s="98"/>
      <c r="AD301" s="91"/>
      <c r="AE301" s="152"/>
      <c r="AF301" s="5"/>
      <c r="AG301" s="117" t="s">
        <v>127</v>
      </c>
      <c r="AH301" s="117" t="s">
        <v>128</v>
      </c>
      <c r="AI301" s="91">
        <v>0.3201</v>
      </c>
      <c r="AJ301" s="298">
        <v>0.1759</v>
      </c>
    </row>
    <row r="302" spans="1:36" ht="18" customHeight="1" thickBot="1">
      <c r="A302" s="299" t="s">
        <v>153</v>
      </c>
      <c r="B302" s="300"/>
      <c r="C302" s="300"/>
      <c r="D302" s="300"/>
      <c r="E302" s="300"/>
      <c r="F302" s="273"/>
      <c r="G302" s="273"/>
      <c r="H302" s="301"/>
      <c r="I302" s="302"/>
      <c r="J302" s="303"/>
      <c r="K302" s="304"/>
      <c r="L302" s="6"/>
      <c r="M302" s="6"/>
      <c r="N302" s="6"/>
      <c r="O302" s="316" t="str">
        <f>IF(T302=0,"",O300+1)</f>
        <v/>
      </c>
      <c r="P302" s="137"/>
      <c r="Q302" s="137"/>
      <c r="R302" s="137"/>
      <c r="S302" s="137"/>
      <c r="T302" s="317"/>
      <c r="U302" s="318"/>
      <c r="V302" s="318"/>
      <c r="W302" s="319"/>
      <c r="X302" s="141"/>
      <c r="Y302" s="142"/>
      <c r="Z302" s="6"/>
      <c r="AA302" s="99" t="str">
        <f>AB285</f>
        <v>Conc. Mixer</v>
      </c>
      <c r="AB302" s="98"/>
      <c r="AC302" s="98"/>
      <c r="AD302" s="91"/>
      <c r="AE302" s="152"/>
      <c r="AF302" s="5"/>
      <c r="AG302" s="117" t="s">
        <v>129</v>
      </c>
      <c r="AH302" s="117" t="s">
        <v>130</v>
      </c>
      <c r="AI302" s="91"/>
      <c r="AJ302" s="298">
        <v>0.1331</v>
      </c>
    </row>
    <row r="303" spans="1:36" ht="18" customHeight="1" thickTop="1">
      <c r="A303" s="299" t="s">
        <v>154</v>
      </c>
      <c r="B303" s="313"/>
      <c r="C303" s="313"/>
      <c r="D303" s="313"/>
      <c r="E303" s="313"/>
      <c r="F303" s="314"/>
      <c r="G303" s="314"/>
      <c r="H303" s="315"/>
      <c r="I303" s="302"/>
      <c r="J303" s="303" t="s">
        <v>123</v>
      </c>
      <c r="K303" s="304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320"/>
      <c r="Z303" s="6"/>
      <c r="AA303" s="99" t="str">
        <f>AB286</f>
        <v>Water Tanker</v>
      </c>
      <c r="AB303" s="98"/>
      <c r="AC303" s="98"/>
      <c r="AD303" s="91"/>
      <c r="AE303" s="152"/>
      <c r="AF303" s="5"/>
      <c r="AG303" s="117" t="s">
        <v>41</v>
      </c>
      <c r="AH303" s="117"/>
      <c r="AI303" s="91"/>
      <c r="AJ303" s="298"/>
    </row>
    <row r="304" spans="1:36" ht="18" customHeight="1">
      <c r="A304" s="299" t="s">
        <v>155</v>
      </c>
      <c r="B304" s="313"/>
      <c r="C304" s="313"/>
      <c r="D304" s="313"/>
      <c r="E304" s="313"/>
      <c r="F304" s="314"/>
      <c r="G304" s="314"/>
      <c r="H304" s="315"/>
      <c r="I304" s="302"/>
      <c r="J304" s="303" t="s">
        <v>123</v>
      </c>
      <c r="K304" s="304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321"/>
      <c r="Z304" s="6"/>
      <c r="AA304" s="99"/>
      <c r="AB304" s="98"/>
      <c r="AC304" s="98"/>
      <c r="AD304" s="91"/>
      <c r="AE304" s="152"/>
      <c r="AF304" s="5"/>
      <c r="AG304" s="117" t="s">
        <v>131</v>
      </c>
      <c r="AH304" s="117"/>
      <c r="AI304" s="91"/>
    </row>
    <row r="305" spans="1:35" ht="18" customHeight="1">
      <c r="A305" s="299" t="s">
        <v>156</v>
      </c>
      <c r="B305" s="313"/>
      <c r="C305" s="313"/>
      <c r="D305" s="313"/>
      <c r="E305" s="313"/>
      <c r="F305" s="314"/>
      <c r="G305" s="314"/>
      <c r="H305" s="315"/>
      <c r="I305" s="302"/>
      <c r="J305" s="303" t="s">
        <v>123</v>
      </c>
      <c r="K305" s="304"/>
      <c r="L305" s="6"/>
      <c r="M305" s="24" t="s">
        <v>132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321"/>
      <c r="Z305" s="6"/>
      <c r="AA305" s="99"/>
      <c r="AB305" s="98"/>
      <c r="AC305" s="98"/>
      <c r="AD305" s="91"/>
      <c r="AE305" s="152"/>
      <c r="AF305" s="5"/>
      <c r="AG305" s="117" t="s">
        <v>91</v>
      </c>
      <c r="AH305" s="117"/>
      <c r="AI305" s="91"/>
    </row>
    <row r="306" spans="1:35" ht="17.25" customHeight="1">
      <c r="A306" s="299"/>
      <c r="B306" s="313"/>
      <c r="C306" s="313"/>
      <c r="D306" s="313"/>
      <c r="E306" s="313"/>
      <c r="F306" s="314"/>
      <c r="G306" s="314"/>
      <c r="H306" s="315"/>
      <c r="I306" s="302"/>
      <c r="J306" s="303" t="s">
        <v>123</v>
      </c>
      <c r="K306" s="304"/>
      <c r="L306" s="6"/>
      <c r="M306" s="267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321"/>
      <c r="Z306" s="6"/>
      <c r="AA306" s="238"/>
      <c r="AB306" s="112"/>
      <c r="AC306" s="112"/>
      <c r="AD306" s="157"/>
      <c r="AE306" s="152"/>
      <c r="AF306" s="5"/>
      <c r="AG306" s="117" t="s">
        <v>133</v>
      </c>
      <c r="AH306" s="117"/>
      <c r="AI306" s="91"/>
    </row>
    <row r="307" spans="1:35" ht="16.5" thickBot="1">
      <c r="A307" s="299" t="s">
        <v>157</v>
      </c>
      <c r="B307" s="313"/>
      <c r="C307" s="313"/>
      <c r="D307" s="313"/>
      <c r="E307" s="313"/>
      <c r="F307" s="314"/>
      <c r="G307" s="314"/>
      <c r="H307" s="315"/>
      <c r="I307" s="302"/>
      <c r="J307" s="303"/>
      <c r="K307" s="304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322"/>
      <c r="Z307" s="6"/>
      <c r="AA307" s="323" t="s">
        <v>134</v>
      </c>
      <c r="AB307" s="152"/>
      <c r="AC307" s="152"/>
      <c r="AD307" s="152"/>
      <c r="AE307" s="152"/>
      <c r="AF307" s="5"/>
      <c r="AG307" s="117" t="s">
        <v>43</v>
      </c>
      <c r="AH307" s="117"/>
      <c r="AI307" s="91"/>
    </row>
    <row r="308" spans="1:35" ht="15" customHeight="1" thickTop="1">
      <c r="A308" s="299" t="s">
        <v>158</v>
      </c>
      <c r="B308" s="313"/>
      <c r="C308" s="313"/>
      <c r="D308" s="313"/>
      <c r="E308" s="313"/>
      <c r="F308" s="314"/>
      <c r="G308" s="314"/>
      <c r="H308" s="315"/>
      <c r="I308" s="302"/>
      <c r="J308" s="303" t="s">
        <v>123</v>
      </c>
      <c r="K308" s="304"/>
      <c r="L308" s="6"/>
      <c r="M308" s="324"/>
      <c r="N308" s="325"/>
      <c r="O308" s="325"/>
      <c r="P308" s="326"/>
      <c r="Q308" s="326"/>
      <c r="R308" s="327"/>
      <c r="S308" s="326"/>
      <c r="T308" s="798" t="s">
        <v>135</v>
      </c>
      <c r="U308" s="799"/>
      <c r="V308" s="799"/>
      <c r="W308" s="799"/>
      <c r="X308" s="799"/>
      <c r="Y308" s="800"/>
      <c r="Z308" s="6"/>
      <c r="AF308" s="41"/>
      <c r="AG308" s="42"/>
      <c r="AH308" s="42"/>
      <c r="AI308" s="43"/>
    </row>
    <row r="309" spans="1:35" ht="18" customHeight="1">
      <c r="A309" s="299" t="s">
        <v>159</v>
      </c>
      <c r="B309" s="313"/>
      <c r="C309" s="313"/>
      <c r="D309" s="313"/>
      <c r="E309" s="313"/>
      <c r="F309" s="314"/>
      <c r="G309" s="314"/>
      <c r="H309" s="315"/>
      <c r="I309" s="302"/>
      <c r="J309" s="303" t="s">
        <v>123</v>
      </c>
      <c r="K309" s="304"/>
      <c r="L309" s="6"/>
      <c r="M309" s="328" t="s">
        <v>26</v>
      </c>
      <c r="N309" s="282" t="s">
        <v>136</v>
      </c>
      <c r="O309" s="282"/>
      <c r="P309" s="329"/>
      <c r="Q309" s="329" t="s">
        <v>137</v>
      </c>
      <c r="R309" s="330" t="s">
        <v>25</v>
      </c>
      <c r="S309" s="329"/>
      <c r="T309" s="282" t="s">
        <v>138</v>
      </c>
      <c r="U309" s="282"/>
      <c r="V309" s="282"/>
      <c r="W309" s="282"/>
      <c r="X309" s="282"/>
      <c r="Y309" s="285"/>
      <c r="AA309" s="1" t="s">
        <v>139</v>
      </c>
      <c r="AB309" s="1">
        <v>1.1000000000000001</v>
      </c>
    </row>
    <row r="310" spans="1:35" ht="18" customHeight="1" thickBot="1">
      <c r="A310" s="299" t="s">
        <v>160</v>
      </c>
      <c r="B310" s="313"/>
      <c r="C310" s="313"/>
      <c r="D310" s="313"/>
      <c r="E310" s="313"/>
      <c r="F310" s="314"/>
      <c r="G310" s="314"/>
      <c r="H310" s="315"/>
      <c r="I310" s="302"/>
      <c r="J310" s="303" t="s">
        <v>123</v>
      </c>
      <c r="K310" s="304"/>
      <c r="L310" s="6"/>
      <c r="M310" s="331"/>
      <c r="N310" s="332"/>
      <c r="O310" s="332"/>
      <c r="P310" s="333"/>
      <c r="Q310" s="333"/>
      <c r="R310" s="334"/>
      <c r="S310" s="333"/>
      <c r="T310" s="335" t="s">
        <v>140</v>
      </c>
      <c r="U310" s="335"/>
      <c r="V310" s="335"/>
      <c r="W310" s="335"/>
      <c r="X310" s="335"/>
      <c r="Y310" s="285"/>
      <c r="AA310" s="1" t="s">
        <v>141</v>
      </c>
      <c r="AB310" s="1">
        <v>2.5000000000000001E-3</v>
      </c>
    </row>
    <row r="311" spans="1:35" ht="18" customHeight="1" thickTop="1">
      <c r="A311" s="299" t="s">
        <v>161</v>
      </c>
      <c r="B311" s="313"/>
      <c r="C311" s="313"/>
      <c r="D311" s="313"/>
      <c r="E311" s="313"/>
      <c r="F311" s="314"/>
      <c r="G311" s="314"/>
      <c r="H311" s="315"/>
      <c r="I311" s="302"/>
      <c r="J311" s="303" t="s">
        <v>123</v>
      </c>
      <c r="K311" s="304"/>
      <c r="L311" s="6"/>
      <c r="M311" s="336"/>
      <c r="N311" s="65"/>
      <c r="O311" s="65"/>
      <c r="P311" s="66"/>
      <c r="Q311" s="66"/>
      <c r="R311" s="337"/>
      <c r="S311" s="66"/>
      <c r="T311" s="65"/>
      <c r="U311" s="65"/>
      <c r="V311" s="65"/>
      <c r="W311" s="65"/>
      <c r="X311" s="65"/>
      <c r="Y311" s="338"/>
    </row>
    <row r="312" spans="1:35" ht="18" customHeight="1" thickBot="1">
      <c r="A312" s="299" t="s">
        <v>162</v>
      </c>
      <c r="B312" s="313"/>
      <c r="C312" s="313"/>
      <c r="D312" s="313"/>
      <c r="E312" s="313"/>
      <c r="F312" s="314"/>
      <c r="G312" s="314"/>
      <c r="H312" s="315"/>
      <c r="I312" s="302"/>
      <c r="J312" s="303" t="s">
        <v>123</v>
      </c>
      <c r="K312" s="341"/>
      <c r="L312" s="6"/>
      <c r="M312" s="342"/>
      <c r="N312" s="258"/>
      <c r="O312" s="258"/>
      <c r="P312" s="343"/>
      <c r="Q312" s="343"/>
      <c r="R312" s="344"/>
      <c r="S312" s="343"/>
      <c r="T312" s="258"/>
      <c r="U312" s="258"/>
      <c r="V312" s="258"/>
      <c r="W312" s="258"/>
      <c r="X312" s="258"/>
      <c r="Y312" s="345"/>
      <c r="AA312" s="346" t="s">
        <v>142</v>
      </c>
    </row>
    <row r="313" spans="1:35" ht="18" customHeight="1" thickTop="1">
      <c r="A313" s="347"/>
      <c r="B313" s="348"/>
      <c r="C313" s="348"/>
      <c r="D313" s="348"/>
      <c r="E313" s="348"/>
      <c r="F313" s="349"/>
      <c r="G313" s="349"/>
      <c r="H313" s="349"/>
      <c r="I313" s="350"/>
      <c r="J313" s="351"/>
      <c r="K313" s="352"/>
      <c r="L313" s="6"/>
      <c r="M313" s="342"/>
      <c r="N313" s="258"/>
      <c r="O313" s="258"/>
      <c r="P313" s="343"/>
      <c r="Q313" s="343"/>
      <c r="R313" s="344"/>
      <c r="S313" s="343"/>
      <c r="T313" s="258"/>
      <c r="U313" s="258"/>
      <c r="V313" s="258"/>
      <c r="W313" s="258"/>
      <c r="X313" s="258"/>
      <c r="Y313" s="345"/>
      <c r="AA313" s="1" t="s">
        <v>143</v>
      </c>
      <c r="AC313" s="1">
        <v>1</v>
      </c>
    </row>
    <row r="314" spans="1:35" ht="18" customHeight="1">
      <c r="A314" s="353"/>
      <c r="B314" s="339"/>
      <c r="C314" s="339"/>
      <c r="D314" s="339"/>
      <c r="E314" s="339"/>
      <c r="F314" s="16"/>
      <c r="G314" s="16"/>
      <c r="H314" s="16"/>
      <c r="I314" s="340"/>
      <c r="J314" s="354"/>
      <c r="K314" s="355"/>
      <c r="L314" s="6"/>
      <c r="M314" s="342"/>
      <c r="N314" s="258"/>
      <c r="O314" s="258"/>
      <c r="P314" s="343"/>
      <c r="Q314" s="343"/>
      <c r="R314" s="344"/>
      <c r="S314" s="343"/>
      <c r="T314" s="258"/>
      <c r="U314" s="258"/>
      <c r="V314" s="258"/>
      <c r="W314" s="258"/>
      <c r="X314" s="258"/>
      <c r="Y314" s="345"/>
      <c r="AA314" s="1" t="s">
        <v>144</v>
      </c>
      <c r="AC314" s="1">
        <v>2</v>
      </c>
    </row>
    <row r="315" spans="1:35" ht="18" customHeight="1">
      <c r="A315" s="353"/>
      <c r="B315" s="339"/>
      <c r="C315" s="339"/>
      <c r="D315" s="339"/>
      <c r="E315" s="339"/>
      <c r="F315" s="16"/>
      <c r="G315" s="16"/>
      <c r="H315" s="16"/>
      <c r="I315" s="340"/>
      <c r="J315" s="354"/>
      <c r="K315" s="355"/>
      <c r="L315" s="6"/>
      <c r="M315" s="342"/>
      <c r="N315" s="258"/>
      <c r="O315" s="258"/>
      <c r="P315" s="343"/>
      <c r="Q315" s="343"/>
      <c r="R315" s="344"/>
      <c r="S315" s="343"/>
      <c r="T315" s="258"/>
      <c r="U315" s="258"/>
      <c r="V315" s="258"/>
      <c r="W315" s="258"/>
      <c r="X315" s="258"/>
      <c r="Y315" s="345"/>
      <c r="AA315" s="1" t="s">
        <v>48</v>
      </c>
      <c r="AC315" s="1">
        <v>0.04</v>
      </c>
    </row>
    <row r="316" spans="1:35" ht="18" customHeight="1">
      <c r="A316" s="353"/>
      <c r="B316" s="339"/>
      <c r="C316" s="339"/>
      <c r="D316" s="339"/>
      <c r="E316" s="339"/>
      <c r="F316" s="16"/>
      <c r="G316" s="16"/>
      <c r="H316" s="16"/>
      <c r="I316" s="340"/>
      <c r="J316" s="354"/>
      <c r="K316" s="355"/>
      <c r="L316" s="6"/>
      <c r="M316" s="342"/>
      <c r="N316" s="258"/>
      <c r="O316" s="258"/>
      <c r="P316" s="343"/>
      <c r="Q316" s="343"/>
      <c r="R316" s="344"/>
      <c r="S316" s="343"/>
      <c r="T316" s="258"/>
      <c r="U316" s="258"/>
      <c r="V316" s="258"/>
      <c r="W316" s="258"/>
      <c r="X316" s="258"/>
      <c r="Y316" s="345"/>
      <c r="AA316" s="1" t="s">
        <v>145</v>
      </c>
      <c r="AC316" s="1">
        <v>1.5</v>
      </c>
    </row>
    <row r="317" spans="1:35" ht="18" customHeight="1" thickBot="1">
      <c r="A317" s="356"/>
      <c r="B317" s="6"/>
      <c r="C317" s="6"/>
      <c r="D317" s="6"/>
      <c r="E317" s="6"/>
      <c r="F317" s="6"/>
      <c r="G317" s="6"/>
      <c r="H317" s="6"/>
      <c r="I317" s="357"/>
      <c r="J317" s="358"/>
      <c r="K317" s="355"/>
      <c r="L317" s="6"/>
      <c r="M317" s="359"/>
      <c r="N317" s="137"/>
      <c r="O317" s="137"/>
      <c r="P317" s="138"/>
      <c r="Q317" s="138"/>
      <c r="R317" s="360"/>
      <c r="S317" s="138"/>
      <c r="T317" s="137"/>
      <c r="U317" s="137"/>
      <c r="V317" s="137"/>
      <c r="W317" s="137"/>
      <c r="X317" s="137"/>
      <c r="Y317" s="361"/>
      <c r="AA317" s="1" t="s">
        <v>146</v>
      </c>
      <c r="AC317" s="1">
        <v>0.86309999999999998</v>
      </c>
    </row>
    <row r="318" spans="1:35" ht="12" thickTop="1">
      <c r="A318" s="362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321"/>
      <c r="Z318" s="6"/>
    </row>
    <row r="319" spans="1:35" ht="15">
      <c r="A319" s="266" t="s">
        <v>147</v>
      </c>
      <c r="B319" s="267"/>
      <c r="C319" s="267"/>
      <c r="D319" s="267"/>
      <c r="E319" s="267"/>
      <c r="F319" s="267"/>
      <c r="G319" s="267"/>
      <c r="H319" s="26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321"/>
      <c r="Z319" s="6"/>
    </row>
    <row r="320" spans="1:35" ht="12" thickBot="1">
      <c r="A320" s="363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321"/>
      <c r="Z320" s="6"/>
    </row>
    <row r="321" spans="1:119" ht="13.5" customHeight="1" thickTop="1">
      <c r="A321" s="364"/>
      <c r="B321" s="349"/>
      <c r="C321" s="349"/>
      <c r="D321" s="349"/>
      <c r="E321" s="349"/>
      <c r="F321" s="349"/>
      <c r="G321" s="365"/>
      <c r="H321" s="801" t="s">
        <v>148</v>
      </c>
      <c r="I321" s="801"/>
      <c r="J321" s="801"/>
      <c r="K321" s="801"/>
      <c r="L321" s="801"/>
      <c r="M321" s="801"/>
      <c r="N321" s="801"/>
      <c r="O321" s="801"/>
      <c r="P321" s="801"/>
      <c r="Q321" s="801"/>
      <c r="R321" s="801"/>
      <c r="S321" s="365"/>
      <c r="T321" s="803" t="s">
        <v>149</v>
      </c>
      <c r="U321" s="801"/>
      <c r="V321" s="801"/>
      <c r="W321" s="801"/>
      <c r="X321" s="801"/>
      <c r="Y321" s="804"/>
    </row>
    <row r="322" spans="1:119">
      <c r="A322" s="366"/>
      <c r="B322" s="367"/>
      <c r="C322" s="367"/>
      <c r="D322" s="367"/>
      <c r="E322" s="367"/>
      <c r="F322" s="367"/>
      <c r="G322" s="368"/>
      <c r="H322" s="802"/>
      <c r="I322" s="802"/>
      <c r="J322" s="802"/>
      <c r="K322" s="802"/>
      <c r="L322" s="802"/>
      <c r="M322" s="802"/>
      <c r="N322" s="802"/>
      <c r="O322" s="802"/>
      <c r="P322" s="802"/>
      <c r="Q322" s="802"/>
      <c r="R322" s="802"/>
      <c r="S322" s="368"/>
      <c r="T322" s="805"/>
      <c r="U322" s="802"/>
      <c r="V322" s="802"/>
      <c r="W322" s="802"/>
      <c r="X322" s="802"/>
      <c r="Y322" s="806"/>
    </row>
    <row r="323" spans="1:119" s="14" customFormat="1" ht="54.75" customHeight="1">
      <c r="A323" s="369" t="s">
        <v>150</v>
      </c>
      <c r="B323" s="370"/>
      <c r="C323" s="370"/>
      <c r="D323" s="370"/>
      <c r="E323" s="370"/>
      <c r="F323" s="370"/>
      <c r="G323" s="371"/>
      <c r="H323" s="370"/>
      <c r="I323" s="370"/>
      <c r="J323" s="370"/>
      <c r="K323" s="370"/>
      <c r="L323" s="370"/>
      <c r="M323" s="370"/>
      <c r="N323" s="370"/>
      <c r="O323" s="370"/>
      <c r="P323" s="370"/>
      <c r="Q323" s="370"/>
      <c r="R323" s="370"/>
      <c r="S323" s="370"/>
      <c r="T323" s="372" t="s">
        <v>151</v>
      </c>
      <c r="U323" s="370"/>
      <c r="V323" s="370"/>
      <c r="W323" s="370"/>
      <c r="X323" s="370"/>
      <c r="Y323" s="373"/>
    </row>
    <row r="324" spans="1:119" s="14" customFormat="1" ht="54.75" customHeight="1">
      <c r="A324" s="374" t="s">
        <v>163</v>
      </c>
      <c r="B324" s="375"/>
      <c r="C324" s="375"/>
      <c r="D324" s="375"/>
      <c r="E324" s="375"/>
      <c r="F324" s="375"/>
      <c r="G324" s="376"/>
      <c r="H324" s="375"/>
      <c r="I324" s="375"/>
      <c r="J324" s="375"/>
      <c r="K324" s="375"/>
      <c r="L324" s="375"/>
      <c r="M324" s="375"/>
      <c r="N324" s="375"/>
      <c r="O324" s="375"/>
      <c r="P324" s="375"/>
      <c r="Q324" s="375"/>
      <c r="R324" s="375"/>
      <c r="S324" s="375"/>
      <c r="T324" s="377" t="s">
        <v>151</v>
      </c>
      <c r="U324" s="375"/>
      <c r="V324" s="375"/>
      <c r="W324" s="375"/>
      <c r="X324" s="375"/>
      <c r="Y324" s="378"/>
    </row>
    <row r="325" spans="1:119" s="14" customFormat="1" ht="54.75" customHeight="1" thickBot="1">
      <c r="A325" s="385" t="s">
        <v>164</v>
      </c>
      <c r="B325" s="379"/>
      <c r="C325" s="379"/>
      <c r="D325" s="379"/>
      <c r="E325" s="379"/>
      <c r="F325" s="379"/>
      <c r="G325" s="380"/>
      <c r="H325" s="379"/>
      <c r="I325" s="379"/>
      <c r="J325" s="379"/>
      <c r="K325" s="379"/>
      <c r="L325" s="379"/>
      <c r="M325" s="379"/>
      <c r="N325" s="379"/>
      <c r="O325" s="379"/>
      <c r="P325" s="379"/>
      <c r="Q325" s="379"/>
      <c r="R325" s="379"/>
      <c r="S325" s="379"/>
      <c r="T325" s="381"/>
      <c r="U325" s="379"/>
      <c r="V325" s="379"/>
      <c r="W325" s="379"/>
      <c r="X325" s="379"/>
      <c r="Y325" s="382"/>
    </row>
    <row r="326" spans="1:119" ht="19.5" customHeight="1" thickTop="1">
      <c r="A326" s="901" t="s">
        <v>165</v>
      </c>
      <c r="B326" s="902"/>
      <c r="C326" s="902"/>
      <c r="D326" s="902"/>
      <c r="E326" s="902"/>
      <c r="F326" s="902"/>
      <c r="G326" s="902"/>
      <c r="H326" s="902"/>
      <c r="I326" s="902"/>
      <c r="J326" s="902"/>
      <c r="K326" s="902"/>
      <c r="L326" s="902"/>
      <c r="M326" s="903"/>
      <c r="N326" s="904" t="s">
        <v>1</v>
      </c>
      <c r="O326" s="905"/>
      <c r="P326" s="905"/>
      <c r="Q326" s="906"/>
      <c r="R326" s="910" t="s">
        <v>2</v>
      </c>
      <c r="S326" s="911"/>
      <c r="T326" s="911"/>
      <c r="U326" s="911"/>
      <c r="V326" s="911"/>
      <c r="W326" s="911"/>
      <c r="X326" s="911"/>
      <c r="Y326" s="912"/>
    </row>
    <row r="327" spans="1:119" ht="20.25" customHeight="1">
      <c r="A327" s="919" t="s">
        <v>166</v>
      </c>
      <c r="B327" s="920"/>
      <c r="C327" s="920"/>
      <c r="D327" s="920"/>
      <c r="E327" s="920"/>
      <c r="F327" s="920"/>
      <c r="G327" s="920"/>
      <c r="H327" s="920"/>
      <c r="I327" s="920"/>
      <c r="J327" s="920"/>
      <c r="K327" s="920"/>
      <c r="L327" s="920"/>
      <c r="M327" s="921"/>
      <c r="N327" s="907"/>
      <c r="O327" s="908"/>
      <c r="P327" s="908"/>
      <c r="Q327" s="909"/>
      <c r="R327" s="913"/>
      <c r="S327" s="914"/>
      <c r="T327" s="914"/>
      <c r="U327" s="914"/>
      <c r="V327" s="914"/>
      <c r="W327" s="914"/>
      <c r="X327" s="914"/>
      <c r="Y327" s="915"/>
    </row>
    <row r="328" spans="1:119" ht="15.75" customHeight="1" thickBot="1">
      <c r="A328" s="922" t="s">
        <v>3</v>
      </c>
      <c r="B328" s="923"/>
      <c r="C328" s="923"/>
      <c r="D328" s="923"/>
      <c r="E328" s="923"/>
      <c r="F328" s="923"/>
      <c r="G328" s="923"/>
      <c r="H328" s="923"/>
      <c r="I328" s="923"/>
      <c r="J328" s="923"/>
      <c r="K328" s="923"/>
      <c r="L328" s="923"/>
      <c r="M328" s="924"/>
      <c r="N328" s="907"/>
      <c r="O328" s="908"/>
      <c r="P328" s="908"/>
      <c r="Q328" s="909"/>
      <c r="R328" s="916"/>
      <c r="S328" s="917"/>
      <c r="T328" s="917"/>
      <c r="U328" s="917"/>
      <c r="V328" s="917"/>
      <c r="W328" s="917"/>
      <c r="X328" s="917"/>
      <c r="Y328" s="918"/>
    </row>
    <row r="329" spans="1:119" ht="19.5" customHeight="1" thickTop="1">
      <c r="A329" s="879" t="str">
        <f>A248</f>
        <v>KEGIATAN: PEMBANGUN JALAN PROVINSI PASAMAN - PASAMAN BARAT</v>
      </c>
      <c r="B329" s="880"/>
      <c r="C329" s="880"/>
      <c r="D329" s="880"/>
      <c r="E329" s="880"/>
      <c r="F329" s="880"/>
      <c r="G329" s="880"/>
      <c r="H329" s="880"/>
      <c r="I329" s="880"/>
      <c r="J329" s="880"/>
      <c r="K329" s="880"/>
      <c r="L329" s="880"/>
      <c r="M329" s="881"/>
      <c r="N329" s="882" t="s">
        <v>4</v>
      </c>
      <c r="O329" s="883"/>
      <c r="P329" s="886">
        <f>P248+1</f>
        <v>42112</v>
      </c>
      <c r="Q329" s="887"/>
      <c r="R329" s="890" t="s">
        <v>152</v>
      </c>
      <c r="S329" s="891"/>
      <c r="T329" s="891"/>
      <c r="U329" s="891"/>
      <c r="V329" s="891"/>
      <c r="W329" s="891"/>
      <c r="X329" s="891"/>
      <c r="Y329" s="892"/>
      <c r="AB329" s="2" t="s">
        <v>5</v>
      </c>
      <c r="AC329" s="3" t="s">
        <v>6</v>
      </c>
      <c r="AD329" s="4"/>
      <c r="AE329" s="2" t="s">
        <v>7</v>
      </c>
      <c r="AF329" s="3" t="s">
        <v>6</v>
      </c>
      <c r="AG329" s="4"/>
      <c r="AH329" s="2" t="s">
        <v>8</v>
      </c>
      <c r="AI329" s="3" t="s">
        <v>6</v>
      </c>
      <c r="AJ329" s="4" t="s">
        <v>9</v>
      </c>
    </row>
    <row r="330" spans="1:119" ht="15.75" customHeight="1">
      <c r="A330" s="879" t="str">
        <f>A249</f>
        <v>RUAS : LUBUK SIKAPING - TALU</v>
      </c>
      <c r="B330" s="880"/>
      <c r="C330" s="880"/>
      <c r="D330" s="880"/>
      <c r="E330" s="880"/>
      <c r="F330" s="880"/>
      <c r="G330" s="880"/>
      <c r="H330" s="880"/>
      <c r="I330" s="880"/>
      <c r="J330" s="880"/>
      <c r="K330" s="880"/>
      <c r="L330" s="880"/>
      <c r="M330" s="881"/>
      <c r="N330" s="882"/>
      <c r="O330" s="883"/>
      <c r="P330" s="886"/>
      <c r="Q330" s="887"/>
      <c r="R330" s="893"/>
      <c r="S330" s="894"/>
      <c r="T330" s="894"/>
      <c r="U330" s="894"/>
      <c r="V330" s="894"/>
      <c r="W330" s="894"/>
      <c r="X330" s="894"/>
      <c r="Y330" s="895"/>
      <c r="AB330" s="5" t="s">
        <v>10</v>
      </c>
      <c r="AC330" s="6"/>
      <c r="AD330" s="7"/>
      <c r="AE330" s="5" t="s">
        <v>10</v>
      </c>
      <c r="AF330" s="6"/>
      <c r="AG330" s="7"/>
      <c r="AH330" s="5" t="s">
        <v>10</v>
      </c>
      <c r="AI330" s="6"/>
      <c r="AJ330" s="7"/>
    </row>
    <row r="331" spans="1:119" s="14" customFormat="1" ht="4.5" customHeight="1" thickBot="1">
      <c r="A331" s="8"/>
      <c r="B331" s="9"/>
      <c r="C331" s="9"/>
      <c r="D331" s="9"/>
      <c r="E331" s="10"/>
      <c r="F331" s="9"/>
      <c r="G331" s="9"/>
      <c r="H331" s="11"/>
      <c r="I331" s="12"/>
      <c r="J331" s="12"/>
      <c r="K331" s="12"/>
      <c r="L331" s="12"/>
      <c r="M331" s="13"/>
      <c r="N331" s="884"/>
      <c r="O331" s="885"/>
      <c r="P331" s="888"/>
      <c r="Q331" s="889"/>
      <c r="R331" s="896"/>
      <c r="S331" s="897"/>
      <c r="T331" s="897"/>
      <c r="U331" s="897"/>
      <c r="V331" s="897"/>
      <c r="W331" s="897"/>
      <c r="X331" s="897"/>
      <c r="Y331" s="898"/>
      <c r="AB331" s="15"/>
      <c r="AC331" s="16"/>
      <c r="AD331" s="17"/>
      <c r="AE331" s="15"/>
      <c r="AF331" s="16"/>
      <c r="AG331" s="17"/>
      <c r="AH331" s="15"/>
      <c r="AI331" s="16"/>
      <c r="AJ331" s="17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</row>
    <row r="332" spans="1:119" ht="12" thickTop="1">
      <c r="A332" s="18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20"/>
      <c r="S332" s="19"/>
      <c r="T332" s="19"/>
      <c r="U332" s="19"/>
      <c r="V332" s="19"/>
      <c r="W332" s="21"/>
      <c r="X332" s="19"/>
      <c r="Y332" s="22"/>
      <c r="Z332" s="6"/>
      <c r="AA332" s="6"/>
      <c r="AB332" s="5" t="s">
        <v>11</v>
      </c>
      <c r="AC332" s="6">
        <v>1.1000000000000001</v>
      </c>
      <c r="AD332" s="7" t="s">
        <v>12</v>
      </c>
      <c r="AE332" s="5" t="s">
        <v>13</v>
      </c>
      <c r="AF332" s="6">
        <v>15</v>
      </c>
      <c r="AG332" s="7" t="s">
        <v>14</v>
      </c>
      <c r="AH332" s="5"/>
      <c r="AI332" s="6"/>
      <c r="AJ332" s="7"/>
    </row>
    <row r="333" spans="1:119" ht="15" customHeight="1">
      <c r="A333" s="23" t="s">
        <v>15</v>
      </c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24" t="s">
        <v>16</v>
      </c>
      <c r="P333" s="19"/>
      <c r="Q333" s="19"/>
      <c r="R333" s="19"/>
      <c r="S333" s="19"/>
      <c r="T333" s="19"/>
      <c r="U333" s="19"/>
      <c r="V333" s="19"/>
      <c r="W333" s="21"/>
      <c r="X333" s="19"/>
      <c r="Y333" s="22"/>
      <c r="Z333" s="6"/>
      <c r="AA333" s="6"/>
      <c r="AB333" s="5" t="s">
        <v>17</v>
      </c>
      <c r="AC333" s="25">
        <f>10/50</f>
        <v>0.2</v>
      </c>
      <c r="AD333" s="7" t="s">
        <v>18</v>
      </c>
      <c r="AE333" s="5" t="s">
        <v>17</v>
      </c>
      <c r="AF333" s="25">
        <f>10/50</f>
        <v>0.2</v>
      </c>
      <c r="AG333" s="7" t="s">
        <v>18</v>
      </c>
      <c r="AH333" s="5" t="s">
        <v>17</v>
      </c>
      <c r="AI333" s="25">
        <f>4.08/50</f>
        <v>8.1600000000000006E-2</v>
      </c>
      <c r="AJ333" s="7">
        <f>6.24/50</f>
        <v>0.12480000000000001</v>
      </c>
    </row>
    <row r="334" spans="1:119" ht="9" customHeight="1" thickBot="1">
      <c r="A334" s="26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24"/>
      <c r="P334" s="19"/>
      <c r="Q334" s="19"/>
      <c r="R334" s="19"/>
      <c r="S334" s="19"/>
      <c r="T334" s="19"/>
      <c r="U334" s="19"/>
      <c r="V334" s="19"/>
      <c r="W334" s="19"/>
      <c r="X334" s="19"/>
      <c r="Y334" s="27"/>
      <c r="Z334" s="6"/>
      <c r="AB334" s="5"/>
      <c r="AC334" s="25"/>
      <c r="AD334" s="7"/>
      <c r="AE334" s="5"/>
      <c r="AF334" s="25"/>
      <c r="AG334" s="7"/>
      <c r="AH334" s="5"/>
      <c r="AI334" s="25"/>
      <c r="AJ334" s="7"/>
    </row>
    <row r="335" spans="1:119" ht="13.5" thickTop="1">
      <c r="A335" s="899" t="s">
        <v>19</v>
      </c>
      <c r="B335" s="900"/>
      <c r="C335" s="28"/>
      <c r="D335" s="28"/>
      <c r="E335" s="28"/>
      <c r="F335" s="28"/>
      <c r="G335" s="28"/>
      <c r="H335" s="28"/>
      <c r="I335" s="29"/>
      <c r="J335" s="28"/>
      <c r="K335" s="29"/>
      <c r="L335" s="28"/>
      <c r="M335" s="30"/>
      <c r="N335" s="31"/>
      <c r="O335" s="32"/>
      <c r="P335" s="33"/>
      <c r="Q335" s="33"/>
      <c r="R335" s="34"/>
      <c r="S335" s="35"/>
      <c r="T335" s="36"/>
      <c r="U335" s="35"/>
      <c r="V335" s="36"/>
      <c r="W335" s="33"/>
      <c r="X335" s="33"/>
      <c r="Y335" s="37"/>
      <c r="Z335" s="6"/>
      <c r="AA335" s="6"/>
      <c r="AB335" s="5" t="s">
        <v>20</v>
      </c>
      <c r="AC335" s="6">
        <v>4.4999999999999998E-2</v>
      </c>
      <c r="AD335" s="7" t="s">
        <v>21</v>
      </c>
      <c r="AE335" s="5" t="s">
        <v>20</v>
      </c>
      <c r="AF335" s="6">
        <v>1.6E-2</v>
      </c>
      <c r="AG335" s="7" t="s">
        <v>21</v>
      </c>
      <c r="AH335" s="5" t="s">
        <v>20</v>
      </c>
      <c r="AI335" s="6">
        <v>9.7000000000000003E-3</v>
      </c>
      <c r="AJ335" s="7">
        <v>2.4E-2</v>
      </c>
    </row>
    <row r="336" spans="1:119" ht="12.75" customHeight="1">
      <c r="A336" s="869" t="s">
        <v>22</v>
      </c>
      <c r="B336" s="870"/>
      <c r="C336" s="871" t="s">
        <v>23</v>
      </c>
      <c r="D336" s="872"/>
      <c r="E336" s="872"/>
      <c r="F336" s="872"/>
      <c r="G336" s="872"/>
      <c r="H336" s="872"/>
      <c r="I336" s="873"/>
      <c r="J336" s="874" t="s">
        <v>24</v>
      </c>
      <c r="K336" s="875"/>
      <c r="L336" s="874" t="s">
        <v>25</v>
      </c>
      <c r="M336" s="876"/>
      <c r="N336" s="31"/>
      <c r="O336" s="38" t="s">
        <v>26</v>
      </c>
      <c r="P336" s="874" t="s">
        <v>27</v>
      </c>
      <c r="Q336" s="877"/>
      <c r="R336" s="875"/>
      <c r="S336" s="39" t="s">
        <v>24</v>
      </c>
      <c r="T336" s="40" t="s">
        <v>28</v>
      </c>
      <c r="U336" s="862" t="s">
        <v>29</v>
      </c>
      <c r="V336" s="878"/>
      <c r="W336" s="862" t="s">
        <v>30</v>
      </c>
      <c r="X336" s="863"/>
      <c r="Y336" s="864"/>
      <c r="Z336" s="6"/>
      <c r="AB336" s="41" t="s">
        <v>31</v>
      </c>
      <c r="AC336" s="42">
        <f>1.5/50</f>
        <v>0.03</v>
      </c>
      <c r="AD336" s="43" t="s">
        <v>32</v>
      </c>
      <c r="AE336" s="41"/>
      <c r="AF336" s="42"/>
      <c r="AG336" s="43"/>
      <c r="AH336" s="41"/>
      <c r="AI336" s="42"/>
      <c r="AJ336" s="43"/>
    </row>
    <row r="337" spans="1:36" ht="15.75" thickBot="1">
      <c r="A337" s="44"/>
      <c r="B337" s="45"/>
      <c r="C337" s="46"/>
      <c r="D337" s="46"/>
      <c r="E337" s="46"/>
      <c r="F337" s="46"/>
      <c r="G337" s="46"/>
      <c r="H337" s="46"/>
      <c r="I337" s="47"/>
      <c r="J337" s="46"/>
      <c r="K337" s="47"/>
      <c r="L337" s="46"/>
      <c r="M337" s="48"/>
      <c r="N337" s="31"/>
      <c r="O337" s="49"/>
      <c r="P337" s="50"/>
      <c r="Q337" s="50"/>
      <c r="R337" s="51"/>
      <c r="S337" s="50"/>
      <c r="T337" s="51"/>
      <c r="U337" s="50"/>
      <c r="V337" s="51"/>
      <c r="W337" s="50"/>
      <c r="X337" s="50"/>
      <c r="Y337" s="52"/>
      <c r="Z337" s="6"/>
      <c r="AB337" s="6"/>
      <c r="AC337" s="53"/>
      <c r="AD337" s="6"/>
      <c r="AE337" s="6"/>
      <c r="AF337" s="6"/>
      <c r="AG337" s="6"/>
      <c r="AH337" s="6"/>
    </row>
    <row r="338" spans="1:36" ht="11.25" customHeight="1" thickTop="1">
      <c r="A338" s="54"/>
      <c r="B338" s="55"/>
      <c r="C338" s="56"/>
      <c r="D338" s="57"/>
      <c r="E338" s="57"/>
      <c r="F338" s="57"/>
      <c r="G338" s="57"/>
      <c r="H338" s="57"/>
      <c r="I338" s="58"/>
      <c r="J338" s="59"/>
      <c r="K338" s="60"/>
      <c r="L338" s="61"/>
      <c r="M338" s="62"/>
      <c r="N338" s="6"/>
      <c r="O338" s="63"/>
      <c r="P338" s="64"/>
      <c r="Q338" s="65"/>
      <c r="R338" s="66"/>
      <c r="S338" s="67"/>
      <c r="T338" s="60"/>
      <c r="U338" s="68"/>
      <c r="V338" s="69"/>
      <c r="W338" s="70"/>
      <c r="X338" s="71"/>
      <c r="Y338" s="72"/>
      <c r="Z338" s="6"/>
      <c r="AB338" s="73"/>
      <c r="AC338" s="6"/>
      <c r="AD338" s="6"/>
      <c r="AE338" s="6"/>
      <c r="AF338" s="6"/>
      <c r="AG338" s="6"/>
      <c r="AH338" s="6"/>
    </row>
    <row r="339" spans="1:36" ht="18" customHeight="1">
      <c r="A339" s="865" t="s">
        <v>170</v>
      </c>
      <c r="B339" s="866"/>
      <c r="C339" s="74" t="s">
        <v>171</v>
      </c>
      <c r="D339" s="75"/>
      <c r="E339" s="76"/>
      <c r="F339" s="76"/>
      <c r="G339" s="76"/>
      <c r="H339" s="76"/>
      <c r="I339" s="77"/>
      <c r="J339" s="78">
        <f>0.300008823788935/7</f>
        <v>4.2858403398419287E-2</v>
      </c>
      <c r="K339" s="79" t="s">
        <v>172</v>
      </c>
      <c r="L339" s="867"/>
      <c r="M339" s="868"/>
      <c r="N339" s="6"/>
      <c r="O339" s="80"/>
      <c r="P339" s="81"/>
      <c r="Q339" s="81"/>
      <c r="R339" s="81"/>
      <c r="S339" s="82"/>
      <c r="T339" s="83"/>
      <c r="U339" s="831"/>
      <c r="V339" s="832"/>
      <c r="W339" s="833"/>
      <c r="X339" s="834"/>
      <c r="Y339" s="835"/>
      <c r="Z339" s="6"/>
      <c r="AA339" s="859" t="s">
        <v>33</v>
      </c>
      <c r="AB339" s="860"/>
      <c r="AC339" s="860"/>
      <c r="AD339" s="861"/>
      <c r="AE339" s="6"/>
      <c r="AF339" s="6"/>
      <c r="AG339" s="84" t="s">
        <v>34</v>
      </c>
      <c r="AH339" s="387"/>
      <c r="AI339" s="387"/>
      <c r="AJ339" s="388"/>
    </row>
    <row r="340" spans="1:36" ht="18" customHeight="1">
      <c r="A340" s="855" t="s">
        <v>173</v>
      </c>
      <c r="B340" s="856"/>
      <c r="C340" s="85" t="s">
        <v>174</v>
      </c>
      <c r="D340" s="75"/>
      <c r="E340" s="76"/>
      <c r="F340" s="76"/>
      <c r="G340" s="76"/>
      <c r="H340" s="76"/>
      <c r="I340" s="77"/>
      <c r="J340" s="78">
        <f>0.0833333333333333/7</f>
        <v>1.1904761904761901E-2</v>
      </c>
      <c r="K340" s="79" t="s">
        <v>172</v>
      </c>
      <c r="L340" s="857"/>
      <c r="M340" s="858"/>
      <c r="N340" s="86"/>
      <c r="O340" s="87"/>
      <c r="P340" s="88"/>
      <c r="Q340" s="89"/>
      <c r="R340" s="89"/>
      <c r="S340" s="82"/>
      <c r="T340" s="83"/>
      <c r="U340" s="831"/>
      <c r="V340" s="832"/>
      <c r="W340" s="833"/>
      <c r="X340" s="834"/>
      <c r="Y340" s="835"/>
      <c r="Z340" s="6"/>
      <c r="AA340" s="5"/>
      <c r="AB340" s="90" t="s">
        <v>35</v>
      </c>
      <c r="AC340" s="90" t="s">
        <v>36</v>
      </c>
      <c r="AD340" s="91"/>
      <c r="AE340" s="6"/>
      <c r="AF340" s="6"/>
      <c r="AG340" s="92" t="s">
        <v>35</v>
      </c>
      <c r="AH340" s="93" t="s">
        <v>36</v>
      </c>
      <c r="AI340" s="94" t="s">
        <v>10</v>
      </c>
      <c r="AJ340" s="95"/>
    </row>
    <row r="341" spans="1:36" ht="18" customHeight="1">
      <c r="A341" s="855"/>
      <c r="B341" s="856"/>
      <c r="C341" s="85"/>
      <c r="D341" s="75"/>
      <c r="E341" s="76"/>
      <c r="F341" s="76"/>
      <c r="G341" s="76"/>
      <c r="H341" s="76"/>
      <c r="I341" s="77"/>
      <c r="J341" s="96"/>
      <c r="K341" s="79"/>
      <c r="L341" s="857"/>
      <c r="M341" s="858"/>
      <c r="N341" s="86"/>
      <c r="O341" s="87"/>
      <c r="P341" s="88"/>
      <c r="Q341" s="89"/>
      <c r="R341" s="89"/>
      <c r="S341" s="82"/>
      <c r="T341" s="97"/>
      <c r="U341" s="831"/>
      <c r="V341" s="832"/>
      <c r="W341" s="833"/>
      <c r="X341" s="834"/>
      <c r="Y341" s="835"/>
      <c r="Z341" s="6"/>
      <c r="AA341" s="5"/>
      <c r="AB341" s="98" t="s">
        <v>37</v>
      </c>
      <c r="AC341" s="98" t="s">
        <v>38</v>
      </c>
      <c r="AD341" s="91"/>
      <c r="AE341" s="6"/>
      <c r="AF341" s="6"/>
      <c r="AG341" s="99" t="s">
        <v>39</v>
      </c>
      <c r="AH341" s="98" t="s">
        <v>38</v>
      </c>
      <c r="AI341" s="90" t="s">
        <v>40</v>
      </c>
      <c r="AJ341" s="91">
        <v>1.08</v>
      </c>
    </row>
    <row r="342" spans="1:36" ht="18" customHeight="1">
      <c r="A342" s="855"/>
      <c r="B342" s="856"/>
      <c r="C342" s="85"/>
      <c r="D342" s="75"/>
      <c r="E342" s="76"/>
      <c r="F342" s="76"/>
      <c r="G342" s="76"/>
      <c r="H342" s="76"/>
      <c r="I342" s="77"/>
      <c r="J342" s="96"/>
      <c r="K342" s="79"/>
      <c r="L342" s="857"/>
      <c r="M342" s="858"/>
      <c r="N342" s="86"/>
      <c r="O342" s="87"/>
      <c r="P342" s="100"/>
      <c r="Q342" s="101"/>
      <c r="R342" s="101"/>
      <c r="S342" s="82"/>
      <c r="T342" s="102"/>
      <c r="U342" s="831"/>
      <c r="V342" s="832"/>
      <c r="W342" s="833"/>
      <c r="X342" s="834"/>
      <c r="Y342" s="835"/>
      <c r="Z342" s="6"/>
      <c r="AA342" s="5"/>
      <c r="AB342" s="98" t="s">
        <v>41</v>
      </c>
      <c r="AC342" s="98" t="s">
        <v>42</v>
      </c>
      <c r="AD342" s="91"/>
      <c r="AE342" s="6"/>
      <c r="AF342" s="6"/>
      <c r="AG342" s="99" t="s">
        <v>43</v>
      </c>
      <c r="AH342" s="98" t="s">
        <v>42</v>
      </c>
      <c r="AI342" s="98" t="s">
        <v>17</v>
      </c>
      <c r="AJ342" s="91">
        <f>161/50</f>
        <v>3.22</v>
      </c>
    </row>
    <row r="343" spans="1:36" ht="18" customHeight="1">
      <c r="A343" s="855"/>
      <c r="B343" s="856"/>
      <c r="C343" s="85"/>
      <c r="D343" s="75"/>
      <c r="E343" s="76"/>
      <c r="F343" s="76"/>
      <c r="G343" s="76"/>
      <c r="H343" s="76"/>
      <c r="I343" s="77"/>
      <c r="J343" s="96"/>
      <c r="K343" s="79"/>
      <c r="L343" s="857"/>
      <c r="M343" s="858"/>
      <c r="N343" s="103"/>
      <c r="O343" s="104"/>
      <c r="P343" s="105"/>
      <c r="Q343" s="106"/>
      <c r="R343" s="107"/>
      <c r="S343" s="108"/>
      <c r="T343" s="109"/>
      <c r="U343" s="831"/>
      <c r="V343" s="832"/>
      <c r="W343" s="833"/>
      <c r="X343" s="834"/>
      <c r="Y343" s="835"/>
      <c r="Z343" s="6"/>
      <c r="AA343" s="5"/>
      <c r="AB343" s="98" t="s">
        <v>43</v>
      </c>
      <c r="AC343" s="98"/>
      <c r="AD343" s="91"/>
      <c r="AE343" s="6"/>
      <c r="AF343" s="6"/>
      <c r="AG343" s="99"/>
      <c r="AH343" s="98" t="s">
        <v>44</v>
      </c>
      <c r="AI343" s="98" t="s">
        <v>45</v>
      </c>
      <c r="AJ343" s="91">
        <v>0.4829</v>
      </c>
    </row>
    <row r="344" spans="1:36" ht="17.25" customHeight="1">
      <c r="A344" s="855"/>
      <c r="B344" s="856"/>
      <c r="C344" s="85"/>
      <c r="D344" s="75"/>
      <c r="E344" s="76"/>
      <c r="F344" s="76"/>
      <c r="G344" s="76"/>
      <c r="H344" s="76"/>
      <c r="I344" s="77"/>
      <c r="J344" s="96"/>
      <c r="K344" s="79"/>
      <c r="L344" s="857"/>
      <c r="M344" s="858"/>
      <c r="N344" s="103"/>
      <c r="O344" s="104"/>
      <c r="P344" s="89"/>
      <c r="Q344" s="106"/>
      <c r="R344" s="110"/>
      <c r="S344" s="108"/>
      <c r="T344" s="111"/>
      <c r="U344" s="831"/>
      <c r="V344" s="832"/>
      <c r="W344" s="833"/>
      <c r="X344" s="834"/>
      <c r="Y344" s="835"/>
      <c r="Z344" s="6"/>
      <c r="AA344" s="41"/>
      <c r="AB344" s="42"/>
      <c r="AC344" s="112"/>
      <c r="AD344" s="43"/>
      <c r="AE344" s="98"/>
      <c r="AF344" s="98"/>
      <c r="AG344" s="99"/>
      <c r="AH344" s="98"/>
      <c r="AI344" s="98"/>
      <c r="AJ344" s="7"/>
    </row>
    <row r="345" spans="1:36" ht="17.25" customHeight="1">
      <c r="A345" s="855"/>
      <c r="B345" s="856"/>
      <c r="C345" s="85"/>
      <c r="D345" s="75"/>
      <c r="E345" s="76"/>
      <c r="F345" s="76"/>
      <c r="G345" s="76"/>
      <c r="H345" s="76"/>
      <c r="I345" s="77"/>
      <c r="J345" s="96"/>
      <c r="K345" s="79"/>
      <c r="L345" s="857"/>
      <c r="M345" s="858"/>
      <c r="N345" s="113"/>
      <c r="O345" s="104"/>
      <c r="P345" s="81"/>
      <c r="Q345" s="114"/>
      <c r="R345" s="115"/>
      <c r="S345" s="108"/>
      <c r="T345" s="116"/>
      <c r="U345" s="831"/>
      <c r="V345" s="832"/>
      <c r="W345" s="833"/>
      <c r="X345" s="834"/>
      <c r="Y345" s="835"/>
      <c r="Z345" s="6"/>
      <c r="AA345" s="836" t="s">
        <v>46</v>
      </c>
      <c r="AB345" s="837"/>
      <c r="AC345" s="837"/>
      <c r="AD345" s="837"/>
      <c r="AE345" s="838"/>
      <c r="AG345" s="859" t="s">
        <v>47</v>
      </c>
      <c r="AH345" s="860"/>
      <c r="AI345" s="860"/>
      <c r="AJ345" s="861"/>
    </row>
    <row r="346" spans="1:36" ht="17.25" customHeight="1">
      <c r="A346" s="855"/>
      <c r="B346" s="856"/>
      <c r="C346" s="85"/>
      <c r="D346" s="75"/>
      <c r="E346" s="76"/>
      <c r="F346" s="76"/>
      <c r="G346" s="76"/>
      <c r="H346" s="76"/>
      <c r="I346" s="77"/>
      <c r="J346" s="96"/>
      <c r="K346" s="79"/>
      <c r="L346" s="857"/>
      <c r="M346" s="858"/>
      <c r="N346" s="113"/>
      <c r="O346" s="104"/>
      <c r="P346" s="88"/>
      <c r="Q346" s="106"/>
      <c r="R346" s="110"/>
      <c r="S346" s="108"/>
      <c r="T346" s="116"/>
      <c r="U346" s="831"/>
      <c r="V346" s="832"/>
      <c r="W346" s="833"/>
      <c r="X346" s="834"/>
      <c r="Y346" s="835"/>
      <c r="Z346" s="6"/>
      <c r="AA346" s="99"/>
      <c r="AB346" s="98" t="s">
        <v>48</v>
      </c>
      <c r="AC346" s="98"/>
      <c r="AD346" s="98">
        <v>9.5000000000000001E-2</v>
      </c>
      <c r="AE346" s="91" t="s">
        <v>21</v>
      </c>
      <c r="AG346" s="5"/>
      <c r="AH346" s="90" t="s">
        <v>35</v>
      </c>
      <c r="AI346" s="90" t="s">
        <v>36</v>
      </c>
      <c r="AJ346" s="91"/>
    </row>
    <row r="347" spans="1:36" ht="18" customHeight="1">
      <c r="A347" s="855"/>
      <c r="B347" s="856"/>
      <c r="C347" s="85"/>
      <c r="D347" s="75"/>
      <c r="E347" s="76"/>
      <c r="F347" s="76"/>
      <c r="G347" s="76"/>
      <c r="H347" s="76"/>
      <c r="I347" s="77"/>
      <c r="J347" s="96"/>
      <c r="K347" s="79"/>
      <c r="L347" s="857"/>
      <c r="M347" s="858"/>
      <c r="N347" s="113"/>
      <c r="O347" s="104"/>
      <c r="P347" s="118"/>
      <c r="Q347" s="115"/>
      <c r="R347" s="115"/>
      <c r="S347" s="108"/>
      <c r="T347" s="109"/>
      <c r="U347" s="831"/>
      <c r="V347" s="832"/>
      <c r="W347" s="833"/>
      <c r="X347" s="834"/>
      <c r="Y347" s="835"/>
      <c r="Z347" s="6"/>
      <c r="AA347" s="99"/>
      <c r="AB347" s="383" t="s">
        <v>49</v>
      </c>
      <c r="AC347" s="98"/>
      <c r="AD347" s="98">
        <v>10.445</v>
      </c>
      <c r="AE347" s="91" t="s">
        <v>32</v>
      </c>
      <c r="AG347" s="5"/>
      <c r="AH347" s="98" t="s">
        <v>50</v>
      </c>
      <c r="AI347" s="98" t="s">
        <v>38</v>
      </c>
      <c r="AJ347" s="91"/>
    </row>
    <row r="348" spans="1:36" ht="18" customHeight="1">
      <c r="A348" s="855"/>
      <c r="B348" s="856"/>
      <c r="C348" s="85"/>
      <c r="D348" s="75"/>
      <c r="E348" s="76"/>
      <c r="F348" s="76"/>
      <c r="G348" s="76"/>
      <c r="H348" s="76"/>
      <c r="I348" s="77"/>
      <c r="J348" s="96"/>
      <c r="K348" s="79"/>
      <c r="L348" s="857"/>
      <c r="M348" s="858"/>
      <c r="N348" s="113"/>
      <c r="O348" s="104"/>
      <c r="P348" s="120"/>
      <c r="Q348" s="110"/>
      <c r="R348" s="110"/>
      <c r="S348" s="108"/>
      <c r="T348" s="109"/>
      <c r="U348" s="831"/>
      <c r="V348" s="832"/>
      <c r="W348" s="833"/>
      <c r="X348" s="834"/>
      <c r="Y348" s="835"/>
      <c r="Z348" s="6"/>
      <c r="AA348" s="99"/>
      <c r="AB348" s="384" t="s">
        <v>51</v>
      </c>
      <c r="AC348" s="98"/>
      <c r="AD348" s="98">
        <v>0.1187</v>
      </c>
      <c r="AE348" s="91" t="s">
        <v>21</v>
      </c>
      <c r="AG348" s="5"/>
      <c r="AH348" s="98" t="s">
        <v>41</v>
      </c>
      <c r="AI348" s="98" t="s">
        <v>42</v>
      </c>
      <c r="AJ348" s="91"/>
    </row>
    <row r="349" spans="1:36" ht="18" customHeight="1">
      <c r="A349" s="855"/>
      <c r="B349" s="856"/>
      <c r="C349" s="85"/>
      <c r="D349" s="75"/>
      <c r="E349" s="76"/>
      <c r="F349" s="76"/>
      <c r="G349" s="76"/>
      <c r="H349" s="76"/>
      <c r="I349" s="77"/>
      <c r="J349" s="96"/>
      <c r="K349" s="79"/>
      <c r="L349" s="857"/>
      <c r="M349" s="858"/>
      <c r="N349" s="113"/>
      <c r="O349" s="104"/>
      <c r="P349" s="120"/>
      <c r="Q349" s="122"/>
      <c r="R349" s="123"/>
      <c r="S349" s="108"/>
      <c r="T349" s="109"/>
      <c r="U349" s="831"/>
      <c r="V349" s="832"/>
      <c r="W349" s="833"/>
      <c r="X349" s="834"/>
      <c r="Y349" s="835"/>
      <c r="Z349" s="6"/>
      <c r="AA349" s="99"/>
      <c r="AB349" s="98" t="s">
        <v>52</v>
      </c>
      <c r="AC349" s="98"/>
      <c r="AD349" s="98">
        <v>0.75309999999999999</v>
      </c>
      <c r="AE349" s="91" t="s">
        <v>21</v>
      </c>
      <c r="AG349" s="5"/>
      <c r="AH349" s="98"/>
      <c r="AI349" s="98"/>
      <c r="AJ349" s="91"/>
    </row>
    <row r="350" spans="1:36" ht="18" customHeight="1">
      <c r="A350" s="855"/>
      <c r="B350" s="856"/>
      <c r="C350" s="85"/>
      <c r="D350" s="75"/>
      <c r="E350" s="76"/>
      <c r="F350" s="76"/>
      <c r="G350" s="76"/>
      <c r="H350" s="76"/>
      <c r="I350" s="77"/>
      <c r="J350" s="96"/>
      <c r="K350" s="79"/>
      <c r="L350" s="857"/>
      <c r="M350" s="858"/>
      <c r="N350" s="6"/>
      <c r="O350" s="104"/>
      <c r="P350" s="124"/>
      <c r="Q350" s="120"/>
      <c r="R350" s="120"/>
      <c r="S350" s="82"/>
      <c r="T350" s="109"/>
      <c r="U350" s="831"/>
      <c r="V350" s="832"/>
      <c r="W350" s="833"/>
      <c r="X350" s="834"/>
      <c r="Y350" s="835"/>
      <c r="Z350" s="6"/>
      <c r="AA350" s="99"/>
      <c r="AB350" s="98"/>
      <c r="AC350" s="125"/>
      <c r="AD350" s="125"/>
      <c r="AE350" s="91"/>
      <c r="AF350" s="98"/>
      <c r="AG350" s="41"/>
      <c r="AH350" s="42"/>
      <c r="AI350" s="112"/>
      <c r="AJ350" s="43"/>
    </row>
    <row r="351" spans="1:36" ht="18" customHeight="1">
      <c r="A351" s="855"/>
      <c r="B351" s="856"/>
      <c r="C351" s="85"/>
      <c r="D351" s="75"/>
      <c r="E351" s="76"/>
      <c r="F351" s="76"/>
      <c r="G351" s="76"/>
      <c r="H351" s="76"/>
      <c r="I351" s="77"/>
      <c r="J351" s="96"/>
      <c r="K351" s="79"/>
      <c r="L351" s="857"/>
      <c r="M351" s="858"/>
      <c r="N351" s="6"/>
      <c r="O351" s="104"/>
      <c r="P351" s="120"/>
      <c r="Q351" s="120"/>
      <c r="R351" s="120"/>
      <c r="S351" s="82"/>
      <c r="T351" s="109"/>
      <c r="U351" s="831"/>
      <c r="V351" s="832"/>
      <c r="W351" s="833"/>
      <c r="X351" s="834"/>
      <c r="Y351" s="835"/>
      <c r="Z351" s="6"/>
      <c r="AA351" s="99"/>
      <c r="AB351" s="98" t="s">
        <v>53</v>
      </c>
      <c r="AC351" s="126"/>
      <c r="AD351" s="127" t="s">
        <v>54</v>
      </c>
      <c r="AE351" s="91"/>
      <c r="AG351" s="128" t="s">
        <v>55</v>
      </c>
      <c r="AH351" s="128" t="s">
        <v>56</v>
      </c>
      <c r="AI351" s="129"/>
      <c r="AJ351" s="130"/>
    </row>
    <row r="352" spans="1:36" ht="18" customHeight="1">
      <c r="A352" s="855"/>
      <c r="B352" s="856"/>
      <c r="C352" s="85"/>
      <c r="D352" s="75"/>
      <c r="E352" s="76"/>
      <c r="F352" s="76"/>
      <c r="G352" s="76"/>
      <c r="H352" s="76"/>
      <c r="I352" s="77"/>
      <c r="J352" s="96"/>
      <c r="K352" s="79"/>
      <c r="L352" s="857"/>
      <c r="M352" s="858"/>
      <c r="N352" s="6"/>
      <c r="O352" s="104"/>
      <c r="P352" s="120"/>
      <c r="Q352" s="89"/>
      <c r="R352" s="89"/>
      <c r="S352" s="82"/>
      <c r="T352" s="116"/>
      <c r="U352" s="831"/>
      <c r="V352" s="832"/>
      <c r="W352" s="833"/>
      <c r="X352" s="834"/>
      <c r="Y352" s="835"/>
      <c r="Z352" s="6"/>
      <c r="AA352" s="99"/>
      <c r="AB352" s="98" t="s">
        <v>57</v>
      </c>
      <c r="AC352" s="98"/>
      <c r="AD352" s="98" t="s">
        <v>58</v>
      </c>
      <c r="AE352" s="91"/>
      <c r="AG352" s="5"/>
      <c r="AH352" s="90" t="s">
        <v>35</v>
      </c>
      <c r="AI352" s="90" t="s">
        <v>36</v>
      </c>
      <c r="AJ352" s="91"/>
    </row>
    <row r="353" spans="1:42" ht="18" customHeight="1">
      <c r="A353" s="855"/>
      <c r="B353" s="856"/>
      <c r="C353" s="85"/>
      <c r="D353" s="75"/>
      <c r="E353" s="76"/>
      <c r="F353" s="76"/>
      <c r="G353" s="76"/>
      <c r="H353" s="76"/>
      <c r="I353" s="77"/>
      <c r="J353" s="96"/>
      <c r="K353" s="79"/>
      <c r="L353" s="857"/>
      <c r="M353" s="858"/>
      <c r="N353" s="6"/>
      <c r="O353" s="80"/>
      <c r="P353" s="85"/>
      <c r="Q353" s="131"/>
      <c r="R353" s="132"/>
      <c r="S353" s="82"/>
      <c r="T353" s="133"/>
      <c r="U353" s="831"/>
      <c r="V353" s="832"/>
      <c r="W353" s="833"/>
      <c r="X353" s="834"/>
      <c r="Y353" s="835"/>
      <c r="Z353" s="6"/>
      <c r="AA353" s="99"/>
      <c r="AB353" s="98"/>
      <c r="AC353" s="98"/>
      <c r="AD353" s="98" t="s">
        <v>59</v>
      </c>
      <c r="AE353" s="91"/>
      <c r="AG353" s="5" t="str">
        <f>AH353</f>
        <v>Jack Hammer</v>
      </c>
      <c r="AH353" s="98" t="s">
        <v>60</v>
      </c>
      <c r="AI353" s="98" t="s">
        <v>38</v>
      </c>
      <c r="AJ353" s="91"/>
    </row>
    <row r="354" spans="1:42" ht="18" customHeight="1" thickBot="1">
      <c r="A354" s="134"/>
      <c r="B354" s="135"/>
      <c r="C354" s="136"/>
      <c r="D354" s="137"/>
      <c r="E354" s="137"/>
      <c r="F354" s="137"/>
      <c r="G354" s="137"/>
      <c r="H354" s="137"/>
      <c r="I354" s="138"/>
      <c r="J354" s="139"/>
      <c r="K354" s="140"/>
      <c r="L354" s="141"/>
      <c r="M354" s="142"/>
      <c r="N354" s="6"/>
      <c r="O354" s="80"/>
      <c r="P354" s="85"/>
      <c r="Q354" s="131"/>
      <c r="R354" s="132"/>
      <c r="S354" s="82"/>
      <c r="T354" s="386"/>
      <c r="U354" s="831"/>
      <c r="V354" s="832"/>
      <c r="W354" s="833"/>
      <c r="X354" s="834"/>
      <c r="Y354" s="835"/>
      <c r="Z354" s="6"/>
      <c r="AA354" s="99"/>
      <c r="AB354" s="98" t="s">
        <v>38</v>
      </c>
      <c r="AC354" s="98"/>
      <c r="AD354" s="98"/>
      <c r="AE354" s="91"/>
      <c r="AG354" s="5" t="str">
        <f>AH354</f>
        <v>Dump Truck</v>
      </c>
      <c r="AH354" s="98" t="s">
        <v>41</v>
      </c>
      <c r="AI354" s="98" t="s">
        <v>42</v>
      </c>
      <c r="AJ354" s="91"/>
    </row>
    <row r="355" spans="1:42" ht="18" customHeight="1" thickTop="1">
      <c r="A355" s="143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6"/>
      <c r="O355" s="80"/>
      <c r="P355" s="85"/>
      <c r="Q355" s="131"/>
      <c r="R355" s="132"/>
      <c r="S355" s="82"/>
      <c r="T355" s="386"/>
      <c r="U355" s="831"/>
      <c r="V355" s="832"/>
      <c r="W355" s="833"/>
      <c r="X355" s="834"/>
      <c r="Y355" s="835"/>
      <c r="Z355" s="6"/>
      <c r="AA355" s="99"/>
      <c r="AB355" s="98" t="s">
        <v>61</v>
      </c>
      <c r="AC355" s="98"/>
      <c r="AD355" s="98"/>
      <c r="AE355" s="91"/>
      <c r="AG355" s="5" t="str">
        <f>AH355</f>
        <v>Compressor</v>
      </c>
      <c r="AH355" s="98" t="s">
        <v>62</v>
      </c>
      <c r="AI355" s="98"/>
      <c r="AJ355" s="91"/>
    </row>
    <row r="356" spans="1:42" ht="17.25" customHeight="1">
      <c r="A356" s="145" t="s">
        <v>63</v>
      </c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6"/>
      <c r="O356" s="80"/>
      <c r="P356" s="85"/>
      <c r="Q356" s="131"/>
      <c r="R356" s="132"/>
      <c r="S356" s="82"/>
      <c r="T356" s="147"/>
      <c r="U356" s="831"/>
      <c r="V356" s="832"/>
      <c r="W356" s="833"/>
      <c r="X356" s="834"/>
      <c r="Y356" s="835"/>
      <c r="Z356" s="6"/>
      <c r="AA356" s="148"/>
      <c r="AB356" s="98" t="s">
        <v>42</v>
      </c>
      <c r="AC356" s="98"/>
      <c r="AD356" s="98"/>
      <c r="AE356" s="91"/>
      <c r="AG356" s="5" t="s">
        <v>64</v>
      </c>
      <c r="AH356" s="6"/>
      <c r="AI356" s="98"/>
      <c r="AJ356" s="7"/>
    </row>
    <row r="357" spans="1:42" ht="15" customHeight="1" thickBot="1">
      <c r="A357" s="149"/>
      <c r="B357" s="150"/>
      <c r="C357" s="150"/>
      <c r="D357" s="150"/>
      <c r="E357" s="150"/>
      <c r="F357" s="150"/>
      <c r="G357" s="150"/>
      <c r="H357" s="150"/>
      <c r="I357" s="150"/>
      <c r="J357" s="150"/>
      <c r="K357" s="150"/>
      <c r="L357" s="150"/>
      <c r="M357" s="150"/>
      <c r="N357" s="6"/>
      <c r="O357" s="80"/>
      <c r="P357" s="85"/>
      <c r="Q357" s="131"/>
      <c r="R357" s="132"/>
      <c r="S357" s="82"/>
      <c r="T357" s="151"/>
      <c r="U357" s="831"/>
      <c r="V357" s="832"/>
      <c r="W357" s="833"/>
      <c r="X357" s="834"/>
      <c r="Y357" s="835"/>
      <c r="Z357" s="6"/>
      <c r="AA357" s="99"/>
      <c r="AB357" s="98"/>
      <c r="AC357" s="98"/>
      <c r="AD357" s="98"/>
      <c r="AE357" s="91"/>
      <c r="AF357" s="152"/>
      <c r="AG357" s="153"/>
      <c r="AH357" s="153"/>
      <c r="AI357" s="153"/>
      <c r="AJ357" s="3"/>
    </row>
    <row r="358" spans="1:42" ht="18" customHeight="1" thickTop="1">
      <c r="A358" s="839" t="s">
        <v>65</v>
      </c>
      <c r="B358" s="840"/>
      <c r="C358" s="843" t="s">
        <v>66</v>
      </c>
      <c r="D358" s="844"/>
      <c r="E358" s="844"/>
      <c r="F358" s="844"/>
      <c r="G358" s="844"/>
      <c r="H358" s="844"/>
      <c r="I358" s="845"/>
      <c r="J358" s="849" t="s">
        <v>67</v>
      </c>
      <c r="K358" s="850"/>
      <c r="L358" s="849" t="s">
        <v>67</v>
      </c>
      <c r="M358" s="851"/>
      <c r="N358" s="6"/>
      <c r="O358" s="80" t="str">
        <f>IF(U358=0,"",O357+1)</f>
        <v/>
      </c>
      <c r="P358" s="154" t="str">
        <f>IF(U358=0,"",HLOOKUP(LARGE(#REF!,#REF!),#REF!,3,FALSE))</f>
        <v/>
      </c>
      <c r="Q358" s="154"/>
      <c r="R358" s="155"/>
      <c r="S358" s="131"/>
      <c r="T358" s="132"/>
      <c r="U358" s="831"/>
      <c r="V358" s="832"/>
      <c r="W358" s="833"/>
      <c r="X358" s="834"/>
      <c r="Y358" s="835"/>
      <c r="Z358" s="6"/>
      <c r="AA358" s="156"/>
      <c r="AB358" s="112"/>
      <c r="AC358" s="112"/>
      <c r="AD358" s="112"/>
      <c r="AE358" s="157"/>
      <c r="AF358" s="152"/>
      <c r="AG358" s="152"/>
      <c r="AH358" s="152"/>
      <c r="AI358" s="152"/>
    </row>
    <row r="359" spans="1:42" ht="18" customHeight="1" thickBot="1">
      <c r="A359" s="841"/>
      <c r="B359" s="842"/>
      <c r="C359" s="846"/>
      <c r="D359" s="847"/>
      <c r="E359" s="847"/>
      <c r="F359" s="847"/>
      <c r="G359" s="847"/>
      <c r="H359" s="847"/>
      <c r="I359" s="848"/>
      <c r="J359" s="852" t="s">
        <v>68</v>
      </c>
      <c r="K359" s="853"/>
      <c r="L359" s="846" t="s">
        <v>69</v>
      </c>
      <c r="M359" s="854"/>
      <c r="N359" s="6"/>
      <c r="O359" s="80"/>
      <c r="P359" s="131"/>
      <c r="Q359" s="131"/>
      <c r="R359" s="132"/>
      <c r="S359" s="131"/>
      <c r="T359" s="158"/>
      <c r="U359" s="831"/>
      <c r="V359" s="832"/>
      <c r="W359" s="833"/>
      <c r="X359" s="834"/>
      <c r="Y359" s="835"/>
      <c r="Z359" s="6"/>
      <c r="AA359" s="159"/>
      <c r="AB359" s="152"/>
      <c r="AC359" s="152"/>
      <c r="AD359" s="152"/>
      <c r="AE359" s="152"/>
      <c r="AF359" s="152"/>
      <c r="AG359" s="152"/>
      <c r="AH359" s="152"/>
      <c r="AI359" s="152"/>
    </row>
    <row r="360" spans="1:42" ht="18" customHeight="1" thickTop="1">
      <c r="A360" s="160"/>
      <c r="B360" s="60"/>
      <c r="C360" s="161"/>
      <c r="D360" s="65"/>
      <c r="E360" s="65"/>
      <c r="F360" s="65"/>
      <c r="G360" s="65"/>
      <c r="H360" s="65"/>
      <c r="I360" s="162"/>
      <c r="J360" s="163"/>
      <c r="K360" s="55"/>
      <c r="L360" s="164"/>
      <c r="M360" s="165"/>
      <c r="N360" s="166"/>
      <c r="O360" s="167"/>
      <c r="P360" s="168"/>
      <c r="Q360" s="154"/>
      <c r="R360" s="154"/>
      <c r="S360" s="169"/>
      <c r="T360" s="170"/>
      <c r="U360" s="831"/>
      <c r="V360" s="832"/>
      <c r="W360" s="833"/>
      <c r="X360" s="834"/>
      <c r="Y360" s="835"/>
      <c r="Z360" s="6"/>
      <c r="AA360" s="171"/>
      <c r="AB360" s="153"/>
      <c r="AC360" s="153"/>
      <c r="AD360" s="172"/>
      <c r="AE360" s="152"/>
      <c r="AF360" s="2"/>
      <c r="AG360" s="173" t="s">
        <v>70</v>
      </c>
      <c r="AH360" s="153"/>
      <c r="AI360" s="153"/>
      <c r="AJ360" s="174" t="s">
        <v>71</v>
      </c>
      <c r="AL360" s="836" t="s">
        <v>72</v>
      </c>
      <c r="AM360" s="837"/>
      <c r="AN360" s="837"/>
      <c r="AO360" s="837"/>
      <c r="AP360" s="838"/>
    </row>
    <row r="361" spans="1:42" ht="18" customHeight="1">
      <c r="A361" s="175"/>
      <c r="B361" s="176"/>
      <c r="C361" s="177"/>
      <c r="D361" s="178"/>
      <c r="E361" s="179"/>
      <c r="F361" s="179"/>
      <c r="G361" s="179"/>
      <c r="H361" s="179"/>
      <c r="I361" s="180"/>
      <c r="J361" s="181"/>
      <c r="K361" s="182"/>
      <c r="L361" s="823"/>
      <c r="M361" s="824"/>
      <c r="N361" s="166"/>
      <c r="O361" s="80"/>
      <c r="P361" s="85"/>
      <c r="Q361" s="131"/>
      <c r="R361" s="131"/>
      <c r="S361" s="183"/>
      <c r="T361" s="184"/>
      <c r="U361" s="831"/>
      <c r="V361" s="832"/>
      <c r="W361" s="833"/>
      <c r="X361" s="834"/>
      <c r="Y361" s="835"/>
      <c r="Z361" s="6"/>
      <c r="AA361" s="99" t="s">
        <v>73</v>
      </c>
      <c r="AB361" s="185" t="s">
        <v>74</v>
      </c>
      <c r="AC361" s="98"/>
      <c r="AD361" s="91"/>
      <c r="AE361" s="152"/>
      <c r="AF361" s="5"/>
      <c r="AG361" s="98"/>
      <c r="AH361" s="98"/>
      <c r="AI361" s="98"/>
      <c r="AJ361" s="186"/>
      <c r="AL361" s="5"/>
      <c r="AM361" s="6"/>
      <c r="AN361" s="6"/>
      <c r="AO361" s="6"/>
      <c r="AP361" s="7"/>
    </row>
    <row r="362" spans="1:42" ht="18" customHeight="1">
      <c r="A362" s="175"/>
      <c r="B362" s="187"/>
      <c r="C362" s="188"/>
      <c r="D362" s="178"/>
      <c r="E362" s="189"/>
      <c r="F362" s="178"/>
      <c r="G362" s="178"/>
      <c r="H362" s="178"/>
      <c r="I362" s="190"/>
      <c r="J362" s="191"/>
      <c r="K362" s="192"/>
      <c r="L362" s="823"/>
      <c r="M362" s="824"/>
      <c r="N362" s="6"/>
      <c r="O362" s="80"/>
      <c r="P362" s="85"/>
      <c r="Q362" s="131"/>
      <c r="R362" s="131"/>
      <c r="S362" s="183"/>
      <c r="T362" s="184"/>
      <c r="U362" s="831"/>
      <c r="V362" s="832"/>
      <c r="W362" s="833"/>
      <c r="X362" s="834"/>
      <c r="Y362" s="835"/>
      <c r="Z362" s="6"/>
      <c r="AA362" s="99">
        <v>1.1000000000000001</v>
      </c>
      <c r="AB362" s="98" t="s">
        <v>75</v>
      </c>
      <c r="AC362" s="193">
        <v>1.17</v>
      </c>
      <c r="AD362" s="91" t="s">
        <v>21</v>
      </c>
      <c r="AE362" s="152"/>
      <c r="AF362" s="194" t="s">
        <v>76</v>
      </c>
      <c r="AG362" s="98" t="s">
        <v>77</v>
      </c>
      <c r="AH362" s="98">
        <v>1.2585999999999999</v>
      </c>
      <c r="AI362" s="98" t="s">
        <v>78</v>
      </c>
      <c r="AJ362" s="186" t="s">
        <v>79</v>
      </c>
      <c r="AL362" s="5"/>
      <c r="AM362" s="6"/>
      <c r="AN362" s="6"/>
      <c r="AO362" s="6"/>
      <c r="AP362" s="7"/>
    </row>
    <row r="363" spans="1:42" ht="18" customHeight="1">
      <c r="A363" s="175"/>
      <c r="B363" s="195"/>
      <c r="C363" s="188"/>
      <c r="D363" s="178"/>
      <c r="E363" s="196"/>
      <c r="F363" s="178"/>
      <c r="G363" s="178"/>
      <c r="H363" s="178"/>
      <c r="I363" s="190"/>
      <c r="J363" s="197"/>
      <c r="K363" s="176"/>
      <c r="L363" s="823"/>
      <c r="M363" s="824"/>
      <c r="N363" s="6"/>
      <c r="O363" s="80"/>
      <c r="P363" s="85"/>
      <c r="Q363" s="131"/>
      <c r="R363" s="131"/>
      <c r="S363" s="183"/>
      <c r="T363" s="184"/>
      <c r="U363" s="831"/>
      <c r="V363" s="832"/>
      <c r="W363" s="833"/>
      <c r="X363" s="834"/>
      <c r="Y363" s="835"/>
      <c r="Z363" s="6"/>
      <c r="AA363" s="99" t="s">
        <v>80</v>
      </c>
      <c r="AB363" s="98" t="s">
        <v>81</v>
      </c>
      <c r="AC363" s="198">
        <f>176/50</f>
        <v>3.52</v>
      </c>
      <c r="AD363" s="91" t="s">
        <v>32</v>
      </c>
      <c r="AE363" s="159"/>
      <c r="AF363" s="5"/>
      <c r="AG363" s="98" t="s">
        <v>82</v>
      </c>
      <c r="AH363" s="98">
        <v>1.2</v>
      </c>
      <c r="AI363" s="98" t="s">
        <v>78</v>
      </c>
      <c r="AJ363" s="186"/>
      <c r="AL363" s="5"/>
      <c r="AM363" s="98" t="s">
        <v>83</v>
      </c>
      <c r="AN363" s="6"/>
      <c r="AO363" s="6"/>
      <c r="AP363" s="7"/>
    </row>
    <row r="364" spans="1:42" ht="18" customHeight="1">
      <c r="A364" s="175"/>
      <c r="B364" s="195"/>
      <c r="C364" s="199"/>
      <c r="D364" s="200"/>
      <c r="E364" s="200"/>
      <c r="F364" s="200"/>
      <c r="G364" s="200"/>
      <c r="H364" s="200"/>
      <c r="I364" s="200"/>
      <c r="J364" s="201"/>
      <c r="K364" s="202"/>
      <c r="L364" s="823"/>
      <c r="M364" s="824"/>
      <c r="N364" s="6"/>
      <c r="O364" s="80"/>
      <c r="P364" s="85"/>
      <c r="Q364" s="131"/>
      <c r="R364" s="131"/>
      <c r="S364" s="183"/>
      <c r="T364" s="184"/>
      <c r="U364" s="831"/>
      <c r="V364" s="832"/>
      <c r="W364" s="833"/>
      <c r="X364" s="834"/>
      <c r="Y364" s="835"/>
      <c r="Z364" s="6"/>
      <c r="AA364" s="99">
        <v>15</v>
      </c>
      <c r="AB364" s="98" t="s">
        <v>84</v>
      </c>
      <c r="AC364" s="98">
        <v>0.50880000000000003</v>
      </c>
      <c r="AD364" s="91" t="s">
        <v>21</v>
      </c>
      <c r="AE364" s="159"/>
      <c r="AF364" s="5"/>
      <c r="AH364" s="98"/>
      <c r="AI364" s="98"/>
      <c r="AJ364" s="186" t="str">
        <f>AG365</f>
        <v>Whell Loader</v>
      </c>
      <c r="AL364" s="5"/>
      <c r="AM364" s="98" t="s">
        <v>85</v>
      </c>
      <c r="AN364" s="6"/>
      <c r="AO364" s="6"/>
      <c r="AP364" s="7"/>
    </row>
    <row r="365" spans="1:42" ht="18" customHeight="1">
      <c r="A365" s="175"/>
      <c r="B365" s="187"/>
      <c r="C365" s="203"/>
      <c r="D365" s="196"/>
      <c r="E365" s="178"/>
      <c r="F365" s="178"/>
      <c r="G365" s="178"/>
      <c r="H365" s="178"/>
      <c r="I365" s="190"/>
      <c r="J365" s="204"/>
      <c r="K365" s="205"/>
      <c r="L365" s="823"/>
      <c r="M365" s="824"/>
      <c r="N365" s="6"/>
      <c r="O365" s="80"/>
      <c r="P365" s="85"/>
      <c r="Q365" s="131"/>
      <c r="R365" s="131"/>
      <c r="S365" s="183"/>
      <c r="T365" s="184"/>
      <c r="U365" s="831"/>
      <c r="V365" s="832"/>
      <c r="W365" s="833"/>
      <c r="X365" s="834"/>
      <c r="Y365" s="835"/>
      <c r="Z365" s="6"/>
      <c r="AA365" s="99" t="s">
        <v>32</v>
      </c>
      <c r="AB365" s="98"/>
      <c r="AC365" s="98"/>
      <c r="AD365" s="91"/>
      <c r="AE365" s="152"/>
      <c r="AF365" s="194" t="s">
        <v>76</v>
      </c>
      <c r="AG365" s="98" t="s">
        <v>83</v>
      </c>
      <c r="AH365" s="98"/>
      <c r="AI365" s="98"/>
      <c r="AJ365" s="186" t="str">
        <f>AG366</f>
        <v>Dump Truck</v>
      </c>
      <c r="AL365" s="5"/>
      <c r="AM365" s="98" t="s">
        <v>86</v>
      </c>
      <c r="AN365" s="6"/>
      <c r="AO365" s="6"/>
      <c r="AP365" s="7"/>
    </row>
    <row r="366" spans="1:42" ht="18" customHeight="1">
      <c r="A366" s="175"/>
      <c r="B366" s="187"/>
      <c r="C366" s="206"/>
      <c r="D366" s="207"/>
      <c r="E366" s="178"/>
      <c r="F366" s="178"/>
      <c r="G366" s="178"/>
      <c r="H366" s="178"/>
      <c r="I366" s="190"/>
      <c r="J366" s="208"/>
      <c r="K366" s="209"/>
      <c r="L366" s="823"/>
      <c r="M366" s="824"/>
      <c r="N366" s="6"/>
      <c r="O366" s="80"/>
      <c r="P366" s="85"/>
      <c r="Q366" s="131"/>
      <c r="R366" s="131"/>
      <c r="S366" s="183"/>
      <c r="T366" s="184"/>
      <c r="U366" s="831"/>
      <c r="V366" s="832"/>
      <c r="W366" s="833"/>
      <c r="X366" s="834"/>
      <c r="Y366" s="835"/>
      <c r="Z366" s="6"/>
      <c r="AA366" s="99"/>
      <c r="AB366" s="98" t="s">
        <v>87</v>
      </c>
      <c r="AC366" s="98">
        <v>1.1044</v>
      </c>
      <c r="AD366" s="91" t="s">
        <v>88</v>
      </c>
      <c r="AE366" s="152"/>
      <c r="AF366" s="194"/>
      <c r="AG366" s="98" t="s">
        <v>41</v>
      </c>
      <c r="AH366" s="98"/>
      <c r="AI366" s="98"/>
      <c r="AJ366" s="7"/>
      <c r="AL366" s="5"/>
      <c r="AM366" s="98" t="s">
        <v>89</v>
      </c>
      <c r="AN366" s="6"/>
      <c r="AO366" s="6"/>
      <c r="AP366" s="7"/>
    </row>
    <row r="367" spans="1:42" ht="18" customHeight="1" thickBot="1">
      <c r="A367" s="175"/>
      <c r="B367" s="210"/>
      <c r="C367" s="211"/>
      <c r="D367" s="212"/>
      <c r="E367" s="178"/>
      <c r="F367" s="178"/>
      <c r="G367" s="178"/>
      <c r="H367" s="178"/>
      <c r="I367" s="190"/>
      <c r="J367" s="213"/>
      <c r="K367" s="187"/>
      <c r="L367" s="823"/>
      <c r="M367" s="824"/>
      <c r="N367" s="6"/>
      <c r="O367" s="214"/>
      <c r="P367" s="215"/>
      <c r="Q367" s="216"/>
      <c r="R367" s="216"/>
      <c r="S367" s="217"/>
      <c r="T367" s="218"/>
      <c r="U367" s="831"/>
      <c r="V367" s="832"/>
      <c r="W367" s="833"/>
      <c r="X367" s="834"/>
      <c r="Y367" s="835"/>
      <c r="Z367" s="6"/>
      <c r="AA367" s="99"/>
      <c r="AB367" s="98" t="s">
        <v>89</v>
      </c>
      <c r="AC367" s="98">
        <v>0.28270000000000001</v>
      </c>
      <c r="AD367" s="91" t="s">
        <v>88</v>
      </c>
      <c r="AE367" s="152"/>
      <c r="AF367" s="194"/>
      <c r="AG367" s="98" t="s">
        <v>90</v>
      </c>
      <c r="AH367" s="98"/>
      <c r="AI367" s="98"/>
      <c r="AJ367" s="7"/>
      <c r="AL367" s="5"/>
      <c r="AM367" s="98" t="s">
        <v>43</v>
      </c>
      <c r="AN367" s="6"/>
      <c r="AO367" s="6"/>
      <c r="AP367" s="7"/>
    </row>
    <row r="368" spans="1:42" ht="18" customHeight="1" thickTop="1">
      <c r="A368" s="175"/>
      <c r="B368" s="210"/>
      <c r="C368" s="219"/>
      <c r="D368" s="207"/>
      <c r="E368" s="178"/>
      <c r="F368" s="178"/>
      <c r="G368" s="178"/>
      <c r="H368" s="178"/>
      <c r="I368" s="190"/>
      <c r="J368" s="213"/>
      <c r="K368" s="209"/>
      <c r="L368" s="823"/>
      <c r="M368" s="824"/>
      <c r="N368" s="6"/>
      <c r="O368" s="220"/>
      <c r="P368" s="220"/>
      <c r="Q368" s="220"/>
      <c r="R368" s="220"/>
      <c r="S368" s="220"/>
      <c r="T368" s="220"/>
      <c r="U368" s="220"/>
      <c r="V368" s="220"/>
      <c r="W368" s="220"/>
      <c r="X368" s="220"/>
      <c r="Y368" s="221"/>
      <c r="AA368" s="99"/>
      <c r="AB368" s="98"/>
      <c r="AC368" s="98"/>
      <c r="AD368" s="91"/>
      <c r="AE368" s="152"/>
      <c r="AF368" s="194"/>
      <c r="AG368" s="98" t="s">
        <v>91</v>
      </c>
      <c r="AH368" s="98"/>
      <c r="AI368" s="98"/>
      <c r="AJ368" s="7"/>
      <c r="AL368" s="41"/>
      <c r="AM368" s="112"/>
      <c r="AN368" s="42"/>
      <c r="AO368" s="42"/>
      <c r="AP368" s="43"/>
    </row>
    <row r="369" spans="1:39" ht="18" customHeight="1">
      <c r="A369" s="175"/>
      <c r="B369" s="222"/>
      <c r="C369" s="223"/>
      <c r="D369" s="224"/>
      <c r="E369" s="225"/>
      <c r="F369" s="196"/>
      <c r="G369" s="178"/>
      <c r="H369" s="178"/>
      <c r="I369" s="190"/>
      <c r="J369" s="213"/>
      <c r="K369" s="226"/>
      <c r="L369" s="823"/>
      <c r="M369" s="824"/>
      <c r="N369" s="6"/>
      <c r="O369" s="227" t="s">
        <v>92</v>
      </c>
      <c r="P369" s="228"/>
      <c r="Q369" s="228"/>
      <c r="R369" s="228"/>
      <c r="S369" s="228"/>
      <c r="T369" s="228"/>
      <c r="U369" s="228"/>
      <c r="V369" s="228"/>
      <c r="W369" s="228"/>
      <c r="X369" s="228"/>
      <c r="Y369" s="229"/>
      <c r="AA369" s="99"/>
      <c r="AB369" s="98" t="s">
        <v>93</v>
      </c>
      <c r="AC369" s="98">
        <v>8.8353000000000002</v>
      </c>
      <c r="AD369" s="91" t="s">
        <v>88</v>
      </c>
      <c r="AE369" s="152"/>
      <c r="AF369" s="194"/>
      <c r="AG369" s="98" t="s">
        <v>89</v>
      </c>
      <c r="AH369" s="98"/>
      <c r="AI369" s="98"/>
      <c r="AJ369" s="7"/>
      <c r="AM369" s="98"/>
    </row>
    <row r="370" spans="1:39" ht="18" customHeight="1" thickBot="1">
      <c r="A370" s="175"/>
      <c r="B370" s="210"/>
      <c r="C370" s="230"/>
      <c r="D370" s="212"/>
      <c r="E370" s="231"/>
      <c r="F370" s="196"/>
      <c r="G370" s="178"/>
      <c r="H370" s="178"/>
      <c r="I370" s="190"/>
      <c r="J370" s="232"/>
      <c r="K370" s="195"/>
      <c r="L370" s="823"/>
      <c r="M370" s="824"/>
      <c r="N370" s="6"/>
      <c r="O370" s="233"/>
      <c r="P370" s="233"/>
      <c r="Q370" s="233"/>
      <c r="R370" s="233"/>
      <c r="S370" s="233"/>
      <c r="T370" s="233"/>
      <c r="U370" s="233"/>
      <c r="V370" s="233"/>
      <c r="W370" s="233"/>
      <c r="X370" s="233"/>
      <c r="Y370" s="234"/>
      <c r="AA370" s="99"/>
      <c r="AB370" s="98" t="s">
        <v>94</v>
      </c>
      <c r="AC370" s="98">
        <v>2.2088000000000001</v>
      </c>
      <c r="AD370" s="91"/>
      <c r="AE370" s="152"/>
      <c r="AF370" s="194" t="s">
        <v>76</v>
      </c>
      <c r="AG370" s="98" t="s">
        <v>95</v>
      </c>
      <c r="AH370" s="98"/>
      <c r="AI370" s="98"/>
      <c r="AJ370" s="7"/>
    </row>
    <row r="371" spans="1:39" ht="17.25" customHeight="1" thickTop="1" thickBot="1">
      <c r="A371" s="175"/>
      <c r="B371" s="226"/>
      <c r="C371" s="235"/>
      <c r="D371" s="178"/>
      <c r="E371" s="178"/>
      <c r="F371" s="178"/>
      <c r="G371" s="178"/>
      <c r="H371" s="178"/>
      <c r="I371" s="190"/>
      <c r="J371" s="236"/>
      <c r="K371" s="226"/>
      <c r="L371" s="823"/>
      <c r="M371" s="824"/>
      <c r="N371" s="6"/>
      <c r="O371" s="825" t="s">
        <v>0</v>
      </c>
      <c r="P371" s="827" t="s">
        <v>96</v>
      </c>
      <c r="Q371" s="828"/>
      <c r="R371" s="828"/>
      <c r="S371" s="237"/>
      <c r="T371" s="811" t="s">
        <v>97</v>
      </c>
      <c r="U371" s="813" t="s">
        <v>29</v>
      </c>
      <c r="V371" s="814"/>
      <c r="W371" s="817"/>
      <c r="X371" s="818"/>
      <c r="Y371" s="819"/>
      <c r="Z371" s="6"/>
      <c r="AA371" s="99"/>
      <c r="AB371" s="98" t="s">
        <v>98</v>
      </c>
      <c r="AC371" s="98">
        <v>1.1044</v>
      </c>
      <c r="AD371" s="91"/>
      <c r="AE371" s="152"/>
      <c r="AF371" s="238"/>
      <c r="AG371" s="112" t="s">
        <v>42</v>
      </c>
      <c r="AH371" s="112"/>
      <c r="AI371" s="112"/>
      <c r="AJ371" s="43"/>
    </row>
    <row r="372" spans="1:39" ht="18" customHeight="1" thickBot="1">
      <c r="A372" s="175"/>
      <c r="B372" s="226"/>
      <c r="C372" s="235"/>
      <c r="D372" s="178"/>
      <c r="E372" s="178"/>
      <c r="F372" s="178"/>
      <c r="G372" s="178"/>
      <c r="H372" s="178"/>
      <c r="I372" s="190"/>
      <c r="J372" s="236"/>
      <c r="K372" s="226"/>
      <c r="L372" s="823"/>
      <c r="M372" s="824"/>
      <c r="N372" s="6"/>
      <c r="O372" s="826"/>
      <c r="P372" s="829"/>
      <c r="Q372" s="830"/>
      <c r="R372" s="830"/>
      <c r="S372" s="239"/>
      <c r="T372" s="812"/>
      <c r="U372" s="815"/>
      <c r="V372" s="816"/>
      <c r="W372" s="820"/>
      <c r="X372" s="821"/>
      <c r="Y372" s="822"/>
      <c r="Z372" s="6"/>
      <c r="AA372" s="99"/>
      <c r="AB372" s="98"/>
      <c r="AC372" s="98"/>
      <c r="AD372" s="91"/>
      <c r="AE372" s="152"/>
      <c r="AF372" s="152"/>
      <c r="AG372" s="152"/>
      <c r="AH372" s="152"/>
      <c r="AI372" s="152"/>
    </row>
    <row r="373" spans="1:39" ht="17.25" customHeight="1" thickTop="1" thickBot="1">
      <c r="A373" s="240"/>
      <c r="B373" s="241"/>
      <c r="C373" s="242"/>
      <c r="D373" s="243"/>
      <c r="E373" s="243"/>
      <c r="F373" s="243"/>
      <c r="G373" s="243"/>
      <c r="H373" s="243"/>
      <c r="I373" s="244"/>
      <c r="J373" s="245"/>
      <c r="K373" s="241"/>
      <c r="L373" s="246"/>
      <c r="M373" s="247"/>
      <c r="N373" s="6"/>
      <c r="O373" s="63"/>
      <c r="P373" s="64"/>
      <c r="Q373" s="65"/>
      <c r="R373" s="65"/>
      <c r="S373" s="248"/>
      <c r="T373" s="249"/>
      <c r="U373" s="250"/>
      <c r="V373" s="250"/>
      <c r="W373" s="251"/>
      <c r="X373" s="252"/>
      <c r="Y373" s="253"/>
      <c r="Z373" s="6"/>
      <c r="AA373" s="238"/>
      <c r="AB373" s="112"/>
      <c r="AC373" s="112"/>
      <c r="AD373" s="157"/>
      <c r="AE373" s="152"/>
      <c r="AF373" s="2"/>
      <c r="AG373" s="173" t="s">
        <v>99</v>
      </c>
      <c r="AH373" s="153"/>
      <c r="AI373" s="172"/>
      <c r="AJ373" s="254" t="s">
        <v>100</v>
      </c>
    </row>
    <row r="374" spans="1:39" ht="15" customHeight="1" thickTop="1">
      <c r="A374" s="25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256"/>
      <c r="P374" s="257"/>
      <c r="Q374" s="258"/>
      <c r="R374" s="258"/>
      <c r="S374" s="259"/>
      <c r="T374" s="260"/>
      <c r="U374" s="261"/>
      <c r="V374" s="261"/>
      <c r="W374" s="262"/>
      <c r="X374" s="263"/>
      <c r="Y374" s="264"/>
      <c r="Z374" s="6"/>
      <c r="AA374" s="152"/>
      <c r="AB374" s="152"/>
      <c r="AC374" s="152"/>
      <c r="AD374" s="152"/>
      <c r="AE374" s="152"/>
      <c r="AF374" s="5"/>
      <c r="AG374" s="90" t="s">
        <v>35</v>
      </c>
      <c r="AH374" s="98" t="s">
        <v>10</v>
      </c>
      <c r="AI374" s="91"/>
      <c r="AJ374" s="265"/>
    </row>
    <row r="375" spans="1:39" ht="18" customHeight="1">
      <c r="A375" s="266" t="s">
        <v>101</v>
      </c>
      <c r="B375" s="267"/>
      <c r="C375" s="267"/>
      <c r="D375" s="267"/>
      <c r="E375" s="267"/>
      <c r="F375" s="267"/>
      <c r="G375" s="267"/>
      <c r="H375" s="267"/>
      <c r="I375" s="6"/>
      <c r="J375" s="6"/>
      <c r="K375" s="6"/>
      <c r="L375" s="6"/>
      <c r="M375" s="6"/>
      <c r="N375" s="6"/>
      <c r="O375" s="268">
        <v>1</v>
      </c>
      <c r="P375" s="269" t="s">
        <v>102</v>
      </c>
      <c r="Q375" s="270"/>
      <c r="R375" s="258"/>
      <c r="S375" s="259"/>
      <c r="T375" s="271"/>
      <c r="U375" s="807" t="s">
        <v>103</v>
      </c>
      <c r="V375" s="808"/>
      <c r="W375" s="262"/>
      <c r="X375" s="263"/>
      <c r="Y375" s="264"/>
      <c r="Z375" s="6"/>
      <c r="AA375" s="171"/>
      <c r="AB375" s="153" t="s">
        <v>104</v>
      </c>
      <c r="AC375" s="153" t="s">
        <v>105</v>
      </c>
      <c r="AD375" s="172"/>
      <c r="AE375" s="152"/>
      <c r="AF375" s="5"/>
      <c r="AG375" s="98" t="s">
        <v>106</v>
      </c>
      <c r="AH375" s="98" t="s">
        <v>107</v>
      </c>
      <c r="AI375" s="91">
        <v>0.67900000000000005</v>
      </c>
      <c r="AJ375" s="265">
        <v>0.84870000000000001</v>
      </c>
    </row>
    <row r="376" spans="1:39" ht="18" customHeight="1" thickBot="1">
      <c r="A376" s="272"/>
      <c r="B376" s="267"/>
      <c r="C376" s="267"/>
      <c r="D376" s="267"/>
      <c r="E376" s="267"/>
      <c r="F376" s="267"/>
      <c r="G376" s="267"/>
      <c r="H376" s="267"/>
      <c r="I376" s="6"/>
      <c r="J376" s="6"/>
      <c r="K376" s="6"/>
      <c r="L376" s="6"/>
      <c r="M376" s="6"/>
      <c r="N376" s="6"/>
      <c r="O376" s="268">
        <v>2</v>
      </c>
      <c r="P376" s="269" t="s">
        <v>108</v>
      </c>
      <c r="Q376" s="273"/>
      <c r="R376" s="258"/>
      <c r="S376" s="259"/>
      <c r="T376" s="274"/>
      <c r="U376" s="807" t="s">
        <v>103</v>
      </c>
      <c r="V376" s="808"/>
      <c r="W376" s="262"/>
      <c r="X376" s="263"/>
      <c r="Y376" s="264"/>
      <c r="Z376" s="6"/>
      <c r="AA376" s="99" t="s">
        <v>10</v>
      </c>
      <c r="AB376" s="98">
        <f>422.3/50</f>
        <v>8.4459999999999997</v>
      </c>
      <c r="AC376" s="98">
        <f>327.54/50</f>
        <v>6.5508000000000006</v>
      </c>
      <c r="AD376" s="91" t="s">
        <v>32</v>
      </c>
      <c r="AE376" s="152"/>
      <c r="AF376" s="5"/>
      <c r="AG376" s="98" t="s">
        <v>62</v>
      </c>
      <c r="AH376" s="98" t="s">
        <v>109</v>
      </c>
      <c r="AI376" s="91">
        <v>0.37080000000000002</v>
      </c>
      <c r="AJ376" s="265">
        <v>0.20599999999999999</v>
      </c>
    </row>
    <row r="377" spans="1:39" ht="18" customHeight="1" thickTop="1">
      <c r="A377" s="275"/>
      <c r="B377" s="276"/>
      <c r="C377" s="276"/>
      <c r="D377" s="276"/>
      <c r="E377" s="276"/>
      <c r="F377" s="277"/>
      <c r="G377" s="277"/>
      <c r="H377" s="278"/>
      <c r="I377" s="277"/>
      <c r="J377" s="278"/>
      <c r="K377" s="279"/>
      <c r="L377" s="6"/>
      <c r="M377" s="6"/>
      <c r="N377" s="6"/>
      <c r="O377" s="268">
        <v>3</v>
      </c>
      <c r="P377" s="269" t="s">
        <v>110</v>
      </c>
      <c r="Q377" s="273"/>
      <c r="R377" s="258"/>
      <c r="S377" s="259"/>
      <c r="T377" s="271"/>
      <c r="U377" s="807" t="s">
        <v>103</v>
      </c>
      <c r="V377" s="808"/>
      <c r="W377" s="262"/>
      <c r="X377" s="263"/>
      <c r="Y377" s="264"/>
      <c r="Z377" s="6"/>
      <c r="AA377" s="280" t="s">
        <v>17</v>
      </c>
      <c r="AB377" s="98">
        <v>0.54120000000000001</v>
      </c>
      <c r="AC377" s="98">
        <v>0.50239999999999996</v>
      </c>
      <c r="AD377" s="91" t="s">
        <v>21</v>
      </c>
      <c r="AE377" s="152"/>
      <c r="AF377" s="5"/>
      <c r="AG377" s="98"/>
      <c r="AH377" s="98"/>
      <c r="AI377" s="91"/>
      <c r="AJ377" s="265"/>
    </row>
    <row r="378" spans="1:39" ht="18" customHeight="1">
      <c r="A378" s="281" t="s">
        <v>111</v>
      </c>
      <c r="B378" s="282"/>
      <c r="C378" s="282"/>
      <c r="D378" s="282"/>
      <c r="E378" s="282"/>
      <c r="F378" s="283"/>
      <c r="G378" s="283"/>
      <c r="H378" s="284"/>
      <c r="I378" s="809" t="s">
        <v>112</v>
      </c>
      <c r="J378" s="810"/>
      <c r="K378" s="285"/>
      <c r="L378" s="6"/>
      <c r="M378" s="6"/>
      <c r="N378" s="6"/>
      <c r="O378" s="268">
        <v>4</v>
      </c>
      <c r="P378" s="269" t="s">
        <v>113</v>
      </c>
      <c r="Q378" s="273"/>
      <c r="R378" s="258"/>
      <c r="S378" s="259"/>
      <c r="T378" s="271"/>
      <c r="U378" s="807" t="s">
        <v>103</v>
      </c>
      <c r="V378" s="808"/>
      <c r="W378" s="262"/>
      <c r="X378" s="263"/>
      <c r="Y378" s="264"/>
      <c r="Z378" s="6"/>
      <c r="AA378" s="99" t="s">
        <v>114</v>
      </c>
      <c r="AB378" s="98">
        <v>0.74399999999999999</v>
      </c>
      <c r="AC378" s="98">
        <v>0.90529999999999999</v>
      </c>
      <c r="AD378" s="91" t="s">
        <v>21</v>
      </c>
      <c r="AE378" s="152"/>
      <c r="AF378" s="238"/>
      <c r="AG378" s="112"/>
      <c r="AH378" s="112"/>
      <c r="AI378" s="157"/>
      <c r="AJ378" s="265"/>
    </row>
    <row r="379" spans="1:39" ht="18" customHeight="1" thickBot="1">
      <c r="A379" s="286"/>
      <c r="B379" s="287"/>
      <c r="C379" s="287"/>
      <c r="D379" s="287"/>
      <c r="E379" s="287"/>
      <c r="F379" s="287"/>
      <c r="G379" s="287"/>
      <c r="H379" s="288"/>
      <c r="I379" s="287"/>
      <c r="J379" s="288"/>
      <c r="K379" s="289"/>
      <c r="L379" s="6"/>
      <c r="M379" s="6"/>
      <c r="N379" s="6"/>
      <c r="O379" s="268">
        <v>5</v>
      </c>
      <c r="P379" s="269" t="s">
        <v>115</v>
      </c>
      <c r="Q379" s="273"/>
      <c r="R379" s="258"/>
      <c r="S379" s="259"/>
      <c r="T379" s="271"/>
      <c r="U379" s="807" t="s">
        <v>103</v>
      </c>
      <c r="V379" s="808"/>
      <c r="W379" s="262"/>
      <c r="X379" s="263"/>
      <c r="Y379" s="264"/>
      <c r="Z379" s="6"/>
      <c r="AA379" s="99" t="s">
        <v>116</v>
      </c>
      <c r="AB379" s="98">
        <v>0.25</v>
      </c>
      <c r="AC379" s="98">
        <v>0.1</v>
      </c>
      <c r="AD379" s="91" t="s">
        <v>21</v>
      </c>
      <c r="AE379" s="152"/>
      <c r="AF379" s="2"/>
      <c r="AG379" s="173" t="s">
        <v>117</v>
      </c>
      <c r="AH379" s="153"/>
      <c r="AI379" s="172"/>
      <c r="AJ379" s="290" t="s">
        <v>118</v>
      </c>
    </row>
    <row r="380" spans="1:39" ht="18" customHeight="1" thickTop="1">
      <c r="A380" s="291" t="s">
        <v>119</v>
      </c>
      <c r="B380" s="292"/>
      <c r="C380" s="292"/>
      <c r="D380" s="292"/>
      <c r="E380" s="292"/>
      <c r="F380" s="293"/>
      <c r="G380" s="293"/>
      <c r="H380" s="294"/>
      <c r="I380" s="295"/>
      <c r="J380" s="296"/>
      <c r="K380" s="297"/>
      <c r="L380" s="6"/>
      <c r="M380" s="6"/>
      <c r="N380" s="6"/>
      <c r="O380" s="268">
        <v>6</v>
      </c>
      <c r="P380" s="269" t="s">
        <v>120</v>
      </c>
      <c r="Q380" s="273"/>
      <c r="R380" s="258"/>
      <c r="S380" s="259"/>
      <c r="T380" s="274"/>
      <c r="U380" s="807" t="s">
        <v>103</v>
      </c>
      <c r="V380" s="808"/>
      <c r="W380" s="262"/>
      <c r="X380" s="263"/>
      <c r="Y380" s="264"/>
      <c r="Z380" s="6"/>
      <c r="AA380" s="99" t="s">
        <v>121</v>
      </c>
      <c r="AB380" s="98">
        <v>2</v>
      </c>
      <c r="AC380" s="98">
        <v>0.8</v>
      </c>
      <c r="AD380" s="91" t="s">
        <v>32</v>
      </c>
      <c r="AE380" s="152"/>
      <c r="AF380" s="5"/>
      <c r="AG380" s="90" t="s">
        <v>35</v>
      </c>
      <c r="AH380" s="90" t="s">
        <v>10</v>
      </c>
      <c r="AI380" s="91"/>
      <c r="AJ380" s="298"/>
    </row>
    <row r="381" spans="1:39" ht="18" customHeight="1">
      <c r="A381" s="299" t="s">
        <v>122</v>
      </c>
      <c r="B381" s="300"/>
      <c r="C381" s="300"/>
      <c r="D381" s="300"/>
      <c r="E381" s="300"/>
      <c r="F381" s="273"/>
      <c r="G381" s="273"/>
      <c r="H381" s="301"/>
      <c r="I381" s="302"/>
      <c r="J381" s="303" t="s">
        <v>123</v>
      </c>
      <c r="K381" s="304"/>
      <c r="L381" s="6"/>
      <c r="M381" s="6"/>
      <c r="N381" s="6"/>
      <c r="O381" s="268">
        <v>7</v>
      </c>
      <c r="P381" s="269" t="s">
        <v>124</v>
      </c>
      <c r="Q381" s="273"/>
      <c r="R381" s="258"/>
      <c r="S381" s="259"/>
      <c r="T381" s="271"/>
      <c r="U381" s="807" t="s">
        <v>103</v>
      </c>
      <c r="V381" s="808"/>
      <c r="W381" s="262"/>
      <c r="X381" s="263"/>
      <c r="Y381" s="264"/>
      <c r="Z381" s="6"/>
      <c r="AA381" s="99" t="s">
        <v>125</v>
      </c>
      <c r="AB381" s="98"/>
      <c r="AC381" s="98"/>
      <c r="AD381" s="91"/>
      <c r="AE381" s="152"/>
      <c r="AF381" s="5"/>
      <c r="AG381" s="117" t="s">
        <v>64</v>
      </c>
      <c r="AH381" s="117" t="s">
        <v>126</v>
      </c>
      <c r="AI381" s="91">
        <v>0.33050000000000002</v>
      </c>
      <c r="AJ381" s="298">
        <v>0.37190000000000001</v>
      </c>
    </row>
    <row r="382" spans="1:39" ht="18" customHeight="1">
      <c r="A382" s="299"/>
      <c r="B382" s="300"/>
      <c r="C382" s="300"/>
      <c r="D382" s="300"/>
      <c r="E382" s="300"/>
      <c r="F382" s="273"/>
      <c r="G382" s="273"/>
      <c r="H382" s="301"/>
      <c r="I382" s="302"/>
      <c r="J382" s="303"/>
      <c r="K382" s="304"/>
      <c r="L382" s="6"/>
      <c r="M382" s="6"/>
      <c r="N382" s="6"/>
      <c r="O382" s="305"/>
      <c r="P382" s="306"/>
      <c r="Q382" s="306"/>
      <c r="R382" s="306"/>
      <c r="S382" s="307"/>
      <c r="T382" s="308"/>
      <c r="U382" s="309"/>
      <c r="V382" s="309"/>
      <c r="W382" s="310"/>
      <c r="X382" s="311"/>
      <c r="Y382" s="312"/>
      <c r="Z382" s="6"/>
      <c r="AA382" s="99"/>
      <c r="AB382" s="98"/>
      <c r="AC382" s="98"/>
      <c r="AD382" s="91"/>
      <c r="AE382" s="152"/>
      <c r="AF382" s="5"/>
      <c r="AG382" s="117" t="s">
        <v>127</v>
      </c>
      <c r="AH382" s="117" t="s">
        <v>128</v>
      </c>
      <c r="AI382" s="91">
        <v>0.3201</v>
      </c>
      <c r="AJ382" s="298">
        <v>0.1759</v>
      </c>
    </row>
    <row r="383" spans="1:39" ht="18" customHeight="1" thickBot="1">
      <c r="A383" s="299" t="s">
        <v>153</v>
      </c>
      <c r="B383" s="300"/>
      <c r="C383" s="300"/>
      <c r="D383" s="300"/>
      <c r="E383" s="300"/>
      <c r="F383" s="273"/>
      <c r="G383" s="273"/>
      <c r="H383" s="301"/>
      <c r="I383" s="302"/>
      <c r="J383" s="303"/>
      <c r="K383" s="304"/>
      <c r="L383" s="6"/>
      <c r="M383" s="6"/>
      <c r="N383" s="6"/>
      <c r="O383" s="316" t="str">
        <f>IF(T383=0,"",O381+1)</f>
        <v/>
      </c>
      <c r="P383" s="137"/>
      <c r="Q383" s="137"/>
      <c r="R383" s="137"/>
      <c r="S383" s="137"/>
      <c r="T383" s="317"/>
      <c r="U383" s="318"/>
      <c r="V383" s="318"/>
      <c r="W383" s="319"/>
      <c r="X383" s="141"/>
      <c r="Y383" s="142"/>
      <c r="Z383" s="6"/>
      <c r="AA383" s="99" t="str">
        <f>AB366</f>
        <v>Conc. Mixer</v>
      </c>
      <c r="AB383" s="98"/>
      <c r="AC383" s="98"/>
      <c r="AD383" s="91"/>
      <c r="AE383" s="152"/>
      <c r="AF383" s="5"/>
      <c r="AG383" s="117" t="s">
        <v>129</v>
      </c>
      <c r="AH383" s="117" t="s">
        <v>130</v>
      </c>
      <c r="AI383" s="91"/>
      <c r="AJ383" s="298">
        <v>0.1331</v>
      </c>
    </row>
    <row r="384" spans="1:39" ht="18" customHeight="1" thickTop="1">
      <c r="A384" s="299" t="s">
        <v>154</v>
      </c>
      <c r="B384" s="313"/>
      <c r="C384" s="313"/>
      <c r="D384" s="313"/>
      <c r="E384" s="313"/>
      <c r="F384" s="314"/>
      <c r="G384" s="314"/>
      <c r="H384" s="315"/>
      <c r="I384" s="302"/>
      <c r="J384" s="303" t="s">
        <v>123</v>
      </c>
      <c r="K384" s="304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320"/>
      <c r="Z384" s="6"/>
      <c r="AA384" s="99" t="str">
        <f>AB367</f>
        <v>Water Tanker</v>
      </c>
      <c r="AB384" s="98"/>
      <c r="AC384" s="98"/>
      <c r="AD384" s="91"/>
      <c r="AE384" s="152"/>
      <c r="AF384" s="5"/>
      <c r="AG384" s="117" t="s">
        <v>41</v>
      </c>
      <c r="AH384" s="117"/>
      <c r="AI384" s="91"/>
      <c r="AJ384" s="298"/>
    </row>
    <row r="385" spans="1:35" ht="18" customHeight="1">
      <c r="A385" s="299" t="s">
        <v>155</v>
      </c>
      <c r="B385" s="313"/>
      <c r="C385" s="313"/>
      <c r="D385" s="313"/>
      <c r="E385" s="313"/>
      <c r="F385" s="314"/>
      <c r="G385" s="314"/>
      <c r="H385" s="315"/>
      <c r="I385" s="302"/>
      <c r="J385" s="303" t="s">
        <v>123</v>
      </c>
      <c r="K385" s="304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321"/>
      <c r="Z385" s="6"/>
      <c r="AA385" s="99"/>
      <c r="AB385" s="98"/>
      <c r="AC385" s="98"/>
      <c r="AD385" s="91"/>
      <c r="AE385" s="152"/>
      <c r="AF385" s="5"/>
      <c r="AG385" s="117" t="s">
        <v>131</v>
      </c>
      <c r="AH385" s="117"/>
      <c r="AI385" s="91"/>
    </row>
    <row r="386" spans="1:35" ht="18" customHeight="1">
      <c r="A386" s="299" t="s">
        <v>156</v>
      </c>
      <c r="B386" s="313"/>
      <c r="C386" s="313"/>
      <c r="D386" s="313"/>
      <c r="E386" s="313"/>
      <c r="F386" s="314"/>
      <c r="G386" s="314"/>
      <c r="H386" s="315"/>
      <c r="I386" s="302"/>
      <c r="J386" s="303" t="s">
        <v>123</v>
      </c>
      <c r="K386" s="304"/>
      <c r="L386" s="6"/>
      <c r="M386" s="24" t="s">
        <v>132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321"/>
      <c r="Z386" s="6"/>
      <c r="AA386" s="99"/>
      <c r="AB386" s="98"/>
      <c r="AC386" s="98"/>
      <c r="AD386" s="91"/>
      <c r="AE386" s="152"/>
      <c r="AF386" s="5"/>
      <c r="AG386" s="117" t="s">
        <v>91</v>
      </c>
      <c r="AH386" s="117"/>
      <c r="AI386" s="91"/>
    </row>
    <row r="387" spans="1:35" ht="17.25" customHeight="1">
      <c r="A387" s="299"/>
      <c r="B387" s="313"/>
      <c r="C387" s="313"/>
      <c r="D387" s="313"/>
      <c r="E387" s="313"/>
      <c r="F387" s="314"/>
      <c r="G387" s="314"/>
      <c r="H387" s="315"/>
      <c r="I387" s="302"/>
      <c r="J387" s="303" t="s">
        <v>123</v>
      </c>
      <c r="K387" s="304"/>
      <c r="L387" s="6"/>
      <c r="M387" s="267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321"/>
      <c r="Z387" s="6"/>
      <c r="AA387" s="238"/>
      <c r="AB387" s="112"/>
      <c r="AC387" s="112"/>
      <c r="AD387" s="157"/>
      <c r="AE387" s="152"/>
      <c r="AF387" s="5"/>
      <c r="AG387" s="117" t="s">
        <v>133</v>
      </c>
      <c r="AH387" s="117"/>
      <c r="AI387" s="91"/>
    </row>
    <row r="388" spans="1:35" ht="16.5" thickBot="1">
      <c r="A388" s="299" t="s">
        <v>157</v>
      </c>
      <c r="B388" s="313"/>
      <c r="C388" s="313"/>
      <c r="D388" s="313"/>
      <c r="E388" s="313"/>
      <c r="F388" s="314"/>
      <c r="G388" s="314"/>
      <c r="H388" s="315"/>
      <c r="I388" s="302"/>
      <c r="J388" s="303"/>
      <c r="K388" s="304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322"/>
      <c r="Z388" s="6"/>
      <c r="AA388" s="323" t="s">
        <v>134</v>
      </c>
      <c r="AB388" s="152"/>
      <c r="AC388" s="152"/>
      <c r="AD388" s="152"/>
      <c r="AE388" s="152"/>
      <c r="AF388" s="5"/>
      <c r="AG388" s="117" t="s">
        <v>43</v>
      </c>
      <c r="AH388" s="117"/>
      <c r="AI388" s="91"/>
    </row>
    <row r="389" spans="1:35" ht="15" customHeight="1" thickTop="1">
      <c r="A389" s="299" t="s">
        <v>158</v>
      </c>
      <c r="B389" s="313"/>
      <c r="C389" s="313"/>
      <c r="D389" s="313"/>
      <c r="E389" s="313"/>
      <c r="F389" s="314"/>
      <c r="G389" s="314"/>
      <c r="H389" s="315"/>
      <c r="I389" s="302"/>
      <c r="J389" s="303" t="s">
        <v>123</v>
      </c>
      <c r="K389" s="304"/>
      <c r="L389" s="6"/>
      <c r="M389" s="324"/>
      <c r="N389" s="325"/>
      <c r="O389" s="325"/>
      <c r="P389" s="326"/>
      <c r="Q389" s="326"/>
      <c r="R389" s="327"/>
      <c r="S389" s="326"/>
      <c r="T389" s="798" t="s">
        <v>135</v>
      </c>
      <c r="U389" s="799"/>
      <c r="V389" s="799"/>
      <c r="W389" s="799"/>
      <c r="X389" s="799"/>
      <c r="Y389" s="800"/>
      <c r="Z389" s="6"/>
      <c r="AF389" s="41"/>
      <c r="AG389" s="42"/>
      <c r="AH389" s="42"/>
      <c r="AI389" s="43"/>
    </row>
    <row r="390" spans="1:35" ht="18" customHeight="1">
      <c r="A390" s="299" t="s">
        <v>159</v>
      </c>
      <c r="B390" s="313"/>
      <c r="C390" s="313"/>
      <c r="D390" s="313"/>
      <c r="E390" s="313"/>
      <c r="F390" s="314"/>
      <c r="G390" s="314"/>
      <c r="H390" s="315"/>
      <c r="I390" s="302"/>
      <c r="J390" s="303" t="s">
        <v>123</v>
      </c>
      <c r="K390" s="304"/>
      <c r="L390" s="6"/>
      <c r="M390" s="328" t="s">
        <v>26</v>
      </c>
      <c r="N390" s="282" t="s">
        <v>136</v>
      </c>
      <c r="O390" s="282"/>
      <c r="P390" s="329"/>
      <c r="Q390" s="329" t="s">
        <v>137</v>
      </c>
      <c r="R390" s="330" t="s">
        <v>25</v>
      </c>
      <c r="S390" s="329"/>
      <c r="T390" s="282" t="s">
        <v>138</v>
      </c>
      <c r="U390" s="282"/>
      <c r="V390" s="282"/>
      <c r="W390" s="282"/>
      <c r="X390" s="282"/>
      <c r="Y390" s="285"/>
      <c r="AA390" s="1" t="s">
        <v>139</v>
      </c>
      <c r="AB390" s="1">
        <v>1.1000000000000001</v>
      </c>
    </row>
    <row r="391" spans="1:35" ht="18" customHeight="1" thickBot="1">
      <c r="A391" s="299" t="s">
        <v>160</v>
      </c>
      <c r="B391" s="313"/>
      <c r="C391" s="313"/>
      <c r="D391" s="313"/>
      <c r="E391" s="313"/>
      <c r="F391" s="314"/>
      <c r="G391" s="314"/>
      <c r="H391" s="315"/>
      <c r="I391" s="302"/>
      <c r="J391" s="303" t="s">
        <v>123</v>
      </c>
      <c r="K391" s="304"/>
      <c r="L391" s="6"/>
      <c r="M391" s="331"/>
      <c r="N391" s="332"/>
      <c r="O391" s="332"/>
      <c r="P391" s="333"/>
      <c r="Q391" s="333"/>
      <c r="R391" s="334"/>
      <c r="S391" s="333"/>
      <c r="T391" s="335" t="s">
        <v>140</v>
      </c>
      <c r="U391" s="335"/>
      <c r="V391" s="335"/>
      <c r="W391" s="335"/>
      <c r="X391" s="335"/>
      <c r="Y391" s="285"/>
      <c r="AA391" s="1" t="s">
        <v>141</v>
      </c>
      <c r="AB391" s="1">
        <v>2.5000000000000001E-3</v>
      </c>
    </row>
    <row r="392" spans="1:35" ht="18" customHeight="1" thickTop="1">
      <c r="A392" s="299" t="s">
        <v>161</v>
      </c>
      <c r="B392" s="313"/>
      <c r="C392" s="313"/>
      <c r="D392" s="313"/>
      <c r="E392" s="313"/>
      <c r="F392" s="314"/>
      <c r="G392" s="314"/>
      <c r="H392" s="315"/>
      <c r="I392" s="302"/>
      <c r="J392" s="303" t="s">
        <v>123</v>
      </c>
      <c r="K392" s="304"/>
      <c r="L392" s="6"/>
      <c r="M392" s="336"/>
      <c r="N392" s="65"/>
      <c r="O392" s="65"/>
      <c r="P392" s="66"/>
      <c r="Q392" s="66"/>
      <c r="R392" s="337"/>
      <c r="S392" s="66"/>
      <c r="T392" s="65"/>
      <c r="U392" s="65"/>
      <c r="V392" s="65"/>
      <c r="W392" s="65"/>
      <c r="X392" s="65"/>
      <c r="Y392" s="338"/>
    </row>
    <row r="393" spans="1:35" ht="18" customHeight="1" thickBot="1">
      <c r="A393" s="299" t="s">
        <v>162</v>
      </c>
      <c r="B393" s="313"/>
      <c r="C393" s="313"/>
      <c r="D393" s="313"/>
      <c r="E393" s="313"/>
      <c r="F393" s="314"/>
      <c r="G393" s="314"/>
      <c r="H393" s="315"/>
      <c r="I393" s="302"/>
      <c r="J393" s="303" t="s">
        <v>123</v>
      </c>
      <c r="K393" s="341"/>
      <c r="L393" s="6"/>
      <c r="M393" s="342"/>
      <c r="N393" s="258"/>
      <c r="O393" s="258"/>
      <c r="P393" s="343"/>
      <c r="Q393" s="343"/>
      <c r="R393" s="344"/>
      <c r="S393" s="343"/>
      <c r="T393" s="258"/>
      <c r="U393" s="258"/>
      <c r="V393" s="258"/>
      <c r="W393" s="258"/>
      <c r="X393" s="258"/>
      <c r="Y393" s="345"/>
      <c r="AA393" s="346" t="s">
        <v>142</v>
      </c>
    </row>
    <row r="394" spans="1:35" ht="18" customHeight="1" thickTop="1">
      <c r="A394" s="347"/>
      <c r="B394" s="348"/>
      <c r="C394" s="348"/>
      <c r="D394" s="348"/>
      <c r="E394" s="348"/>
      <c r="F394" s="349"/>
      <c r="G394" s="349"/>
      <c r="H394" s="349"/>
      <c r="I394" s="350"/>
      <c r="J394" s="351"/>
      <c r="K394" s="352"/>
      <c r="L394" s="6"/>
      <c r="M394" s="342"/>
      <c r="N394" s="258"/>
      <c r="O394" s="258"/>
      <c r="P394" s="343"/>
      <c r="Q394" s="343"/>
      <c r="R394" s="344"/>
      <c r="S394" s="343"/>
      <c r="T394" s="258"/>
      <c r="U394" s="258"/>
      <c r="V394" s="258"/>
      <c r="W394" s="258"/>
      <c r="X394" s="258"/>
      <c r="Y394" s="345"/>
      <c r="AA394" s="1" t="s">
        <v>143</v>
      </c>
      <c r="AC394" s="1">
        <v>1</v>
      </c>
    </row>
    <row r="395" spans="1:35" ht="18" customHeight="1">
      <c r="A395" s="353"/>
      <c r="B395" s="339"/>
      <c r="C395" s="339"/>
      <c r="D395" s="339"/>
      <c r="E395" s="339"/>
      <c r="F395" s="16"/>
      <c r="G395" s="16"/>
      <c r="H395" s="16"/>
      <c r="I395" s="340"/>
      <c r="J395" s="354"/>
      <c r="K395" s="355"/>
      <c r="L395" s="6"/>
      <c r="M395" s="342"/>
      <c r="N395" s="258"/>
      <c r="O395" s="258"/>
      <c r="P395" s="343"/>
      <c r="Q395" s="343"/>
      <c r="R395" s="344"/>
      <c r="S395" s="343"/>
      <c r="T395" s="258"/>
      <c r="U395" s="258"/>
      <c r="V395" s="258"/>
      <c r="W395" s="258"/>
      <c r="X395" s="258"/>
      <c r="Y395" s="345"/>
      <c r="AA395" s="1" t="s">
        <v>144</v>
      </c>
      <c r="AC395" s="1">
        <v>2</v>
      </c>
    </row>
    <row r="396" spans="1:35" ht="18" customHeight="1">
      <c r="A396" s="353"/>
      <c r="B396" s="339"/>
      <c r="C396" s="339"/>
      <c r="D396" s="339"/>
      <c r="E396" s="339"/>
      <c r="F396" s="16"/>
      <c r="G396" s="16"/>
      <c r="H396" s="16"/>
      <c r="I396" s="340"/>
      <c r="J396" s="354"/>
      <c r="K396" s="355"/>
      <c r="L396" s="6"/>
      <c r="M396" s="342"/>
      <c r="N396" s="258"/>
      <c r="O396" s="258"/>
      <c r="P396" s="343"/>
      <c r="Q396" s="343"/>
      <c r="R396" s="344"/>
      <c r="S396" s="343"/>
      <c r="T396" s="258"/>
      <c r="U396" s="258"/>
      <c r="V396" s="258"/>
      <c r="W396" s="258"/>
      <c r="X396" s="258"/>
      <c r="Y396" s="345"/>
      <c r="AA396" s="1" t="s">
        <v>48</v>
      </c>
      <c r="AC396" s="1">
        <v>0.04</v>
      </c>
    </row>
    <row r="397" spans="1:35" ht="18" customHeight="1">
      <c r="A397" s="353"/>
      <c r="B397" s="339"/>
      <c r="C397" s="339"/>
      <c r="D397" s="339"/>
      <c r="E397" s="339"/>
      <c r="F397" s="16"/>
      <c r="G397" s="16"/>
      <c r="H397" s="16"/>
      <c r="I397" s="340"/>
      <c r="J397" s="354"/>
      <c r="K397" s="355"/>
      <c r="L397" s="6"/>
      <c r="M397" s="342"/>
      <c r="N397" s="258"/>
      <c r="O397" s="258"/>
      <c r="P397" s="343"/>
      <c r="Q397" s="343"/>
      <c r="R397" s="344"/>
      <c r="S397" s="343"/>
      <c r="T397" s="258"/>
      <c r="U397" s="258"/>
      <c r="V397" s="258"/>
      <c r="W397" s="258"/>
      <c r="X397" s="258"/>
      <c r="Y397" s="345"/>
      <c r="AA397" s="1" t="s">
        <v>145</v>
      </c>
      <c r="AC397" s="1">
        <v>1.5</v>
      </c>
    </row>
    <row r="398" spans="1:35" ht="18" customHeight="1" thickBot="1">
      <c r="A398" s="356"/>
      <c r="B398" s="6"/>
      <c r="C398" s="6"/>
      <c r="D398" s="6"/>
      <c r="E398" s="6"/>
      <c r="F398" s="6"/>
      <c r="G398" s="6"/>
      <c r="H398" s="6"/>
      <c r="I398" s="357"/>
      <c r="J398" s="358"/>
      <c r="K398" s="355"/>
      <c r="L398" s="6"/>
      <c r="M398" s="359"/>
      <c r="N398" s="137"/>
      <c r="O398" s="137"/>
      <c r="P398" s="138"/>
      <c r="Q398" s="138"/>
      <c r="R398" s="360"/>
      <c r="S398" s="138"/>
      <c r="T398" s="137"/>
      <c r="U398" s="137"/>
      <c r="V398" s="137"/>
      <c r="W398" s="137"/>
      <c r="X398" s="137"/>
      <c r="Y398" s="361"/>
      <c r="AA398" s="1" t="s">
        <v>146</v>
      </c>
      <c r="AC398" s="1">
        <v>0.86309999999999998</v>
      </c>
    </row>
    <row r="399" spans="1:35" ht="12" thickTop="1">
      <c r="A399" s="362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321"/>
      <c r="Z399" s="6"/>
    </row>
    <row r="400" spans="1:35" ht="15">
      <c r="A400" s="266" t="s">
        <v>147</v>
      </c>
      <c r="B400" s="267"/>
      <c r="C400" s="267"/>
      <c r="D400" s="267"/>
      <c r="E400" s="267"/>
      <c r="F400" s="267"/>
      <c r="G400" s="267"/>
      <c r="H400" s="26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321"/>
      <c r="Z400" s="6"/>
    </row>
    <row r="401" spans="1:119" ht="12" thickBot="1">
      <c r="A401" s="363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321"/>
      <c r="Z401" s="6"/>
    </row>
    <row r="402" spans="1:119" ht="13.5" customHeight="1" thickTop="1">
      <c r="A402" s="364"/>
      <c r="B402" s="349"/>
      <c r="C402" s="349"/>
      <c r="D402" s="349"/>
      <c r="E402" s="349"/>
      <c r="F402" s="349"/>
      <c r="G402" s="365"/>
      <c r="H402" s="801" t="s">
        <v>148</v>
      </c>
      <c r="I402" s="801"/>
      <c r="J402" s="801"/>
      <c r="K402" s="801"/>
      <c r="L402" s="801"/>
      <c r="M402" s="801"/>
      <c r="N402" s="801"/>
      <c r="O402" s="801"/>
      <c r="P402" s="801"/>
      <c r="Q402" s="801"/>
      <c r="R402" s="801"/>
      <c r="S402" s="365"/>
      <c r="T402" s="803" t="s">
        <v>149</v>
      </c>
      <c r="U402" s="801"/>
      <c r="V402" s="801"/>
      <c r="W402" s="801"/>
      <c r="X402" s="801"/>
      <c r="Y402" s="804"/>
    </row>
    <row r="403" spans="1:119">
      <c r="A403" s="366"/>
      <c r="B403" s="367"/>
      <c r="C403" s="367"/>
      <c r="D403" s="367"/>
      <c r="E403" s="367"/>
      <c r="F403" s="367"/>
      <c r="G403" s="368"/>
      <c r="H403" s="802"/>
      <c r="I403" s="802"/>
      <c r="J403" s="802"/>
      <c r="K403" s="802"/>
      <c r="L403" s="802"/>
      <c r="M403" s="802"/>
      <c r="N403" s="802"/>
      <c r="O403" s="802"/>
      <c r="P403" s="802"/>
      <c r="Q403" s="802"/>
      <c r="R403" s="802"/>
      <c r="S403" s="368"/>
      <c r="T403" s="805"/>
      <c r="U403" s="802"/>
      <c r="V403" s="802"/>
      <c r="W403" s="802"/>
      <c r="X403" s="802"/>
      <c r="Y403" s="806"/>
    </row>
    <row r="404" spans="1:119" s="14" customFormat="1" ht="54.75" customHeight="1">
      <c r="A404" s="369" t="s">
        <v>150</v>
      </c>
      <c r="B404" s="370"/>
      <c r="C404" s="370"/>
      <c r="D404" s="370"/>
      <c r="E404" s="370"/>
      <c r="F404" s="370"/>
      <c r="G404" s="371"/>
      <c r="H404" s="370"/>
      <c r="I404" s="370"/>
      <c r="J404" s="370"/>
      <c r="K404" s="370"/>
      <c r="L404" s="370"/>
      <c r="M404" s="370"/>
      <c r="N404" s="370"/>
      <c r="O404" s="370"/>
      <c r="P404" s="370"/>
      <c r="Q404" s="370"/>
      <c r="R404" s="370"/>
      <c r="S404" s="370"/>
      <c r="T404" s="372" t="s">
        <v>151</v>
      </c>
      <c r="U404" s="370"/>
      <c r="V404" s="370"/>
      <c r="W404" s="370"/>
      <c r="X404" s="370"/>
      <c r="Y404" s="373"/>
    </row>
    <row r="405" spans="1:119" s="14" customFormat="1" ht="54.75" customHeight="1">
      <c r="A405" s="374" t="s">
        <v>163</v>
      </c>
      <c r="B405" s="375"/>
      <c r="C405" s="375"/>
      <c r="D405" s="375"/>
      <c r="E405" s="375"/>
      <c r="F405" s="375"/>
      <c r="G405" s="376"/>
      <c r="H405" s="375"/>
      <c r="I405" s="375"/>
      <c r="J405" s="375"/>
      <c r="K405" s="375"/>
      <c r="L405" s="375"/>
      <c r="M405" s="375"/>
      <c r="N405" s="375"/>
      <c r="O405" s="375"/>
      <c r="P405" s="375"/>
      <c r="Q405" s="375"/>
      <c r="R405" s="375"/>
      <c r="S405" s="375"/>
      <c r="T405" s="377" t="s">
        <v>151</v>
      </c>
      <c r="U405" s="375"/>
      <c r="V405" s="375"/>
      <c r="W405" s="375"/>
      <c r="X405" s="375"/>
      <c r="Y405" s="378"/>
    </row>
    <row r="406" spans="1:119" s="14" customFormat="1" ht="54.75" customHeight="1" thickBot="1">
      <c r="A406" s="385" t="s">
        <v>164</v>
      </c>
      <c r="B406" s="379"/>
      <c r="C406" s="379"/>
      <c r="D406" s="379"/>
      <c r="E406" s="379"/>
      <c r="F406" s="379"/>
      <c r="G406" s="380"/>
      <c r="H406" s="379"/>
      <c r="I406" s="379"/>
      <c r="J406" s="379"/>
      <c r="K406" s="379"/>
      <c r="L406" s="379"/>
      <c r="M406" s="379"/>
      <c r="N406" s="379"/>
      <c r="O406" s="379"/>
      <c r="P406" s="379"/>
      <c r="Q406" s="379"/>
      <c r="R406" s="379"/>
      <c r="S406" s="379"/>
      <c r="T406" s="381"/>
      <c r="U406" s="379"/>
      <c r="V406" s="379"/>
      <c r="W406" s="379"/>
      <c r="X406" s="379"/>
      <c r="Y406" s="382"/>
    </row>
    <row r="407" spans="1:119" ht="19.5" customHeight="1" thickTop="1">
      <c r="A407" s="901" t="s">
        <v>165</v>
      </c>
      <c r="B407" s="902"/>
      <c r="C407" s="902"/>
      <c r="D407" s="902"/>
      <c r="E407" s="902"/>
      <c r="F407" s="902"/>
      <c r="G407" s="902"/>
      <c r="H407" s="902"/>
      <c r="I407" s="902"/>
      <c r="J407" s="902"/>
      <c r="K407" s="902"/>
      <c r="L407" s="902"/>
      <c r="M407" s="903"/>
      <c r="N407" s="904" t="s">
        <v>1</v>
      </c>
      <c r="O407" s="905"/>
      <c r="P407" s="905"/>
      <c r="Q407" s="906"/>
      <c r="R407" s="910" t="s">
        <v>2</v>
      </c>
      <c r="S407" s="911"/>
      <c r="T407" s="911"/>
      <c r="U407" s="911"/>
      <c r="V407" s="911"/>
      <c r="W407" s="911"/>
      <c r="X407" s="911"/>
      <c r="Y407" s="912"/>
    </row>
    <row r="408" spans="1:119" ht="20.25" customHeight="1">
      <c r="A408" s="919" t="s">
        <v>166</v>
      </c>
      <c r="B408" s="920"/>
      <c r="C408" s="920"/>
      <c r="D408" s="920"/>
      <c r="E408" s="920"/>
      <c r="F408" s="920"/>
      <c r="G408" s="920"/>
      <c r="H408" s="920"/>
      <c r="I408" s="920"/>
      <c r="J408" s="920"/>
      <c r="K408" s="920"/>
      <c r="L408" s="920"/>
      <c r="M408" s="921"/>
      <c r="N408" s="907"/>
      <c r="O408" s="908"/>
      <c r="P408" s="908"/>
      <c r="Q408" s="909"/>
      <c r="R408" s="913"/>
      <c r="S408" s="914"/>
      <c r="T408" s="914"/>
      <c r="U408" s="914"/>
      <c r="V408" s="914"/>
      <c r="W408" s="914"/>
      <c r="X408" s="914"/>
      <c r="Y408" s="915"/>
    </row>
    <row r="409" spans="1:119" ht="15.75" customHeight="1" thickBot="1">
      <c r="A409" s="922" t="s">
        <v>3</v>
      </c>
      <c r="B409" s="923"/>
      <c r="C409" s="923"/>
      <c r="D409" s="923"/>
      <c r="E409" s="923"/>
      <c r="F409" s="923"/>
      <c r="G409" s="923"/>
      <c r="H409" s="923"/>
      <c r="I409" s="923"/>
      <c r="J409" s="923"/>
      <c r="K409" s="923"/>
      <c r="L409" s="923"/>
      <c r="M409" s="924"/>
      <c r="N409" s="907"/>
      <c r="O409" s="908"/>
      <c r="P409" s="908"/>
      <c r="Q409" s="909"/>
      <c r="R409" s="916"/>
      <c r="S409" s="917"/>
      <c r="T409" s="917"/>
      <c r="U409" s="917"/>
      <c r="V409" s="917"/>
      <c r="W409" s="917"/>
      <c r="X409" s="917"/>
      <c r="Y409" s="918"/>
    </row>
    <row r="410" spans="1:119" ht="19.5" customHeight="1" thickTop="1">
      <c r="A410" s="879" t="str">
        <f>A329</f>
        <v>KEGIATAN: PEMBANGUN JALAN PROVINSI PASAMAN - PASAMAN BARAT</v>
      </c>
      <c r="B410" s="880"/>
      <c r="C410" s="880"/>
      <c r="D410" s="880"/>
      <c r="E410" s="880"/>
      <c r="F410" s="880"/>
      <c r="G410" s="880"/>
      <c r="H410" s="880"/>
      <c r="I410" s="880"/>
      <c r="J410" s="880"/>
      <c r="K410" s="880"/>
      <c r="L410" s="880"/>
      <c r="M410" s="881"/>
      <c r="N410" s="882" t="s">
        <v>4</v>
      </c>
      <c r="O410" s="883"/>
      <c r="P410" s="886">
        <f>P329+1</f>
        <v>42113</v>
      </c>
      <c r="Q410" s="887"/>
      <c r="R410" s="890" t="s">
        <v>152</v>
      </c>
      <c r="S410" s="891"/>
      <c r="T410" s="891"/>
      <c r="U410" s="891"/>
      <c r="V410" s="891"/>
      <c r="W410" s="891"/>
      <c r="X410" s="891"/>
      <c r="Y410" s="892"/>
      <c r="AB410" s="2" t="s">
        <v>5</v>
      </c>
      <c r="AC410" s="3" t="s">
        <v>6</v>
      </c>
      <c r="AD410" s="4"/>
      <c r="AE410" s="2" t="s">
        <v>7</v>
      </c>
      <c r="AF410" s="3" t="s">
        <v>6</v>
      </c>
      <c r="AG410" s="4"/>
      <c r="AH410" s="2" t="s">
        <v>8</v>
      </c>
      <c r="AI410" s="3" t="s">
        <v>6</v>
      </c>
      <c r="AJ410" s="4" t="s">
        <v>9</v>
      </c>
    </row>
    <row r="411" spans="1:119" ht="15.75" customHeight="1">
      <c r="A411" s="879" t="str">
        <f>A330</f>
        <v>RUAS : LUBUK SIKAPING - TALU</v>
      </c>
      <c r="B411" s="880"/>
      <c r="C411" s="880"/>
      <c r="D411" s="880"/>
      <c r="E411" s="880"/>
      <c r="F411" s="880"/>
      <c r="G411" s="880"/>
      <c r="H411" s="880"/>
      <c r="I411" s="880"/>
      <c r="J411" s="880"/>
      <c r="K411" s="880"/>
      <c r="L411" s="880"/>
      <c r="M411" s="881"/>
      <c r="N411" s="882"/>
      <c r="O411" s="883"/>
      <c r="P411" s="886"/>
      <c r="Q411" s="887"/>
      <c r="R411" s="893"/>
      <c r="S411" s="894"/>
      <c r="T411" s="894"/>
      <c r="U411" s="894"/>
      <c r="V411" s="894"/>
      <c r="W411" s="894"/>
      <c r="X411" s="894"/>
      <c r="Y411" s="895"/>
      <c r="AB411" s="5" t="s">
        <v>10</v>
      </c>
      <c r="AC411" s="6"/>
      <c r="AD411" s="7"/>
      <c r="AE411" s="5" t="s">
        <v>10</v>
      </c>
      <c r="AF411" s="6"/>
      <c r="AG411" s="7"/>
      <c r="AH411" s="5" t="s">
        <v>10</v>
      </c>
      <c r="AI411" s="6"/>
      <c r="AJ411" s="7"/>
    </row>
    <row r="412" spans="1:119" s="14" customFormat="1" ht="4.5" customHeight="1" thickBot="1">
      <c r="A412" s="8"/>
      <c r="B412" s="9"/>
      <c r="C412" s="9"/>
      <c r="D412" s="9"/>
      <c r="E412" s="10"/>
      <c r="F412" s="9"/>
      <c r="G412" s="9"/>
      <c r="H412" s="11"/>
      <c r="I412" s="12"/>
      <c r="J412" s="12"/>
      <c r="K412" s="12"/>
      <c r="L412" s="12"/>
      <c r="M412" s="13"/>
      <c r="N412" s="884"/>
      <c r="O412" s="885"/>
      <c r="P412" s="888"/>
      <c r="Q412" s="889"/>
      <c r="R412" s="896"/>
      <c r="S412" s="897"/>
      <c r="T412" s="897"/>
      <c r="U412" s="897"/>
      <c r="V412" s="897"/>
      <c r="W412" s="897"/>
      <c r="X412" s="897"/>
      <c r="Y412" s="898"/>
      <c r="AB412" s="15"/>
      <c r="AC412" s="16"/>
      <c r="AD412" s="17"/>
      <c r="AE412" s="15"/>
      <c r="AF412" s="16"/>
      <c r="AG412" s="17"/>
      <c r="AH412" s="15"/>
      <c r="AI412" s="16"/>
      <c r="AJ412" s="17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</row>
    <row r="413" spans="1:119" ht="12" thickTop="1">
      <c r="A413" s="18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20"/>
      <c r="S413" s="19"/>
      <c r="T413" s="19"/>
      <c r="U413" s="19"/>
      <c r="V413" s="19"/>
      <c r="W413" s="21"/>
      <c r="X413" s="19"/>
      <c r="Y413" s="22"/>
      <c r="Z413" s="6"/>
      <c r="AA413" s="6"/>
      <c r="AB413" s="5" t="s">
        <v>11</v>
      </c>
      <c r="AC413" s="6">
        <v>1.1000000000000001</v>
      </c>
      <c r="AD413" s="7" t="s">
        <v>12</v>
      </c>
      <c r="AE413" s="5" t="s">
        <v>13</v>
      </c>
      <c r="AF413" s="6">
        <v>15</v>
      </c>
      <c r="AG413" s="7" t="s">
        <v>14</v>
      </c>
      <c r="AH413" s="5"/>
      <c r="AI413" s="6"/>
      <c r="AJ413" s="7"/>
    </row>
    <row r="414" spans="1:119" ht="15" customHeight="1">
      <c r="A414" s="23" t="s">
        <v>15</v>
      </c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24" t="s">
        <v>16</v>
      </c>
      <c r="P414" s="19"/>
      <c r="Q414" s="19"/>
      <c r="R414" s="19"/>
      <c r="S414" s="19"/>
      <c r="T414" s="19"/>
      <c r="U414" s="19"/>
      <c r="V414" s="19"/>
      <c r="W414" s="21"/>
      <c r="X414" s="19"/>
      <c r="Y414" s="22"/>
      <c r="Z414" s="6"/>
      <c r="AA414" s="6"/>
      <c r="AB414" s="5" t="s">
        <v>17</v>
      </c>
      <c r="AC414" s="25">
        <f>10/50</f>
        <v>0.2</v>
      </c>
      <c r="AD414" s="7" t="s">
        <v>18</v>
      </c>
      <c r="AE414" s="5" t="s">
        <v>17</v>
      </c>
      <c r="AF414" s="25">
        <f>10/50</f>
        <v>0.2</v>
      </c>
      <c r="AG414" s="7" t="s">
        <v>18</v>
      </c>
      <c r="AH414" s="5" t="s">
        <v>17</v>
      </c>
      <c r="AI414" s="25">
        <f>4.08/50</f>
        <v>8.1600000000000006E-2</v>
      </c>
      <c r="AJ414" s="7">
        <f>6.24/50</f>
        <v>0.12480000000000001</v>
      </c>
    </row>
    <row r="415" spans="1:119" ht="9" customHeight="1" thickBot="1">
      <c r="A415" s="26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24"/>
      <c r="P415" s="19"/>
      <c r="Q415" s="19"/>
      <c r="R415" s="19"/>
      <c r="S415" s="19"/>
      <c r="T415" s="19"/>
      <c r="U415" s="19"/>
      <c r="V415" s="19"/>
      <c r="W415" s="19"/>
      <c r="X415" s="19"/>
      <c r="Y415" s="27"/>
      <c r="Z415" s="6"/>
      <c r="AB415" s="5"/>
      <c r="AC415" s="25"/>
      <c r="AD415" s="7"/>
      <c r="AE415" s="5"/>
      <c r="AF415" s="25"/>
      <c r="AG415" s="7"/>
      <c r="AH415" s="5"/>
      <c r="AI415" s="25"/>
      <c r="AJ415" s="7"/>
    </row>
    <row r="416" spans="1:119" ht="13.5" thickTop="1">
      <c r="A416" s="899" t="s">
        <v>19</v>
      </c>
      <c r="B416" s="900"/>
      <c r="C416" s="28"/>
      <c r="D416" s="28"/>
      <c r="E416" s="28"/>
      <c r="F416" s="28"/>
      <c r="G416" s="28"/>
      <c r="H416" s="28"/>
      <c r="I416" s="29"/>
      <c r="J416" s="28"/>
      <c r="K416" s="29"/>
      <c r="L416" s="28"/>
      <c r="M416" s="30"/>
      <c r="N416" s="31"/>
      <c r="O416" s="32"/>
      <c r="P416" s="33"/>
      <c r="Q416" s="33"/>
      <c r="R416" s="34"/>
      <c r="S416" s="35"/>
      <c r="T416" s="36"/>
      <c r="U416" s="35"/>
      <c r="V416" s="36"/>
      <c r="W416" s="33"/>
      <c r="X416" s="33"/>
      <c r="Y416" s="37"/>
      <c r="Z416" s="6"/>
      <c r="AA416" s="6"/>
      <c r="AB416" s="5" t="s">
        <v>20</v>
      </c>
      <c r="AC416" s="6">
        <v>4.4999999999999998E-2</v>
      </c>
      <c r="AD416" s="7" t="s">
        <v>21</v>
      </c>
      <c r="AE416" s="5" t="s">
        <v>20</v>
      </c>
      <c r="AF416" s="6">
        <v>1.6E-2</v>
      </c>
      <c r="AG416" s="7" t="s">
        <v>21</v>
      </c>
      <c r="AH416" s="5" t="s">
        <v>20</v>
      </c>
      <c r="AI416" s="6">
        <v>9.7000000000000003E-3</v>
      </c>
      <c r="AJ416" s="7">
        <v>2.4E-2</v>
      </c>
    </row>
    <row r="417" spans="1:36" ht="12.75" customHeight="1">
      <c r="A417" s="869" t="s">
        <v>22</v>
      </c>
      <c r="B417" s="870"/>
      <c r="C417" s="871" t="s">
        <v>23</v>
      </c>
      <c r="D417" s="872"/>
      <c r="E417" s="872"/>
      <c r="F417" s="872"/>
      <c r="G417" s="872"/>
      <c r="H417" s="872"/>
      <c r="I417" s="873"/>
      <c r="J417" s="874" t="s">
        <v>24</v>
      </c>
      <c r="K417" s="875"/>
      <c r="L417" s="874" t="s">
        <v>25</v>
      </c>
      <c r="M417" s="876"/>
      <c r="N417" s="31"/>
      <c r="O417" s="38" t="s">
        <v>26</v>
      </c>
      <c r="P417" s="874" t="s">
        <v>27</v>
      </c>
      <c r="Q417" s="877"/>
      <c r="R417" s="875"/>
      <c r="S417" s="39" t="s">
        <v>24</v>
      </c>
      <c r="T417" s="40" t="s">
        <v>28</v>
      </c>
      <c r="U417" s="862" t="s">
        <v>29</v>
      </c>
      <c r="V417" s="878"/>
      <c r="W417" s="862" t="s">
        <v>30</v>
      </c>
      <c r="X417" s="863"/>
      <c r="Y417" s="864"/>
      <c r="Z417" s="6"/>
      <c r="AB417" s="41" t="s">
        <v>31</v>
      </c>
      <c r="AC417" s="42">
        <f>1.5/50</f>
        <v>0.03</v>
      </c>
      <c r="AD417" s="43" t="s">
        <v>32</v>
      </c>
      <c r="AE417" s="41"/>
      <c r="AF417" s="42"/>
      <c r="AG417" s="43"/>
      <c r="AH417" s="41"/>
      <c r="AI417" s="42"/>
      <c r="AJ417" s="43"/>
    </row>
    <row r="418" spans="1:36" ht="15.75" thickBot="1">
      <c r="A418" s="44"/>
      <c r="B418" s="45"/>
      <c r="C418" s="46"/>
      <c r="D418" s="46"/>
      <c r="E418" s="46"/>
      <c r="F418" s="46"/>
      <c r="G418" s="46"/>
      <c r="H418" s="46"/>
      <c r="I418" s="47"/>
      <c r="J418" s="46"/>
      <c r="K418" s="47"/>
      <c r="L418" s="46"/>
      <c r="M418" s="48"/>
      <c r="N418" s="31"/>
      <c r="O418" s="49"/>
      <c r="P418" s="50"/>
      <c r="Q418" s="50"/>
      <c r="R418" s="51"/>
      <c r="S418" s="50"/>
      <c r="T418" s="51"/>
      <c r="U418" s="50"/>
      <c r="V418" s="51"/>
      <c r="W418" s="50"/>
      <c r="X418" s="50"/>
      <c r="Y418" s="52"/>
      <c r="Z418" s="6"/>
      <c r="AB418" s="6"/>
      <c r="AC418" s="53"/>
      <c r="AD418" s="6"/>
      <c r="AE418" s="6"/>
      <c r="AF418" s="6"/>
      <c r="AG418" s="6"/>
      <c r="AH418" s="6"/>
    </row>
    <row r="419" spans="1:36" ht="11.25" customHeight="1" thickTop="1">
      <c r="A419" s="54"/>
      <c r="B419" s="55"/>
      <c r="C419" s="56"/>
      <c r="D419" s="57"/>
      <c r="E419" s="57"/>
      <c r="F419" s="57"/>
      <c r="G419" s="57"/>
      <c r="H419" s="57"/>
      <c r="I419" s="58"/>
      <c r="J419" s="59"/>
      <c r="K419" s="60"/>
      <c r="L419" s="61"/>
      <c r="M419" s="62"/>
      <c r="N419" s="6"/>
      <c r="O419" s="63"/>
      <c r="P419" s="64"/>
      <c r="Q419" s="65"/>
      <c r="R419" s="66"/>
      <c r="S419" s="67"/>
      <c r="T419" s="60"/>
      <c r="U419" s="68"/>
      <c r="V419" s="69"/>
      <c r="W419" s="70"/>
      <c r="X419" s="71"/>
      <c r="Y419" s="72"/>
      <c r="Z419" s="6"/>
      <c r="AB419" s="73"/>
      <c r="AC419" s="6"/>
      <c r="AD419" s="6"/>
      <c r="AE419" s="6"/>
      <c r="AF419" s="6"/>
      <c r="AG419" s="6"/>
      <c r="AH419" s="6"/>
    </row>
    <row r="420" spans="1:36" ht="18" customHeight="1">
      <c r="A420" s="865" t="s">
        <v>170</v>
      </c>
      <c r="B420" s="866"/>
      <c r="C420" s="74" t="s">
        <v>171</v>
      </c>
      <c r="D420" s="75"/>
      <c r="E420" s="76"/>
      <c r="F420" s="76"/>
      <c r="G420" s="76"/>
      <c r="H420" s="76"/>
      <c r="I420" s="77"/>
      <c r="J420" s="78">
        <f>0.300008823788935/7</f>
        <v>4.2858403398419287E-2</v>
      </c>
      <c r="K420" s="79" t="s">
        <v>172</v>
      </c>
      <c r="L420" s="867"/>
      <c r="M420" s="868"/>
      <c r="N420" s="6"/>
      <c r="O420" s="80"/>
      <c r="P420" s="81"/>
      <c r="Q420" s="81"/>
      <c r="R420" s="81"/>
      <c r="S420" s="82"/>
      <c r="T420" s="83"/>
      <c r="U420" s="831"/>
      <c r="V420" s="832"/>
      <c r="W420" s="833"/>
      <c r="X420" s="834"/>
      <c r="Y420" s="835"/>
      <c r="Z420" s="6"/>
      <c r="AA420" s="859" t="s">
        <v>33</v>
      </c>
      <c r="AB420" s="860"/>
      <c r="AC420" s="860"/>
      <c r="AD420" s="861"/>
      <c r="AE420" s="6"/>
      <c r="AF420" s="6"/>
      <c r="AG420" s="84" t="s">
        <v>34</v>
      </c>
      <c r="AH420" s="387"/>
      <c r="AI420" s="387"/>
      <c r="AJ420" s="388"/>
    </row>
    <row r="421" spans="1:36" ht="18" customHeight="1">
      <c r="A421" s="855" t="s">
        <v>173</v>
      </c>
      <c r="B421" s="856"/>
      <c r="C421" s="85" t="s">
        <v>174</v>
      </c>
      <c r="D421" s="75"/>
      <c r="E421" s="76"/>
      <c r="F421" s="76"/>
      <c r="G421" s="76"/>
      <c r="H421" s="76"/>
      <c r="I421" s="77"/>
      <c r="J421" s="78">
        <f>0.0833333333333333/7</f>
        <v>1.1904761904761901E-2</v>
      </c>
      <c r="K421" s="79" t="s">
        <v>172</v>
      </c>
      <c r="L421" s="857"/>
      <c r="M421" s="858"/>
      <c r="N421" s="86"/>
      <c r="O421" s="87"/>
      <c r="P421" s="88"/>
      <c r="Q421" s="89"/>
      <c r="R421" s="89"/>
      <c r="S421" s="82"/>
      <c r="T421" s="83"/>
      <c r="U421" s="831"/>
      <c r="V421" s="832"/>
      <c r="W421" s="833"/>
      <c r="X421" s="834"/>
      <c r="Y421" s="835"/>
      <c r="Z421" s="6"/>
      <c r="AA421" s="5"/>
      <c r="AB421" s="90" t="s">
        <v>35</v>
      </c>
      <c r="AC421" s="90" t="s">
        <v>36</v>
      </c>
      <c r="AD421" s="91"/>
      <c r="AE421" s="6"/>
      <c r="AF421" s="6"/>
      <c r="AG421" s="92" t="s">
        <v>35</v>
      </c>
      <c r="AH421" s="93" t="s">
        <v>36</v>
      </c>
      <c r="AI421" s="94" t="s">
        <v>10</v>
      </c>
      <c r="AJ421" s="95"/>
    </row>
    <row r="422" spans="1:36" ht="18" customHeight="1">
      <c r="A422" s="855"/>
      <c r="B422" s="856"/>
      <c r="C422" s="85"/>
      <c r="D422" s="75"/>
      <c r="E422" s="76"/>
      <c r="F422" s="76"/>
      <c r="G422" s="76"/>
      <c r="H422" s="76"/>
      <c r="I422" s="77"/>
      <c r="J422" s="96"/>
      <c r="K422" s="79"/>
      <c r="L422" s="857"/>
      <c r="M422" s="858"/>
      <c r="N422" s="86"/>
      <c r="O422" s="87"/>
      <c r="P422" s="88"/>
      <c r="Q422" s="89"/>
      <c r="R422" s="89"/>
      <c r="S422" s="82"/>
      <c r="T422" s="97"/>
      <c r="U422" s="831"/>
      <c r="V422" s="832"/>
      <c r="W422" s="833"/>
      <c r="X422" s="834"/>
      <c r="Y422" s="835"/>
      <c r="Z422" s="6"/>
      <c r="AA422" s="5"/>
      <c r="AB422" s="98" t="s">
        <v>37</v>
      </c>
      <c r="AC422" s="98" t="s">
        <v>38</v>
      </c>
      <c r="AD422" s="91"/>
      <c r="AE422" s="6"/>
      <c r="AF422" s="6"/>
      <c r="AG422" s="99" t="s">
        <v>39</v>
      </c>
      <c r="AH422" s="98" t="s">
        <v>38</v>
      </c>
      <c r="AI422" s="90" t="s">
        <v>40</v>
      </c>
      <c r="AJ422" s="91">
        <v>1.08</v>
      </c>
    </row>
    <row r="423" spans="1:36" ht="18" customHeight="1">
      <c r="A423" s="855"/>
      <c r="B423" s="856"/>
      <c r="C423" s="85"/>
      <c r="D423" s="75"/>
      <c r="E423" s="76"/>
      <c r="F423" s="76"/>
      <c r="G423" s="76"/>
      <c r="H423" s="76"/>
      <c r="I423" s="77"/>
      <c r="J423" s="96"/>
      <c r="K423" s="79"/>
      <c r="L423" s="857"/>
      <c r="M423" s="858"/>
      <c r="N423" s="86"/>
      <c r="O423" s="87"/>
      <c r="P423" s="100"/>
      <c r="Q423" s="101"/>
      <c r="R423" s="101"/>
      <c r="S423" s="82"/>
      <c r="T423" s="102"/>
      <c r="U423" s="831"/>
      <c r="V423" s="832"/>
      <c r="W423" s="833"/>
      <c r="X423" s="834"/>
      <c r="Y423" s="835"/>
      <c r="Z423" s="6"/>
      <c r="AA423" s="5"/>
      <c r="AB423" s="98" t="s">
        <v>41</v>
      </c>
      <c r="AC423" s="98" t="s">
        <v>42</v>
      </c>
      <c r="AD423" s="91"/>
      <c r="AE423" s="6"/>
      <c r="AF423" s="6"/>
      <c r="AG423" s="99" t="s">
        <v>43</v>
      </c>
      <c r="AH423" s="98" t="s">
        <v>42</v>
      </c>
      <c r="AI423" s="98" t="s">
        <v>17</v>
      </c>
      <c r="AJ423" s="91">
        <f>161/50</f>
        <v>3.22</v>
      </c>
    </row>
    <row r="424" spans="1:36" ht="18" customHeight="1">
      <c r="A424" s="855"/>
      <c r="B424" s="856"/>
      <c r="C424" s="85"/>
      <c r="D424" s="75"/>
      <c r="E424" s="76"/>
      <c r="F424" s="76"/>
      <c r="G424" s="76"/>
      <c r="H424" s="76"/>
      <c r="I424" s="77"/>
      <c r="J424" s="96"/>
      <c r="K424" s="79"/>
      <c r="L424" s="857"/>
      <c r="M424" s="858"/>
      <c r="N424" s="103"/>
      <c r="O424" s="104"/>
      <c r="P424" s="105"/>
      <c r="Q424" s="106"/>
      <c r="R424" s="107"/>
      <c r="S424" s="108"/>
      <c r="T424" s="109"/>
      <c r="U424" s="831"/>
      <c r="V424" s="832"/>
      <c r="W424" s="833"/>
      <c r="X424" s="834"/>
      <c r="Y424" s="835"/>
      <c r="Z424" s="6"/>
      <c r="AA424" s="5"/>
      <c r="AB424" s="98" t="s">
        <v>43</v>
      </c>
      <c r="AC424" s="98"/>
      <c r="AD424" s="91"/>
      <c r="AE424" s="6"/>
      <c r="AF424" s="6"/>
      <c r="AG424" s="99"/>
      <c r="AH424" s="98" t="s">
        <v>44</v>
      </c>
      <c r="AI424" s="98" t="s">
        <v>45</v>
      </c>
      <c r="AJ424" s="91">
        <v>0.4829</v>
      </c>
    </row>
    <row r="425" spans="1:36" ht="17.25" customHeight="1">
      <c r="A425" s="855"/>
      <c r="B425" s="856"/>
      <c r="C425" s="85"/>
      <c r="D425" s="75"/>
      <c r="E425" s="76"/>
      <c r="F425" s="76"/>
      <c r="G425" s="76"/>
      <c r="H425" s="76"/>
      <c r="I425" s="77"/>
      <c r="J425" s="96"/>
      <c r="K425" s="79"/>
      <c r="L425" s="857"/>
      <c r="M425" s="858"/>
      <c r="N425" s="103"/>
      <c r="O425" s="104"/>
      <c r="P425" s="89"/>
      <c r="Q425" s="106"/>
      <c r="R425" s="110"/>
      <c r="S425" s="108"/>
      <c r="T425" s="111"/>
      <c r="U425" s="831"/>
      <c r="V425" s="832"/>
      <c r="W425" s="833"/>
      <c r="X425" s="834"/>
      <c r="Y425" s="835"/>
      <c r="Z425" s="6"/>
      <c r="AA425" s="41"/>
      <c r="AB425" s="42"/>
      <c r="AC425" s="112"/>
      <c r="AD425" s="43"/>
      <c r="AE425" s="98"/>
      <c r="AF425" s="98"/>
      <c r="AG425" s="99"/>
      <c r="AH425" s="98"/>
      <c r="AI425" s="98"/>
      <c r="AJ425" s="7"/>
    </row>
    <row r="426" spans="1:36" ht="17.25" customHeight="1">
      <c r="A426" s="855"/>
      <c r="B426" s="856"/>
      <c r="C426" s="85"/>
      <c r="D426" s="75"/>
      <c r="E426" s="76"/>
      <c r="F426" s="76"/>
      <c r="G426" s="76"/>
      <c r="H426" s="76"/>
      <c r="I426" s="77"/>
      <c r="J426" s="96"/>
      <c r="K426" s="79"/>
      <c r="L426" s="857"/>
      <c r="M426" s="858"/>
      <c r="N426" s="113"/>
      <c r="O426" s="104"/>
      <c r="P426" s="81"/>
      <c r="Q426" s="114"/>
      <c r="R426" s="115"/>
      <c r="S426" s="108"/>
      <c r="T426" s="116"/>
      <c r="U426" s="831"/>
      <c r="V426" s="832"/>
      <c r="W426" s="833"/>
      <c r="X426" s="834"/>
      <c r="Y426" s="835"/>
      <c r="Z426" s="6"/>
      <c r="AA426" s="836" t="s">
        <v>46</v>
      </c>
      <c r="AB426" s="837"/>
      <c r="AC426" s="837"/>
      <c r="AD426" s="837"/>
      <c r="AE426" s="838"/>
      <c r="AG426" s="859" t="s">
        <v>47</v>
      </c>
      <c r="AH426" s="860"/>
      <c r="AI426" s="860"/>
      <c r="AJ426" s="861"/>
    </row>
    <row r="427" spans="1:36" ht="17.25" customHeight="1">
      <c r="A427" s="855"/>
      <c r="B427" s="856"/>
      <c r="C427" s="85"/>
      <c r="D427" s="75"/>
      <c r="E427" s="76"/>
      <c r="F427" s="76"/>
      <c r="G427" s="76"/>
      <c r="H427" s="76"/>
      <c r="I427" s="77"/>
      <c r="J427" s="96"/>
      <c r="K427" s="79"/>
      <c r="L427" s="857"/>
      <c r="M427" s="858"/>
      <c r="N427" s="113"/>
      <c r="O427" s="104"/>
      <c r="P427" s="88"/>
      <c r="Q427" s="106"/>
      <c r="R427" s="110"/>
      <c r="S427" s="108"/>
      <c r="T427" s="116"/>
      <c r="U427" s="831"/>
      <c r="V427" s="832"/>
      <c r="W427" s="833"/>
      <c r="X427" s="834"/>
      <c r="Y427" s="835"/>
      <c r="Z427" s="6"/>
      <c r="AA427" s="99"/>
      <c r="AB427" s="98" t="s">
        <v>48</v>
      </c>
      <c r="AC427" s="98"/>
      <c r="AD427" s="98">
        <v>9.5000000000000001E-2</v>
      </c>
      <c r="AE427" s="91" t="s">
        <v>21</v>
      </c>
      <c r="AG427" s="5"/>
      <c r="AH427" s="90" t="s">
        <v>35</v>
      </c>
      <c r="AI427" s="90" t="s">
        <v>36</v>
      </c>
      <c r="AJ427" s="91"/>
    </row>
    <row r="428" spans="1:36" ht="18" customHeight="1">
      <c r="A428" s="855"/>
      <c r="B428" s="856"/>
      <c r="C428" s="85"/>
      <c r="D428" s="75"/>
      <c r="E428" s="76"/>
      <c r="F428" s="76"/>
      <c r="G428" s="76"/>
      <c r="H428" s="76"/>
      <c r="I428" s="77"/>
      <c r="J428" s="96"/>
      <c r="K428" s="79"/>
      <c r="L428" s="857"/>
      <c r="M428" s="858"/>
      <c r="N428" s="113"/>
      <c r="O428" s="104"/>
      <c r="P428" s="118"/>
      <c r="Q428" s="115"/>
      <c r="R428" s="115"/>
      <c r="S428" s="108"/>
      <c r="T428" s="109"/>
      <c r="U428" s="831"/>
      <c r="V428" s="832"/>
      <c r="W428" s="833"/>
      <c r="X428" s="834"/>
      <c r="Y428" s="835"/>
      <c r="Z428" s="6"/>
      <c r="AA428" s="99"/>
      <c r="AB428" s="383" t="s">
        <v>49</v>
      </c>
      <c r="AC428" s="98"/>
      <c r="AD428" s="98">
        <v>10.445</v>
      </c>
      <c r="AE428" s="91" t="s">
        <v>32</v>
      </c>
      <c r="AG428" s="5"/>
      <c r="AH428" s="98" t="s">
        <v>50</v>
      </c>
      <c r="AI428" s="98" t="s">
        <v>38</v>
      </c>
      <c r="AJ428" s="91"/>
    </row>
    <row r="429" spans="1:36" ht="18" customHeight="1">
      <c r="A429" s="855"/>
      <c r="B429" s="856"/>
      <c r="C429" s="85"/>
      <c r="D429" s="75"/>
      <c r="E429" s="76"/>
      <c r="F429" s="76"/>
      <c r="G429" s="76"/>
      <c r="H429" s="76"/>
      <c r="I429" s="77"/>
      <c r="J429" s="96"/>
      <c r="K429" s="79"/>
      <c r="L429" s="857"/>
      <c r="M429" s="858"/>
      <c r="N429" s="113"/>
      <c r="O429" s="104"/>
      <c r="P429" s="120"/>
      <c r="Q429" s="110"/>
      <c r="R429" s="110"/>
      <c r="S429" s="108"/>
      <c r="T429" s="109"/>
      <c r="U429" s="831"/>
      <c r="V429" s="832"/>
      <c r="W429" s="833"/>
      <c r="X429" s="834"/>
      <c r="Y429" s="835"/>
      <c r="Z429" s="6"/>
      <c r="AA429" s="99"/>
      <c r="AB429" s="384" t="s">
        <v>51</v>
      </c>
      <c r="AC429" s="98"/>
      <c r="AD429" s="98">
        <v>0.1187</v>
      </c>
      <c r="AE429" s="91" t="s">
        <v>21</v>
      </c>
      <c r="AG429" s="5"/>
      <c r="AH429" s="98" t="s">
        <v>41</v>
      </c>
      <c r="AI429" s="98" t="s">
        <v>42</v>
      </c>
      <c r="AJ429" s="91"/>
    </row>
    <row r="430" spans="1:36" ht="18" customHeight="1">
      <c r="A430" s="855"/>
      <c r="B430" s="856"/>
      <c r="C430" s="85"/>
      <c r="D430" s="75"/>
      <c r="E430" s="76"/>
      <c r="F430" s="76"/>
      <c r="G430" s="76"/>
      <c r="H430" s="76"/>
      <c r="I430" s="77"/>
      <c r="J430" s="96"/>
      <c r="K430" s="79"/>
      <c r="L430" s="857"/>
      <c r="M430" s="858"/>
      <c r="N430" s="113"/>
      <c r="O430" s="104"/>
      <c r="P430" s="120"/>
      <c r="Q430" s="122"/>
      <c r="R430" s="123"/>
      <c r="S430" s="108"/>
      <c r="T430" s="109"/>
      <c r="U430" s="831"/>
      <c r="V430" s="832"/>
      <c r="W430" s="833"/>
      <c r="X430" s="834"/>
      <c r="Y430" s="835"/>
      <c r="Z430" s="6"/>
      <c r="AA430" s="99"/>
      <c r="AB430" s="98" t="s">
        <v>52</v>
      </c>
      <c r="AC430" s="98"/>
      <c r="AD430" s="98">
        <v>0.75309999999999999</v>
      </c>
      <c r="AE430" s="91" t="s">
        <v>21</v>
      </c>
      <c r="AG430" s="5"/>
      <c r="AH430" s="98"/>
      <c r="AI430" s="98"/>
      <c r="AJ430" s="91"/>
    </row>
    <row r="431" spans="1:36" ht="18" customHeight="1">
      <c r="A431" s="855"/>
      <c r="B431" s="856"/>
      <c r="C431" s="85"/>
      <c r="D431" s="75"/>
      <c r="E431" s="76"/>
      <c r="F431" s="76"/>
      <c r="G431" s="76"/>
      <c r="H431" s="76"/>
      <c r="I431" s="77"/>
      <c r="J431" s="96"/>
      <c r="K431" s="79"/>
      <c r="L431" s="857"/>
      <c r="M431" s="858"/>
      <c r="N431" s="6"/>
      <c r="O431" s="104"/>
      <c r="P431" s="124"/>
      <c r="Q431" s="120"/>
      <c r="R431" s="120"/>
      <c r="S431" s="82"/>
      <c r="T431" s="109"/>
      <c r="U431" s="831"/>
      <c r="V431" s="832"/>
      <c r="W431" s="833"/>
      <c r="X431" s="834"/>
      <c r="Y431" s="835"/>
      <c r="Z431" s="6"/>
      <c r="AA431" s="99"/>
      <c r="AB431" s="98"/>
      <c r="AC431" s="125"/>
      <c r="AD431" s="125"/>
      <c r="AE431" s="91"/>
      <c r="AF431" s="98"/>
      <c r="AG431" s="41"/>
      <c r="AH431" s="42"/>
      <c r="AI431" s="112"/>
      <c r="AJ431" s="43"/>
    </row>
    <row r="432" spans="1:36" ht="18" customHeight="1">
      <c r="A432" s="855"/>
      <c r="B432" s="856"/>
      <c r="C432" s="85"/>
      <c r="D432" s="75"/>
      <c r="E432" s="76"/>
      <c r="F432" s="76"/>
      <c r="G432" s="76"/>
      <c r="H432" s="76"/>
      <c r="I432" s="77"/>
      <c r="J432" s="96"/>
      <c r="K432" s="79"/>
      <c r="L432" s="857"/>
      <c r="M432" s="858"/>
      <c r="N432" s="6"/>
      <c r="O432" s="104"/>
      <c r="P432" s="120"/>
      <c r="Q432" s="120"/>
      <c r="R432" s="120"/>
      <c r="S432" s="82"/>
      <c r="T432" s="109"/>
      <c r="U432" s="831"/>
      <c r="V432" s="832"/>
      <c r="W432" s="833"/>
      <c r="X432" s="834"/>
      <c r="Y432" s="835"/>
      <c r="Z432" s="6"/>
      <c r="AA432" s="99"/>
      <c r="AB432" s="98" t="s">
        <v>53</v>
      </c>
      <c r="AC432" s="126"/>
      <c r="AD432" s="127" t="s">
        <v>54</v>
      </c>
      <c r="AE432" s="91"/>
      <c r="AG432" s="128" t="s">
        <v>55</v>
      </c>
      <c r="AH432" s="128" t="s">
        <v>56</v>
      </c>
      <c r="AI432" s="129"/>
      <c r="AJ432" s="130"/>
    </row>
    <row r="433" spans="1:42" ht="18" customHeight="1">
      <c r="A433" s="855"/>
      <c r="B433" s="856"/>
      <c r="C433" s="85"/>
      <c r="D433" s="75"/>
      <c r="E433" s="76"/>
      <c r="F433" s="76"/>
      <c r="G433" s="76"/>
      <c r="H433" s="76"/>
      <c r="I433" s="77"/>
      <c r="J433" s="96"/>
      <c r="K433" s="79"/>
      <c r="L433" s="857"/>
      <c r="M433" s="858"/>
      <c r="N433" s="6"/>
      <c r="O433" s="104"/>
      <c r="P433" s="120"/>
      <c r="Q433" s="89"/>
      <c r="R433" s="89"/>
      <c r="S433" s="82"/>
      <c r="T433" s="116"/>
      <c r="U433" s="831"/>
      <c r="V433" s="832"/>
      <c r="W433" s="833"/>
      <c r="X433" s="834"/>
      <c r="Y433" s="835"/>
      <c r="Z433" s="6"/>
      <c r="AA433" s="99"/>
      <c r="AB433" s="98" t="s">
        <v>57</v>
      </c>
      <c r="AC433" s="98"/>
      <c r="AD433" s="98" t="s">
        <v>58</v>
      </c>
      <c r="AE433" s="91"/>
      <c r="AG433" s="5"/>
      <c r="AH433" s="90" t="s">
        <v>35</v>
      </c>
      <c r="AI433" s="90" t="s">
        <v>36</v>
      </c>
      <c r="AJ433" s="91"/>
    </row>
    <row r="434" spans="1:42" ht="18" customHeight="1">
      <c r="A434" s="855"/>
      <c r="B434" s="856"/>
      <c r="C434" s="85"/>
      <c r="D434" s="75"/>
      <c r="E434" s="76"/>
      <c r="F434" s="76"/>
      <c r="G434" s="76"/>
      <c r="H434" s="76"/>
      <c r="I434" s="77"/>
      <c r="J434" s="96"/>
      <c r="K434" s="79"/>
      <c r="L434" s="857"/>
      <c r="M434" s="858"/>
      <c r="N434" s="6"/>
      <c r="O434" s="80"/>
      <c r="P434" s="85"/>
      <c r="Q434" s="131"/>
      <c r="R434" s="132"/>
      <c r="S434" s="82"/>
      <c r="T434" s="133"/>
      <c r="U434" s="831"/>
      <c r="V434" s="832"/>
      <c r="W434" s="833"/>
      <c r="X434" s="834"/>
      <c r="Y434" s="835"/>
      <c r="Z434" s="6"/>
      <c r="AA434" s="99"/>
      <c r="AB434" s="98"/>
      <c r="AC434" s="98"/>
      <c r="AD434" s="98" t="s">
        <v>59</v>
      </c>
      <c r="AE434" s="91"/>
      <c r="AG434" s="5" t="str">
        <f>AH434</f>
        <v>Jack Hammer</v>
      </c>
      <c r="AH434" s="98" t="s">
        <v>60</v>
      </c>
      <c r="AI434" s="98" t="s">
        <v>38</v>
      </c>
      <c r="AJ434" s="91"/>
    </row>
    <row r="435" spans="1:42" ht="18" customHeight="1" thickBot="1">
      <c r="A435" s="134"/>
      <c r="B435" s="135"/>
      <c r="C435" s="136"/>
      <c r="D435" s="137"/>
      <c r="E435" s="137"/>
      <c r="F435" s="137"/>
      <c r="G435" s="137"/>
      <c r="H435" s="137"/>
      <c r="I435" s="138"/>
      <c r="J435" s="139"/>
      <c r="K435" s="140"/>
      <c r="L435" s="141"/>
      <c r="M435" s="142"/>
      <c r="N435" s="6"/>
      <c r="O435" s="80"/>
      <c r="P435" s="85"/>
      <c r="Q435" s="131"/>
      <c r="R435" s="132"/>
      <c r="S435" s="82"/>
      <c r="T435" s="386"/>
      <c r="U435" s="831"/>
      <c r="V435" s="832"/>
      <c r="W435" s="833"/>
      <c r="X435" s="834"/>
      <c r="Y435" s="835"/>
      <c r="Z435" s="6"/>
      <c r="AA435" s="99"/>
      <c r="AB435" s="98" t="s">
        <v>38</v>
      </c>
      <c r="AC435" s="98"/>
      <c r="AD435" s="98"/>
      <c r="AE435" s="91"/>
      <c r="AG435" s="5" t="str">
        <f>AH435</f>
        <v>Dump Truck</v>
      </c>
      <c r="AH435" s="98" t="s">
        <v>41</v>
      </c>
      <c r="AI435" s="98" t="s">
        <v>42</v>
      </c>
      <c r="AJ435" s="91"/>
    </row>
    <row r="436" spans="1:42" ht="18" customHeight="1" thickTop="1">
      <c r="A436" s="143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6"/>
      <c r="O436" s="80"/>
      <c r="P436" s="85"/>
      <c r="Q436" s="131"/>
      <c r="R436" s="132"/>
      <c r="S436" s="82"/>
      <c r="T436" s="386"/>
      <c r="U436" s="831"/>
      <c r="V436" s="832"/>
      <c r="W436" s="833"/>
      <c r="X436" s="834"/>
      <c r="Y436" s="835"/>
      <c r="Z436" s="6"/>
      <c r="AA436" s="99"/>
      <c r="AB436" s="98" t="s">
        <v>61</v>
      </c>
      <c r="AC436" s="98"/>
      <c r="AD436" s="98"/>
      <c r="AE436" s="91"/>
      <c r="AG436" s="5" t="str">
        <f>AH436</f>
        <v>Compressor</v>
      </c>
      <c r="AH436" s="98" t="s">
        <v>62</v>
      </c>
      <c r="AI436" s="98"/>
      <c r="AJ436" s="91"/>
    </row>
    <row r="437" spans="1:42" ht="17.25" customHeight="1">
      <c r="A437" s="145" t="s">
        <v>63</v>
      </c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6"/>
      <c r="O437" s="80"/>
      <c r="P437" s="85"/>
      <c r="Q437" s="131"/>
      <c r="R437" s="132"/>
      <c r="S437" s="82"/>
      <c r="T437" s="147"/>
      <c r="U437" s="831"/>
      <c r="V437" s="832"/>
      <c r="W437" s="833"/>
      <c r="X437" s="834"/>
      <c r="Y437" s="835"/>
      <c r="Z437" s="6"/>
      <c r="AA437" s="148"/>
      <c r="AB437" s="98" t="s">
        <v>42</v>
      </c>
      <c r="AC437" s="98"/>
      <c r="AD437" s="98"/>
      <c r="AE437" s="91"/>
      <c r="AG437" s="5" t="s">
        <v>64</v>
      </c>
      <c r="AH437" s="6"/>
      <c r="AI437" s="98"/>
      <c r="AJ437" s="7"/>
    </row>
    <row r="438" spans="1:42" ht="15" customHeight="1" thickBot="1">
      <c r="A438" s="149"/>
      <c r="B438" s="150"/>
      <c r="C438" s="150"/>
      <c r="D438" s="150"/>
      <c r="E438" s="150"/>
      <c r="F438" s="150"/>
      <c r="G438" s="150"/>
      <c r="H438" s="150"/>
      <c r="I438" s="150"/>
      <c r="J438" s="150"/>
      <c r="K438" s="150"/>
      <c r="L438" s="150"/>
      <c r="M438" s="150"/>
      <c r="N438" s="6"/>
      <c r="O438" s="80"/>
      <c r="P438" s="85"/>
      <c r="Q438" s="131"/>
      <c r="R438" s="132"/>
      <c r="S438" s="82"/>
      <c r="T438" s="151"/>
      <c r="U438" s="831"/>
      <c r="V438" s="832"/>
      <c r="W438" s="833"/>
      <c r="X438" s="834"/>
      <c r="Y438" s="835"/>
      <c r="Z438" s="6"/>
      <c r="AA438" s="99"/>
      <c r="AB438" s="98"/>
      <c r="AC438" s="98"/>
      <c r="AD438" s="98"/>
      <c r="AE438" s="91"/>
      <c r="AF438" s="152"/>
      <c r="AG438" s="153"/>
      <c r="AH438" s="153"/>
      <c r="AI438" s="153"/>
      <c r="AJ438" s="3"/>
    </row>
    <row r="439" spans="1:42" ht="18" customHeight="1" thickTop="1">
      <c r="A439" s="839" t="s">
        <v>65</v>
      </c>
      <c r="B439" s="840"/>
      <c r="C439" s="843" t="s">
        <v>66</v>
      </c>
      <c r="D439" s="844"/>
      <c r="E439" s="844"/>
      <c r="F439" s="844"/>
      <c r="G439" s="844"/>
      <c r="H439" s="844"/>
      <c r="I439" s="845"/>
      <c r="J439" s="849" t="s">
        <v>67</v>
      </c>
      <c r="K439" s="850"/>
      <c r="L439" s="849" t="s">
        <v>67</v>
      </c>
      <c r="M439" s="851"/>
      <c r="N439" s="6"/>
      <c r="O439" s="80" t="str">
        <f>IF(U439=0,"",O438+1)</f>
        <v/>
      </c>
      <c r="P439" s="154" t="str">
        <f>IF(U439=0,"",HLOOKUP(LARGE(#REF!,#REF!),#REF!,3,FALSE))</f>
        <v/>
      </c>
      <c r="Q439" s="154"/>
      <c r="R439" s="155"/>
      <c r="S439" s="131"/>
      <c r="T439" s="132"/>
      <c r="U439" s="831"/>
      <c r="V439" s="832"/>
      <c r="W439" s="833"/>
      <c r="X439" s="834"/>
      <c r="Y439" s="835"/>
      <c r="Z439" s="6"/>
      <c r="AA439" s="156"/>
      <c r="AB439" s="112"/>
      <c r="AC439" s="112"/>
      <c r="AD439" s="112"/>
      <c r="AE439" s="157"/>
      <c r="AF439" s="152"/>
      <c r="AG439" s="152"/>
      <c r="AH439" s="152"/>
      <c r="AI439" s="152"/>
    </row>
    <row r="440" spans="1:42" ht="18" customHeight="1" thickBot="1">
      <c r="A440" s="841"/>
      <c r="B440" s="842"/>
      <c r="C440" s="846"/>
      <c r="D440" s="847"/>
      <c r="E440" s="847"/>
      <c r="F440" s="847"/>
      <c r="G440" s="847"/>
      <c r="H440" s="847"/>
      <c r="I440" s="848"/>
      <c r="J440" s="852" t="s">
        <v>68</v>
      </c>
      <c r="K440" s="853"/>
      <c r="L440" s="846" t="s">
        <v>69</v>
      </c>
      <c r="M440" s="854"/>
      <c r="N440" s="6"/>
      <c r="O440" s="80"/>
      <c r="P440" s="131"/>
      <c r="Q440" s="131"/>
      <c r="R440" s="132"/>
      <c r="S440" s="131"/>
      <c r="T440" s="158"/>
      <c r="U440" s="831"/>
      <c r="V440" s="832"/>
      <c r="W440" s="833"/>
      <c r="X440" s="834"/>
      <c r="Y440" s="835"/>
      <c r="Z440" s="6"/>
      <c r="AA440" s="159"/>
      <c r="AB440" s="152"/>
      <c r="AC440" s="152"/>
      <c r="AD440" s="152"/>
      <c r="AE440" s="152"/>
      <c r="AF440" s="152"/>
      <c r="AG440" s="152"/>
      <c r="AH440" s="152"/>
      <c r="AI440" s="152"/>
    </row>
    <row r="441" spans="1:42" ht="18" customHeight="1" thickTop="1">
      <c r="A441" s="160"/>
      <c r="B441" s="60"/>
      <c r="C441" s="161"/>
      <c r="D441" s="65"/>
      <c r="E441" s="65"/>
      <c r="F441" s="65"/>
      <c r="G441" s="65"/>
      <c r="H441" s="65"/>
      <c r="I441" s="162"/>
      <c r="J441" s="163"/>
      <c r="K441" s="55"/>
      <c r="L441" s="164"/>
      <c r="M441" s="165"/>
      <c r="N441" s="166"/>
      <c r="O441" s="167"/>
      <c r="P441" s="168"/>
      <c r="Q441" s="154"/>
      <c r="R441" s="154"/>
      <c r="S441" s="169"/>
      <c r="T441" s="170"/>
      <c r="U441" s="831"/>
      <c r="V441" s="832"/>
      <c r="W441" s="833"/>
      <c r="X441" s="834"/>
      <c r="Y441" s="835"/>
      <c r="Z441" s="6"/>
      <c r="AA441" s="171"/>
      <c r="AB441" s="153"/>
      <c r="AC441" s="153"/>
      <c r="AD441" s="172"/>
      <c r="AE441" s="152"/>
      <c r="AF441" s="2"/>
      <c r="AG441" s="173" t="s">
        <v>70</v>
      </c>
      <c r="AH441" s="153"/>
      <c r="AI441" s="153"/>
      <c r="AJ441" s="174" t="s">
        <v>71</v>
      </c>
      <c r="AL441" s="836" t="s">
        <v>72</v>
      </c>
      <c r="AM441" s="837"/>
      <c r="AN441" s="837"/>
      <c r="AO441" s="837"/>
      <c r="AP441" s="838"/>
    </row>
    <row r="442" spans="1:42" ht="18" customHeight="1">
      <c r="A442" s="175"/>
      <c r="B442" s="176"/>
      <c r="C442" s="177"/>
      <c r="D442" s="178"/>
      <c r="E442" s="179"/>
      <c r="F442" s="179"/>
      <c r="G442" s="179"/>
      <c r="H442" s="179"/>
      <c r="I442" s="180"/>
      <c r="J442" s="181"/>
      <c r="K442" s="182"/>
      <c r="L442" s="823"/>
      <c r="M442" s="824"/>
      <c r="N442" s="166"/>
      <c r="O442" s="80"/>
      <c r="P442" s="85"/>
      <c r="Q442" s="131"/>
      <c r="R442" s="131"/>
      <c r="S442" s="183"/>
      <c r="T442" s="184"/>
      <c r="U442" s="831"/>
      <c r="V442" s="832"/>
      <c r="W442" s="833"/>
      <c r="X442" s="834"/>
      <c r="Y442" s="835"/>
      <c r="Z442" s="6"/>
      <c r="AA442" s="99" t="s">
        <v>73</v>
      </c>
      <c r="AB442" s="185" t="s">
        <v>74</v>
      </c>
      <c r="AC442" s="98"/>
      <c r="AD442" s="91"/>
      <c r="AE442" s="152"/>
      <c r="AF442" s="5"/>
      <c r="AG442" s="98"/>
      <c r="AH442" s="98"/>
      <c r="AI442" s="98"/>
      <c r="AJ442" s="186"/>
      <c r="AL442" s="5"/>
      <c r="AM442" s="6"/>
      <c r="AN442" s="6"/>
      <c r="AO442" s="6"/>
      <c r="AP442" s="7"/>
    </row>
    <row r="443" spans="1:42" ht="18" customHeight="1">
      <c r="A443" s="175"/>
      <c r="B443" s="187"/>
      <c r="C443" s="188"/>
      <c r="D443" s="178"/>
      <c r="E443" s="189"/>
      <c r="F443" s="178"/>
      <c r="G443" s="178"/>
      <c r="H443" s="178"/>
      <c r="I443" s="190"/>
      <c r="J443" s="191"/>
      <c r="K443" s="192"/>
      <c r="L443" s="823"/>
      <c r="M443" s="824"/>
      <c r="N443" s="6"/>
      <c r="O443" s="80"/>
      <c r="P443" s="85"/>
      <c r="Q443" s="131"/>
      <c r="R443" s="131"/>
      <c r="S443" s="183"/>
      <c r="T443" s="184"/>
      <c r="U443" s="831"/>
      <c r="V443" s="832"/>
      <c r="W443" s="833"/>
      <c r="X443" s="834"/>
      <c r="Y443" s="835"/>
      <c r="Z443" s="6"/>
      <c r="AA443" s="99">
        <v>1.1000000000000001</v>
      </c>
      <c r="AB443" s="98" t="s">
        <v>75</v>
      </c>
      <c r="AC443" s="193">
        <v>1.17</v>
      </c>
      <c r="AD443" s="91" t="s">
        <v>21</v>
      </c>
      <c r="AE443" s="152"/>
      <c r="AF443" s="194" t="s">
        <v>76</v>
      </c>
      <c r="AG443" s="98" t="s">
        <v>77</v>
      </c>
      <c r="AH443" s="98">
        <v>1.2585999999999999</v>
      </c>
      <c r="AI443" s="98" t="s">
        <v>78</v>
      </c>
      <c r="AJ443" s="186" t="s">
        <v>79</v>
      </c>
      <c r="AL443" s="5"/>
      <c r="AM443" s="6"/>
      <c r="AN443" s="6"/>
      <c r="AO443" s="6"/>
      <c r="AP443" s="7"/>
    </row>
    <row r="444" spans="1:42" ht="18" customHeight="1">
      <c r="A444" s="175"/>
      <c r="B444" s="195"/>
      <c r="C444" s="188"/>
      <c r="D444" s="178"/>
      <c r="E444" s="196"/>
      <c r="F444" s="178"/>
      <c r="G444" s="178"/>
      <c r="H444" s="178"/>
      <c r="I444" s="190"/>
      <c r="J444" s="197"/>
      <c r="K444" s="176"/>
      <c r="L444" s="823"/>
      <c r="M444" s="824"/>
      <c r="N444" s="6"/>
      <c r="O444" s="80"/>
      <c r="P444" s="85"/>
      <c r="Q444" s="131"/>
      <c r="R444" s="131"/>
      <c r="S444" s="183"/>
      <c r="T444" s="184"/>
      <c r="U444" s="831"/>
      <c r="V444" s="832"/>
      <c r="W444" s="833"/>
      <c r="X444" s="834"/>
      <c r="Y444" s="835"/>
      <c r="Z444" s="6"/>
      <c r="AA444" s="99" t="s">
        <v>80</v>
      </c>
      <c r="AB444" s="98" t="s">
        <v>81</v>
      </c>
      <c r="AC444" s="198">
        <f>176/50</f>
        <v>3.52</v>
      </c>
      <c r="AD444" s="91" t="s">
        <v>32</v>
      </c>
      <c r="AE444" s="159"/>
      <c r="AF444" s="5"/>
      <c r="AG444" s="98" t="s">
        <v>82</v>
      </c>
      <c r="AH444" s="98">
        <v>1.2</v>
      </c>
      <c r="AI444" s="98" t="s">
        <v>78</v>
      </c>
      <c r="AJ444" s="186"/>
      <c r="AL444" s="5"/>
      <c r="AM444" s="98" t="s">
        <v>83</v>
      </c>
      <c r="AN444" s="6"/>
      <c r="AO444" s="6"/>
      <c r="AP444" s="7"/>
    </row>
    <row r="445" spans="1:42" ht="18" customHeight="1">
      <c r="A445" s="175"/>
      <c r="B445" s="195"/>
      <c r="C445" s="199"/>
      <c r="D445" s="200"/>
      <c r="E445" s="200"/>
      <c r="F445" s="200"/>
      <c r="G445" s="200"/>
      <c r="H445" s="200"/>
      <c r="I445" s="200"/>
      <c r="J445" s="201"/>
      <c r="K445" s="202"/>
      <c r="L445" s="823"/>
      <c r="M445" s="824"/>
      <c r="N445" s="6"/>
      <c r="O445" s="80"/>
      <c r="P445" s="85"/>
      <c r="Q445" s="131"/>
      <c r="R445" s="131"/>
      <c r="S445" s="183"/>
      <c r="T445" s="184"/>
      <c r="U445" s="831"/>
      <c r="V445" s="832"/>
      <c r="W445" s="833"/>
      <c r="X445" s="834"/>
      <c r="Y445" s="835"/>
      <c r="Z445" s="6"/>
      <c r="AA445" s="99">
        <v>15</v>
      </c>
      <c r="AB445" s="98" t="s">
        <v>84</v>
      </c>
      <c r="AC445" s="98">
        <v>0.50880000000000003</v>
      </c>
      <c r="AD445" s="91" t="s">
        <v>21</v>
      </c>
      <c r="AE445" s="159"/>
      <c r="AF445" s="5"/>
      <c r="AH445" s="98"/>
      <c r="AI445" s="98"/>
      <c r="AJ445" s="186" t="str">
        <f>AG446</f>
        <v>Whell Loader</v>
      </c>
      <c r="AL445" s="5"/>
      <c r="AM445" s="98" t="s">
        <v>85</v>
      </c>
      <c r="AN445" s="6"/>
      <c r="AO445" s="6"/>
      <c r="AP445" s="7"/>
    </row>
    <row r="446" spans="1:42" ht="18" customHeight="1">
      <c r="A446" s="175"/>
      <c r="B446" s="187"/>
      <c r="C446" s="203"/>
      <c r="D446" s="196"/>
      <c r="E446" s="178"/>
      <c r="F446" s="178"/>
      <c r="G446" s="178"/>
      <c r="H446" s="178"/>
      <c r="I446" s="190"/>
      <c r="J446" s="204"/>
      <c r="K446" s="205"/>
      <c r="L446" s="823"/>
      <c r="M446" s="824"/>
      <c r="N446" s="6"/>
      <c r="O446" s="80"/>
      <c r="P446" s="85"/>
      <c r="Q446" s="131"/>
      <c r="R446" s="131"/>
      <c r="S446" s="183"/>
      <c r="T446" s="184"/>
      <c r="U446" s="831"/>
      <c r="V446" s="832"/>
      <c r="W446" s="833"/>
      <c r="X446" s="834"/>
      <c r="Y446" s="835"/>
      <c r="Z446" s="6"/>
      <c r="AA446" s="99" t="s">
        <v>32</v>
      </c>
      <c r="AB446" s="98"/>
      <c r="AC446" s="98"/>
      <c r="AD446" s="91"/>
      <c r="AE446" s="152"/>
      <c r="AF446" s="194" t="s">
        <v>76</v>
      </c>
      <c r="AG446" s="98" t="s">
        <v>83</v>
      </c>
      <c r="AH446" s="98"/>
      <c r="AI446" s="98"/>
      <c r="AJ446" s="186" t="str">
        <f>AG447</f>
        <v>Dump Truck</v>
      </c>
      <c r="AL446" s="5"/>
      <c r="AM446" s="98" t="s">
        <v>86</v>
      </c>
      <c r="AN446" s="6"/>
      <c r="AO446" s="6"/>
      <c r="AP446" s="7"/>
    </row>
    <row r="447" spans="1:42" ht="18" customHeight="1">
      <c r="A447" s="175"/>
      <c r="B447" s="187"/>
      <c r="C447" s="206"/>
      <c r="D447" s="207"/>
      <c r="E447" s="178"/>
      <c r="F447" s="178"/>
      <c r="G447" s="178"/>
      <c r="H447" s="178"/>
      <c r="I447" s="190"/>
      <c r="J447" s="208"/>
      <c r="K447" s="209"/>
      <c r="L447" s="823"/>
      <c r="M447" s="824"/>
      <c r="N447" s="6"/>
      <c r="O447" s="80"/>
      <c r="P447" s="85"/>
      <c r="Q447" s="131"/>
      <c r="R447" s="131"/>
      <c r="S447" s="183"/>
      <c r="T447" s="184"/>
      <c r="U447" s="831"/>
      <c r="V447" s="832"/>
      <c r="W447" s="833"/>
      <c r="X447" s="834"/>
      <c r="Y447" s="835"/>
      <c r="Z447" s="6"/>
      <c r="AA447" s="99"/>
      <c r="AB447" s="98" t="s">
        <v>87</v>
      </c>
      <c r="AC447" s="98">
        <v>1.1044</v>
      </c>
      <c r="AD447" s="91" t="s">
        <v>88</v>
      </c>
      <c r="AE447" s="152"/>
      <c r="AF447" s="194"/>
      <c r="AG447" s="98" t="s">
        <v>41</v>
      </c>
      <c r="AH447" s="98"/>
      <c r="AI447" s="98"/>
      <c r="AJ447" s="7"/>
      <c r="AL447" s="5"/>
      <c r="AM447" s="98" t="s">
        <v>89</v>
      </c>
      <c r="AN447" s="6"/>
      <c r="AO447" s="6"/>
      <c r="AP447" s="7"/>
    </row>
    <row r="448" spans="1:42" ht="18" customHeight="1" thickBot="1">
      <c r="A448" s="175"/>
      <c r="B448" s="210"/>
      <c r="C448" s="211"/>
      <c r="D448" s="212"/>
      <c r="E448" s="178"/>
      <c r="F448" s="178"/>
      <c r="G448" s="178"/>
      <c r="H448" s="178"/>
      <c r="I448" s="190"/>
      <c r="J448" s="213"/>
      <c r="K448" s="187"/>
      <c r="L448" s="823"/>
      <c r="M448" s="824"/>
      <c r="N448" s="6"/>
      <c r="O448" s="214"/>
      <c r="P448" s="215"/>
      <c r="Q448" s="216"/>
      <c r="R448" s="216"/>
      <c r="S448" s="217"/>
      <c r="T448" s="218"/>
      <c r="U448" s="831"/>
      <c r="V448" s="832"/>
      <c r="W448" s="833"/>
      <c r="X448" s="834"/>
      <c r="Y448" s="835"/>
      <c r="Z448" s="6"/>
      <c r="AA448" s="99"/>
      <c r="AB448" s="98" t="s">
        <v>89</v>
      </c>
      <c r="AC448" s="98">
        <v>0.28270000000000001</v>
      </c>
      <c r="AD448" s="91" t="s">
        <v>88</v>
      </c>
      <c r="AE448" s="152"/>
      <c r="AF448" s="194"/>
      <c r="AG448" s="98" t="s">
        <v>90</v>
      </c>
      <c r="AH448" s="98"/>
      <c r="AI448" s="98"/>
      <c r="AJ448" s="7"/>
      <c r="AL448" s="5"/>
      <c r="AM448" s="98" t="s">
        <v>43</v>
      </c>
      <c r="AN448" s="6"/>
      <c r="AO448" s="6"/>
      <c r="AP448" s="7"/>
    </row>
    <row r="449" spans="1:42" ht="18" customHeight="1" thickTop="1">
      <c r="A449" s="175"/>
      <c r="B449" s="210"/>
      <c r="C449" s="219"/>
      <c r="D449" s="207"/>
      <c r="E449" s="178"/>
      <c r="F449" s="178"/>
      <c r="G449" s="178"/>
      <c r="H449" s="178"/>
      <c r="I449" s="190"/>
      <c r="J449" s="213"/>
      <c r="K449" s="209"/>
      <c r="L449" s="823"/>
      <c r="M449" s="824"/>
      <c r="N449" s="6"/>
      <c r="O449" s="220"/>
      <c r="P449" s="220"/>
      <c r="Q449" s="220"/>
      <c r="R449" s="220"/>
      <c r="S449" s="220"/>
      <c r="T449" s="220"/>
      <c r="U449" s="220"/>
      <c r="V449" s="220"/>
      <c r="W449" s="220"/>
      <c r="X449" s="220"/>
      <c r="Y449" s="221"/>
      <c r="AA449" s="99"/>
      <c r="AB449" s="98"/>
      <c r="AC449" s="98"/>
      <c r="AD449" s="91"/>
      <c r="AE449" s="152"/>
      <c r="AF449" s="194"/>
      <c r="AG449" s="98" t="s">
        <v>91</v>
      </c>
      <c r="AH449" s="98"/>
      <c r="AI449" s="98"/>
      <c r="AJ449" s="7"/>
      <c r="AL449" s="41"/>
      <c r="AM449" s="112"/>
      <c r="AN449" s="42"/>
      <c r="AO449" s="42"/>
      <c r="AP449" s="43"/>
    </row>
    <row r="450" spans="1:42" ht="18" customHeight="1">
      <c r="A450" s="175"/>
      <c r="B450" s="222"/>
      <c r="C450" s="223"/>
      <c r="D450" s="224"/>
      <c r="E450" s="225"/>
      <c r="F450" s="196"/>
      <c r="G450" s="178"/>
      <c r="H450" s="178"/>
      <c r="I450" s="190"/>
      <c r="J450" s="213"/>
      <c r="K450" s="226"/>
      <c r="L450" s="823"/>
      <c r="M450" s="824"/>
      <c r="N450" s="6"/>
      <c r="O450" s="227" t="s">
        <v>92</v>
      </c>
      <c r="P450" s="228"/>
      <c r="Q450" s="228"/>
      <c r="R450" s="228"/>
      <c r="S450" s="228"/>
      <c r="T450" s="228"/>
      <c r="U450" s="228"/>
      <c r="V450" s="228"/>
      <c r="W450" s="228"/>
      <c r="X450" s="228"/>
      <c r="Y450" s="229"/>
      <c r="AA450" s="99"/>
      <c r="AB450" s="98" t="s">
        <v>93</v>
      </c>
      <c r="AC450" s="98">
        <v>8.8353000000000002</v>
      </c>
      <c r="AD450" s="91" t="s">
        <v>88</v>
      </c>
      <c r="AE450" s="152"/>
      <c r="AF450" s="194"/>
      <c r="AG450" s="98" t="s">
        <v>89</v>
      </c>
      <c r="AH450" s="98"/>
      <c r="AI450" s="98"/>
      <c r="AJ450" s="7"/>
      <c r="AM450" s="98"/>
    </row>
    <row r="451" spans="1:42" ht="18" customHeight="1" thickBot="1">
      <c r="A451" s="175"/>
      <c r="B451" s="210"/>
      <c r="C451" s="230"/>
      <c r="D451" s="212"/>
      <c r="E451" s="231"/>
      <c r="F451" s="196"/>
      <c r="G451" s="178"/>
      <c r="H451" s="178"/>
      <c r="I451" s="190"/>
      <c r="J451" s="232"/>
      <c r="K451" s="195"/>
      <c r="L451" s="823"/>
      <c r="M451" s="824"/>
      <c r="N451" s="6"/>
      <c r="O451" s="233"/>
      <c r="P451" s="233"/>
      <c r="Q451" s="233"/>
      <c r="R451" s="233"/>
      <c r="S451" s="233"/>
      <c r="T451" s="233"/>
      <c r="U451" s="233"/>
      <c r="V451" s="233"/>
      <c r="W451" s="233"/>
      <c r="X451" s="233"/>
      <c r="Y451" s="234"/>
      <c r="AA451" s="99"/>
      <c r="AB451" s="98" t="s">
        <v>94</v>
      </c>
      <c r="AC451" s="98">
        <v>2.2088000000000001</v>
      </c>
      <c r="AD451" s="91"/>
      <c r="AE451" s="152"/>
      <c r="AF451" s="194" t="s">
        <v>76</v>
      </c>
      <c r="AG451" s="98" t="s">
        <v>95</v>
      </c>
      <c r="AH451" s="98"/>
      <c r="AI451" s="98"/>
      <c r="AJ451" s="7"/>
    </row>
    <row r="452" spans="1:42" ht="17.25" customHeight="1" thickTop="1" thickBot="1">
      <c r="A452" s="175"/>
      <c r="B452" s="226"/>
      <c r="C452" s="235"/>
      <c r="D452" s="178"/>
      <c r="E452" s="178"/>
      <c r="F452" s="178"/>
      <c r="G452" s="178"/>
      <c r="H452" s="178"/>
      <c r="I452" s="190"/>
      <c r="J452" s="236"/>
      <c r="K452" s="226"/>
      <c r="L452" s="823"/>
      <c r="M452" s="824"/>
      <c r="N452" s="6"/>
      <c r="O452" s="825" t="s">
        <v>0</v>
      </c>
      <c r="P452" s="827" t="s">
        <v>96</v>
      </c>
      <c r="Q452" s="828"/>
      <c r="R452" s="828"/>
      <c r="S452" s="237"/>
      <c r="T452" s="811" t="s">
        <v>97</v>
      </c>
      <c r="U452" s="813" t="s">
        <v>29</v>
      </c>
      <c r="V452" s="814"/>
      <c r="W452" s="817"/>
      <c r="X452" s="818"/>
      <c r="Y452" s="819"/>
      <c r="Z452" s="6"/>
      <c r="AA452" s="99"/>
      <c r="AB452" s="98" t="s">
        <v>98</v>
      </c>
      <c r="AC452" s="98">
        <v>1.1044</v>
      </c>
      <c r="AD452" s="91"/>
      <c r="AE452" s="152"/>
      <c r="AF452" s="238"/>
      <c r="AG452" s="112" t="s">
        <v>42</v>
      </c>
      <c r="AH452" s="112"/>
      <c r="AI452" s="112"/>
      <c r="AJ452" s="43"/>
    </row>
    <row r="453" spans="1:42" ht="18" customHeight="1" thickBot="1">
      <c r="A453" s="175"/>
      <c r="B453" s="226"/>
      <c r="C453" s="235"/>
      <c r="D453" s="178"/>
      <c r="E453" s="178"/>
      <c r="F453" s="178"/>
      <c r="G453" s="178"/>
      <c r="H453" s="178"/>
      <c r="I453" s="190"/>
      <c r="J453" s="236"/>
      <c r="K453" s="226"/>
      <c r="L453" s="823"/>
      <c r="M453" s="824"/>
      <c r="N453" s="6"/>
      <c r="O453" s="826"/>
      <c r="P453" s="829"/>
      <c r="Q453" s="830"/>
      <c r="R453" s="830"/>
      <c r="S453" s="239"/>
      <c r="T453" s="812"/>
      <c r="U453" s="815"/>
      <c r="V453" s="816"/>
      <c r="W453" s="820"/>
      <c r="X453" s="821"/>
      <c r="Y453" s="822"/>
      <c r="Z453" s="6"/>
      <c r="AA453" s="99"/>
      <c r="AB453" s="98"/>
      <c r="AC453" s="98"/>
      <c r="AD453" s="91"/>
      <c r="AE453" s="152"/>
      <c r="AF453" s="152"/>
      <c r="AG453" s="152"/>
      <c r="AH453" s="152"/>
      <c r="AI453" s="152"/>
    </row>
    <row r="454" spans="1:42" ht="17.25" customHeight="1" thickTop="1" thickBot="1">
      <c r="A454" s="240"/>
      <c r="B454" s="241"/>
      <c r="C454" s="242"/>
      <c r="D454" s="243"/>
      <c r="E454" s="243"/>
      <c r="F454" s="243"/>
      <c r="G454" s="243"/>
      <c r="H454" s="243"/>
      <c r="I454" s="244"/>
      <c r="J454" s="245"/>
      <c r="K454" s="241"/>
      <c r="L454" s="246"/>
      <c r="M454" s="247"/>
      <c r="N454" s="6"/>
      <c r="O454" s="63"/>
      <c r="P454" s="64"/>
      <c r="Q454" s="65"/>
      <c r="R454" s="65"/>
      <c r="S454" s="248"/>
      <c r="T454" s="249"/>
      <c r="U454" s="250"/>
      <c r="V454" s="250"/>
      <c r="W454" s="251"/>
      <c r="X454" s="252"/>
      <c r="Y454" s="253"/>
      <c r="Z454" s="6"/>
      <c r="AA454" s="238"/>
      <c r="AB454" s="112"/>
      <c r="AC454" s="112"/>
      <c r="AD454" s="157"/>
      <c r="AE454" s="152"/>
      <c r="AF454" s="2"/>
      <c r="AG454" s="173" t="s">
        <v>99</v>
      </c>
      <c r="AH454" s="153"/>
      <c r="AI454" s="172"/>
      <c r="AJ454" s="254" t="s">
        <v>100</v>
      </c>
    </row>
    <row r="455" spans="1:42" ht="15" customHeight="1" thickTop="1">
      <c r="A455" s="25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256"/>
      <c r="P455" s="257"/>
      <c r="Q455" s="258"/>
      <c r="R455" s="258"/>
      <c r="S455" s="259"/>
      <c r="T455" s="260"/>
      <c r="U455" s="261"/>
      <c r="V455" s="261"/>
      <c r="W455" s="262"/>
      <c r="X455" s="263"/>
      <c r="Y455" s="264"/>
      <c r="Z455" s="6"/>
      <c r="AA455" s="152"/>
      <c r="AB455" s="152"/>
      <c r="AC455" s="152"/>
      <c r="AD455" s="152"/>
      <c r="AE455" s="152"/>
      <c r="AF455" s="5"/>
      <c r="AG455" s="90" t="s">
        <v>35</v>
      </c>
      <c r="AH455" s="98" t="s">
        <v>10</v>
      </c>
      <c r="AI455" s="91"/>
      <c r="AJ455" s="265"/>
    </row>
    <row r="456" spans="1:42" ht="18" customHeight="1">
      <c r="A456" s="266" t="s">
        <v>101</v>
      </c>
      <c r="B456" s="267"/>
      <c r="C456" s="267"/>
      <c r="D456" s="267"/>
      <c r="E456" s="267"/>
      <c r="F456" s="267"/>
      <c r="G456" s="267"/>
      <c r="H456" s="267"/>
      <c r="I456" s="6"/>
      <c r="J456" s="6"/>
      <c r="K456" s="6"/>
      <c r="L456" s="6"/>
      <c r="M456" s="6"/>
      <c r="N456" s="6"/>
      <c r="O456" s="268">
        <v>1</v>
      </c>
      <c r="P456" s="269" t="s">
        <v>102</v>
      </c>
      <c r="Q456" s="270"/>
      <c r="R456" s="258"/>
      <c r="S456" s="259"/>
      <c r="T456" s="271"/>
      <c r="U456" s="807" t="s">
        <v>103</v>
      </c>
      <c r="V456" s="808"/>
      <c r="W456" s="262"/>
      <c r="X456" s="263"/>
      <c r="Y456" s="264"/>
      <c r="Z456" s="6"/>
      <c r="AA456" s="171"/>
      <c r="AB456" s="153" t="s">
        <v>104</v>
      </c>
      <c r="AC456" s="153" t="s">
        <v>105</v>
      </c>
      <c r="AD456" s="172"/>
      <c r="AE456" s="152"/>
      <c r="AF456" s="5"/>
      <c r="AG456" s="98" t="s">
        <v>106</v>
      </c>
      <c r="AH456" s="98" t="s">
        <v>107</v>
      </c>
      <c r="AI456" s="91">
        <v>0.67900000000000005</v>
      </c>
      <c r="AJ456" s="265">
        <v>0.84870000000000001</v>
      </c>
    </row>
    <row r="457" spans="1:42" ht="18" customHeight="1" thickBot="1">
      <c r="A457" s="272"/>
      <c r="B457" s="267"/>
      <c r="C457" s="267"/>
      <c r="D457" s="267"/>
      <c r="E457" s="267"/>
      <c r="F457" s="267"/>
      <c r="G457" s="267"/>
      <c r="H457" s="267"/>
      <c r="I457" s="6"/>
      <c r="J457" s="6"/>
      <c r="K457" s="6"/>
      <c r="L457" s="6"/>
      <c r="M457" s="6"/>
      <c r="N457" s="6"/>
      <c r="O457" s="268">
        <v>2</v>
      </c>
      <c r="P457" s="269" t="s">
        <v>108</v>
      </c>
      <c r="Q457" s="273"/>
      <c r="R457" s="258"/>
      <c r="S457" s="259"/>
      <c r="T457" s="274"/>
      <c r="U457" s="807" t="s">
        <v>103</v>
      </c>
      <c r="V457" s="808"/>
      <c r="W457" s="262"/>
      <c r="X457" s="263"/>
      <c r="Y457" s="264"/>
      <c r="Z457" s="6"/>
      <c r="AA457" s="99" t="s">
        <v>10</v>
      </c>
      <c r="AB457" s="98">
        <f>422.3/50</f>
        <v>8.4459999999999997</v>
      </c>
      <c r="AC457" s="98">
        <f>327.54/50</f>
        <v>6.5508000000000006</v>
      </c>
      <c r="AD457" s="91" t="s">
        <v>32</v>
      </c>
      <c r="AE457" s="152"/>
      <c r="AF457" s="5"/>
      <c r="AG457" s="98" t="s">
        <v>62</v>
      </c>
      <c r="AH457" s="98" t="s">
        <v>109</v>
      </c>
      <c r="AI457" s="91">
        <v>0.37080000000000002</v>
      </c>
      <c r="AJ457" s="265">
        <v>0.20599999999999999</v>
      </c>
    </row>
    <row r="458" spans="1:42" ht="18" customHeight="1" thickTop="1">
      <c r="A458" s="275"/>
      <c r="B458" s="276"/>
      <c r="C458" s="276"/>
      <c r="D458" s="276"/>
      <c r="E458" s="276"/>
      <c r="F458" s="277"/>
      <c r="G458" s="277"/>
      <c r="H458" s="278"/>
      <c r="I458" s="277"/>
      <c r="J458" s="278"/>
      <c r="K458" s="279"/>
      <c r="L458" s="6"/>
      <c r="M458" s="6"/>
      <c r="N458" s="6"/>
      <c r="O458" s="268">
        <v>3</v>
      </c>
      <c r="P458" s="269" t="s">
        <v>110</v>
      </c>
      <c r="Q458" s="273"/>
      <c r="R458" s="258"/>
      <c r="S458" s="259"/>
      <c r="T458" s="271"/>
      <c r="U458" s="807" t="s">
        <v>103</v>
      </c>
      <c r="V458" s="808"/>
      <c r="W458" s="262"/>
      <c r="X458" s="263"/>
      <c r="Y458" s="264"/>
      <c r="Z458" s="6"/>
      <c r="AA458" s="280" t="s">
        <v>17</v>
      </c>
      <c r="AB458" s="98">
        <v>0.54120000000000001</v>
      </c>
      <c r="AC458" s="98">
        <v>0.50239999999999996</v>
      </c>
      <c r="AD458" s="91" t="s">
        <v>21</v>
      </c>
      <c r="AE458" s="152"/>
      <c r="AF458" s="5"/>
      <c r="AG458" s="98"/>
      <c r="AH458" s="98"/>
      <c r="AI458" s="91"/>
      <c r="AJ458" s="265"/>
    </row>
    <row r="459" spans="1:42" ht="18" customHeight="1">
      <c r="A459" s="281" t="s">
        <v>111</v>
      </c>
      <c r="B459" s="282"/>
      <c r="C459" s="282"/>
      <c r="D459" s="282"/>
      <c r="E459" s="282"/>
      <c r="F459" s="283"/>
      <c r="G459" s="283"/>
      <c r="H459" s="284"/>
      <c r="I459" s="809" t="s">
        <v>112</v>
      </c>
      <c r="J459" s="810"/>
      <c r="K459" s="285"/>
      <c r="L459" s="6"/>
      <c r="M459" s="6"/>
      <c r="N459" s="6"/>
      <c r="O459" s="268">
        <v>4</v>
      </c>
      <c r="P459" s="269" t="s">
        <v>113</v>
      </c>
      <c r="Q459" s="273"/>
      <c r="R459" s="258"/>
      <c r="S459" s="259"/>
      <c r="T459" s="271"/>
      <c r="U459" s="807" t="s">
        <v>103</v>
      </c>
      <c r="V459" s="808"/>
      <c r="W459" s="262"/>
      <c r="X459" s="263"/>
      <c r="Y459" s="264"/>
      <c r="Z459" s="6"/>
      <c r="AA459" s="99" t="s">
        <v>114</v>
      </c>
      <c r="AB459" s="98">
        <v>0.74399999999999999</v>
      </c>
      <c r="AC459" s="98">
        <v>0.90529999999999999</v>
      </c>
      <c r="AD459" s="91" t="s">
        <v>21</v>
      </c>
      <c r="AE459" s="152"/>
      <c r="AF459" s="238"/>
      <c r="AG459" s="112"/>
      <c r="AH459" s="112"/>
      <c r="AI459" s="157"/>
      <c r="AJ459" s="265"/>
    </row>
    <row r="460" spans="1:42" ht="18" customHeight="1" thickBot="1">
      <c r="A460" s="286"/>
      <c r="B460" s="287"/>
      <c r="C460" s="287"/>
      <c r="D460" s="287"/>
      <c r="E460" s="287"/>
      <c r="F460" s="287"/>
      <c r="G460" s="287"/>
      <c r="H460" s="288"/>
      <c r="I460" s="287"/>
      <c r="J460" s="288"/>
      <c r="K460" s="289"/>
      <c r="L460" s="6"/>
      <c r="M460" s="6"/>
      <c r="N460" s="6"/>
      <c r="O460" s="268">
        <v>5</v>
      </c>
      <c r="P460" s="269" t="s">
        <v>115</v>
      </c>
      <c r="Q460" s="273"/>
      <c r="R460" s="258"/>
      <c r="S460" s="259"/>
      <c r="T460" s="271"/>
      <c r="U460" s="807" t="s">
        <v>103</v>
      </c>
      <c r="V460" s="808"/>
      <c r="W460" s="262"/>
      <c r="X460" s="263"/>
      <c r="Y460" s="264"/>
      <c r="Z460" s="6"/>
      <c r="AA460" s="99" t="s">
        <v>116</v>
      </c>
      <c r="AB460" s="98">
        <v>0.25</v>
      </c>
      <c r="AC460" s="98">
        <v>0.1</v>
      </c>
      <c r="AD460" s="91" t="s">
        <v>21</v>
      </c>
      <c r="AE460" s="152"/>
      <c r="AF460" s="2"/>
      <c r="AG460" s="173" t="s">
        <v>117</v>
      </c>
      <c r="AH460" s="153"/>
      <c r="AI460" s="172"/>
      <c r="AJ460" s="290" t="s">
        <v>118</v>
      </c>
    </row>
    <row r="461" spans="1:42" ht="18" customHeight="1" thickTop="1">
      <c r="A461" s="291" t="s">
        <v>119</v>
      </c>
      <c r="B461" s="292"/>
      <c r="C461" s="292"/>
      <c r="D461" s="292"/>
      <c r="E461" s="292"/>
      <c r="F461" s="293"/>
      <c r="G461" s="293"/>
      <c r="H461" s="294"/>
      <c r="I461" s="295"/>
      <c r="J461" s="296"/>
      <c r="K461" s="297"/>
      <c r="L461" s="6"/>
      <c r="M461" s="6"/>
      <c r="N461" s="6"/>
      <c r="O461" s="268">
        <v>6</v>
      </c>
      <c r="P461" s="269" t="s">
        <v>120</v>
      </c>
      <c r="Q461" s="273"/>
      <c r="R461" s="258"/>
      <c r="S461" s="259"/>
      <c r="T461" s="274"/>
      <c r="U461" s="807" t="s">
        <v>103</v>
      </c>
      <c r="V461" s="808"/>
      <c r="W461" s="262"/>
      <c r="X461" s="263"/>
      <c r="Y461" s="264"/>
      <c r="Z461" s="6"/>
      <c r="AA461" s="99" t="s">
        <v>121</v>
      </c>
      <c r="AB461" s="98">
        <v>2</v>
      </c>
      <c r="AC461" s="98">
        <v>0.8</v>
      </c>
      <c r="AD461" s="91" t="s">
        <v>32</v>
      </c>
      <c r="AE461" s="152"/>
      <c r="AF461" s="5"/>
      <c r="AG461" s="90" t="s">
        <v>35</v>
      </c>
      <c r="AH461" s="90" t="s">
        <v>10</v>
      </c>
      <c r="AI461" s="91"/>
      <c r="AJ461" s="298"/>
    </row>
    <row r="462" spans="1:42" ht="18" customHeight="1">
      <c r="A462" s="299" t="s">
        <v>122</v>
      </c>
      <c r="B462" s="300"/>
      <c r="C462" s="300"/>
      <c r="D462" s="300"/>
      <c r="E462" s="300"/>
      <c r="F462" s="273"/>
      <c r="G462" s="273"/>
      <c r="H462" s="301"/>
      <c r="I462" s="302"/>
      <c r="J462" s="303" t="s">
        <v>123</v>
      </c>
      <c r="K462" s="304"/>
      <c r="L462" s="6"/>
      <c r="M462" s="6"/>
      <c r="N462" s="6"/>
      <c r="O462" s="268">
        <v>7</v>
      </c>
      <c r="P462" s="269" t="s">
        <v>124</v>
      </c>
      <c r="Q462" s="273"/>
      <c r="R462" s="258"/>
      <c r="S462" s="259"/>
      <c r="T462" s="271"/>
      <c r="U462" s="807" t="s">
        <v>103</v>
      </c>
      <c r="V462" s="808"/>
      <c r="W462" s="262"/>
      <c r="X462" s="263"/>
      <c r="Y462" s="264"/>
      <c r="Z462" s="6"/>
      <c r="AA462" s="99" t="s">
        <v>125</v>
      </c>
      <c r="AB462" s="98"/>
      <c r="AC462" s="98"/>
      <c r="AD462" s="91"/>
      <c r="AE462" s="152"/>
      <c r="AF462" s="5"/>
      <c r="AG462" s="117" t="s">
        <v>64</v>
      </c>
      <c r="AH462" s="117" t="s">
        <v>126</v>
      </c>
      <c r="AI462" s="91">
        <v>0.33050000000000002</v>
      </c>
      <c r="AJ462" s="298">
        <v>0.37190000000000001</v>
      </c>
    </row>
    <row r="463" spans="1:42" ht="18" customHeight="1">
      <c r="A463" s="299"/>
      <c r="B463" s="300"/>
      <c r="C463" s="300"/>
      <c r="D463" s="300"/>
      <c r="E463" s="300"/>
      <c r="F463" s="273"/>
      <c r="G463" s="273"/>
      <c r="H463" s="301"/>
      <c r="I463" s="302"/>
      <c r="J463" s="303"/>
      <c r="K463" s="304"/>
      <c r="L463" s="6"/>
      <c r="M463" s="6"/>
      <c r="N463" s="6"/>
      <c r="O463" s="305"/>
      <c r="P463" s="306"/>
      <c r="Q463" s="306"/>
      <c r="R463" s="306"/>
      <c r="S463" s="307"/>
      <c r="T463" s="308"/>
      <c r="U463" s="309"/>
      <c r="V463" s="309"/>
      <c r="W463" s="310"/>
      <c r="X463" s="311"/>
      <c r="Y463" s="312"/>
      <c r="Z463" s="6"/>
      <c r="AA463" s="99"/>
      <c r="AB463" s="98"/>
      <c r="AC463" s="98"/>
      <c r="AD463" s="91"/>
      <c r="AE463" s="152"/>
      <c r="AF463" s="5"/>
      <c r="AG463" s="117" t="s">
        <v>127</v>
      </c>
      <c r="AH463" s="117" t="s">
        <v>128</v>
      </c>
      <c r="AI463" s="91">
        <v>0.3201</v>
      </c>
      <c r="AJ463" s="298">
        <v>0.1759</v>
      </c>
    </row>
    <row r="464" spans="1:42" ht="18" customHeight="1" thickBot="1">
      <c r="A464" s="299" t="s">
        <v>153</v>
      </c>
      <c r="B464" s="300"/>
      <c r="C464" s="300"/>
      <c r="D464" s="300"/>
      <c r="E464" s="300"/>
      <c r="F464" s="273"/>
      <c r="G464" s="273"/>
      <c r="H464" s="301"/>
      <c r="I464" s="302"/>
      <c r="J464" s="303"/>
      <c r="K464" s="304"/>
      <c r="L464" s="6"/>
      <c r="M464" s="6"/>
      <c r="N464" s="6"/>
      <c r="O464" s="316" t="str">
        <f>IF(T464=0,"",O462+1)</f>
        <v/>
      </c>
      <c r="P464" s="137"/>
      <c r="Q464" s="137"/>
      <c r="R464" s="137"/>
      <c r="S464" s="137"/>
      <c r="T464" s="317"/>
      <c r="U464" s="318"/>
      <c r="V464" s="318"/>
      <c r="W464" s="319"/>
      <c r="X464" s="141"/>
      <c r="Y464" s="142"/>
      <c r="Z464" s="6"/>
      <c r="AA464" s="99" t="str">
        <f>AB447</f>
        <v>Conc. Mixer</v>
      </c>
      <c r="AB464" s="98"/>
      <c r="AC464" s="98"/>
      <c r="AD464" s="91"/>
      <c r="AE464" s="152"/>
      <c r="AF464" s="5"/>
      <c r="AG464" s="117" t="s">
        <v>129</v>
      </c>
      <c r="AH464" s="117" t="s">
        <v>130</v>
      </c>
      <c r="AI464" s="91"/>
      <c r="AJ464" s="298">
        <v>0.1331</v>
      </c>
    </row>
    <row r="465" spans="1:36" ht="18" customHeight="1" thickTop="1">
      <c r="A465" s="299" t="s">
        <v>154</v>
      </c>
      <c r="B465" s="313"/>
      <c r="C465" s="313"/>
      <c r="D465" s="313"/>
      <c r="E465" s="313"/>
      <c r="F465" s="314"/>
      <c r="G465" s="314"/>
      <c r="H465" s="315"/>
      <c r="I465" s="302"/>
      <c r="J465" s="303" t="s">
        <v>123</v>
      </c>
      <c r="K465" s="304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320"/>
      <c r="Z465" s="6"/>
      <c r="AA465" s="99" t="str">
        <f>AB448</f>
        <v>Water Tanker</v>
      </c>
      <c r="AB465" s="98"/>
      <c r="AC465" s="98"/>
      <c r="AD465" s="91"/>
      <c r="AE465" s="152"/>
      <c r="AF465" s="5"/>
      <c r="AG465" s="117" t="s">
        <v>41</v>
      </c>
      <c r="AH465" s="117"/>
      <c r="AI465" s="91"/>
      <c r="AJ465" s="298"/>
    </row>
    <row r="466" spans="1:36" ht="18" customHeight="1">
      <c r="A466" s="299" t="s">
        <v>155</v>
      </c>
      <c r="B466" s="313"/>
      <c r="C466" s="313"/>
      <c r="D466" s="313"/>
      <c r="E466" s="313"/>
      <c r="F466" s="314"/>
      <c r="G466" s="314"/>
      <c r="H466" s="315"/>
      <c r="I466" s="302"/>
      <c r="J466" s="303" t="s">
        <v>123</v>
      </c>
      <c r="K466" s="304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321"/>
      <c r="Z466" s="6"/>
      <c r="AA466" s="99"/>
      <c r="AB466" s="98"/>
      <c r="AC466" s="98"/>
      <c r="AD466" s="91"/>
      <c r="AE466" s="152"/>
      <c r="AF466" s="5"/>
      <c r="AG466" s="117" t="s">
        <v>131</v>
      </c>
      <c r="AH466" s="117"/>
      <c r="AI466" s="91"/>
    </row>
    <row r="467" spans="1:36" ht="18" customHeight="1">
      <c r="A467" s="299" t="s">
        <v>156</v>
      </c>
      <c r="B467" s="313"/>
      <c r="C467" s="313"/>
      <c r="D467" s="313"/>
      <c r="E467" s="313"/>
      <c r="F467" s="314"/>
      <c r="G467" s="314"/>
      <c r="H467" s="315"/>
      <c r="I467" s="302"/>
      <c r="J467" s="303" t="s">
        <v>123</v>
      </c>
      <c r="K467" s="304"/>
      <c r="L467" s="6"/>
      <c r="M467" s="24" t="s">
        <v>132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321"/>
      <c r="Z467" s="6"/>
      <c r="AA467" s="99"/>
      <c r="AB467" s="98"/>
      <c r="AC467" s="98"/>
      <c r="AD467" s="91"/>
      <c r="AE467" s="152"/>
      <c r="AF467" s="5"/>
      <c r="AG467" s="117" t="s">
        <v>91</v>
      </c>
      <c r="AH467" s="117"/>
      <c r="AI467" s="91"/>
    </row>
    <row r="468" spans="1:36" ht="17.25" customHeight="1">
      <c r="A468" s="299"/>
      <c r="B468" s="313"/>
      <c r="C468" s="313"/>
      <c r="D468" s="313"/>
      <c r="E468" s="313"/>
      <c r="F468" s="314"/>
      <c r="G468" s="314"/>
      <c r="H468" s="315"/>
      <c r="I468" s="302"/>
      <c r="J468" s="303" t="s">
        <v>123</v>
      </c>
      <c r="K468" s="304"/>
      <c r="L468" s="6"/>
      <c r="M468" s="267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321"/>
      <c r="Z468" s="6"/>
      <c r="AA468" s="238"/>
      <c r="AB468" s="112"/>
      <c r="AC468" s="112"/>
      <c r="AD468" s="157"/>
      <c r="AE468" s="152"/>
      <c r="AF468" s="5"/>
      <c r="AG468" s="117" t="s">
        <v>133</v>
      </c>
      <c r="AH468" s="117"/>
      <c r="AI468" s="91"/>
    </row>
    <row r="469" spans="1:36" ht="16.5" thickBot="1">
      <c r="A469" s="299" t="s">
        <v>157</v>
      </c>
      <c r="B469" s="313"/>
      <c r="C469" s="313"/>
      <c r="D469" s="313"/>
      <c r="E469" s="313"/>
      <c r="F469" s="314"/>
      <c r="G469" s="314"/>
      <c r="H469" s="315"/>
      <c r="I469" s="302"/>
      <c r="J469" s="303"/>
      <c r="K469" s="304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322"/>
      <c r="Z469" s="6"/>
      <c r="AA469" s="323" t="s">
        <v>134</v>
      </c>
      <c r="AB469" s="152"/>
      <c r="AC469" s="152"/>
      <c r="AD469" s="152"/>
      <c r="AE469" s="152"/>
      <c r="AF469" s="5"/>
      <c r="AG469" s="117" t="s">
        <v>43</v>
      </c>
      <c r="AH469" s="117"/>
      <c r="AI469" s="91"/>
    </row>
    <row r="470" spans="1:36" ht="15" customHeight="1" thickTop="1">
      <c r="A470" s="299" t="s">
        <v>158</v>
      </c>
      <c r="B470" s="313"/>
      <c r="C470" s="313"/>
      <c r="D470" s="313"/>
      <c r="E470" s="313"/>
      <c r="F470" s="314"/>
      <c r="G470" s="314"/>
      <c r="H470" s="315"/>
      <c r="I470" s="302"/>
      <c r="J470" s="303" t="s">
        <v>123</v>
      </c>
      <c r="K470" s="304"/>
      <c r="L470" s="6"/>
      <c r="M470" s="324"/>
      <c r="N470" s="325"/>
      <c r="O470" s="325"/>
      <c r="P470" s="326"/>
      <c r="Q470" s="326"/>
      <c r="R470" s="327"/>
      <c r="S470" s="326"/>
      <c r="T470" s="798" t="s">
        <v>135</v>
      </c>
      <c r="U470" s="799"/>
      <c r="V470" s="799"/>
      <c r="W470" s="799"/>
      <c r="X470" s="799"/>
      <c r="Y470" s="800"/>
      <c r="Z470" s="6"/>
      <c r="AF470" s="41"/>
      <c r="AG470" s="42"/>
      <c r="AH470" s="42"/>
      <c r="AI470" s="43"/>
    </row>
    <row r="471" spans="1:36" ht="18" customHeight="1">
      <c r="A471" s="299" t="s">
        <v>159</v>
      </c>
      <c r="B471" s="313"/>
      <c r="C471" s="313"/>
      <c r="D471" s="313"/>
      <c r="E471" s="313"/>
      <c r="F471" s="314"/>
      <c r="G471" s="314"/>
      <c r="H471" s="315"/>
      <c r="I471" s="302"/>
      <c r="J471" s="303" t="s">
        <v>123</v>
      </c>
      <c r="K471" s="304"/>
      <c r="L471" s="6"/>
      <c r="M471" s="328" t="s">
        <v>26</v>
      </c>
      <c r="N471" s="282" t="s">
        <v>136</v>
      </c>
      <c r="O471" s="282"/>
      <c r="P471" s="329"/>
      <c r="Q471" s="329" t="s">
        <v>137</v>
      </c>
      <c r="R471" s="330" t="s">
        <v>25</v>
      </c>
      <c r="S471" s="329"/>
      <c r="T471" s="282" t="s">
        <v>138</v>
      </c>
      <c r="U471" s="282"/>
      <c r="V471" s="282"/>
      <c r="W471" s="282"/>
      <c r="X471" s="282"/>
      <c r="Y471" s="285"/>
      <c r="AA471" s="1" t="s">
        <v>139</v>
      </c>
      <c r="AB471" s="1">
        <v>1.1000000000000001</v>
      </c>
    </row>
    <row r="472" spans="1:36" ht="18" customHeight="1" thickBot="1">
      <c r="A472" s="299" t="s">
        <v>160</v>
      </c>
      <c r="B472" s="313"/>
      <c r="C472" s="313"/>
      <c r="D472" s="313"/>
      <c r="E472" s="313"/>
      <c r="F472" s="314"/>
      <c r="G472" s="314"/>
      <c r="H472" s="315"/>
      <c r="I472" s="302"/>
      <c r="J472" s="303" t="s">
        <v>123</v>
      </c>
      <c r="K472" s="304"/>
      <c r="L472" s="6"/>
      <c r="M472" s="331"/>
      <c r="N472" s="332"/>
      <c r="O472" s="332"/>
      <c r="P472" s="333"/>
      <c r="Q472" s="333"/>
      <c r="R472" s="334"/>
      <c r="S472" s="333"/>
      <c r="T472" s="335" t="s">
        <v>140</v>
      </c>
      <c r="U472" s="335"/>
      <c r="V472" s="335"/>
      <c r="W472" s="335"/>
      <c r="X472" s="335"/>
      <c r="Y472" s="285"/>
      <c r="AA472" s="1" t="s">
        <v>141</v>
      </c>
      <c r="AB472" s="1">
        <v>2.5000000000000001E-3</v>
      </c>
    </row>
    <row r="473" spans="1:36" ht="18" customHeight="1" thickTop="1">
      <c r="A473" s="299" t="s">
        <v>161</v>
      </c>
      <c r="B473" s="313"/>
      <c r="C473" s="313"/>
      <c r="D473" s="313"/>
      <c r="E473" s="313"/>
      <c r="F473" s="314"/>
      <c r="G473" s="314"/>
      <c r="H473" s="315"/>
      <c r="I473" s="302"/>
      <c r="J473" s="303" t="s">
        <v>123</v>
      </c>
      <c r="K473" s="304"/>
      <c r="L473" s="6"/>
      <c r="M473" s="336"/>
      <c r="N473" s="65"/>
      <c r="O473" s="65"/>
      <c r="P473" s="66"/>
      <c r="Q473" s="66"/>
      <c r="R473" s="337"/>
      <c r="S473" s="66"/>
      <c r="T473" s="65"/>
      <c r="U473" s="65"/>
      <c r="V473" s="65"/>
      <c r="W473" s="65"/>
      <c r="X473" s="65"/>
      <c r="Y473" s="338"/>
    </row>
    <row r="474" spans="1:36" ht="18" customHeight="1" thickBot="1">
      <c r="A474" s="299" t="s">
        <v>162</v>
      </c>
      <c r="B474" s="313"/>
      <c r="C474" s="313"/>
      <c r="D474" s="313"/>
      <c r="E474" s="313"/>
      <c r="F474" s="314"/>
      <c r="G474" s="314"/>
      <c r="H474" s="315"/>
      <c r="I474" s="302"/>
      <c r="J474" s="303" t="s">
        <v>123</v>
      </c>
      <c r="K474" s="341"/>
      <c r="L474" s="6"/>
      <c r="M474" s="342"/>
      <c r="N474" s="258"/>
      <c r="O474" s="258"/>
      <c r="P474" s="343"/>
      <c r="Q474" s="343"/>
      <c r="R474" s="344"/>
      <c r="S474" s="343"/>
      <c r="T474" s="258"/>
      <c r="U474" s="258"/>
      <c r="V474" s="258"/>
      <c r="W474" s="258"/>
      <c r="X474" s="258"/>
      <c r="Y474" s="345"/>
      <c r="AA474" s="346" t="s">
        <v>142</v>
      </c>
    </row>
    <row r="475" spans="1:36" ht="18" customHeight="1" thickTop="1">
      <c r="A475" s="347"/>
      <c r="B475" s="348"/>
      <c r="C475" s="348"/>
      <c r="D475" s="348"/>
      <c r="E475" s="348"/>
      <c r="F475" s="349"/>
      <c r="G475" s="349"/>
      <c r="H475" s="349"/>
      <c r="I475" s="350"/>
      <c r="J475" s="351"/>
      <c r="K475" s="352"/>
      <c r="L475" s="6"/>
      <c r="M475" s="342"/>
      <c r="N475" s="258"/>
      <c r="O475" s="258"/>
      <c r="P475" s="343"/>
      <c r="Q475" s="343"/>
      <c r="R475" s="344"/>
      <c r="S475" s="343"/>
      <c r="T475" s="258"/>
      <c r="U475" s="258"/>
      <c r="V475" s="258"/>
      <c r="W475" s="258"/>
      <c r="X475" s="258"/>
      <c r="Y475" s="345"/>
      <c r="AA475" s="1" t="s">
        <v>143</v>
      </c>
      <c r="AC475" s="1">
        <v>1</v>
      </c>
    </row>
    <row r="476" spans="1:36" ht="18" customHeight="1">
      <c r="A476" s="353"/>
      <c r="B476" s="339"/>
      <c r="C476" s="339"/>
      <c r="D476" s="339"/>
      <c r="E476" s="339"/>
      <c r="F476" s="16"/>
      <c r="G476" s="16"/>
      <c r="H476" s="16"/>
      <c r="I476" s="340"/>
      <c r="J476" s="354"/>
      <c r="K476" s="355"/>
      <c r="L476" s="6"/>
      <c r="M476" s="342"/>
      <c r="N476" s="258"/>
      <c r="O476" s="258"/>
      <c r="P476" s="343"/>
      <c r="Q476" s="343"/>
      <c r="R476" s="344"/>
      <c r="S476" s="343"/>
      <c r="T476" s="258"/>
      <c r="U476" s="258"/>
      <c r="V476" s="258"/>
      <c r="W476" s="258"/>
      <c r="X476" s="258"/>
      <c r="Y476" s="345"/>
      <c r="AA476" s="1" t="s">
        <v>144</v>
      </c>
      <c r="AC476" s="1">
        <v>2</v>
      </c>
    </row>
    <row r="477" spans="1:36" ht="18" customHeight="1">
      <c r="A477" s="353"/>
      <c r="B477" s="339"/>
      <c r="C477" s="339"/>
      <c r="D477" s="339"/>
      <c r="E477" s="339"/>
      <c r="F477" s="16"/>
      <c r="G477" s="16"/>
      <c r="H477" s="16"/>
      <c r="I477" s="340"/>
      <c r="J477" s="354"/>
      <c r="K477" s="355"/>
      <c r="L477" s="6"/>
      <c r="M477" s="342"/>
      <c r="N477" s="258"/>
      <c r="O477" s="258"/>
      <c r="P477" s="343"/>
      <c r="Q477" s="343"/>
      <c r="R477" s="344"/>
      <c r="S477" s="343"/>
      <c r="T477" s="258"/>
      <c r="U477" s="258"/>
      <c r="V477" s="258"/>
      <c r="W477" s="258"/>
      <c r="X477" s="258"/>
      <c r="Y477" s="345"/>
      <c r="AA477" s="1" t="s">
        <v>48</v>
      </c>
      <c r="AC477" s="1">
        <v>0.04</v>
      </c>
    </row>
    <row r="478" spans="1:36" ht="18" customHeight="1">
      <c r="A478" s="353"/>
      <c r="B478" s="339"/>
      <c r="C478" s="339"/>
      <c r="D478" s="339"/>
      <c r="E478" s="339"/>
      <c r="F478" s="16"/>
      <c r="G478" s="16"/>
      <c r="H478" s="16"/>
      <c r="I478" s="340"/>
      <c r="J478" s="354"/>
      <c r="K478" s="355"/>
      <c r="L478" s="6"/>
      <c r="M478" s="342"/>
      <c r="N478" s="258"/>
      <c r="O478" s="258"/>
      <c r="P478" s="343"/>
      <c r="Q478" s="343"/>
      <c r="R478" s="344"/>
      <c r="S478" s="343"/>
      <c r="T478" s="258"/>
      <c r="U478" s="258"/>
      <c r="V478" s="258"/>
      <c r="W478" s="258"/>
      <c r="X478" s="258"/>
      <c r="Y478" s="345"/>
      <c r="AA478" s="1" t="s">
        <v>145</v>
      </c>
      <c r="AC478" s="1">
        <v>1.5</v>
      </c>
    </row>
    <row r="479" spans="1:36" ht="18" customHeight="1" thickBot="1">
      <c r="A479" s="356"/>
      <c r="B479" s="6"/>
      <c r="C479" s="6"/>
      <c r="D479" s="6"/>
      <c r="E479" s="6"/>
      <c r="F479" s="6"/>
      <c r="G479" s="6"/>
      <c r="H479" s="6"/>
      <c r="I479" s="357"/>
      <c r="J479" s="358"/>
      <c r="K479" s="355"/>
      <c r="L479" s="6"/>
      <c r="M479" s="359"/>
      <c r="N479" s="137"/>
      <c r="O479" s="137"/>
      <c r="P479" s="138"/>
      <c r="Q479" s="138"/>
      <c r="R479" s="360"/>
      <c r="S479" s="138"/>
      <c r="T479" s="137"/>
      <c r="U479" s="137"/>
      <c r="V479" s="137"/>
      <c r="W479" s="137"/>
      <c r="X479" s="137"/>
      <c r="Y479" s="361"/>
      <c r="AA479" s="1" t="s">
        <v>146</v>
      </c>
      <c r="AC479" s="1">
        <v>0.86309999999999998</v>
      </c>
    </row>
    <row r="480" spans="1:36" ht="12" thickTop="1">
      <c r="A480" s="362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321"/>
      <c r="Z480" s="6"/>
    </row>
    <row r="481" spans="1:119" ht="15">
      <c r="A481" s="266" t="s">
        <v>147</v>
      </c>
      <c r="B481" s="267"/>
      <c r="C481" s="267"/>
      <c r="D481" s="267"/>
      <c r="E481" s="267"/>
      <c r="F481" s="267"/>
      <c r="G481" s="267"/>
      <c r="H481" s="26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321"/>
      <c r="Z481" s="6"/>
    </row>
    <row r="482" spans="1:119" ht="12" thickBot="1">
      <c r="A482" s="363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321"/>
      <c r="Z482" s="6"/>
    </row>
    <row r="483" spans="1:119" ht="13.5" customHeight="1" thickTop="1">
      <c r="A483" s="364"/>
      <c r="B483" s="349"/>
      <c r="C483" s="349"/>
      <c r="D483" s="349"/>
      <c r="E483" s="349"/>
      <c r="F483" s="349"/>
      <c r="G483" s="365"/>
      <c r="H483" s="801" t="s">
        <v>148</v>
      </c>
      <c r="I483" s="801"/>
      <c r="J483" s="801"/>
      <c r="K483" s="801"/>
      <c r="L483" s="801"/>
      <c r="M483" s="801"/>
      <c r="N483" s="801"/>
      <c r="O483" s="801"/>
      <c r="P483" s="801"/>
      <c r="Q483" s="801"/>
      <c r="R483" s="801"/>
      <c r="S483" s="365"/>
      <c r="T483" s="803" t="s">
        <v>149</v>
      </c>
      <c r="U483" s="801"/>
      <c r="V483" s="801"/>
      <c r="W483" s="801"/>
      <c r="X483" s="801"/>
      <c r="Y483" s="804"/>
    </row>
    <row r="484" spans="1:119">
      <c r="A484" s="366"/>
      <c r="B484" s="367"/>
      <c r="C484" s="367"/>
      <c r="D484" s="367"/>
      <c r="E484" s="367"/>
      <c r="F484" s="367"/>
      <c r="G484" s="368"/>
      <c r="H484" s="802"/>
      <c r="I484" s="802"/>
      <c r="J484" s="802"/>
      <c r="K484" s="802"/>
      <c r="L484" s="802"/>
      <c r="M484" s="802"/>
      <c r="N484" s="802"/>
      <c r="O484" s="802"/>
      <c r="P484" s="802"/>
      <c r="Q484" s="802"/>
      <c r="R484" s="802"/>
      <c r="S484" s="368"/>
      <c r="T484" s="805"/>
      <c r="U484" s="802"/>
      <c r="V484" s="802"/>
      <c r="W484" s="802"/>
      <c r="X484" s="802"/>
      <c r="Y484" s="806"/>
    </row>
    <row r="485" spans="1:119" s="14" customFormat="1" ht="54.75" customHeight="1">
      <c r="A485" s="369" t="s">
        <v>150</v>
      </c>
      <c r="B485" s="370"/>
      <c r="C485" s="370"/>
      <c r="D485" s="370"/>
      <c r="E485" s="370"/>
      <c r="F485" s="370"/>
      <c r="G485" s="371"/>
      <c r="H485" s="370"/>
      <c r="I485" s="370"/>
      <c r="J485" s="370"/>
      <c r="K485" s="370"/>
      <c r="L485" s="370"/>
      <c r="M485" s="370"/>
      <c r="N485" s="370"/>
      <c r="O485" s="370"/>
      <c r="P485" s="370"/>
      <c r="Q485" s="370"/>
      <c r="R485" s="370"/>
      <c r="S485" s="370"/>
      <c r="T485" s="372" t="s">
        <v>151</v>
      </c>
      <c r="U485" s="370"/>
      <c r="V485" s="370"/>
      <c r="W485" s="370"/>
      <c r="X485" s="370"/>
      <c r="Y485" s="373"/>
    </row>
    <row r="486" spans="1:119" s="14" customFormat="1" ht="54.75" customHeight="1">
      <c r="A486" s="374" t="s">
        <v>163</v>
      </c>
      <c r="B486" s="375"/>
      <c r="C486" s="375"/>
      <c r="D486" s="375"/>
      <c r="E486" s="375"/>
      <c r="F486" s="375"/>
      <c r="G486" s="376"/>
      <c r="H486" s="375"/>
      <c r="I486" s="375"/>
      <c r="J486" s="375"/>
      <c r="K486" s="375"/>
      <c r="L486" s="375"/>
      <c r="M486" s="375"/>
      <c r="N486" s="375"/>
      <c r="O486" s="375"/>
      <c r="P486" s="375"/>
      <c r="Q486" s="375"/>
      <c r="R486" s="375"/>
      <c r="S486" s="375"/>
      <c r="T486" s="377" t="s">
        <v>151</v>
      </c>
      <c r="U486" s="375"/>
      <c r="V486" s="375"/>
      <c r="W486" s="375"/>
      <c r="X486" s="375"/>
      <c r="Y486" s="378"/>
    </row>
    <row r="487" spans="1:119" s="14" customFormat="1" ht="54.75" customHeight="1" thickBot="1">
      <c r="A487" s="385" t="s">
        <v>164</v>
      </c>
      <c r="B487" s="379"/>
      <c r="C487" s="379"/>
      <c r="D487" s="379"/>
      <c r="E487" s="379"/>
      <c r="F487" s="379"/>
      <c r="G487" s="380"/>
      <c r="H487" s="379"/>
      <c r="I487" s="379"/>
      <c r="J487" s="379"/>
      <c r="K487" s="379"/>
      <c r="L487" s="379"/>
      <c r="M487" s="379"/>
      <c r="N487" s="379"/>
      <c r="O487" s="379"/>
      <c r="P487" s="379"/>
      <c r="Q487" s="379"/>
      <c r="R487" s="379"/>
      <c r="S487" s="379"/>
      <c r="T487" s="381"/>
      <c r="U487" s="379"/>
      <c r="V487" s="379"/>
      <c r="W487" s="379"/>
      <c r="X487" s="379"/>
      <c r="Y487" s="382"/>
    </row>
    <row r="488" spans="1:119" ht="19.5" customHeight="1" thickTop="1">
      <c r="A488" s="901" t="s">
        <v>165</v>
      </c>
      <c r="B488" s="902"/>
      <c r="C488" s="902"/>
      <c r="D488" s="902"/>
      <c r="E488" s="902"/>
      <c r="F488" s="902"/>
      <c r="G488" s="902"/>
      <c r="H488" s="902"/>
      <c r="I488" s="902"/>
      <c r="J488" s="902"/>
      <c r="K488" s="902"/>
      <c r="L488" s="902"/>
      <c r="M488" s="903"/>
      <c r="N488" s="904" t="s">
        <v>1</v>
      </c>
      <c r="O488" s="905"/>
      <c r="P488" s="905"/>
      <c r="Q488" s="906"/>
      <c r="R488" s="910" t="s">
        <v>2</v>
      </c>
      <c r="S488" s="911"/>
      <c r="T488" s="911"/>
      <c r="U488" s="911"/>
      <c r="V488" s="911"/>
      <c r="W488" s="911"/>
      <c r="X488" s="911"/>
      <c r="Y488" s="912"/>
    </row>
    <row r="489" spans="1:119" ht="20.25" customHeight="1">
      <c r="A489" s="919" t="s">
        <v>166</v>
      </c>
      <c r="B489" s="920"/>
      <c r="C489" s="920"/>
      <c r="D489" s="920"/>
      <c r="E489" s="920"/>
      <c r="F489" s="920"/>
      <c r="G489" s="920"/>
      <c r="H489" s="920"/>
      <c r="I489" s="920"/>
      <c r="J489" s="920"/>
      <c r="K489" s="920"/>
      <c r="L489" s="920"/>
      <c r="M489" s="921"/>
      <c r="N489" s="907"/>
      <c r="O489" s="908"/>
      <c r="P489" s="908"/>
      <c r="Q489" s="909"/>
      <c r="R489" s="913"/>
      <c r="S489" s="914"/>
      <c r="T489" s="914"/>
      <c r="U489" s="914"/>
      <c r="V489" s="914"/>
      <c r="W489" s="914"/>
      <c r="X489" s="914"/>
      <c r="Y489" s="915"/>
    </row>
    <row r="490" spans="1:119" ht="15.75" customHeight="1" thickBot="1">
      <c r="A490" s="922" t="s">
        <v>3</v>
      </c>
      <c r="B490" s="923"/>
      <c r="C490" s="923"/>
      <c r="D490" s="923"/>
      <c r="E490" s="923"/>
      <c r="F490" s="923"/>
      <c r="G490" s="923"/>
      <c r="H490" s="923"/>
      <c r="I490" s="923"/>
      <c r="J490" s="923"/>
      <c r="K490" s="923"/>
      <c r="L490" s="923"/>
      <c r="M490" s="924"/>
      <c r="N490" s="907"/>
      <c r="O490" s="908"/>
      <c r="P490" s="908"/>
      <c r="Q490" s="909"/>
      <c r="R490" s="916"/>
      <c r="S490" s="917"/>
      <c r="T490" s="917"/>
      <c r="U490" s="917"/>
      <c r="V490" s="917"/>
      <c r="W490" s="917"/>
      <c r="X490" s="917"/>
      <c r="Y490" s="918"/>
    </row>
    <row r="491" spans="1:119" ht="19.5" customHeight="1" thickTop="1">
      <c r="A491" s="879" t="str">
        <f>A410</f>
        <v>KEGIATAN: PEMBANGUN JALAN PROVINSI PASAMAN - PASAMAN BARAT</v>
      </c>
      <c r="B491" s="880"/>
      <c r="C491" s="880"/>
      <c r="D491" s="880"/>
      <c r="E491" s="880"/>
      <c r="F491" s="880"/>
      <c r="G491" s="880"/>
      <c r="H491" s="880"/>
      <c r="I491" s="880"/>
      <c r="J491" s="880"/>
      <c r="K491" s="880"/>
      <c r="L491" s="880"/>
      <c r="M491" s="881"/>
      <c r="N491" s="882" t="s">
        <v>4</v>
      </c>
      <c r="O491" s="883"/>
      <c r="P491" s="886">
        <f>P410+1</f>
        <v>42114</v>
      </c>
      <c r="Q491" s="887"/>
      <c r="R491" s="890" t="s">
        <v>152</v>
      </c>
      <c r="S491" s="891"/>
      <c r="T491" s="891"/>
      <c r="U491" s="891"/>
      <c r="V491" s="891"/>
      <c r="W491" s="891"/>
      <c r="X491" s="891"/>
      <c r="Y491" s="892"/>
      <c r="AB491" s="2" t="s">
        <v>5</v>
      </c>
      <c r="AC491" s="3" t="s">
        <v>6</v>
      </c>
      <c r="AD491" s="4"/>
      <c r="AE491" s="2" t="s">
        <v>7</v>
      </c>
      <c r="AF491" s="3" t="s">
        <v>6</v>
      </c>
      <c r="AG491" s="4"/>
      <c r="AH491" s="2" t="s">
        <v>8</v>
      </c>
      <c r="AI491" s="3" t="s">
        <v>6</v>
      </c>
      <c r="AJ491" s="4" t="s">
        <v>9</v>
      </c>
    </row>
    <row r="492" spans="1:119" ht="15.75" customHeight="1">
      <c r="A492" s="879" t="str">
        <f>A411</f>
        <v>RUAS : LUBUK SIKAPING - TALU</v>
      </c>
      <c r="B492" s="880"/>
      <c r="C492" s="880"/>
      <c r="D492" s="880"/>
      <c r="E492" s="880"/>
      <c r="F492" s="880"/>
      <c r="G492" s="880"/>
      <c r="H492" s="880"/>
      <c r="I492" s="880"/>
      <c r="J492" s="880"/>
      <c r="K492" s="880"/>
      <c r="L492" s="880"/>
      <c r="M492" s="881"/>
      <c r="N492" s="882"/>
      <c r="O492" s="883"/>
      <c r="P492" s="886"/>
      <c r="Q492" s="887"/>
      <c r="R492" s="893"/>
      <c r="S492" s="894"/>
      <c r="T492" s="894"/>
      <c r="U492" s="894"/>
      <c r="V492" s="894"/>
      <c r="W492" s="894"/>
      <c r="X492" s="894"/>
      <c r="Y492" s="895"/>
      <c r="AB492" s="5" t="s">
        <v>10</v>
      </c>
      <c r="AC492" s="6"/>
      <c r="AD492" s="7"/>
      <c r="AE492" s="5" t="s">
        <v>10</v>
      </c>
      <c r="AF492" s="6"/>
      <c r="AG492" s="7"/>
      <c r="AH492" s="5" t="s">
        <v>10</v>
      </c>
      <c r="AI492" s="6"/>
      <c r="AJ492" s="7"/>
    </row>
    <row r="493" spans="1:119" s="14" customFormat="1" ht="4.5" customHeight="1" thickBot="1">
      <c r="A493" s="8"/>
      <c r="B493" s="9"/>
      <c r="C493" s="9"/>
      <c r="D493" s="9"/>
      <c r="E493" s="10"/>
      <c r="F493" s="9"/>
      <c r="G493" s="9"/>
      <c r="H493" s="11"/>
      <c r="I493" s="12"/>
      <c r="J493" s="12"/>
      <c r="K493" s="12"/>
      <c r="L493" s="12"/>
      <c r="M493" s="13"/>
      <c r="N493" s="884"/>
      <c r="O493" s="885"/>
      <c r="P493" s="888"/>
      <c r="Q493" s="889"/>
      <c r="R493" s="896"/>
      <c r="S493" s="897"/>
      <c r="T493" s="897"/>
      <c r="U493" s="897"/>
      <c r="V493" s="897"/>
      <c r="W493" s="897"/>
      <c r="X493" s="897"/>
      <c r="Y493" s="898"/>
      <c r="AB493" s="15"/>
      <c r="AC493" s="16"/>
      <c r="AD493" s="17"/>
      <c r="AE493" s="15"/>
      <c r="AF493" s="16"/>
      <c r="AG493" s="17"/>
      <c r="AH493" s="15"/>
      <c r="AI493" s="16"/>
      <c r="AJ493" s="17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</row>
    <row r="494" spans="1:119" ht="12" thickTop="1">
      <c r="A494" s="1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20"/>
      <c r="S494" s="19"/>
      <c r="T494" s="19"/>
      <c r="U494" s="19"/>
      <c r="V494" s="19"/>
      <c r="W494" s="21"/>
      <c r="X494" s="19"/>
      <c r="Y494" s="22"/>
      <c r="Z494" s="6"/>
      <c r="AA494" s="6"/>
      <c r="AB494" s="5" t="s">
        <v>11</v>
      </c>
      <c r="AC494" s="6">
        <v>1.1000000000000001</v>
      </c>
      <c r="AD494" s="7" t="s">
        <v>12</v>
      </c>
      <c r="AE494" s="5" t="s">
        <v>13</v>
      </c>
      <c r="AF494" s="6">
        <v>15</v>
      </c>
      <c r="AG494" s="7" t="s">
        <v>14</v>
      </c>
      <c r="AH494" s="5"/>
      <c r="AI494" s="6"/>
      <c r="AJ494" s="7"/>
    </row>
    <row r="495" spans="1:119" ht="15" customHeight="1">
      <c r="A495" s="23" t="s">
        <v>15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24" t="s">
        <v>16</v>
      </c>
      <c r="P495" s="19"/>
      <c r="Q495" s="19"/>
      <c r="R495" s="19"/>
      <c r="S495" s="19"/>
      <c r="T495" s="19"/>
      <c r="U495" s="19"/>
      <c r="V495" s="19"/>
      <c r="W495" s="21"/>
      <c r="X495" s="19"/>
      <c r="Y495" s="22"/>
      <c r="Z495" s="6"/>
      <c r="AA495" s="6"/>
      <c r="AB495" s="5" t="s">
        <v>17</v>
      </c>
      <c r="AC495" s="25">
        <f>10/50</f>
        <v>0.2</v>
      </c>
      <c r="AD495" s="7" t="s">
        <v>18</v>
      </c>
      <c r="AE495" s="5" t="s">
        <v>17</v>
      </c>
      <c r="AF495" s="25">
        <f>10/50</f>
        <v>0.2</v>
      </c>
      <c r="AG495" s="7" t="s">
        <v>18</v>
      </c>
      <c r="AH495" s="5" t="s">
        <v>17</v>
      </c>
      <c r="AI495" s="25">
        <f>4.08/50</f>
        <v>8.1600000000000006E-2</v>
      </c>
      <c r="AJ495" s="7">
        <f>6.24/50</f>
        <v>0.12480000000000001</v>
      </c>
    </row>
    <row r="496" spans="1:119" ht="9" customHeight="1" thickBot="1">
      <c r="A496" s="26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24"/>
      <c r="P496" s="19"/>
      <c r="Q496" s="19"/>
      <c r="R496" s="19"/>
      <c r="S496" s="19"/>
      <c r="T496" s="19"/>
      <c r="U496" s="19"/>
      <c r="V496" s="19"/>
      <c r="W496" s="19"/>
      <c r="X496" s="19"/>
      <c r="Y496" s="27"/>
      <c r="Z496" s="6"/>
      <c r="AB496" s="5"/>
      <c r="AC496" s="25"/>
      <c r="AD496" s="7"/>
      <c r="AE496" s="5"/>
      <c r="AF496" s="25"/>
      <c r="AG496" s="7"/>
      <c r="AH496" s="5"/>
      <c r="AI496" s="25"/>
      <c r="AJ496" s="7"/>
    </row>
    <row r="497" spans="1:36" ht="13.5" thickTop="1">
      <c r="A497" s="899" t="s">
        <v>19</v>
      </c>
      <c r="B497" s="900"/>
      <c r="C497" s="28"/>
      <c r="D497" s="28"/>
      <c r="E497" s="28"/>
      <c r="F497" s="28"/>
      <c r="G497" s="28"/>
      <c r="H497" s="28"/>
      <c r="I497" s="29"/>
      <c r="J497" s="28"/>
      <c r="K497" s="29"/>
      <c r="L497" s="28"/>
      <c r="M497" s="30"/>
      <c r="N497" s="31"/>
      <c r="O497" s="32"/>
      <c r="P497" s="33"/>
      <c r="Q497" s="33"/>
      <c r="R497" s="34"/>
      <c r="S497" s="35"/>
      <c r="T497" s="36"/>
      <c r="U497" s="35"/>
      <c r="V497" s="36"/>
      <c r="W497" s="33"/>
      <c r="X497" s="33"/>
      <c r="Y497" s="37"/>
      <c r="Z497" s="6"/>
      <c r="AA497" s="6"/>
      <c r="AB497" s="5" t="s">
        <v>20</v>
      </c>
      <c r="AC497" s="6">
        <v>4.4999999999999998E-2</v>
      </c>
      <c r="AD497" s="7" t="s">
        <v>21</v>
      </c>
      <c r="AE497" s="5" t="s">
        <v>20</v>
      </c>
      <c r="AF497" s="6">
        <v>1.6E-2</v>
      </c>
      <c r="AG497" s="7" t="s">
        <v>21</v>
      </c>
      <c r="AH497" s="5" t="s">
        <v>20</v>
      </c>
      <c r="AI497" s="6">
        <v>9.7000000000000003E-3</v>
      </c>
      <c r="AJ497" s="7">
        <v>2.4E-2</v>
      </c>
    </row>
    <row r="498" spans="1:36" ht="12.75" customHeight="1">
      <c r="A498" s="869" t="s">
        <v>22</v>
      </c>
      <c r="B498" s="870"/>
      <c r="C498" s="871" t="s">
        <v>23</v>
      </c>
      <c r="D498" s="872"/>
      <c r="E498" s="872"/>
      <c r="F498" s="872"/>
      <c r="G498" s="872"/>
      <c r="H498" s="872"/>
      <c r="I498" s="873"/>
      <c r="J498" s="874" t="s">
        <v>24</v>
      </c>
      <c r="K498" s="875"/>
      <c r="L498" s="874" t="s">
        <v>25</v>
      </c>
      <c r="M498" s="876"/>
      <c r="N498" s="31"/>
      <c r="O498" s="38" t="s">
        <v>26</v>
      </c>
      <c r="P498" s="874" t="s">
        <v>27</v>
      </c>
      <c r="Q498" s="877"/>
      <c r="R498" s="875"/>
      <c r="S498" s="39" t="s">
        <v>24</v>
      </c>
      <c r="T498" s="40" t="s">
        <v>28</v>
      </c>
      <c r="U498" s="862" t="s">
        <v>29</v>
      </c>
      <c r="V498" s="878"/>
      <c r="W498" s="862" t="s">
        <v>30</v>
      </c>
      <c r="X498" s="863"/>
      <c r="Y498" s="864"/>
      <c r="Z498" s="6"/>
      <c r="AB498" s="41" t="s">
        <v>31</v>
      </c>
      <c r="AC498" s="42">
        <f>1.5/50</f>
        <v>0.03</v>
      </c>
      <c r="AD498" s="43" t="s">
        <v>32</v>
      </c>
      <c r="AE498" s="41"/>
      <c r="AF498" s="42"/>
      <c r="AG498" s="43"/>
      <c r="AH498" s="41"/>
      <c r="AI498" s="42"/>
      <c r="AJ498" s="43"/>
    </row>
    <row r="499" spans="1:36" ht="15.75" thickBot="1">
      <c r="A499" s="44"/>
      <c r="B499" s="45"/>
      <c r="C499" s="46"/>
      <c r="D499" s="46"/>
      <c r="E499" s="46"/>
      <c r="F499" s="46"/>
      <c r="G499" s="46"/>
      <c r="H499" s="46"/>
      <c r="I499" s="47"/>
      <c r="J499" s="46"/>
      <c r="K499" s="47"/>
      <c r="L499" s="46"/>
      <c r="M499" s="48"/>
      <c r="N499" s="31"/>
      <c r="O499" s="49"/>
      <c r="P499" s="50"/>
      <c r="Q499" s="50"/>
      <c r="R499" s="51"/>
      <c r="S499" s="50"/>
      <c r="T499" s="51"/>
      <c r="U499" s="50"/>
      <c r="V499" s="51"/>
      <c r="W499" s="50"/>
      <c r="X499" s="50"/>
      <c r="Y499" s="52"/>
      <c r="Z499" s="6"/>
      <c r="AB499" s="6"/>
      <c r="AC499" s="53"/>
      <c r="AD499" s="6"/>
      <c r="AE499" s="6"/>
      <c r="AF499" s="6"/>
      <c r="AG499" s="6"/>
      <c r="AH499" s="6"/>
    </row>
    <row r="500" spans="1:36" ht="11.25" customHeight="1" thickTop="1">
      <c r="A500" s="54"/>
      <c r="B500" s="55"/>
      <c r="C500" s="56"/>
      <c r="D500" s="57"/>
      <c r="E500" s="57"/>
      <c r="F500" s="57"/>
      <c r="G500" s="57"/>
      <c r="H500" s="57"/>
      <c r="I500" s="58"/>
      <c r="J500" s="59"/>
      <c r="K500" s="60"/>
      <c r="L500" s="61"/>
      <c r="M500" s="62"/>
      <c r="N500" s="6"/>
      <c r="O500" s="63"/>
      <c r="P500" s="64"/>
      <c r="Q500" s="65"/>
      <c r="R500" s="66"/>
      <c r="S500" s="67"/>
      <c r="T500" s="60"/>
      <c r="U500" s="68"/>
      <c r="V500" s="69"/>
      <c r="W500" s="70"/>
      <c r="X500" s="71"/>
      <c r="Y500" s="72"/>
      <c r="Z500" s="6"/>
      <c r="AB500" s="73"/>
      <c r="AC500" s="6"/>
      <c r="AD500" s="6"/>
      <c r="AE500" s="6"/>
      <c r="AF500" s="6"/>
      <c r="AG500" s="6"/>
      <c r="AH500" s="6"/>
    </row>
    <row r="501" spans="1:36" ht="18" customHeight="1">
      <c r="A501" s="865" t="s">
        <v>170</v>
      </c>
      <c r="B501" s="866"/>
      <c r="C501" s="74" t="s">
        <v>171</v>
      </c>
      <c r="D501" s="75"/>
      <c r="E501" s="76"/>
      <c r="F501" s="76"/>
      <c r="G501" s="76"/>
      <c r="H501" s="76"/>
      <c r="I501" s="77"/>
      <c r="J501" s="78">
        <f>0.300008823788935/7</f>
        <v>4.2858403398419287E-2</v>
      </c>
      <c r="K501" s="79" t="s">
        <v>172</v>
      </c>
      <c r="L501" s="867"/>
      <c r="M501" s="868"/>
      <c r="N501" s="6"/>
      <c r="O501" s="80"/>
      <c r="P501" s="81"/>
      <c r="Q501" s="81"/>
      <c r="R501" s="81"/>
      <c r="S501" s="82"/>
      <c r="T501" s="83"/>
      <c r="U501" s="831"/>
      <c r="V501" s="832"/>
      <c r="W501" s="833"/>
      <c r="X501" s="834"/>
      <c r="Y501" s="835"/>
      <c r="Z501" s="6"/>
      <c r="AA501" s="859" t="s">
        <v>33</v>
      </c>
      <c r="AB501" s="860"/>
      <c r="AC501" s="860"/>
      <c r="AD501" s="861"/>
      <c r="AE501" s="6"/>
      <c r="AF501" s="6"/>
      <c r="AG501" s="84" t="s">
        <v>34</v>
      </c>
      <c r="AH501" s="387"/>
      <c r="AI501" s="387"/>
      <c r="AJ501" s="388"/>
    </row>
    <row r="502" spans="1:36" ht="18" customHeight="1">
      <c r="A502" s="855" t="s">
        <v>173</v>
      </c>
      <c r="B502" s="856"/>
      <c r="C502" s="85" t="s">
        <v>174</v>
      </c>
      <c r="D502" s="75"/>
      <c r="E502" s="76"/>
      <c r="F502" s="76"/>
      <c r="G502" s="76"/>
      <c r="H502" s="76"/>
      <c r="I502" s="77"/>
      <c r="J502" s="78">
        <f>0.0833333333333333/7</f>
        <v>1.1904761904761901E-2</v>
      </c>
      <c r="K502" s="79" t="s">
        <v>172</v>
      </c>
      <c r="L502" s="857"/>
      <c r="M502" s="858"/>
      <c r="N502" s="86"/>
      <c r="O502" s="87"/>
      <c r="P502" s="88"/>
      <c r="Q502" s="89"/>
      <c r="R502" s="89"/>
      <c r="S502" s="82"/>
      <c r="T502" s="83"/>
      <c r="U502" s="831"/>
      <c r="V502" s="832"/>
      <c r="W502" s="833"/>
      <c r="X502" s="834"/>
      <c r="Y502" s="835"/>
      <c r="Z502" s="6"/>
      <c r="AA502" s="5"/>
      <c r="AB502" s="90" t="s">
        <v>35</v>
      </c>
      <c r="AC502" s="90" t="s">
        <v>36</v>
      </c>
      <c r="AD502" s="91"/>
      <c r="AE502" s="6"/>
      <c r="AF502" s="6"/>
      <c r="AG502" s="92" t="s">
        <v>35</v>
      </c>
      <c r="AH502" s="93" t="s">
        <v>36</v>
      </c>
      <c r="AI502" s="94" t="s">
        <v>10</v>
      </c>
      <c r="AJ502" s="95"/>
    </row>
    <row r="503" spans="1:36" ht="18" customHeight="1">
      <c r="A503" s="855"/>
      <c r="B503" s="856"/>
      <c r="C503" s="85"/>
      <c r="D503" s="75"/>
      <c r="E503" s="76"/>
      <c r="F503" s="76"/>
      <c r="G503" s="76"/>
      <c r="H503" s="76"/>
      <c r="I503" s="77"/>
      <c r="J503" s="96"/>
      <c r="K503" s="79"/>
      <c r="L503" s="857"/>
      <c r="M503" s="858"/>
      <c r="N503" s="86"/>
      <c r="O503" s="87"/>
      <c r="P503" s="88"/>
      <c r="Q503" s="89"/>
      <c r="R503" s="89"/>
      <c r="S503" s="82"/>
      <c r="T503" s="97"/>
      <c r="U503" s="831"/>
      <c r="V503" s="832"/>
      <c r="W503" s="833"/>
      <c r="X503" s="834"/>
      <c r="Y503" s="835"/>
      <c r="Z503" s="6"/>
      <c r="AA503" s="5"/>
      <c r="AB503" s="98" t="s">
        <v>37</v>
      </c>
      <c r="AC503" s="98" t="s">
        <v>38</v>
      </c>
      <c r="AD503" s="91"/>
      <c r="AE503" s="6"/>
      <c r="AF503" s="6"/>
      <c r="AG503" s="99" t="s">
        <v>39</v>
      </c>
      <c r="AH503" s="98" t="s">
        <v>38</v>
      </c>
      <c r="AI503" s="90" t="s">
        <v>40</v>
      </c>
      <c r="AJ503" s="91">
        <v>1.08</v>
      </c>
    </row>
    <row r="504" spans="1:36" ht="18" customHeight="1">
      <c r="A504" s="855"/>
      <c r="B504" s="856"/>
      <c r="C504" s="85"/>
      <c r="D504" s="75"/>
      <c r="E504" s="76"/>
      <c r="F504" s="76"/>
      <c r="G504" s="76"/>
      <c r="H504" s="76"/>
      <c r="I504" s="77"/>
      <c r="J504" s="96"/>
      <c r="K504" s="79"/>
      <c r="L504" s="857"/>
      <c r="M504" s="858"/>
      <c r="N504" s="86"/>
      <c r="O504" s="87"/>
      <c r="P504" s="100"/>
      <c r="Q504" s="101"/>
      <c r="R504" s="101"/>
      <c r="S504" s="82"/>
      <c r="T504" s="102"/>
      <c r="U504" s="831"/>
      <c r="V504" s="832"/>
      <c r="W504" s="833"/>
      <c r="X504" s="834"/>
      <c r="Y504" s="835"/>
      <c r="Z504" s="6"/>
      <c r="AA504" s="5"/>
      <c r="AB504" s="98" t="s">
        <v>41</v>
      </c>
      <c r="AC504" s="98" t="s">
        <v>42</v>
      </c>
      <c r="AD504" s="91"/>
      <c r="AE504" s="6"/>
      <c r="AF504" s="6"/>
      <c r="AG504" s="99" t="s">
        <v>43</v>
      </c>
      <c r="AH504" s="98" t="s">
        <v>42</v>
      </c>
      <c r="AI504" s="98" t="s">
        <v>17</v>
      </c>
      <c r="AJ504" s="91">
        <f>161/50</f>
        <v>3.22</v>
      </c>
    </row>
    <row r="505" spans="1:36" ht="18" customHeight="1">
      <c r="A505" s="855"/>
      <c r="B505" s="856"/>
      <c r="C505" s="85"/>
      <c r="D505" s="75"/>
      <c r="E505" s="76"/>
      <c r="F505" s="76"/>
      <c r="G505" s="76"/>
      <c r="H505" s="76"/>
      <c r="I505" s="77"/>
      <c r="J505" s="96"/>
      <c r="K505" s="79"/>
      <c r="L505" s="857"/>
      <c r="M505" s="858"/>
      <c r="N505" s="103"/>
      <c r="O505" s="104"/>
      <c r="P505" s="105"/>
      <c r="Q505" s="106"/>
      <c r="R505" s="107"/>
      <c r="S505" s="108"/>
      <c r="T505" s="109"/>
      <c r="U505" s="831"/>
      <c r="V505" s="832"/>
      <c r="W505" s="833"/>
      <c r="X505" s="834"/>
      <c r="Y505" s="835"/>
      <c r="Z505" s="6"/>
      <c r="AA505" s="5"/>
      <c r="AB505" s="98" t="s">
        <v>43</v>
      </c>
      <c r="AC505" s="98"/>
      <c r="AD505" s="91"/>
      <c r="AE505" s="6"/>
      <c r="AF505" s="6"/>
      <c r="AG505" s="99"/>
      <c r="AH505" s="98" t="s">
        <v>44</v>
      </c>
      <c r="AI505" s="98" t="s">
        <v>45</v>
      </c>
      <c r="AJ505" s="91">
        <v>0.4829</v>
      </c>
    </row>
    <row r="506" spans="1:36" ht="17.25" customHeight="1">
      <c r="A506" s="855"/>
      <c r="B506" s="856"/>
      <c r="C506" s="85"/>
      <c r="D506" s="75"/>
      <c r="E506" s="76"/>
      <c r="F506" s="76"/>
      <c r="G506" s="76"/>
      <c r="H506" s="76"/>
      <c r="I506" s="77"/>
      <c r="J506" s="96"/>
      <c r="K506" s="79"/>
      <c r="L506" s="857"/>
      <c r="M506" s="858"/>
      <c r="N506" s="103"/>
      <c r="O506" s="104"/>
      <c r="P506" s="89"/>
      <c r="Q506" s="106"/>
      <c r="R506" s="110"/>
      <c r="S506" s="108"/>
      <c r="T506" s="111"/>
      <c r="U506" s="831"/>
      <c r="V506" s="832"/>
      <c r="W506" s="833"/>
      <c r="X506" s="834"/>
      <c r="Y506" s="835"/>
      <c r="Z506" s="6"/>
      <c r="AA506" s="41"/>
      <c r="AB506" s="42"/>
      <c r="AC506" s="112"/>
      <c r="AD506" s="43"/>
      <c r="AE506" s="98"/>
      <c r="AF506" s="98"/>
      <c r="AG506" s="99"/>
      <c r="AH506" s="98"/>
      <c r="AI506" s="98"/>
      <c r="AJ506" s="7"/>
    </row>
    <row r="507" spans="1:36" ht="17.25" customHeight="1">
      <c r="A507" s="855"/>
      <c r="B507" s="856"/>
      <c r="C507" s="85"/>
      <c r="D507" s="75"/>
      <c r="E507" s="76"/>
      <c r="F507" s="76"/>
      <c r="G507" s="76"/>
      <c r="H507" s="76"/>
      <c r="I507" s="77"/>
      <c r="J507" s="96"/>
      <c r="K507" s="79"/>
      <c r="L507" s="857"/>
      <c r="M507" s="858"/>
      <c r="N507" s="113"/>
      <c r="O507" s="104"/>
      <c r="P507" s="81"/>
      <c r="Q507" s="114"/>
      <c r="R507" s="115"/>
      <c r="S507" s="108"/>
      <c r="T507" s="116"/>
      <c r="U507" s="831"/>
      <c r="V507" s="832"/>
      <c r="W507" s="833"/>
      <c r="X507" s="834"/>
      <c r="Y507" s="835"/>
      <c r="Z507" s="6"/>
      <c r="AA507" s="836" t="s">
        <v>46</v>
      </c>
      <c r="AB507" s="837"/>
      <c r="AC507" s="837"/>
      <c r="AD507" s="837"/>
      <c r="AE507" s="838"/>
      <c r="AG507" s="859" t="s">
        <v>47</v>
      </c>
      <c r="AH507" s="860"/>
      <c r="AI507" s="860"/>
      <c r="AJ507" s="861"/>
    </row>
    <row r="508" spans="1:36" ht="17.25" customHeight="1">
      <c r="A508" s="855"/>
      <c r="B508" s="856"/>
      <c r="C508" s="85"/>
      <c r="D508" s="75"/>
      <c r="E508" s="76"/>
      <c r="F508" s="76"/>
      <c r="G508" s="76"/>
      <c r="H508" s="76"/>
      <c r="I508" s="77"/>
      <c r="J508" s="96"/>
      <c r="K508" s="79"/>
      <c r="L508" s="857"/>
      <c r="M508" s="858"/>
      <c r="N508" s="113"/>
      <c r="O508" s="104"/>
      <c r="P508" s="88"/>
      <c r="Q508" s="106"/>
      <c r="R508" s="110"/>
      <c r="S508" s="108"/>
      <c r="T508" s="116"/>
      <c r="U508" s="831"/>
      <c r="V508" s="832"/>
      <c r="W508" s="833"/>
      <c r="X508" s="834"/>
      <c r="Y508" s="835"/>
      <c r="Z508" s="6"/>
      <c r="AA508" s="99"/>
      <c r="AB508" s="98" t="s">
        <v>48</v>
      </c>
      <c r="AC508" s="98"/>
      <c r="AD508" s="98">
        <v>9.5000000000000001E-2</v>
      </c>
      <c r="AE508" s="91" t="s">
        <v>21</v>
      </c>
      <c r="AG508" s="5"/>
      <c r="AH508" s="90" t="s">
        <v>35</v>
      </c>
      <c r="AI508" s="90" t="s">
        <v>36</v>
      </c>
      <c r="AJ508" s="91"/>
    </row>
    <row r="509" spans="1:36" ht="18" customHeight="1">
      <c r="A509" s="855"/>
      <c r="B509" s="856"/>
      <c r="C509" s="85"/>
      <c r="D509" s="75"/>
      <c r="E509" s="76"/>
      <c r="F509" s="76"/>
      <c r="G509" s="76"/>
      <c r="H509" s="76"/>
      <c r="I509" s="77"/>
      <c r="J509" s="96"/>
      <c r="K509" s="79"/>
      <c r="L509" s="857"/>
      <c r="M509" s="858"/>
      <c r="N509" s="113"/>
      <c r="O509" s="104"/>
      <c r="P509" s="118"/>
      <c r="Q509" s="115"/>
      <c r="R509" s="115"/>
      <c r="S509" s="108"/>
      <c r="T509" s="109"/>
      <c r="U509" s="831"/>
      <c r="V509" s="832"/>
      <c r="W509" s="833"/>
      <c r="X509" s="834"/>
      <c r="Y509" s="835"/>
      <c r="Z509" s="6"/>
      <c r="AA509" s="99"/>
      <c r="AB509" s="383" t="s">
        <v>49</v>
      </c>
      <c r="AC509" s="98"/>
      <c r="AD509" s="98">
        <v>10.445</v>
      </c>
      <c r="AE509" s="91" t="s">
        <v>32</v>
      </c>
      <c r="AG509" s="5"/>
      <c r="AH509" s="98" t="s">
        <v>50</v>
      </c>
      <c r="AI509" s="98" t="s">
        <v>38</v>
      </c>
      <c r="AJ509" s="91"/>
    </row>
    <row r="510" spans="1:36" ht="18" customHeight="1">
      <c r="A510" s="855"/>
      <c r="B510" s="856"/>
      <c r="C510" s="85"/>
      <c r="D510" s="75"/>
      <c r="E510" s="76"/>
      <c r="F510" s="76"/>
      <c r="G510" s="76"/>
      <c r="H510" s="76"/>
      <c r="I510" s="77"/>
      <c r="J510" s="96"/>
      <c r="K510" s="79"/>
      <c r="L510" s="857"/>
      <c r="M510" s="858"/>
      <c r="N510" s="113"/>
      <c r="O510" s="104"/>
      <c r="P510" s="120"/>
      <c r="Q510" s="110"/>
      <c r="R510" s="110"/>
      <c r="S510" s="108"/>
      <c r="T510" s="109"/>
      <c r="U510" s="831"/>
      <c r="V510" s="832"/>
      <c r="W510" s="833"/>
      <c r="X510" s="834"/>
      <c r="Y510" s="835"/>
      <c r="Z510" s="6"/>
      <c r="AA510" s="99"/>
      <c r="AB510" s="384" t="s">
        <v>51</v>
      </c>
      <c r="AC510" s="98"/>
      <c r="AD510" s="98">
        <v>0.1187</v>
      </c>
      <c r="AE510" s="91" t="s">
        <v>21</v>
      </c>
      <c r="AG510" s="5"/>
      <c r="AH510" s="98" t="s">
        <v>41</v>
      </c>
      <c r="AI510" s="98" t="s">
        <v>42</v>
      </c>
      <c r="AJ510" s="91"/>
    </row>
    <row r="511" spans="1:36" ht="18" customHeight="1">
      <c r="A511" s="855"/>
      <c r="B511" s="856"/>
      <c r="C511" s="85"/>
      <c r="D511" s="75"/>
      <c r="E511" s="76"/>
      <c r="F511" s="76"/>
      <c r="G511" s="76"/>
      <c r="H511" s="76"/>
      <c r="I511" s="77"/>
      <c r="J511" s="96"/>
      <c r="K511" s="79"/>
      <c r="L511" s="857"/>
      <c r="M511" s="858"/>
      <c r="N511" s="113"/>
      <c r="O511" s="104"/>
      <c r="P511" s="120"/>
      <c r="Q511" s="122"/>
      <c r="R511" s="123"/>
      <c r="S511" s="108"/>
      <c r="T511" s="109"/>
      <c r="U511" s="831"/>
      <c r="V511" s="832"/>
      <c r="W511" s="833"/>
      <c r="X511" s="834"/>
      <c r="Y511" s="835"/>
      <c r="Z511" s="6"/>
      <c r="AA511" s="99"/>
      <c r="AB511" s="98" t="s">
        <v>52</v>
      </c>
      <c r="AC511" s="98"/>
      <c r="AD511" s="98">
        <v>0.75309999999999999</v>
      </c>
      <c r="AE511" s="91" t="s">
        <v>21</v>
      </c>
      <c r="AG511" s="5"/>
      <c r="AH511" s="98"/>
      <c r="AI511" s="98"/>
      <c r="AJ511" s="91"/>
    </row>
    <row r="512" spans="1:36" ht="18" customHeight="1">
      <c r="A512" s="855"/>
      <c r="B512" s="856"/>
      <c r="C512" s="85"/>
      <c r="D512" s="75"/>
      <c r="E512" s="76"/>
      <c r="F512" s="76"/>
      <c r="G512" s="76"/>
      <c r="H512" s="76"/>
      <c r="I512" s="77"/>
      <c r="J512" s="96"/>
      <c r="K512" s="79"/>
      <c r="L512" s="857"/>
      <c r="M512" s="858"/>
      <c r="N512" s="6"/>
      <c r="O512" s="104"/>
      <c r="P512" s="124"/>
      <c r="Q512" s="120"/>
      <c r="R512" s="120"/>
      <c r="S512" s="82"/>
      <c r="T512" s="109"/>
      <c r="U512" s="831"/>
      <c r="V512" s="832"/>
      <c r="W512" s="833"/>
      <c r="X512" s="834"/>
      <c r="Y512" s="835"/>
      <c r="Z512" s="6"/>
      <c r="AA512" s="99"/>
      <c r="AB512" s="98"/>
      <c r="AC512" s="125"/>
      <c r="AD512" s="125"/>
      <c r="AE512" s="91"/>
      <c r="AF512" s="98"/>
      <c r="AG512" s="41"/>
      <c r="AH512" s="42"/>
      <c r="AI512" s="112"/>
      <c r="AJ512" s="43"/>
    </row>
    <row r="513" spans="1:42" ht="18" customHeight="1">
      <c r="A513" s="855"/>
      <c r="B513" s="856"/>
      <c r="C513" s="85"/>
      <c r="D513" s="75"/>
      <c r="E513" s="76"/>
      <c r="F513" s="76"/>
      <c r="G513" s="76"/>
      <c r="H513" s="76"/>
      <c r="I513" s="77"/>
      <c r="J513" s="96"/>
      <c r="K513" s="79"/>
      <c r="L513" s="857"/>
      <c r="M513" s="858"/>
      <c r="N513" s="6"/>
      <c r="O513" s="104"/>
      <c r="P513" s="120"/>
      <c r="Q513" s="120"/>
      <c r="R513" s="120"/>
      <c r="S513" s="82"/>
      <c r="T513" s="109"/>
      <c r="U513" s="831"/>
      <c r="V513" s="832"/>
      <c r="W513" s="833"/>
      <c r="X513" s="834"/>
      <c r="Y513" s="835"/>
      <c r="Z513" s="6"/>
      <c r="AA513" s="99"/>
      <c r="AB513" s="98" t="s">
        <v>53</v>
      </c>
      <c r="AC513" s="126"/>
      <c r="AD513" s="127" t="s">
        <v>54</v>
      </c>
      <c r="AE513" s="91"/>
      <c r="AG513" s="128" t="s">
        <v>55</v>
      </c>
      <c r="AH513" s="128" t="s">
        <v>56</v>
      </c>
      <c r="AI513" s="129"/>
      <c r="AJ513" s="130"/>
    </row>
    <row r="514" spans="1:42" ht="18" customHeight="1">
      <c r="A514" s="855"/>
      <c r="B514" s="856"/>
      <c r="C514" s="85"/>
      <c r="D514" s="75"/>
      <c r="E514" s="76"/>
      <c r="F514" s="76"/>
      <c r="G514" s="76"/>
      <c r="H514" s="76"/>
      <c r="I514" s="77"/>
      <c r="J514" s="96"/>
      <c r="K514" s="79"/>
      <c r="L514" s="857"/>
      <c r="M514" s="858"/>
      <c r="N514" s="6"/>
      <c r="O514" s="104"/>
      <c r="P514" s="120"/>
      <c r="Q514" s="89"/>
      <c r="R514" s="89"/>
      <c r="S514" s="82"/>
      <c r="T514" s="116"/>
      <c r="U514" s="831"/>
      <c r="V514" s="832"/>
      <c r="W514" s="833"/>
      <c r="X514" s="834"/>
      <c r="Y514" s="835"/>
      <c r="Z514" s="6"/>
      <c r="AA514" s="99"/>
      <c r="AB514" s="98" t="s">
        <v>57</v>
      </c>
      <c r="AC514" s="98"/>
      <c r="AD514" s="98" t="s">
        <v>58</v>
      </c>
      <c r="AE514" s="91"/>
      <c r="AG514" s="5"/>
      <c r="AH514" s="90" t="s">
        <v>35</v>
      </c>
      <c r="AI514" s="90" t="s">
        <v>36</v>
      </c>
      <c r="AJ514" s="91"/>
    </row>
    <row r="515" spans="1:42" ht="18" customHeight="1">
      <c r="A515" s="855"/>
      <c r="B515" s="856"/>
      <c r="C515" s="85"/>
      <c r="D515" s="75"/>
      <c r="E515" s="76"/>
      <c r="F515" s="76"/>
      <c r="G515" s="76"/>
      <c r="H515" s="76"/>
      <c r="I515" s="77"/>
      <c r="J515" s="96"/>
      <c r="K515" s="79"/>
      <c r="L515" s="857"/>
      <c r="M515" s="858"/>
      <c r="N515" s="6"/>
      <c r="O515" s="80"/>
      <c r="P515" s="85"/>
      <c r="Q515" s="131"/>
      <c r="R515" s="132"/>
      <c r="S515" s="82"/>
      <c r="T515" s="133"/>
      <c r="U515" s="831"/>
      <c r="V515" s="832"/>
      <c r="W515" s="833"/>
      <c r="X515" s="834"/>
      <c r="Y515" s="835"/>
      <c r="Z515" s="6"/>
      <c r="AA515" s="99"/>
      <c r="AB515" s="98"/>
      <c r="AC515" s="98"/>
      <c r="AD515" s="98" t="s">
        <v>59</v>
      </c>
      <c r="AE515" s="91"/>
      <c r="AG515" s="5" t="str">
        <f>AH515</f>
        <v>Jack Hammer</v>
      </c>
      <c r="AH515" s="98" t="s">
        <v>60</v>
      </c>
      <c r="AI515" s="98" t="s">
        <v>38</v>
      </c>
      <c r="AJ515" s="91"/>
    </row>
    <row r="516" spans="1:42" ht="18" customHeight="1" thickBot="1">
      <c r="A516" s="134"/>
      <c r="B516" s="135"/>
      <c r="C516" s="136"/>
      <c r="D516" s="137"/>
      <c r="E516" s="137"/>
      <c r="F516" s="137"/>
      <c r="G516" s="137"/>
      <c r="H516" s="137"/>
      <c r="I516" s="138"/>
      <c r="J516" s="139"/>
      <c r="K516" s="140"/>
      <c r="L516" s="141"/>
      <c r="M516" s="142"/>
      <c r="N516" s="6"/>
      <c r="O516" s="80"/>
      <c r="P516" s="85"/>
      <c r="Q516" s="131"/>
      <c r="R516" s="132"/>
      <c r="S516" s="82"/>
      <c r="T516" s="386"/>
      <c r="U516" s="831"/>
      <c r="V516" s="832"/>
      <c r="W516" s="833"/>
      <c r="X516" s="834"/>
      <c r="Y516" s="835"/>
      <c r="Z516" s="6"/>
      <c r="AA516" s="99"/>
      <c r="AB516" s="98" t="s">
        <v>38</v>
      </c>
      <c r="AC516" s="98"/>
      <c r="AD516" s="98"/>
      <c r="AE516" s="91"/>
      <c r="AG516" s="5" t="str">
        <f>AH516</f>
        <v>Dump Truck</v>
      </c>
      <c r="AH516" s="98" t="s">
        <v>41</v>
      </c>
      <c r="AI516" s="98" t="s">
        <v>42</v>
      </c>
      <c r="AJ516" s="91"/>
    </row>
    <row r="517" spans="1:42" ht="18" customHeight="1" thickTop="1">
      <c r="A517" s="143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6"/>
      <c r="O517" s="80"/>
      <c r="P517" s="85"/>
      <c r="Q517" s="131"/>
      <c r="R517" s="132"/>
      <c r="S517" s="82"/>
      <c r="T517" s="386"/>
      <c r="U517" s="831"/>
      <c r="V517" s="832"/>
      <c r="W517" s="833"/>
      <c r="X517" s="834"/>
      <c r="Y517" s="835"/>
      <c r="Z517" s="6"/>
      <c r="AA517" s="99"/>
      <c r="AB517" s="98" t="s">
        <v>61</v>
      </c>
      <c r="AC517" s="98"/>
      <c r="AD517" s="98"/>
      <c r="AE517" s="91"/>
      <c r="AG517" s="5" t="str">
        <f>AH517</f>
        <v>Compressor</v>
      </c>
      <c r="AH517" s="98" t="s">
        <v>62</v>
      </c>
      <c r="AI517" s="98"/>
      <c r="AJ517" s="91"/>
    </row>
    <row r="518" spans="1:42" ht="17.25" customHeight="1">
      <c r="A518" s="145" t="s">
        <v>63</v>
      </c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6"/>
      <c r="O518" s="80"/>
      <c r="P518" s="85"/>
      <c r="Q518" s="131"/>
      <c r="R518" s="132"/>
      <c r="S518" s="82"/>
      <c r="T518" s="147"/>
      <c r="U518" s="831"/>
      <c r="V518" s="832"/>
      <c r="W518" s="833"/>
      <c r="X518" s="834"/>
      <c r="Y518" s="835"/>
      <c r="Z518" s="6"/>
      <c r="AA518" s="148"/>
      <c r="AB518" s="98" t="s">
        <v>42</v>
      </c>
      <c r="AC518" s="98"/>
      <c r="AD518" s="98"/>
      <c r="AE518" s="91"/>
      <c r="AG518" s="5" t="s">
        <v>64</v>
      </c>
      <c r="AH518" s="6"/>
      <c r="AI518" s="98"/>
      <c r="AJ518" s="7"/>
    </row>
    <row r="519" spans="1:42" ht="15" customHeight="1" thickBot="1">
      <c r="A519" s="149"/>
      <c r="B519" s="150"/>
      <c r="C519" s="150"/>
      <c r="D519" s="150"/>
      <c r="E519" s="150"/>
      <c r="F519" s="150"/>
      <c r="G519" s="150"/>
      <c r="H519" s="150"/>
      <c r="I519" s="150"/>
      <c r="J519" s="150"/>
      <c r="K519" s="150"/>
      <c r="L519" s="150"/>
      <c r="M519" s="150"/>
      <c r="N519" s="6"/>
      <c r="O519" s="80"/>
      <c r="P519" s="85"/>
      <c r="Q519" s="131"/>
      <c r="R519" s="132"/>
      <c r="S519" s="82"/>
      <c r="T519" s="151"/>
      <c r="U519" s="831"/>
      <c r="V519" s="832"/>
      <c r="W519" s="833"/>
      <c r="X519" s="834"/>
      <c r="Y519" s="835"/>
      <c r="Z519" s="6"/>
      <c r="AA519" s="99"/>
      <c r="AB519" s="98"/>
      <c r="AC519" s="98"/>
      <c r="AD519" s="98"/>
      <c r="AE519" s="91"/>
      <c r="AF519" s="152"/>
      <c r="AG519" s="153"/>
      <c r="AH519" s="153"/>
      <c r="AI519" s="153"/>
      <c r="AJ519" s="3"/>
    </row>
    <row r="520" spans="1:42" ht="18" customHeight="1" thickTop="1">
      <c r="A520" s="839" t="s">
        <v>65</v>
      </c>
      <c r="B520" s="840"/>
      <c r="C520" s="843" t="s">
        <v>66</v>
      </c>
      <c r="D520" s="844"/>
      <c r="E520" s="844"/>
      <c r="F520" s="844"/>
      <c r="G520" s="844"/>
      <c r="H520" s="844"/>
      <c r="I520" s="845"/>
      <c r="J520" s="849" t="s">
        <v>67</v>
      </c>
      <c r="K520" s="850"/>
      <c r="L520" s="849" t="s">
        <v>67</v>
      </c>
      <c r="M520" s="851"/>
      <c r="N520" s="6"/>
      <c r="O520" s="80" t="str">
        <f>IF(U520=0,"",O519+1)</f>
        <v/>
      </c>
      <c r="P520" s="154" t="str">
        <f>IF(U520=0,"",HLOOKUP(LARGE(#REF!,#REF!),#REF!,3,FALSE))</f>
        <v/>
      </c>
      <c r="Q520" s="154"/>
      <c r="R520" s="155"/>
      <c r="S520" s="131"/>
      <c r="T520" s="132"/>
      <c r="U520" s="831"/>
      <c r="V520" s="832"/>
      <c r="W520" s="833"/>
      <c r="X520" s="834"/>
      <c r="Y520" s="835"/>
      <c r="Z520" s="6"/>
      <c r="AA520" s="156"/>
      <c r="AB520" s="112"/>
      <c r="AC520" s="112"/>
      <c r="AD520" s="112"/>
      <c r="AE520" s="157"/>
      <c r="AF520" s="152"/>
      <c r="AG520" s="152"/>
      <c r="AH520" s="152"/>
      <c r="AI520" s="152"/>
    </row>
    <row r="521" spans="1:42" ht="18" customHeight="1" thickBot="1">
      <c r="A521" s="841"/>
      <c r="B521" s="842"/>
      <c r="C521" s="846"/>
      <c r="D521" s="847"/>
      <c r="E521" s="847"/>
      <c r="F521" s="847"/>
      <c r="G521" s="847"/>
      <c r="H521" s="847"/>
      <c r="I521" s="848"/>
      <c r="J521" s="852" t="s">
        <v>68</v>
      </c>
      <c r="K521" s="853"/>
      <c r="L521" s="846" t="s">
        <v>69</v>
      </c>
      <c r="M521" s="854"/>
      <c r="N521" s="6"/>
      <c r="O521" s="80"/>
      <c r="P521" s="131"/>
      <c r="Q521" s="131"/>
      <c r="R521" s="132"/>
      <c r="S521" s="131"/>
      <c r="T521" s="158"/>
      <c r="U521" s="831"/>
      <c r="V521" s="832"/>
      <c r="W521" s="833"/>
      <c r="X521" s="834"/>
      <c r="Y521" s="835"/>
      <c r="Z521" s="6"/>
      <c r="AA521" s="159"/>
      <c r="AB521" s="152"/>
      <c r="AC521" s="152"/>
      <c r="AD521" s="152"/>
      <c r="AE521" s="152"/>
      <c r="AF521" s="152"/>
      <c r="AG521" s="152"/>
      <c r="AH521" s="152"/>
      <c r="AI521" s="152"/>
    </row>
    <row r="522" spans="1:42" ht="18" customHeight="1" thickTop="1">
      <c r="A522" s="160"/>
      <c r="B522" s="60"/>
      <c r="C522" s="161"/>
      <c r="D522" s="65"/>
      <c r="E522" s="65"/>
      <c r="F522" s="65"/>
      <c r="G522" s="65"/>
      <c r="H522" s="65"/>
      <c r="I522" s="162"/>
      <c r="J522" s="163"/>
      <c r="K522" s="55"/>
      <c r="L522" s="164"/>
      <c r="M522" s="165"/>
      <c r="N522" s="166"/>
      <c r="O522" s="167"/>
      <c r="P522" s="168"/>
      <c r="Q522" s="154"/>
      <c r="R522" s="154"/>
      <c r="S522" s="169"/>
      <c r="T522" s="170"/>
      <c r="U522" s="831"/>
      <c r="V522" s="832"/>
      <c r="W522" s="833"/>
      <c r="X522" s="834"/>
      <c r="Y522" s="835"/>
      <c r="Z522" s="6"/>
      <c r="AA522" s="171"/>
      <c r="AB522" s="153"/>
      <c r="AC522" s="153"/>
      <c r="AD522" s="172"/>
      <c r="AE522" s="152"/>
      <c r="AF522" s="2"/>
      <c r="AG522" s="173" t="s">
        <v>70</v>
      </c>
      <c r="AH522" s="153"/>
      <c r="AI522" s="153"/>
      <c r="AJ522" s="174" t="s">
        <v>71</v>
      </c>
      <c r="AL522" s="836" t="s">
        <v>72</v>
      </c>
      <c r="AM522" s="837"/>
      <c r="AN522" s="837"/>
      <c r="AO522" s="837"/>
      <c r="AP522" s="838"/>
    </row>
    <row r="523" spans="1:42" ht="18" customHeight="1">
      <c r="A523" s="175"/>
      <c r="B523" s="176"/>
      <c r="C523" s="177"/>
      <c r="D523" s="178"/>
      <c r="E523" s="179"/>
      <c r="F523" s="179"/>
      <c r="G523" s="179"/>
      <c r="H523" s="179"/>
      <c r="I523" s="180"/>
      <c r="J523" s="181"/>
      <c r="K523" s="182"/>
      <c r="L523" s="823"/>
      <c r="M523" s="824"/>
      <c r="N523" s="166"/>
      <c r="O523" s="80"/>
      <c r="P523" s="85"/>
      <c r="Q523" s="131"/>
      <c r="R523" s="131"/>
      <c r="S523" s="183"/>
      <c r="T523" s="184"/>
      <c r="U523" s="831"/>
      <c r="V523" s="832"/>
      <c r="W523" s="833"/>
      <c r="X523" s="834"/>
      <c r="Y523" s="835"/>
      <c r="Z523" s="6"/>
      <c r="AA523" s="99" t="s">
        <v>73</v>
      </c>
      <c r="AB523" s="185" t="s">
        <v>74</v>
      </c>
      <c r="AC523" s="98"/>
      <c r="AD523" s="91"/>
      <c r="AE523" s="152"/>
      <c r="AF523" s="5"/>
      <c r="AG523" s="98"/>
      <c r="AH523" s="98"/>
      <c r="AI523" s="98"/>
      <c r="AJ523" s="186"/>
      <c r="AL523" s="5"/>
      <c r="AM523" s="6"/>
      <c r="AN523" s="6"/>
      <c r="AO523" s="6"/>
      <c r="AP523" s="7"/>
    </row>
    <row r="524" spans="1:42" ht="18" customHeight="1">
      <c r="A524" s="175"/>
      <c r="B524" s="187"/>
      <c r="C524" s="188"/>
      <c r="D524" s="178"/>
      <c r="E524" s="189"/>
      <c r="F524" s="178"/>
      <c r="G524" s="178"/>
      <c r="H524" s="178"/>
      <c r="I524" s="190"/>
      <c r="J524" s="191"/>
      <c r="K524" s="192"/>
      <c r="L524" s="823"/>
      <c r="M524" s="824"/>
      <c r="N524" s="6"/>
      <c r="O524" s="80"/>
      <c r="P524" s="85"/>
      <c r="Q524" s="131"/>
      <c r="R524" s="131"/>
      <c r="S524" s="183"/>
      <c r="T524" s="184"/>
      <c r="U524" s="831"/>
      <c r="V524" s="832"/>
      <c r="W524" s="833"/>
      <c r="X524" s="834"/>
      <c r="Y524" s="835"/>
      <c r="Z524" s="6"/>
      <c r="AA524" s="99">
        <v>1.1000000000000001</v>
      </c>
      <c r="AB524" s="98" t="s">
        <v>75</v>
      </c>
      <c r="AC524" s="193">
        <v>1.17</v>
      </c>
      <c r="AD524" s="91" t="s">
        <v>21</v>
      </c>
      <c r="AE524" s="152"/>
      <c r="AF524" s="194" t="s">
        <v>76</v>
      </c>
      <c r="AG524" s="98" t="s">
        <v>77</v>
      </c>
      <c r="AH524" s="98">
        <v>1.2585999999999999</v>
      </c>
      <c r="AI524" s="98" t="s">
        <v>78</v>
      </c>
      <c r="AJ524" s="186" t="s">
        <v>79</v>
      </c>
      <c r="AL524" s="5"/>
      <c r="AM524" s="6"/>
      <c r="AN524" s="6"/>
      <c r="AO524" s="6"/>
      <c r="AP524" s="7"/>
    </row>
    <row r="525" spans="1:42" ht="18" customHeight="1">
      <c r="A525" s="175"/>
      <c r="B525" s="195"/>
      <c r="C525" s="188"/>
      <c r="D525" s="178"/>
      <c r="E525" s="196"/>
      <c r="F525" s="178"/>
      <c r="G525" s="178"/>
      <c r="H525" s="178"/>
      <c r="I525" s="190"/>
      <c r="J525" s="197"/>
      <c r="K525" s="176"/>
      <c r="L525" s="823"/>
      <c r="M525" s="824"/>
      <c r="N525" s="6"/>
      <c r="O525" s="80"/>
      <c r="P525" s="85"/>
      <c r="Q525" s="131"/>
      <c r="R525" s="131"/>
      <c r="S525" s="183"/>
      <c r="T525" s="184"/>
      <c r="U525" s="831"/>
      <c r="V525" s="832"/>
      <c r="W525" s="833"/>
      <c r="X525" s="834"/>
      <c r="Y525" s="835"/>
      <c r="Z525" s="6"/>
      <c r="AA525" s="99" t="s">
        <v>80</v>
      </c>
      <c r="AB525" s="98" t="s">
        <v>81</v>
      </c>
      <c r="AC525" s="198">
        <f>176/50</f>
        <v>3.52</v>
      </c>
      <c r="AD525" s="91" t="s">
        <v>32</v>
      </c>
      <c r="AE525" s="159"/>
      <c r="AF525" s="5"/>
      <c r="AG525" s="98" t="s">
        <v>82</v>
      </c>
      <c r="AH525" s="98">
        <v>1.2</v>
      </c>
      <c r="AI525" s="98" t="s">
        <v>78</v>
      </c>
      <c r="AJ525" s="186"/>
      <c r="AL525" s="5"/>
      <c r="AM525" s="98" t="s">
        <v>83</v>
      </c>
      <c r="AN525" s="6"/>
      <c r="AO525" s="6"/>
      <c r="AP525" s="7"/>
    </row>
    <row r="526" spans="1:42" ht="18" customHeight="1">
      <c r="A526" s="175"/>
      <c r="B526" s="195"/>
      <c r="C526" s="199"/>
      <c r="D526" s="200"/>
      <c r="E526" s="200"/>
      <c r="F526" s="200"/>
      <c r="G526" s="200"/>
      <c r="H526" s="200"/>
      <c r="I526" s="200"/>
      <c r="J526" s="201"/>
      <c r="K526" s="202"/>
      <c r="L526" s="823"/>
      <c r="M526" s="824"/>
      <c r="N526" s="6"/>
      <c r="O526" s="80"/>
      <c r="P526" s="85"/>
      <c r="Q526" s="131"/>
      <c r="R526" s="131"/>
      <c r="S526" s="183"/>
      <c r="T526" s="184"/>
      <c r="U526" s="831"/>
      <c r="V526" s="832"/>
      <c r="W526" s="833"/>
      <c r="X526" s="834"/>
      <c r="Y526" s="835"/>
      <c r="Z526" s="6"/>
      <c r="AA526" s="99">
        <v>15</v>
      </c>
      <c r="AB526" s="98" t="s">
        <v>84</v>
      </c>
      <c r="AC526" s="98">
        <v>0.50880000000000003</v>
      </c>
      <c r="AD526" s="91" t="s">
        <v>21</v>
      </c>
      <c r="AE526" s="159"/>
      <c r="AF526" s="5"/>
      <c r="AH526" s="98"/>
      <c r="AI526" s="98"/>
      <c r="AJ526" s="186" t="str">
        <f>AG527</f>
        <v>Whell Loader</v>
      </c>
      <c r="AL526" s="5"/>
      <c r="AM526" s="98" t="s">
        <v>85</v>
      </c>
      <c r="AN526" s="6"/>
      <c r="AO526" s="6"/>
      <c r="AP526" s="7"/>
    </row>
    <row r="527" spans="1:42" ht="18" customHeight="1">
      <c r="A527" s="175"/>
      <c r="B527" s="187"/>
      <c r="C527" s="203"/>
      <c r="D527" s="196"/>
      <c r="E527" s="178"/>
      <c r="F527" s="178"/>
      <c r="G527" s="178"/>
      <c r="H527" s="178"/>
      <c r="I527" s="190"/>
      <c r="J527" s="204"/>
      <c r="K527" s="205"/>
      <c r="L527" s="823"/>
      <c r="M527" s="824"/>
      <c r="N527" s="6"/>
      <c r="O527" s="80"/>
      <c r="P527" s="85"/>
      <c r="Q527" s="131"/>
      <c r="R527" s="131"/>
      <c r="S527" s="183"/>
      <c r="T527" s="184"/>
      <c r="U527" s="831"/>
      <c r="V527" s="832"/>
      <c r="W527" s="833"/>
      <c r="X527" s="834"/>
      <c r="Y527" s="835"/>
      <c r="Z527" s="6"/>
      <c r="AA527" s="99" t="s">
        <v>32</v>
      </c>
      <c r="AB527" s="98"/>
      <c r="AC527" s="98"/>
      <c r="AD527" s="91"/>
      <c r="AE527" s="152"/>
      <c r="AF527" s="194" t="s">
        <v>76</v>
      </c>
      <c r="AG527" s="98" t="s">
        <v>83</v>
      </c>
      <c r="AH527" s="98"/>
      <c r="AI527" s="98"/>
      <c r="AJ527" s="186" t="str">
        <f>AG528</f>
        <v>Dump Truck</v>
      </c>
      <c r="AL527" s="5"/>
      <c r="AM527" s="98" t="s">
        <v>86</v>
      </c>
      <c r="AN527" s="6"/>
      <c r="AO527" s="6"/>
      <c r="AP527" s="7"/>
    </row>
    <row r="528" spans="1:42" ht="18" customHeight="1">
      <c r="A528" s="175"/>
      <c r="B528" s="187"/>
      <c r="C528" s="206"/>
      <c r="D528" s="207"/>
      <c r="E528" s="178"/>
      <c r="F528" s="178"/>
      <c r="G528" s="178"/>
      <c r="H528" s="178"/>
      <c r="I528" s="190"/>
      <c r="J528" s="208"/>
      <c r="K528" s="209"/>
      <c r="L528" s="823"/>
      <c r="M528" s="824"/>
      <c r="N528" s="6"/>
      <c r="O528" s="80"/>
      <c r="P528" s="85"/>
      <c r="Q528" s="131"/>
      <c r="R528" s="131"/>
      <c r="S528" s="183"/>
      <c r="T528" s="184"/>
      <c r="U528" s="831"/>
      <c r="V528" s="832"/>
      <c r="W528" s="833"/>
      <c r="X528" s="834"/>
      <c r="Y528" s="835"/>
      <c r="Z528" s="6"/>
      <c r="AA528" s="99"/>
      <c r="AB528" s="98" t="s">
        <v>87</v>
      </c>
      <c r="AC528" s="98">
        <v>1.1044</v>
      </c>
      <c r="AD528" s="91" t="s">
        <v>88</v>
      </c>
      <c r="AE528" s="152"/>
      <c r="AF528" s="194"/>
      <c r="AG528" s="98" t="s">
        <v>41</v>
      </c>
      <c r="AH528" s="98"/>
      <c r="AI528" s="98"/>
      <c r="AJ528" s="7"/>
      <c r="AL528" s="5"/>
      <c r="AM528" s="98" t="s">
        <v>89</v>
      </c>
      <c r="AN528" s="6"/>
      <c r="AO528" s="6"/>
      <c r="AP528" s="7"/>
    </row>
    <row r="529" spans="1:42" ht="18" customHeight="1" thickBot="1">
      <c r="A529" s="175"/>
      <c r="B529" s="210"/>
      <c r="C529" s="211"/>
      <c r="D529" s="212"/>
      <c r="E529" s="178"/>
      <c r="F529" s="178"/>
      <c r="G529" s="178"/>
      <c r="H529" s="178"/>
      <c r="I529" s="190"/>
      <c r="J529" s="213"/>
      <c r="K529" s="187"/>
      <c r="L529" s="823"/>
      <c r="M529" s="824"/>
      <c r="N529" s="6"/>
      <c r="O529" s="214"/>
      <c r="P529" s="215"/>
      <c r="Q529" s="216"/>
      <c r="R529" s="216"/>
      <c r="S529" s="217"/>
      <c r="T529" s="218"/>
      <c r="U529" s="831"/>
      <c r="V529" s="832"/>
      <c r="W529" s="833"/>
      <c r="X529" s="834"/>
      <c r="Y529" s="835"/>
      <c r="Z529" s="6"/>
      <c r="AA529" s="99"/>
      <c r="AB529" s="98" t="s">
        <v>89</v>
      </c>
      <c r="AC529" s="98">
        <v>0.28270000000000001</v>
      </c>
      <c r="AD529" s="91" t="s">
        <v>88</v>
      </c>
      <c r="AE529" s="152"/>
      <c r="AF529" s="194"/>
      <c r="AG529" s="98" t="s">
        <v>90</v>
      </c>
      <c r="AH529" s="98"/>
      <c r="AI529" s="98"/>
      <c r="AJ529" s="7"/>
      <c r="AL529" s="5"/>
      <c r="AM529" s="98" t="s">
        <v>43</v>
      </c>
      <c r="AN529" s="6"/>
      <c r="AO529" s="6"/>
      <c r="AP529" s="7"/>
    </row>
    <row r="530" spans="1:42" ht="18" customHeight="1" thickTop="1">
      <c r="A530" s="175"/>
      <c r="B530" s="210"/>
      <c r="C530" s="219"/>
      <c r="D530" s="207"/>
      <c r="E530" s="178"/>
      <c r="F530" s="178"/>
      <c r="G530" s="178"/>
      <c r="H530" s="178"/>
      <c r="I530" s="190"/>
      <c r="J530" s="213"/>
      <c r="K530" s="209"/>
      <c r="L530" s="823"/>
      <c r="M530" s="824"/>
      <c r="N530" s="6"/>
      <c r="O530" s="220"/>
      <c r="P530" s="220"/>
      <c r="Q530" s="220"/>
      <c r="R530" s="220"/>
      <c r="S530" s="220"/>
      <c r="T530" s="220"/>
      <c r="U530" s="220"/>
      <c r="V530" s="220"/>
      <c r="W530" s="220"/>
      <c r="X530" s="220"/>
      <c r="Y530" s="221"/>
      <c r="AA530" s="99"/>
      <c r="AB530" s="98"/>
      <c r="AC530" s="98"/>
      <c r="AD530" s="91"/>
      <c r="AE530" s="152"/>
      <c r="AF530" s="194"/>
      <c r="AG530" s="98" t="s">
        <v>91</v>
      </c>
      <c r="AH530" s="98"/>
      <c r="AI530" s="98"/>
      <c r="AJ530" s="7"/>
      <c r="AL530" s="41"/>
      <c r="AM530" s="112"/>
      <c r="AN530" s="42"/>
      <c r="AO530" s="42"/>
      <c r="AP530" s="43"/>
    </row>
    <row r="531" spans="1:42" ht="18" customHeight="1">
      <c r="A531" s="175"/>
      <c r="B531" s="222"/>
      <c r="C531" s="223"/>
      <c r="D531" s="224"/>
      <c r="E531" s="225"/>
      <c r="F531" s="196"/>
      <c r="G531" s="178"/>
      <c r="H531" s="178"/>
      <c r="I531" s="190"/>
      <c r="J531" s="213"/>
      <c r="K531" s="226"/>
      <c r="L531" s="823"/>
      <c r="M531" s="824"/>
      <c r="N531" s="6"/>
      <c r="O531" s="227" t="s">
        <v>92</v>
      </c>
      <c r="P531" s="228"/>
      <c r="Q531" s="228"/>
      <c r="R531" s="228"/>
      <c r="S531" s="228"/>
      <c r="T531" s="228"/>
      <c r="U531" s="228"/>
      <c r="V531" s="228"/>
      <c r="W531" s="228"/>
      <c r="X531" s="228"/>
      <c r="Y531" s="229"/>
      <c r="AA531" s="99"/>
      <c r="AB531" s="98" t="s">
        <v>93</v>
      </c>
      <c r="AC531" s="98">
        <v>8.8353000000000002</v>
      </c>
      <c r="AD531" s="91" t="s">
        <v>88</v>
      </c>
      <c r="AE531" s="152"/>
      <c r="AF531" s="194"/>
      <c r="AG531" s="98" t="s">
        <v>89</v>
      </c>
      <c r="AH531" s="98"/>
      <c r="AI531" s="98"/>
      <c r="AJ531" s="7"/>
      <c r="AM531" s="98"/>
    </row>
    <row r="532" spans="1:42" ht="18" customHeight="1" thickBot="1">
      <c r="A532" s="175"/>
      <c r="B532" s="210"/>
      <c r="C532" s="230"/>
      <c r="D532" s="212"/>
      <c r="E532" s="231"/>
      <c r="F532" s="196"/>
      <c r="G532" s="178"/>
      <c r="H532" s="178"/>
      <c r="I532" s="190"/>
      <c r="J532" s="232"/>
      <c r="K532" s="195"/>
      <c r="L532" s="823"/>
      <c r="M532" s="824"/>
      <c r="N532" s="6"/>
      <c r="O532" s="233"/>
      <c r="P532" s="233"/>
      <c r="Q532" s="233"/>
      <c r="R532" s="233"/>
      <c r="S532" s="233"/>
      <c r="T532" s="233"/>
      <c r="U532" s="233"/>
      <c r="V532" s="233"/>
      <c r="W532" s="233"/>
      <c r="X532" s="233"/>
      <c r="Y532" s="234"/>
      <c r="AA532" s="99"/>
      <c r="AB532" s="98" t="s">
        <v>94</v>
      </c>
      <c r="AC532" s="98">
        <v>2.2088000000000001</v>
      </c>
      <c r="AD532" s="91"/>
      <c r="AE532" s="152"/>
      <c r="AF532" s="194" t="s">
        <v>76</v>
      </c>
      <c r="AG532" s="98" t="s">
        <v>95</v>
      </c>
      <c r="AH532" s="98"/>
      <c r="AI532" s="98"/>
      <c r="AJ532" s="7"/>
    </row>
    <row r="533" spans="1:42" ht="17.25" customHeight="1" thickTop="1" thickBot="1">
      <c r="A533" s="175"/>
      <c r="B533" s="226"/>
      <c r="C533" s="235"/>
      <c r="D533" s="178"/>
      <c r="E533" s="178"/>
      <c r="F533" s="178"/>
      <c r="G533" s="178"/>
      <c r="H533" s="178"/>
      <c r="I533" s="190"/>
      <c r="J533" s="236"/>
      <c r="K533" s="226"/>
      <c r="L533" s="823"/>
      <c r="M533" s="824"/>
      <c r="N533" s="6"/>
      <c r="O533" s="825" t="s">
        <v>0</v>
      </c>
      <c r="P533" s="827" t="s">
        <v>96</v>
      </c>
      <c r="Q533" s="828"/>
      <c r="R533" s="828"/>
      <c r="S533" s="237"/>
      <c r="T533" s="811" t="s">
        <v>97</v>
      </c>
      <c r="U533" s="813" t="s">
        <v>29</v>
      </c>
      <c r="V533" s="814"/>
      <c r="W533" s="817"/>
      <c r="X533" s="818"/>
      <c r="Y533" s="819"/>
      <c r="Z533" s="6"/>
      <c r="AA533" s="99"/>
      <c r="AB533" s="98" t="s">
        <v>98</v>
      </c>
      <c r="AC533" s="98">
        <v>1.1044</v>
      </c>
      <c r="AD533" s="91"/>
      <c r="AE533" s="152"/>
      <c r="AF533" s="238"/>
      <c r="AG533" s="112" t="s">
        <v>42</v>
      </c>
      <c r="AH533" s="112"/>
      <c r="AI533" s="112"/>
      <c r="AJ533" s="43"/>
    </row>
    <row r="534" spans="1:42" ht="18" customHeight="1" thickBot="1">
      <c r="A534" s="175"/>
      <c r="B534" s="226"/>
      <c r="C534" s="235"/>
      <c r="D534" s="178"/>
      <c r="E534" s="178"/>
      <c r="F534" s="178"/>
      <c r="G534" s="178"/>
      <c r="H534" s="178"/>
      <c r="I534" s="190"/>
      <c r="J534" s="236"/>
      <c r="K534" s="226"/>
      <c r="L534" s="823"/>
      <c r="M534" s="824"/>
      <c r="N534" s="6"/>
      <c r="O534" s="826"/>
      <c r="P534" s="829"/>
      <c r="Q534" s="830"/>
      <c r="R534" s="830"/>
      <c r="S534" s="239"/>
      <c r="T534" s="812"/>
      <c r="U534" s="815"/>
      <c r="V534" s="816"/>
      <c r="W534" s="820"/>
      <c r="X534" s="821"/>
      <c r="Y534" s="822"/>
      <c r="Z534" s="6"/>
      <c r="AA534" s="99"/>
      <c r="AB534" s="98"/>
      <c r="AC534" s="98"/>
      <c r="AD534" s="91"/>
      <c r="AE534" s="152"/>
      <c r="AF534" s="152"/>
      <c r="AG534" s="152"/>
      <c r="AH534" s="152"/>
      <c r="AI534" s="152"/>
    </row>
    <row r="535" spans="1:42" ht="17.25" customHeight="1" thickTop="1" thickBot="1">
      <c r="A535" s="240"/>
      <c r="B535" s="241"/>
      <c r="C535" s="242"/>
      <c r="D535" s="243"/>
      <c r="E535" s="243"/>
      <c r="F535" s="243"/>
      <c r="G535" s="243"/>
      <c r="H535" s="243"/>
      <c r="I535" s="244"/>
      <c r="J535" s="245"/>
      <c r="K535" s="241"/>
      <c r="L535" s="246"/>
      <c r="M535" s="247"/>
      <c r="N535" s="6"/>
      <c r="O535" s="63"/>
      <c r="P535" s="64"/>
      <c r="Q535" s="65"/>
      <c r="R535" s="65"/>
      <c r="S535" s="248"/>
      <c r="T535" s="249"/>
      <c r="U535" s="250"/>
      <c r="V535" s="250"/>
      <c r="W535" s="251"/>
      <c r="X535" s="252"/>
      <c r="Y535" s="253"/>
      <c r="Z535" s="6"/>
      <c r="AA535" s="238"/>
      <c r="AB535" s="112"/>
      <c r="AC535" s="112"/>
      <c r="AD535" s="157"/>
      <c r="AE535" s="152"/>
      <c r="AF535" s="2"/>
      <c r="AG535" s="173" t="s">
        <v>99</v>
      </c>
      <c r="AH535" s="153"/>
      <c r="AI535" s="172"/>
      <c r="AJ535" s="254" t="s">
        <v>100</v>
      </c>
    </row>
    <row r="536" spans="1:42" ht="15" customHeight="1" thickTop="1">
      <c r="A536" s="25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256"/>
      <c r="P536" s="257"/>
      <c r="Q536" s="258"/>
      <c r="R536" s="258"/>
      <c r="S536" s="259"/>
      <c r="T536" s="260"/>
      <c r="U536" s="261"/>
      <c r="V536" s="261"/>
      <c r="W536" s="262"/>
      <c r="X536" s="263"/>
      <c r="Y536" s="264"/>
      <c r="Z536" s="6"/>
      <c r="AA536" s="152"/>
      <c r="AB536" s="152"/>
      <c r="AC536" s="152"/>
      <c r="AD536" s="152"/>
      <c r="AE536" s="152"/>
      <c r="AF536" s="5"/>
      <c r="AG536" s="90" t="s">
        <v>35</v>
      </c>
      <c r="AH536" s="98" t="s">
        <v>10</v>
      </c>
      <c r="AI536" s="91"/>
      <c r="AJ536" s="265"/>
    </row>
    <row r="537" spans="1:42" ht="18" customHeight="1">
      <c r="A537" s="266" t="s">
        <v>101</v>
      </c>
      <c r="B537" s="267"/>
      <c r="C537" s="267"/>
      <c r="D537" s="267"/>
      <c r="E537" s="267"/>
      <c r="F537" s="267"/>
      <c r="G537" s="267"/>
      <c r="H537" s="267"/>
      <c r="I537" s="6"/>
      <c r="J537" s="6"/>
      <c r="K537" s="6"/>
      <c r="L537" s="6"/>
      <c r="M537" s="6"/>
      <c r="N537" s="6"/>
      <c r="O537" s="268">
        <v>1</v>
      </c>
      <c r="P537" s="269" t="s">
        <v>102</v>
      </c>
      <c r="Q537" s="270"/>
      <c r="R537" s="258"/>
      <c r="S537" s="259"/>
      <c r="T537" s="271"/>
      <c r="U537" s="807" t="s">
        <v>103</v>
      </c>
      <c r="V537" s="808"/>
      <c r="W537" s="262"/>
      <c r="X537" s="263"/>
      <c r="Y537" s="264"/>
      <c r="Z537" s="6"/>
      <c r="AA537" s="171"/>
      <c r="AB537" s="153" t="s">
        <v>104</v>
      </c>
      <c r="AC537" s="153" t="s">
        <v>105</v>
      </c>
      <c r="AD537" s="172"/>
      <c r="AE537" s="152"/>
      <c r="AF537" s="5"/>
      <c r="AG537" s="98" t="s">
        <v>106</v>
      </c>
      <c r="AH537" s="98" t="s">
        <v>107</v>
      </c>
      <c r="AI537" s="91">
        <v>0.67900000000000005</v>
      </c>
      <c r="AJ537" s="265">
        <v>0.84870000000000001</v>
      </c>
    </row>
    <row r="538" spans="1:42" ht="18" customHeight="1" thickBot="1">
      <c r="A538" s="272"/>
      <c r="B538" s="267"/>
      <c r="C538" s="267"/>
      <c r="D538" s="267"/>
      <c r="E538" s="267"/>
      <c r="F538" s="267"/>
      <c r="G538" s="267"/>
      <c r="H538" s="267"/>
      <c r="I538" s="6"/>
      <c r="J538" s="6"/>
      <c r="K538" s="6"/>
      <c r="L538" s="6"/>
      <c r="M538" s="6"/>
      <c r="N538" s="6"/>
      <c r="O538" s="268">
        <v>2</v>
      </c>
      <c r="P538" s="269" t="s">
        <v>108</v>
      </c>
      <c r="Q538" s="273"/>
      <c r="R538" s="258"/>
      <c r="S538" s="259"/>
      <c r="T538" s="274"/>
      <c r="U538" s="807" t="s">
        <v>103</v>
      </c>
      <c r="V538" s="808"/>
      <c r="W538" s="262"/>
      <c r="X538" s="263"/>
      <c r="Y538" s="264"/>
      <c r="Z538" s="6"/>
      <c r="AA538" s="99" t="s">
        <v>10</v>
      </c>
      <c r="AB538" s="98">
        <f>422.3/50</f>
        <v>8.4459999999999997</v>
      </c>
      <c r="AC538" s="98">
        <f>327.54/50</f>
        <v>6.5508000000000006</v>
      </c>
      <c r="AD538" s="91" t="s">
        <v>32</v>
      </c>
      <c r="AE538" s="152"/>
      <c r="AF538" s="5"/>
      <c r="AG538" s="98" t="s">
        <v>62</v>
      </c>
      <c r="AH538" s="98" t="s">
        <v>109</v>
      </c>
      <c r="AI538" s="91">
        <v>0.37080000000000002</v>
      </c>
      <c r="AJ538" s="265">
        <v>0.20599999999999999</v>
      </c>
    </row>
    <row r="539" spans="1:42" ht="18" customHeight="1" thickTop="1">
      <c r="A539" s="275"/>
      <c r="B539" s="276"/>
      <c r="C539" s="276"/>
      <c r="D539" s="276"/>
      <c r="E539" s="276"/>
      <c r="F539" s="277"/>
      <c r="G539" s="277"/>
      <c r="H539" s="278"/>
      <c r="I539" s="277"/>
      <c r="J539" s="278"/>
      <c r="K539" s="279"/>
      <c r="L539" s="6"/>
      <c r="M539" s="6"/>
      <c r="N539" s="6"/>
      <c r="O539" s="268">
        <v>3</v>
      </c>
      <c r="P539" s="269" t="s">
        <v>110</v>
      </c>
      <c r="Q539" s="273"/>
      <c r="R539" s="258"/>
      <c r="S539" s="259"/>
      <c r="T539" s="271"/>
      <c r="U539" s="807" t="s">
        <v>103</v>
      </c>
      <c r="V539" s="808"/>
      <c r="W539" s="262"/>
      <c r="X539" s="263"/>
      <c r="Y539" s="264"/>
      <c r="Z539" s="6"/>
      <c r="AA539" s="280" t="s">
        <v>17</v>
      </c>
      <c r="AB539" s="98">
        <v>0.54120000000000001</v>
      </c>
      <c r="AC539" s="98">
        <v>0.50239999999999996</v>
      </c>
      <c r="AD539" s="91" t="s">
        <v>21</v>
      </c>
      <c r="AE539" s="152"/>
      <c r="AF539" s="5"/>
      <c r="AG539" s="98"/>
      <c r="AH539" s="98"/>
      <c r="AI539" s="91"/>
      <c r="AJ539" s="265"/>
    </row>
    <row r="540" spans="1:42" ht="18" customHeight="1">
      <c r="A540" s="281" t="s">
        <v>111</v>
      </c>
      <c r="B540" s="282"/>
      <c r="C540" s="282"/>
      <c r="D540" s="282"/>
      <c r="E540" s="282"/>
      <c r="F540" s="283"/>
      <c r="G540" s="283"/>
      <c r="H540" s="284"/>
      <c r="I540" s="809" t="s">
        <v>112</v>
      </c>
      <c r="J540" s="810"/>
      <c r="K540" s="285"/>
      <c r="L540" s="6"/>
      <c r="M540" s="6"/>
      <c r="N540" s="6"/>
      <c r="O540" s="268">
        <v>4</v>
      </c>
      <c r="P540" s="269" t="s">
        <v>113</v>
      </c>
      <c r="Q540" s="273"/>
      <c r="R540" s="258"/>
      <c r="S540" s="259"/>
      <c r="T540" s="271"/>
      <c r="U540" s="807" t="s">
        <v>103</v>
      </c>
      <c r="V540" s="808"/>
      <c r="W540" s="262"/>
      <c r="X540" s="263"/>
      <c r="Y540" s="264"/>
      <c r="Z540" s="6"/>
      <c r="AA540" s="99" t="s">
        <v>114</v>
      </c>
      <c r="AB540" s="98">
        <v>0.74399999999999999</v>
      </c>
      <c r="AC540" s="98">
        <v>0.90529999999999999</v>
      </c>
      <c r="AD540" s="91" t="s">
        <v>21</v>
      </c>
      <c r="AE540" s="152"/>
      <c r="AF540" s="238"/>
      <c r="AG540" s="112"/>
      <c r="AH540" s="112"/>
      <c r="AI540" s="157"/>
      <c r="AJ540" s="265"/>
    </row>
    <row r="541" spans="1:42" ht="18" customHeight="1" thickBot="1">
      <c r="A541" s="286"/>
      <c r="B541" s="287"/>
      <c r="C541" s="287"/>
      <c r="D541" s="287"/>
      <c r="E541" s="287"/>
      <c r="F541" s="287"/>
      <c r="G541" s="287"/>
      <c r="H541" s="288"/>
      <c r="I541" s="287"/>
      <c r="J541" s="288"/>
      <c r="K541" s="289"/>
      <c r="L541" s="6"/>
      <c r="M541" s="6"/>
      <c r="N541" s="6"/>
      <c r="O541" s="268">
        <v>5</v>
      </c>
      <c r="P541" s="269" t="s">
        <v>115</v>
      </c>
      <c r="Q541" s="273"/>
      <c r="R541" s="258"/>
      <c r="S541" s="259"/>
      <c r="T541" s="271"/>
      <c r="U541" s="807" t="s">
        <v>103</v>
      </c>
      <c r="V541" s="808"/>
      <c r="W541" s="262"/>
      <c r="X541" s="263"/>
      <c r="Y541" s="264"/>
      <c r="Z541" s="6"/>
      <c r="AA541" s="99" t="s">
        <v>116</v>
      </c>
      <c r="AB541" s="98">
        <v>0.25</v>
      </c>
      <c r="AC541" s="98">
        <v>0.1</v>
      </c>
      <c r="AD541" s="91" t="s">
        <v>21</v>
      </c>
      <c r="AE541" s="152"/>
      <c r="AF541" s="2"/>
      <c r="AG541" s="173" t="s">
        <v>117</v>
      </c>
      <c r="AH541" s="153"/>
      <c r="AI541" s="172"/>
      <c r="AJ541" s="290" t="s">
        <v>118</v>
      </c>
    </row>
    <row r="542" spans="1:42" ht="18" customHeight="1" thickTop="1">
      <c r="A542" s="291" t="s">
        <v>119</v>
      </c>
      <c r="B542" s="292"/>
      <c r="C542" s="292"/>
      <c r="D542" s="292"/>
      <c r="E542" s="292"/>
      <c r="F542" s="293"/>
      <c r="G542" s="293"/>
      <c r="H542" s="294"/>
      <c r="I542" s="295"/>
      <c r="J542" s="296"/>
      <c r="K542" s="297"/>
      <c r="L542" s="6"/>
      <c r="M542" s="6"/>
      <c r="N542" s="6"/>
      <c r="O542" s="268">
        <v>6</v>
      </c>
      <c r="P542" s="269" t="s">
        <v>120</v>
      </c>
      <c r="Q542" s="273"/>
      <c r="R542" s="258"/>
      <c r="S542" s="259"/>
      <c r="T542" s="274"/>
      <c r="U542" s="807" t="s">
        <v>103</v>
      </c>
      <c r="V542" s="808"/>
      <c r="W542" s="262"/>
      <c r="X542" s="263"/>
      <c r="Y542" s="264"/>
      <c r="Z542" s="6"/>
      <c r="AA542" s="99" t="s">
        <v>121</v>
      </c>
      <c r="AB542" s="98">
        <v>2</v>
      </c>
      <c r="AC542" s="98">
        <v>0.8</v>
      </c>
      <c r="AD542" s="91" t="s">
        <v>32</v>
      </c>
      <c r="AE542" s="152"/>
      <c r="AF542" s="5"/>
      <c r="AG542" s="90" t="s">
        <v>35</v>
      </c>
      <c r="AH542" s="90" t="s">
        <v>10</v>
      </c>
      <c r="AI542" s="91"/>
      <c r="AJ542" s="298"/>
    </row>
    <row r="543" spans="1:42" ht="18" customHeight="1">
      <c r="A543" s="299" t="s">
        <v>122</v>
      </c>
      <c r="B543" s="300"/>
      <c r="C543" s="300"/>
      <c r="D543" s="300"/>
      <c r="E543" s="300"/>
      <c r="F543" s="273"/>
      <c r="G543" s="273"/>
      <c r="H543" s="301"/>
      <c r="I543" s="302"/>
      <c r="J543" s="303" t="s">
        <v>123</v>
      </c>
      <c r="K543" s="304"/>
      <c r="L543" s="6"/>
      <c r="M543" s="6"/>
      <c r="N543" s="6"/>
      <c r="O543" s="268">
        <v>7</v>
      </c>
      <c r="P543" s="269" t="s">
        <v>124</v>
      </c>
      <c r="Q543" s="273"/>
      <c r="R543" s="258"/>
      <c r="S543" s="259"/>
      <c r="T543" s="271"/>
      <c r="U543" s="807" t="s">
        <v>103</v>
      </c>
      <c r="V543" s="808"/>
      <c r="W543" s="262"/>
      <c r="X543" s="263"/>
      <c r="Y543" s="264"/>
      <c r="Z543" s="6"/>
      <c r="AA543" s="99" t="s">
        <v>125</v>
      </c>
      <c r="AB543" s="98"/>
      <c r="AC543" s="98"/>
      <c r="AD543" s="91"/>
      <c r="AE543" s="152"/>
      <c r="AF543" s="5"/>
      <c r="AG543" s="117" t="s">
        <v>64</v>
      </c>
      <c r="AH543" s="117" t="s">
        <v>126</v>
      </c>
      <c r="AI543" s="91">
        <v>0.33050000000000002</v>
      </c>
      <c r="AJ543" s="298">
        <v>0.37190000000000001</v>
      </c>
    </row>
    <row r="544" spans="1:42" ht="18" customHeight="1">
      <c r="A544" s="299"/>
      <c r="B544" s="300"/>
      <c r="C544" s="300"/>
      <c r="D544" s="300"/>
      <c r="E544" s="300"/>
      <c r="F544" s="273"/>
      <c r="G544" s="273"/>
      <c r="H544" s="301"/>
      <c r="I544" s="302"/>
      <c r="J544" s="303"/>
      <c r="K544" s="304"/>
      <c r="L544" s="6"/>
      <c r="M544" s="6"/>
      <c r="N544" s="6"/>
      <c r="O544" s="305"/>
      <c r="P544" s="306"/>
      <c r="Q544" s="306"/>
      <c r="R544" s="306"/>
      <c r="S544" s="307"/>
      <c r="T544" s="308"/>
      <c r="U544" s="309"/>
      <c r="V544" s="309"/>
      <c r="W544" s="310"/>
      <c r="X544" s="311"/>
      <c r="Y544" s="312"/>
      <c r="Z544" s="6"/>
      <c r="AA544" s="99"/>
      <c r="AB544" s="98"/>
      <c r="AC544" s="98"/>
      <c r="AD544" s="91"/>
      <c r="AE544" s="152"/>
      <c r="AF544" s="5"/>
      <c r="AG544" s="117" t="s">
        <v>127</v>
      </c>
      <c r="AH544" s="117" t="s">
        <v>128</v>
      </c>
      <c r="AI544" s="91">
        <v>0.3201</v>
      </c>
      <c r="AJ544" s="298">
        <v>0.1759</v>
      </c>
    </row>
    <row r="545" spans="1:36" ht="18" customHeight="1" thickBot="1">
      <c r="A545" s="299" t="s">
        <v>153</v>
      </c>
      <c r="B545" s="300"/>
      <c r="C545" s="300"/>
      <c r="D545" s="300"/>
      <c r="E545" s="300"/>
      <c r="F545" s="273"/>
      <c r="G545" s="273"/>
      <c r="H545" s="301"/>
      <c r="I545" s="302"/>
      <c r="J545" s="303"/>
      <c r="K545" s="304"/>
      <c r="L545" s="6"/>
      <c r="M545" s="6"/>
      <c r="N545" s="6"/>
      <c r="O545" s="316" t="str">
        <f>IF(T545=0,"",O543+1)</f>
        <v/>
      </c>
      <c r="P545" s="137"/>
      <c r="Q545" s="137"/>
      <c r="R545" s="137"/>
      <c r="S545" s="137"/>
      <c r="T545" s="317"/>
      <c r="U545" s="318"/>
      <c r="V545" s="318"/>
      <c r="W545" s="319"/>
      <c r="X545" s="141"/>
      <c r="Y545" s="142"/>
      <c r="Z545" s="6"/>
      <c r="AA545" s="99" t="str">
        <f>AB528</f>
        <v>Conc. Mixer</v>
      </c>
      <c r="AB545" s="98"/>
      <c r="AC545" s="98"/>
      <c r="AD545" s="91"/>
      <c r="AE545" s="152"/>
      <c r="AF545" s="5"/>
      <c r="AG545" s="117" t="s">
        <v>129</v>
      </c>
      <c r="AH545" s="117" t="s">
        <v>130</v>
      </c>
      <c r="AI545" s="91"/>
      <c r="AJ545" s="298">
        <v>0.1331</v>
      </c>
    </row>
    <row r="546" spans="1:36" ht="18" customHeight="1" thickTop="1">
      <c r="A546" s="299" t="s">
        <v>154</v>
      </c>
      <c r="B546" s="313"/>
      <c r="C546" s="313"/>
      <c r="D546" s="313"/>
      <c r="E546" s="313"/>
      <c r="F546" s="314"/>
      <c r="G546" s="314"/>
      <c r="H546" s="315"/>
      <c r="I546" s="302"/>
      <c r="J546" s="303" t="s">
        <v>123</v>
      </c>
      <c r="K546" s="304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320"/>
      <c r="Z546" s="6"/>
      <c r="AA546" s="99" t="str">
        <f>AB529</f>
        <v>Water Tanker</v>
      </c>
      <c r="AB546" s="98"/>
      <c r="AC546" s="98"/>
      <c r="AD546" s="91"/>
      <c r="AE546" s="152"/>
      <c r="AF546" s="5"/>
      <c r="AG546" s="117" t="s">
        <v>41</v>
      </c>
      <c r="AH546" s="117"/>
      <c r="AI546" s="91"/>
      <c r="AJ546" s="298"/>
    </row>
    <row r="547" spans="1:36" ht="18" customHeight="1">
      <c r="A547" s="299" t="s">
        <v>155</v>
      </c>
      <c r="B547" s="313"/>
      <c r="C547" s="313"/>
      <c r="D547" s="313"/>
      <c r="E547" s="313"/>
      <c r="F547" s="314"/>
      <c r="G547" s="314"/>
      <c r="H547" s="315"/>
      <c r="I547" s="302"/>
      <c r="J547" s="303" t="s">
        <v>123</v>
      </c>
      <c r="K547" s="304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321"/>
      <c r="Z547" s="6"/>
      <c r="AA547" s="99"/>
      <c r="AB547" s="98"/>
      <c r="AC547" s="98"/>
      <c r="AD547" s="91"/>
      <c r="AE547" s="152"/>
      <c r="AF547" s="5"/>
      <c r="AG547" s="117" t="s">
        <v>131</v>
      </c>
      <c r="AH547" s="117"/>
      <c r="AI547" s="91"/>
    </row>
    <row r="548" spans="1:36" ht="18" customHeight="1">
      <c r="A548" s="299" t="s">
        <v>156</v>
      </c>
      <c r="B548" s="313"/>
      <c r="C548" s="313"/>
      <c r="D548" s="313"/>
      <c r="E548" s="313"/>
      <c r="F548" s="314"/>
      <c r="G548" s="314"/>
      <c r="H548" s="315"/>
      <c r="I548" s="302"/>
      <c r="J548" s="303" t="s">
        <v>123</v>
      </c>
      <c r="K548" s="304"/>
      <c r="L548" s="6"/>
      <c r="M548" s="24" t="s">
        <v>132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321"/>
      <c r="Z548" s="6"/>
      <c r="AA548" s="99"/>
      <c r="AB548" s="98"/>
      <c r="AC548" s="98"/>
      <c r="AD548" s="91"/>
      <c r="AE548" s="152"/>
      <c r="AF548" s="5"/>
      <c r="AG548" s="117" t="s">
        <v>91</v>
      </c>
      <c r="AH548" s="117"/>
      <c r="AI548" s="91"/>
    </row>
    <row r="549" spans="1:36" ht="17.25" customHeight="1">
      <c r="A549" s="299"/>
      <c r="B549" s="313"/>
      <c r="C549" s="313"/>
      <c r="D549" s="313"/>
      <c r="E549" s="313"/>
      <c r="F549" s="314"/>
      <c r="G549" s="314"/>
      <c r="H549" s="315"/>
      <c r="I549" s="302"/>
      <c r="J549" s="303" t="s">
        <v>123</v>
      </c>
      <c r="K549" s="304"/>
      <c r="L549" s="6"/>
      <c r="M549" s="267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321"/>
      <c r="Z549" s="6"/>
      <c r="AA549" s="238"/>
      <c r="AB549" s="112"/>
      <c r="AC549" s="112"/>
      <c r="AD549" s="157"/>
      <c r="AE549" s="152"/>
      <c r="AF549" s="5"/>
      <c r="AG549" s="117" t="s">
        <v>133</v>
      </c>
      <c r="AH549" s="117"/>
      <c r="AI549" s="91"/>
    </row>
    <row r="550" spans="1:36" ht="16.5" thickBot="1">
      <c r="A550" s="299" t="s">
        <v>157</v>
      </c>
      <c r="B550" s="313"/>
      <c r="C550" s="313"/>
      <c r="D550" s="313"/>
      <c r="E550" s="313"/>
      <c r="F550" s="314"/>
      <c r="G550" s="314"/>
      <c r="H550" s="315"/>
      <c r="I550" s="302"/>
      <c r="J550" s="303"/>
      <c r="K550" s="304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322"/>
      <c r="Z550" s="6"/>
      <c r="AA550" s="323" t="s">
        <v>134</v>
      </c>
      <c r="AB550" s="152"/>
      <c r="AC550" s="152"/>
      <c r="AD550" s="152"/>
      <c r="AE550" s="152"/>
      <c r="AF550" s="5"/>
      <c r="AG550" s="117" t="s">
        <v>43</v>
      </c>
      <c r="AH550" s="117"/>
      <c r="AI550" s="91"/>
    </row>
    <row r="551" spans="1:36" ht="15" customHeight="1" thickTop="1">
      <c r="A551" s="299" t="s">
        <v>158</v>
      </c>
      <c r="B551" s="313"/>
      <c r="C551" s="313"/>
      <c r="D551" s="313"/>
      <c r="E551" s="313"/>
      <c r="F551" s="314"/>
      <c r="G551" s="314"/>
      <c r="H551" s="315"/>
      <c r="I551" s="302"/>
      <c r="J551" s="303" t="s">
        <v>123</v>
      </c>
      <c r="K551" s="304"/>
      <c r="L551" s="6"/>
      <c r="M551" s="324"/>
      <c r="N551" s="325"/>
      <c r="O551" s="325"/>
      <c r="P551" s="326"/>
      <c r="Q551" s="326"/>
      <c r="R551" s="327"/>
      <c r="S551" s="326"/>
      <c r="T551" s="798" t="s">
        <v>135</v>
      </c>
      <c r="U551" s="799"/>
      <c r="V551" s="799"/>
      <c r="W551" s="799"/>
      <c r="X551" s="799"/>
      <c r="Y551" s="800"/>
      <c r="Z551" s="6"/>
      <c r="AF551" s="41"/>
      <c r="AG551" s="42"/>
      <c r="AH551" s="42"/>
      <c r="AI551" s="43"/>
    </row>
    <row r="552" spans="1:36" ht="18" customHeight="1">
      <c r="A552" s="299" t="s">
        <v>159</v>
      </c>
      <c r="B552" s="313"/>
      <c r="C552" s="313"/>
      <c r="D552" s="313"/>
      <c r="E552" s="313"/>
      <c r="F552" s="314"/>
      <c r="G552" s="314"/>
      <c r="H552" s="315"/>
      <c r="I552" s="302"/>
      <c r="J552" s="303" t="s">
        <v>123</v>
      </c>
      <c r="K552" s="304"/>
      <c r="L552" s="6"/>
      <c r="M552" s="328" t="s">
        <v>26</v>
      </c>
      <c r="N552" s="282" t="s">
        <v>136</v>
      </c>
      <c r="O552" s="282"/>
      <c r="P552" s="329"/>
      <c r="Q552" s="329" t="s">
        <v>137</v>
      </c>
      <c r="R552" s="330" t="s">
        <v>25</v>
      </c>
      <c r="S552" s="329"/>
      <c r="T552" s="282" t="s">
        <v>138</v>
      </c>
      <c r="U552" s="282"/>
      <c r="V552" s="282"/>
      <c r="W552" s="282"/>
      <c r="X552" s="282"/>
      <c r="Y552" s="285"/>
      <c r="AA552" s="1" t="s">
        <v>139</v>
      </c>
      <c r="AB552" s="1">
        <v>1.1000000000000001</v>
      </c>
    </row>
    <row r="553" spans="1:36" ht="18" customHeight="1" thickBot="1">
      <c r="A553" s="299" t="s">
        <v>160</v>
      </c>
      <c r="B553" s="313"/>
      <c r="C553" s="313"/>
      <c r="D553" s="313"/>
      <c r="E553" s="313"/>
      <c r="F553" s="314"/>
      <c r="G553" s="314"/>
      <c r="H553" s="315"/>
      <c r="I553" s="302"/>
      <c r="J553" s="303" t="s">
        <v>123</v>
      </c>
      <c r="K553" s="304"/>
      <c r="L553" s="6"/>
      <c r="M553" s="331"/>
      <c r="N553" s="332"/>
      <c r="O553" s="332"/>
      <c r="P553" s="333"/>
      <c r="Q553" s="333"/>
      <c r="R553" s="334"/>
      <c r="S553" s="333"/>
      <c r="T553" s="335" t="s">
        <v>140</v>
      </c>
      <c r="U553" s="335"/>
      <c r="V553" s="335"/>
      <c r="W553" s="335"/>
      <c r="X553" s="335"/>
      <c r="Y553" s="285"/>
      <c r="AA553" s="1" t="s">
        <v>141</v>
      </c>
      <c r="AB553" s="1">
        <v>2.5000000000000001E-3</v>
      </c>
    </row>
    <row r="554" spans="1:36" ht="18" customHeight="1" thickTop="1">
      <c r="A554" s="299" t="s">
        <v>161</v>
      </c>
      <c r="B554" s="313"/>
      <c r="C554" s="313"/>
      <c r="D554" s="313"/>
      <c r="E554" s="313"/>
      <c r="F554" s="314"/>
      <c r="G554" s="314"/>
      <c r="H554" s="315"/>
      <c r="I554" s="302"/>
      <c r="J554" s="303" t="s">
        <v>123</v>
      </c>
      <c r="K554" s="304"/>
      <c r="L554" s="6"/>
      <c r="M554" s="336"/>
      <c r="N554" s="65"/>
      <c r="O554" s="65"/>
      <c r="P554" s="66"/>
      <c r="Q554" s="66"/>
      <c r="R554" s="337"/>
      <c r="S554" s="66"/>
      <c r="T554" s="65"/>
      <c r="U554" s="65"/>
      <c r="V554" s="65"/>
      <c r="W554" s="65"/>
      <c r="X554" s="65"/>
      <c r="Y554" s="338"/>
    </row>
    <row r="555" spans="1:36" ht="18" customHeight="1" thickBot="1">
      <c r="A555" s="299" t="s">
        <v>162</v>
      </c>
      <c r="B555" s="313"/>
      <c r="C555" s="313"/>
      <c r="D555" s="313"/>
      <c r="E555" s="313"/>
      <c r="F555" s="314"/>
      <c r="G555" s="314"/>
      <c r="H555" s="315"/>
      <c r="I555" s="302"/>
      <c r="J555" s="303" t="s">
        <v>123</v>
      </c>
      <c r="K555" s="341"/>
      <c r="L555" s="6"/>
      <c r="M555" s="342"/>
      <c r="N555" s="258"/>
      <c r="O555" s="258"/>
      <c r="P555" s="343"/>
      <c r="Q555" s="343"/>
      <c r="R555" s="344"/>
      <c r="S555" s="343"/>
      <c r="T555" s="258"/>
      <c r="U555" s="258"/>
      <c r="V555" s="258"/>
      <c r="W555" s="258"/>
      <c r="X555" s="258"/>
      <c r="Y555" s="345"/>
      <c r="AA555" s="346" t="s">
        <v>142</v>
      </c>
    </row>
    <row r="556" spans="1:36" ht="18" customHeight="1" thickTop="1">
      <c r="A556" s="347"/>
      <c r="B556" s="348"/>
      <c r="C556" s="348"/>
      <c r="D556" s="348"/>
      <c r="E556" s="348"/>
      <c r="F556" s="349"/>
      <c r="G556" s="349"/>
      <c r="H556" s="349"/>
      <c r="I556" s="350"/>
      <c r="J556" s="351"/>
      <c r="K556" s="352"/>
      <c r="L556" s="6"/>
      <c r="M556" s="342"/>
      <c r="N556" s="258"/>
      <c r="O556" s="258"/>
      <c r="P556" s="343"/>
      <c r="Q556" s="343"/>
      <c r="R556" s="344"/>
      <c r="S556" s="343"/>
      <c r="T556" s="258"/>
      <c r="U556" s="258"/>
      <c r="V556" s="258"/>
      <c r="W556" s="258"/>
      <c r="X556" s="258"/>
      <c r="Y556" s="345"/>
      <c r="AA556" s="1" t="s">
        <v>143</v>
      </c>
      <c r="AC556" s="1">
        <v>1</v>
      </c>
    </row>
    <row r="557" spans="1:36" ht="18" customHeight="1">
      <c r="A557" s="353"/>
      <c r="B557" s="339"/>
      <c r="C557" s="339"/>
      <c r="D557" s="339"/>
      <c r="E557" s="339"/>
      <c r="F557" s="16"/>
      <c r="G557" s="16"/>
      <c r="H557" s="16"/>
      <c r="I557" s="340"/>
      <c r="J557" s="354"/>
      <c r="K557" s="355"/>
      <c r="L557" s="6"/>
      <c r="M557" s="342"/>
      <c r="N557" s="258"/>
      <c r="O557" s="258"/>
      <c r="P557" s="343"/>
      <c r="Q557" s="343"/>
      <c r="R557" s="344"/>
      <c r="S557" s="343"/>
      <c r="T557" s="258"/>
      <c r="U557" s="258"/>
      <c r="V557" s="258"/>
      <c r="W557" s="258"/>
      <c r="X557" s="258"/>
      <c r="Y557" s="345"/>
      <c r="AA557" s="1" t="s">
        <v>144</v>
      </c>
      <c r="AC557" s="1">
        <v>2</v>
      </c>
    </row>
    <row r="558" spans="1:36" ht="18" customHeight="1">
      <c r="A558" s="353"/>
      <c r="B558" s="339"/>
      <c r="C558" s="339"/>
      <c r="D558" s="339"/>
      <c r="E558" s="339"/>
      <c r="F558" s="16"/>
      <c r="G558" s="16"/>
      <c r="H558" s="16"/>
      <c r="I558" s="340"/>
      <c r="J558" s="354"/>
      <c r="K558" s="355"/>
      <c r="L558" s="6"/>
      <c r="M558" s="342"/>
      <c r="N558" s="258"/>
      <c r="O558" s="258"/>
      <c r="P558" s="343"/>
      <c r="Q558" s="343"/>
      <c r="R558" s="344"/>
      <c r="S558" s="343"/>
      <c r="T558" s="258"/>
      <c r="U558" s="258"/>
      <c r="V558" s="258"/>
      <c r="W558" s="258"/>
      <c r="X558" s="258"/>
      <c r="Y558" s="345"/>
      <c r="AA558" s="1" t="s">
        <v>48</v>
      </c>
      <c r="AC558" s="1">
        <v>0.04</v>
      </c>
    </row>
    <row r="559" spans="1:36" ht="18" customHeight="1">
      <c r="A559" s="353"/>
      <c r="B559" s="339"/>
      <c r="C559" s="339"/>
      <c r="D559" s="339"/>
      <c r="E559" s="339"/>
      <c r="F559" s="16"/>
      <c r="G559" s="16"/>
      <c r="H559" s="16"/>
      <c r="I559" s="340"/>
      <c r="J559" s="354"/>
      <c r="K559" s="355"/>
      <c r="L559" s="6"/>
      <c r="M559" s="342"/>
      <c r="N559" s="258"/>
      <c r="O559" s="258"/>
      <c r="P559" s="343"/>
      <c r="Q559" s="343"/>
      <c r="R559" s="344"/>
      <c r="S559" s="343"/>
      <c r="T559" s="258"/>
      <c r="U559" s="258"/>
      <c r="V559" s="258"/>
      <c r="W559" s="258"/>
      <c r="X559" s="258"/>
      <c r="Y559" s="345"/>
      <c r="AA559" s="1" t="s">
        <v>145</v>
      </c>
      <c r="AC559" s="1">
        <v>1.5</v>
      </c>
    </row>
    <row r="560" spans="1:36" ht="18" customHeight="1" thickBot="1">
      <c r="A560" s="356"/>
      <c r="B560" s="6"/>
      <c r="C560" s="6"/>
      <c r="D560" s="6"/>
      <c r="E560" s="6"/>
      <c r="F560" s="6"/>
      <c r="G560" s="6"/>
      <c r="H560" s="6"/>
      <c r="I560" s="357"/>
      <c r="J560" s="358"/>
      <c r="K560" s="355"/>
      <c r="L560" s="6"/>
      <c r="M560" s="359"/>
      <c r="N560" s="137"/>
      <c r="O560" s="137"/>
      <c r="P560" s="138"/>
      <c r="Q560" s="138"/>
      <c r="R560" s="360"/>
      <c r="S560" s="138"/>
      <c r="T560" s="137"/>
      <c r="U560" s="137"/>
      <c r="V560" s="137"/>
      <c r="W560" s="137"/>
      <c r="X560" s="137"/>
      <c r="Y560" s="361"/>
      <c r="AA560" s="1" t="s">
        <v>146</v>
      </c>
      <c r="AC560" s="1">
        <v>0.86309999999999998</v>
      </c>
    </row>
    <row r="561" spans="1:26" ht="12" thickTop="1">
      <c r="A561" s="362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321"/>
      <c r="Z561" s="6"/>
    </row>
    <row r="562" spans="1:26" ht="15">
      <c r="A562" s="266" t="s">
        <v>147</v>
      </c>
      <c r="B562" s="267"/>
      <c r="C562" s="267"/>
      <c r="D562" s="267"/>
      <c r="E562" s="267"/>
      <c r="F562" s="267"/>
      <c r="G562" s="267"/>
      <c r="H562" s="26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321"/>
      <c r="Z562" s="6"/>
    </row>
    <row r="563" spans="1:26" ht="12" thickBot="1">
      <c r="A563" s="363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321"/>
      <c r="Z563" s="6"/>
    </row>
    <row r="564" spans="1:26" ht="13.5" customHeight="1" thickTop="1">
      <c r="A564" s="364"/>
      <c r="B564" s="349"/>
      <c r="C564" s="349"/>
      <c r="D564" s="349"/>
      <c r="E564" s="349"/>
      <c r="F564" s="349"/>
      <c r="G564" s="365"/>
      <c r="H564" s="801" t="s">
        <v>148</v>
      </c>
      <c r="I564" s="801"/>
      <c r="J564" s="801"/>
      <c r="K564" s="801"/>
      <c r="L564" s="801"/>
      <c r="M564" s="801"/>
      <c r="N564" s="801"/>
      <c r="O564" s="801"/>
      <c r="P564" s="801"/>
      <c r="Q564" s="801"/>
      <c r="R564" s="801"/>
      <c r="S564" s="365"/>
      <c r="T564" s="803" t="s">
        <v>149</v>
      </c>
      <c r="U564" s="801"/>
      <c r="V564" s="801"/>
      <c r="W564" s="801"/>
      <c r="X564" s="801"/>
      <c r="Y564" s="804"/>
    </row>
    <row r="565" spans="1:26">
      <c r="A565" s="366"/>
      <c r="B565" s="367"/>
      <c r="C565" s="367"/>
      <c r="D565" s="367"/>
      <c r="E565" s="367"/>
      <c r="F565" s="367"/>
      <c r="G565" s="368"/>
      <c r="H565" s="802"/>
      <c r="I565" s="802"/>
      <c r="J565" s="802"/>
      <c r="K565" s="802"/>
      <c r="L565" s="802"/>
      <c r="M565" s="802"/>
      <c r="N565" s="802"/>
      <c r="O565" s="802"/>
      <c r="P565" s="802"/>
      <c r="Q565" s="802"/>
      <c r="R565" s="802"/>
      <c r="S565" s="368"/>
      <c r="T565" s="805"/>
      <c r="U565" s="802"/>
      <c r="V565" s="802"/>
      <c r="W565" s="802"/>
      <c r="X565" s="802"/>
      <c r="Y565" s="806"/>
    </row>
    <row r="566" spans="1:26" s="14" customFormat="1" ht="54.75" customHeight="1">
      <c r="A566" s="369" t="s">
        <v>150</v>
      </c>
      <c r="B566" s="370"/>
      <c r="C566" s="370"/>
      <c r="D566" s="370"/>
      <c r="E566" s="370"/>
      <c r="F566" s="370"/>
      <c r="G566" s="371"/>
      <c r="H566" s="370"/>
      <c r="I566" s="370"/>
      <c r="J566" s="370"/>
      <c r="K566" s="370"/>
      <c r="L566" s="370"/>
      <c r="M566" s="370"/>
      <c r="N566" s="370"/>
      <c r="O566" s="370"/>
      <c r="P566" s="370"/>
      <c r="Q566" s="370"/>
      <c r="R566" s="370"/>
      <c r="S566" s="370"/>
      <c r="T566" s="372" t="s">
        <v>151</v>
      </c>
      <c r="U566" s="370"/>
      <c r="V566" s="370"/>
      <c r="W566" s="370"/>
      <c r="X566" s="370"/>
      <c r="Y566" s="373"/>
    </row>
    <row r="567" spans="1:26" s="14" customFormat="1" ht="54.75" customHeight="1">
      <c r="A567" s="374" t="s">
        <v>163</v>
      </c>
      <c r="B567" s="375"/>
      <c r="C567" s="375"/>
      <c r="D567" s="375"/>
      <c r="E567" s="375"/>
      <c r="F567" s="375"/>
      <c r="G567" s="376"/>
      <c r="H567" s="375"/>
      <c r="I567" s="375"/>
      <c r="J567" s="375"/>
      <c r="K567" s="375"/>
      <c r="L567" s="375"/>
      <c r="M567" s="375"/>
      <c r="N567" s="375"/>
      <c r="O567" s="375"/>
      <c r="P567" s="375"/>
      <c r="Q567" s="375"/>
      <c r="R567" s="375"/>
      <c r="S567" s="375"/>
      <c r="T567" s="377" t="s">
        <v>151</v>
      </c>
      <c r="U567" s="375"/>
      <c r="V567" s="375"/>
      <c r="W567" s="375"/>
      <c r="X567" s="375"/>
      <c r="Y567" s="378"/>
    </row>
    <row r="568" spans="1:26" s="14" customFormat="1" ht="54.75" customHeight="1" thickBot="1">
      <c r="A568" s="385" t="s">
        <v>164</v>
      </c>
      <c r="B568" s="379"/>
      <c r="C568" s="379"/>
      <c r="D568" s="379"/>
      <c r="E568" s="379"/>
      <c r="F568" s="379"/>
      <c r="G568" s="380"/>
      <c r="H568" s="379"/>
      <c r="I568" s="379"/>
      <c r="J568" s="379"/>
      <c r="K568" s="379"/>
      <c r="L568" s="379"/>
      <c r="M568" s="379"/>
      <c r="N568" s="379"/>
      <c r="O568" s="379"/>
      <c r="P568" s="379"/>
      <c r="Q568" s="379"/>
      <c r="R568" s="379"/>
      <c r="S568" s="379"/>
      <c r="T568" s="381"/>
      <c r="U568" s="379"/>
      <c r="V568" s="379"/>
      <c r="W568" s="379"/>
      <c r="X568" s="379"/>
      <c r="Y568" s="382"/>
    </row>
    <row r="569" spans="1:26" ht="12" thickTop="1"/>
  </sheetData>
  <sheetProtection formatCells="0" insertHyperlinks="0" sort="0" autoFilter="0" pivotTables="0"/>
  <mergeCells count="1010">
    <mergeCell ref="AA15:AD15"/>
    <mergeCell ref="A12:B12"/>
    <mergeCell ref="C12:I12"/>
    <mergeCell ref="J12:K12"/>
    <mergeCell ref="L12:M12"/>
    <mergeCell ref="P12:R12"/>
    <mergeCell ref="U12:V12"/>
    <mergeCell ref="A5:M5"/>
    <mergeCell ref="N5:O7"/>
    <mergeCell ref="P5:Q7"/>
    <mergeCell ref="R5:Y7"/>
    <mergeCell ref="A6:M6"/>
    <mergeCell ref="A11:B11"/>
    <mergeCell ref="U1:V1"/>
    <mergeCell ref="W1:Y1"/>
    <mergeCell ref="A2:M2"/>
    <mergeCell ref="N2:Q4"/>
    <mergeCell ref="R2:Y4"/>
    <mergeCell ref="A3:M3"/>
    <mergeCell ref="A4:M4"/>
    <mergeCell ref="A18:B18"/>
    <mergeCell ref="L18:M18"/>
    <mergeCell ref="U18:V18"/>
    <mergeCell ref="W18:Y18"/>
    <mergeCell ref="A19:B19"/>
    <mergeCell ref="L19:M19"/>
    <mergeCell ref="U19:V19"/>
    <mergeCell ref="W19:Y19"/>
    <mergeCell ref="A16:B16"/>
    <mergeCell ref="L16:M16"/>
    <mergeCell ref="U16:V16"/>
    <mergeCell ref="W16:Y16"/>
    <mergeCell ref="A17:B17"/>
    <mergeCell ref="L17:M17"/>
    <mergeCell ref="U17:V17"/>
    <mergeCell ref="W17:Y17"/>
    <mergeCell ref="W12:Y12"/>
    <mergeCell ref="A15:B15"/>
    <mergeCell ref="L15:M15"/>
    <mergeCell ref="U15:V15"/>
    <mergeCell ref="W15:Y15"/>
    <mergeCell ref="A23:B23"/>
    <mergeCell ref="L23:M23"/>
    <mergeCell ref="U23:V23"/>
    <mergeCell ref="W23:Y23"/>
    <mergeCell ref="A24:B24"/>
    <mergeCell ref="L24:M24"/>
    <mergeCell ref="U24:V24"/>
    <mergeCell ref="W24:Y24"/>
    <mergeCell ref="AA21:AE21"/>
    <mergeCell ref="AG21:AJ21"/>
    <mergeCell ref="A22:B22"/>
    <mergeCell ref="L22:M22"/>
    <mergeCell ref="U22:V22"/>
    <mergeCell ref="W22:Y22"/>
    <mergeCell ref="A20:B20"/>
    <mergeCell ref="L20:M20"/>
    <mergeCell ref="U20:V20"/>
    <mergeCell ref="W20:Y20"/>
    <mergeCell ref="A21:B21"/>
    <mergeCell ref="L21:M21"/>
    <mergeCell ref="U21:V21"/>
    <mergeCell ref="W21:Y21"/>
    <mergeCell ref="A29:B29"/>
    <mergeCell ref="L29:M29"/>
    <mergeCell ref="U29:V29"/>
    <mergeCell ref="W29:Y29"/>
    <mergeCell ref="U30:V30"/>
    <mergeCell ref="W30:Y30"/>
    <mergeCell ref="A27:B27"/>
    <mergeCell ref="L27:M27"/>
    <mergeCell ref="U27:V27"/>
    <mergeCell ref="W27:Y27"/>
    <mergeCell ref="A28:B28"/>
    <mergeCell ref="L28:M28"/>
    <mergeCell ref="U28:V28"/>
    <mergeCell ref="W28:Y28"/>
    <mergeCell ref="A25:B25"/>
    <mergeCell ref="L25:M25"/>
    <mergeCell ref="U25:V25"/>
    <mergeCell ref="W25:Y25"/>
    <mergeCell ref="A26:B26"/>
    <mergeCell ref="L26:M26"/>
    <mergeCell ref="U26:V26"/>
    <mergeCell ref="W26:Y26"/>
    <mergeCell ref="U36:V36"/>
    <mergeCell ref="W36:Y36"/>
    <mergeCell ref="AL36:AP36"/>
    <mergeCell ref="L37:M37"/>
    <mergeCell ref="U37:V37"/>
    <mergeCell ref="W37:Y37"/>
    <mergeCell ref="A34:B35"/>
    <mergeCell ref="C34:I35"/>
    <mergeCell ref="J34:K34"/>
    <mergeCell ref="L34:M34"/>
    <mergeCell ref="U34:V34"/>
    <mergeCell ref="W34:Y34"/>
    <mergeCell ref="J35:K35"/>
    <mergeCell ref="L35:M35"/>
    <mergeCell ref="U35:V35"/>
    <mergeCell ref="W35:Y35"/>
    <mergeCell ref="U31:V31"/>
    <mergeCell ref="W31:Y31"/>
    <mergeCell ref="U32:V32"/>
    <mergeCell ref="W32:Y32"/>
    <mergeCell ref="U33:V33"/>
    <mergeCell ref="W33:Y33"/>
    <mergeCell ref="L42:M42"/>
    <mergeCell ref="U42:V42"/>
    <mergeCell ref="W42:Y42"/>
    <mergeCell ref="L43:M43"/>
    <mergeCell ref="U43:V43"/>
    <mergeCell ref="W43:Y43"/>
    <mergeCell ref="L40:M40"/>
    <mergeCell ref="U40:V40"/>
    <mergeCell ref="W40:Y40"/>
    <mergeCell ref="L41:M41"/>
    <mergeCell ref="U41:V41"/>
    <mergeCell ref="W41:Y41"/>
    <mergeCell ref="L38:M38"/>
    <mergeCell ref="U38:V38"/>
    <mergeCell ref="W38:Y38"/>
    <mergeCell ref="L39:M39"/>
    <mergeCell ref="U39:V39"/>
    <mergeCell ref="W39:Y39"/>
    <mergeCell ref="U53:V53"/>
    <mergeCell ref="I54:J54"/>
    <mergeCell ref="U54:V54"/>
    <mergeCell ref="U55:V55"/>
    <mergeCell ref="U56:V56"/>
    <mergeCell ref="U57:V57"/>
    <mergeCell ref="T47:T48"/>
    <mergeCell ref="U47:V48"/>
    <mergeCell ref="W47:Y48"/>
    <mergeCell ref="L48:M48"/>
    <mergeCell ref="U51:V51"/>
    <mergeCell ref="U52:V52"/>
    <mergeCell ref="L44:M44"/>
    <mergeCell ref="L45:M45"/>
    <mergeCell ref="L46:M46"/>
    <mergeCell ref="L47:M47"/>
    <mergeCell ref="O47:O48"/>
    <mergeCell ref="P47:R48"/>
    <mergeCell ref="AA96:AD96"/>
    <mergeCell ref="A93:B93"/>
    <mergeCell ref="C93:I93"/>
    <mergeCell ref="J93:K93"/>
    <mergeCell ref="L93:M93"/>
    <mergeCell ref="P93:R93"/>
    <mergeCell ref="U93:V93"/>
    <mergeCell ref="A86:M86"/>
    <mergeCell ref="N86:O88"/>
    <mergeCell ref="P86:Q88"/>
    <mergeCell ref="R86:Y88"/>
    <mergeCell ref="A87:M87"/>
    <mergeCell ref="A92:B92"/>
    <mergeCell ref="T65:Y65"/>
    <mergeCell ref="H78:R79"/>
    <mergeCell ref="T78:Y79"/>
    <mergeCell ref="A83:M83"/>
    <mergeCell ref="N83:Q85"/>
    <mergeCell ref="R83:Y85"/>
    <mergeCell ref="A84:M84"/>
    <mergeCell ref="A85:M85"/>
    <mergeCell ref="A99:B99"/>
    <mergeCell ref="L99:M99"/>
    <mergeCell ref="U99:V99"/>
    <mergeCell ref="W99:Y99"/>
    <mergeCell ref="A100:B100"/>
    <mergeCell ref="L100:M100"/>
    <mergeCell ref="U100:V100"/>
    <mergeCell ref="W100:Y100"/>
    <mergeCell ref="A97:B97"/>
    <mergeCell ref="L97:M97"/>
    <mergeCell ref="U97:V97"/>
    <mergeCell ref="W97:Y97"/>
    <mergeCell ref="A98:B98"/>
    <mergeCell ref="L98:M98"/>
    <mergeCell ref="U98:V98"/>
    <mergeCell ref="W98:Y98"/>
    <mergeCell ref="W93:Y93"/>
    <mergeCell ref="A96:B96"/>
    <mergeCell ref="L96:M96"/>
    <mergeCell ref="U96:V96"/>
    <mergeCell ref="W96:Y96"/>
    <mergeCell ref="A104:B104"/>
    <mergeCell ref="L104:M104"/>
    <mergeCell ref="U104:V104"/>
    <mergeCell ref="W104:Y104"/>
    <mergeCell ref="A105:B105"/>
    <mergeCell ref="L105:M105"/>
    <mergeCell ref="U105:V105"/>
    <mergeCell ref="W105:Y105"/>
    <mergeCell ref="AA102:AE102"/>
    <mergeCell ref="AG102:AJ102"/>
    <mergeCell ref="A103:B103"/>
    <mergeCell ref="L103:M103"/>
    <mergeCell ref="U103:V103"/>
    <mergeCell ref="W103:Y103"/>
    <mergeCell ref="A101:B101"/>
    <mergeCell ref="L101:M101"/>
    <mergeCell ref="U101:V101"/>
    <mergeCell ref="W101:Y101"/>
    <mergeCell ref="A102:B102"/>
    <mergeCell ref="L102:M102"/>
    <mergeCell ref="U102:V102"/>
    <mergeCell ref="W102:Y102"/>
    <mergeCell ref="A110:B110"/>
    <mergeCell ref="L110:M110"/>
    <mergeCell ref="U110:V110"/>
    <mergeCell ref="W110:Y110"/>
    <mergeCell ref="U111:V111"/>
    <mergeCell ref="W111:Y111"/>
    <mergeCell ref="A108:B108"/>
    <mergeCell ref="L108:M108"/>
    <mergeCell ref="U108:V108"/>
    <mergeCell ref="W108:Y108"/>
    <mergeCell ref="A109:B109"/>
    <mergeCell ref="L109:M109"/>
    <mergeCell ref="U109:V109"/>
    <mergeCell ref="W109:Y109"/>
    <mergeCell ref="A106:B106"/>
    <mergeCell ref="L106:M106"/>
    <mergeCell ref="U106:V106"/>
    <mergeCell ref="W106:Y106"/>
    <mergeCell ref="A107:B107"/>
    <mergeCell ref="L107:M107"/>
    <mergeCell ref="U107:V107"/>
    <mergeCell ref="W107:Y107"/>
    <mergeCell ref="U117:V117"/>
    <mergeCell ref="W117:Y117"/>
    <mergeCell ref="AL117:AP117"/>
    <mergeCell ref="L118:M118"/>
    <mergeCell ref="U118:V118"/>
    <mergeCell ref="W118:Y118"/>
    <mergeCell ref="A115:B116"/>
    <mergeCell ref="C115:I116"/>
    <mergeCell ref="J115:K115"/>
    <mergeCell ref="L115:M115"/>
    <mergeCell ref="U115:V115"/>
    <mergeCell ref="W115:Y115"/>
    <mergeCell ref="J116:K116"/>
    <mergeCell ref="L116:M116"/>
    <mergeCell ref="U116:V116"/>
    <mergeCell ref="W116:Y116"/>
    <mergeCell ref="U112:V112"/>
    <mergeCell ref="W112:Y112"/>
    <mergeCell ref="U113:V113"/>
    <mergeCell ref="W113:Y113"/>
    <mergeCell ref="U114:V114"/>
    <mergeCell ref="W114:Y114"/>
    <mergeCell ref="L123:M123"/>
    <mergeCell ref="U123:V123"/>
    <mergeCell ref="W123:Y123"/>
    <mergeCell ref="L124:M124"/>
    <mergeCell ref="U124:V124"/>
    <mergeCell ref="W124:Y124"/>
    <mergeCell ref="L121:M121"/>
    <mergeCell ref="U121:V121"/>
    <mergeCell ref="W121:Y121"/>
    <mergeCell ref="L122:M122"/>
    <mergeCell ref="U122:V122"/>
    <mergeCell ref="W122:Y122"/>
    <mergeCell ref="L119:M119"/>
    <mergeCell ref="U119:V119"/>
    <mergeCell ref="W119:Y119"/>
    <mergeCell ref="L120:M120"/>
    <mergeCell ref="U120:V120"/>
    <mergeCell ref="W120:Y120"/>
    <mergeCell ref="U134:V134"/>
    <mergeCell ref="I135:J135"/>
    <mergeCell ref="U135:V135"/>
    <mergeCell ref="U136:V136"/>
    <mergeCell ref="U137:V137"/>
    <mergeCell ref="U138:V138"/>
    <mergeCell ref="T128:T129"/>
    <mergeCell ref="U128:V129"/>
    <mergeCell ref="W128:Y129"/>
    <mergeCell ref="L129:M129"/>
    <mergeCell ref="U132:V132"/>
    <mergeCell ref="U133:V133"/>
    <mergeCell ref="L125:M125"/>
    <mergeCell ref="L126:M126"/>
    <mergeCell ref="L127:M127"/>
    <mergeCell ref="L128:M128"/>
    <mergeCell ref="O128:O129"/>
    <mergeCell ref="P128:R129"/>
    <mergeCell ref="AA177:AD177"/>
    <mergeCell ref="A174:B174"/>
    <mergeCell ref="C174:I174"/>
    <mergeCell ref="J174:K174"/>
    <mergeCell ref="L174:M174"/>
    <mergeCell ref="P174:R174"/>
    <mergeCell ref="U174:V174"/>
    <mergeCell ref="A167:M167"/>
    <mergeCell ref="N167:O169"/>
    <mergeCell ref="P167:Q169"/>
    <mergeCell ref="R167:Y169"/>
    <mergeCell ref="A168:M168"/>
    <mergeCell ref="A173:B173"/>
    <mergeCell ref="T146:Y146"/>
    <mergeCell ref="H159:R160"/>
    <mergeCell ref="T159:Y160"/>
    <mergeCell ref="A164:M164"/>
    <mergeCell ref="N164:Q166"/>
    <mergeCell ref="R164:Y166"/>
    <mergeCell ref="A165:M165"/>
    <mergeCell ref="A166:M166"/>
    <mergeCell ref="A180:B180"/>
    <mergeCell ref="L180:M180"/>
    <mergeCell ref="U180:V180"/>
    <mergeCell ref="W180:Y180"/>
    <mergeCell ref="A181:B181"/>
    <mergeCell ref="L181:M181"/>
    <mergeCell ref="U181:V181"/>
    <mergeCell ref="W181:Y181"/>
    <mergeCell ref="A178:B178"/>
    <mergeCell ref="L178:M178"/>
    <mergeCell ref="U178:V178"/>
    <mergeCell ref="W178:Y178"/>
    <mergeCell ref="A179:B179"/>
    <mergeCell ref="L179:M179"/>
    <mergeCell ref="U179:V179"/>
    <mergeCell ref="W179:Y179"/>
    <mergeCell ref="W174:Y174"/>
    <mergeCell ref="A177:B177"/>
    <mergeCell ref="L177:M177"/>
    <mergeCell ref="U177:V177"/>
    <mergeCell ref="W177:Y177"/>
    <mergeCell ref="A185:B185"/>
    <mergeCell ref="L185:M185"/>
    <mergeCell ref="U185:V185"/>
    <mergeCell ref="W185:Y185"/>
    <mergeCell ref="A186:B186"/>
    <mergeCell ref="L186:M186"/>
    <mergeCell ref="U186:V186"/>
    <mergeCell ref="W186:Y186"/>
    <mergeCell ref="AA183:AE183"/>
    <mergeCell ref="AG183:AJ183"/>
    <mergeCell ref="A184:B184"/>
    <mergeCell ref="L184:M184"/>
    <mergeCell ref="U184:V184"/>
    <mergeCell ref="W184:Y184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A191:B191"/>
    <mergeCell ref="L191:M191"/>
    <mergeCell ref="U191:V191"/>
    <mergeCell ref="W191:Y191"/>
    <mergeCell ref="U192:V192"/>
    <mergeCell ref="W192:Y192"/>
    <mergeCell ref="A189:B189"/>
    <mergeCell ref="L189:M189"/>
    <mergeCell ref="U189:V189"/>
    <mergeCell ref="W189:Y189"/>
    <mergeCell ref="A190:B190"/>
    <mergeCell ref="L190:M190"/>
    <mergeCell ref="U190:V190"/>
    <mergeCell ref="W190:Y190"/>
    <mergeCell ref="A187:B187"/>
    <mergeCell ref="L187:M187"/>
    <mergeCell ref="U187:V187"/>
    <mergeCell ref="W187:Y187"/>
    <mergeCell ref="A188:B188"/>
    <mergeCell ref="L188:M188"/>
    <mergeCell ref="U188:V188"/>
    <mergeCell ref="W188:Y188"/>
    <mergeCell ref="U198:V198"/>
    <mergeCell ref="W198:Y198"/>
    <mergeCell ref="AL198:AP198"/>
    <mergeCell ref="L199:M199"/>
    <mergeCell ref="U199:V199"/>
    <mergeCell ref="W199:Y199"/>
    <mergeCell ref="A196:B197"/>
    <mergeCell ref="C196:I197"/>
    <mergeCell ref="J196:K196"/>
    <mergeCell ref="L196:M196"/>
    <mergeCell ref="U196:V196"/>
    <mergeCell ref="W196:Y196"/>
    <mergeCell ref="J197:K197"/>
    <mergeCell ref="L197:M197"/>
    <mergeCell ref="U197:V197"/>
    <mergeCell ref="W197:Y197"/>
    <mergeCell ref="U193:V193"/>
    <mergeCell ref="W193:Y193"/>
    <mergeCell ref="U194:V194"/>
    <mergeCell ref="W194:Y194"/>
    <mergeCell ref="U195:V195"/>
    <mergeCell ref="W195:Y195"/>
    <mergeCell ref="L204:M204"/>
    <mergeCell ref="U204:V204"/>
    <mergeCell ref="W204:Y204"/>
    <mergeCell ref="L205:M205"/>
    <mergeCell ref="U205:V205"/>
    <mergeCell ref="W205:Y205"/>
    <mergeCell ref="L202:M202"/>
    <mergeCell ref="U202:V202"/>
    <mergeCell ref="W202:Y202"/>
    <mergeCell ref="L203:M203"/>
    <mergeCell ref="U203:V203"/>
    <mergeCell ref="W203:Y203"/>
    <mergeCell ref="L200:M200"/>
    <mergeCell ref="U200:V200"/>
    <mergeCell ref="W200:Y200"/>
    <mergeCell ref="L201:M201"/>
    <mergeCell ref="U201:V201"/>
    <mergeCell ref="W201:Y201"/>
    <mergeCell ref="U215:V215"/>
    <mergeCell ref="I216:J216"/>
    <mergeCell ref="U216:V216"/>
    <mergeCell ref="U217:V217"/>
    <mergeCell ref="U218:V218"/>
    <mergeCell ref="U219:V219"/>
    <mergeCell ref="T209:T210"/>
    <mergeCell ref="U209:V210"/>
    <mergeCell ref="W209:Y210"/>
    <mergeCell ref="L210:M210"/>
    <mergeCell ref="U213:V213"/>
    <mergeCell ref="U214:V214"/>
    <mergeCell ref="L206:M206"/>
    <mergeCell ref="L207:M207"/>
    <mergeCell ref="L208:M208"/>
    <mergeCell ref="L209:M209"/>
    <mergeCell ref="O209:O210"/>
    <mergeCell ref="P209:R210"/>
    <mergeCell ref="AA258:AD258"/>
    <mergeCell ref="A255:B255"/>
    <mergeCell ref="C255:I255"/>
    <mergeCell ref="J255:K255"/>
    <mergeCell ref="L255:M255"/>
    <mergeCell ref="P255:R255"/>
    <mergeCell ref="U255:V255"/>
    <mergeCell ref="A248:M248"/>
    <mergeCell ref="N248:O250"/>
    <mergeCell ref="P248:Q250"/>
    <mergeCell ref="R248:Y250"/>
    <mergeCell ref="A249:M249"/>
    <mergeCell ref="A254:B254"/>
    <mergeCell ref="T227:Y227"/>
    <mergeCell ref="H240:R241"/>
    <mergeCell ref="T240:Y241"/>
    <mergeCell ref="A245:M245"/>
    <mergeCell ref="N245:Q247"/>
    <mergeCell ref="R245:Y247"/>
    <mergeCell ref="A246:M246"/>
    <mergeCell ref="A247:M247"/>
    <mergeCell ref="A261:B261"/>
    <mergeCell ref="L261:M261"/>
    <mergeCell ref="U261:V261"/>
    <mergeCell ref="W261:Y261"/>
    <mergeCell ref="A262:B262"/>
    <mergeCell ref="L262:M262"/>
    <mergeCell ref="U262:V262"/>
    <mergeCell ref="W262:Y262"/>
    <mergeCell ref="A259:B259"/>
    <mergeCell ref="L259:M259"/>
    <mergeCell ref="U259:V259"/>
    <mergeCell ref="W259:Y259"/>
    <mergeCell ref="A260:B260"/>
    <mergeCell ref="L260:M260"/>
    <mergeCell ref="U260:V260"/>
    <mergeCell ref="W260:Y260"/>
    <mergeCell ref="W255:Y255"/>
    <mergeCell ref="A258:B258"/>
    <mergeCell ref="L258:M258"/>
    <mergeCell ref="U258:V258"/>
    <mergeCell ref="W258:Y258"/>
    <mergeCell ref="A266:B266"/>
    <mergeCell ref="L266:M266"/>
    <mergeCell ref="U266:V266"/>
    <mergeCell ref="W266:Y266"/>
    <mergeCell ref="A267:B267"/>
    <mergeCell ref="L267:M267"/>
    <mergeCell ref="U267:V267"/>
    <mergeCell ref="W267:Y267"/>
    <mergeCell ref="AA264:AE264"/>
    <mergeCell ref="AG264:AJ264"/>
    <mergeCell ref="A265:B265"/>
    <mergeCell ref="L265:M265"/>
    <mergeCell ref="U265:V265"/>
    <mergeCell ref="W265:Y265"/>
    <mergeCell ref="A263:B263"/>
    <mergeCell ref="L263:M263"/>
    <mergeCell ref="U263:V263"/>
    <mergeCell ref="W263:Y263"/>
    <mergeCell ref="A264:B264"/>
    <mergeCell ref="L264:M264"/>
    <mergeCell ref="U264:V264"/>
    <mergeCell ref="W264:Y264"/>
    <mergeCell ref="A272:B272"/>
    <mergeCell ref="L272:M272"/>
    <mergeCell ref="U272:V272"/>
    <mergeCell ref="W272:Y272"/>
    <mergeCell ref="U273:V273"/>
    <mergeCell ref="W273:Y273"/>
    <mergeCell ref="A270:B270"/>
    <mergeCell ref="L270:M270"/>
    <mergeCell ref="U270:V270"/>
    <mergeCell ref="W270:Y270"/>
    <mergeCell ref="A271:B271"/>
    <mergeCell ref="L271:M271"/>
    <mergeCell ref="U271:V271"/>
    <mergeCell ref="W271:Y271"/>
    <mergeCell ref="A268:B268"/>
    <mergeCell ref="L268:M268"/>
    <mergeCell ref="U268:V268"/>
    <mergeCell ref="W268:Y268"/>
    <mergeCell ref="A269:B269"/>
    <mergeCell ref="L269:M269"/>
    <mergeCell ref="U269:V269"/>
    <mergeCell ref="W269:Y269"/>
    <mergeCell ref="U279:V279"/>
    <mergeCell ref="W279:Y279"/>
    <mergeCell ref="AL279:AP279"/>
    <mergeCell ref="L280:M280"/>
    <mergeCell ref="U280:V280"/>
    <mergeCell ref="W280:Y280"/>
    <mergeCell ref="A277:B278"/>
    <mergeCell ref="C277:I278"/>
    <mergeCell ref="J277:K277"/>
    <mergeCell ref="L277:M277"/>
    <mergeCell ref="U277:V277"/>
    <mergeCell ref="W277:Y277"/>
    <mergeCell ref="J278:K278"/>
    <mergeCell ref="L278:M278"/>
    <mergeCell ref="U278:V278"/>
    <mergeCell ref="W278:Y278"/>
    <mergeCell ref="U274:V274"/>
    <mergeCell ref="W274:Y274"/>
    <mergeCell ref="U275:V275"/>
    <mergeCell ref="W275:Y275"/>
    <mergeCell ref="U276:V276"/>
    <mergeCell ref="W276:Y276"/>
    <mergeCell ref="L285:M285"/>
    <mergeCell ref="U285:V285"/>
    <mergeCell ref="W285:Y285"/>
    <mergeCell ref="L286:M286"/>
    <mergeCell ref="U286:V286"/>
    <mergeCell ref="W286:Y286"/>
    <mergeCell ref="L283:M283"/>
    <mergeCell ref="U283:V283"/>
    <mergeCell ref="W283:Y283"/>
    <mergeCell ref="L284:M284"/>
    <mergeCell ref="U284:V284"/>
    <mergeCell ref="W284:Y284"/>
    <mergeCell ref="L281:M281"/>
    <mergeCell ref="U281:V281"/>
    <mergeCell ref="W281:Y281"/>
    <mergeCell ref="L282:M282"/>
    <mergeCell ref="U282:V282"/>
    <mergeCell ref="W282:Y282"/>
    <mergeCell ref="U296:V296"/>
    <mergeCell ref="I297:J297"/>
    <mergeCell ref="U297:V297"/>
    <mergeCell ref="U298:V298"/>
    <mergeCell ref="U299:V299"/>
    <mergeCell ref="U300:V300"/>
    <mergeCell ref="T290:T291"/>
    <mergeCell ref="U290:V291"/>
    <mergeCell ref="W290:Y291"/>
    <mergeCell ref="L291:M291"/>
    <mergeCell ref="U294:V294"/>
    <mergeCell ref="U295:V295"/>
    <mergeCell ref="L287:M287"/>
    <mergeCell ref="L288:M288"/>
    <mergeCell ref="L289:M289"/>
    <mergeCell ref="L290:M290"/>
    <mergeCell ref="O290:O291"/>
    <mergeCell ref="P290:R291"/>
    <mergeCell ref="AA339:AD339"/>
    <mergeCell ref="A336:B336"/>
    <mergeCell ref="C336:I336"/>
    <mergeCell ref="J336:K336"/>
    <mergeCell ref="L336:M336"/>
    <mergeCell ref="P336:R336"/>
    <mergeCell ref="U336:V336"/>
    <mergeCell ref="A329:M329"/>
    <mergeCell ref="N329:O331"/>
    <mergeCell ref="P329:Q331"/>
    <mergeCell ref="R329:Y331"/>
    <mergeCell ref="A330:M330"/>
    <mergeCell ref="A335:B335"/>
    <mergeCell ref="T308:Y308"/>
    <mergeCell ref="H321:R322"/>
    <mergeCell ref="T321:Y322"/>
    <mergeCell ref="A326:M326"/>
    <mergeCell ref="N326:Q328"/>
    <mergeCell ref="R326:Y328"/>
    <mergeCell ref="A327:M327"/>
    <mergeCell ref="A328:M328"/>
    <mergeCell ref="A342:B342"/>
    <mergeCell ref="L342:M342"/>
    <mergeCell ref="U342:V342"/>
    <mergeCell ref="W342:Y342"/>
    <mergeCell ref="A343:B343"/>
    <mergeCell ref="L343:M343"/>
    <mergeCell ref="U343:V343"/>
    <mergeCell ref="W343:Y343"/>
    <mergeCell ref="A340:B340"/>
    <mergeCell ref="L340:M340"/>
    <mergeCell ref="U340:V340"/>
    <mergeCell ref="W340:Y340"/>
    <mergeCell ref="A341:B341"/>
    <mergeCell ref="L341:M341"/>
    <mergeCell ref="U341:V341"/>
    <mergeCell ref="W341:Y341"/>
    <mergeCell ref="W336:Y336"/>
    <mergeCell ref="A339:B339"/>
    <mergeCell ref="L339:M339"/>
    <mergeCell ref="U339:V339"/>
    <mergeCell ref="W339:Y339"/>
    <mergeCell ref="A347:B347"/>
    <mergeCell ref="L347:M347"/>
    <mergeCell ref="U347:V347"/>
    <mergeCell ref="W347:Y347"/>
    <mergeCell ref="A348:B348"/>
    <mergeCell ref="L348:M348"/>
    <mergeCell ref="U348:V348"/>
    <mergeCell ref="W348:Y348"/>
    <mergeCell ref="AA345:AE345"/>
    <mergeCell ref="AG345:AJ345"/>
    <mergeCell ref="A346:B346"/>
    <mergeCell ref="L346:M346"/>
    <mergeCell ref="U346:V346"/>
    <mergeCell ref="W346:Y346"/>
    <mergeCell ref="A344:B344"/>
    <mergeCell ref="L344:M344"/>
    <mergeCell ref="U344:V344"/>
    <mergeCell ref="W344:Y344"/>
    <mergeCell ref="A345:B345"/>
    <mergeCell ref="L345:M345"/>
    <mergeCell ref="U345:V345"/>
    <mergeCell ref="W345:Y345"/>
    <mergeCell ref="A353:B353"/>
    <mergeCell ref="L353:M353"/>
    <mergeCell ref="U353:V353"/>
    <mergeCell ref="W353:Y353"/>
    <mergeCell ref="U354:V354"/>
    <mergeCell ref="W354:Y354"/>
    <mergeCell ref="A351:B351"/>
    <mergeCell ref="L351:M351"/>
    <mergeCell ref="U351:V351"/>
    <mergeCell ref="W351:Y351"/>
    <mergeCell ref="A352:B352"/>
    <mergeCell ref="L352:M352"/>
    <mergeCell ref="U352:V352"/>
    <mergeCell ref="W352:Y352"/>
    <mergeCell ref="A349:B349"/>
    <mergeCell ref="L349:M349"/>
    <mergeCell ref="U349:V349"/>
    <mergeCell ref="W349:Y349"/>
    <mergeCell ref="A350:B350"/>
    <mergeCell ref="L350:M350"/>
    <mergeCell ref="U350:V350"/>
    <mergeCell ref="W350:Y350"/>
    <mergeCell ref="U360:V360"/>
    <mergeCell ref="W360:Y360"/>
    <mergeCell ref="AL360:AP360"/>
    <mergeCell ref="L361:M361"/>
    <mergeCell ref="U361:V361"/>
    <mergeCell ref="W361:Y361"/>
    <mergeCell ref="A358:B359"/>
    <mergeCell ref="C358:I359"/>
    <mergeCell ref="J358:K358"/>
    <mergeCell ref="L358:M358"/>
    <mergeCell ref="U358:V358"/>
    <mergeCell ref="W358:Y358"/>
    <mergeCell ref="J359:K359"/>
    <mergeCell ref="L359:M359"/>
    <mergeCell ref="U359:V359"/>
    <mergeCell ref="W359:Y359"/>
    <mergeCell ref="U355:V355"/>
    <mergeCell ref="W355:Y355"/>
    <mergeCell ref="U356:V356"/>
    <mergeCell ref="W356:Y356"/>
    <mergeCell ref="U357:V357"/>
    <mergeCell ref="W357:Y357"/>
    <mergeCell ref="L366:M366"/>
    <mergeCell ref="U366:V366"/>
    <mergeCell ref="W366:Y366"/>
    <mergeCell ref="L367:M367"/>
    <mergeCell ref="U367:V367"/>
    <mergeCell ref="W367:Y367"/>
    <mergeCell ref="L364:M364"/>
    <mergeCell ref="U364:V364"/>
    <mergeCell ref="W364:Y364"/>
    <mergeCell ref="L365:M365"/>
    <mergeCell ref="U365:V365"/>
    <mergeCell ref="W365:Y365"/>
    <mergeCell ref="L362:M362"/>
    <mergeCell ref="U362:V362"/>
    <mergeCell ref="W362:Y362"/>
    <mergeCell ref="L363:M363"/>
    <mergeCell ref="U363:V363"/>
    <mergeCell ref="W363:Y363"/>
    <mergeCell ref="U377:V377"/>
    <mergeCell ref="I378:J378"/>
    <mergeCell ref="U378:V378"/>
    <mergeCell ref="U379:V379"/>
    <mergeCell ref="U380:V380"/>
    <mergeCell ref="U381:V381"/>
    <mergeCell ref="T371:T372"/>
    <mergeCell ref="U371:V372"/>
    <mergeCell ref="W371:Y372"/>
    <mergeCell ref="L372:M372"/>
    <mergeCell ref="U375:V375"/>
    <mergeCell ref="U376:V376"/>
    <mergeCell ref="L368:M368"/>
    <mergeCell ref="L369:M369"/>
    <mergeCell ref="L370:M370"/>
    <mergeCell ref="L371:M371"/>
    <mergeCell ref="O371:O372"/>
    <mergeCell ref="P371:R372"/>
    <mergeCell ref="AA420:AD420"/>
    <mergeCell ref="A417:B417"/>
    <mergeCell ref="C417:I417"/>
    <mergeCell ref="J417:K417"/>
    <mergeCell ref="L417:M417"/>
    <mergeCell ref="P417:R417"/>
    <mergeCell ref="U417:V417"/>
    <mergeCell ref="A410:M410"/>
    <mergeCell ref="N410:O412"/>
    <mergeCell ref="P410:Q412"/>
    <mergeCell ref="R410:Y412"/>
    <mergeCell ref="A411:M411"/>
    <mergeCell ref="A416:B416"/>
    <mergeCell ref="T389:Y389"/>
    <mergeCell ref="H402:R403"/>
    <mergeCell ref="T402:Y403"/>
    <mergeCell ref="A407:M407"/>
    <mergeCell ref="N407:Q409"/>
    <mergeCell ref="R407:Y409"/>
    <mergeCell ref="A408:M408"/>
    <mergeCell ref="A409:M409"/>
    <mergeCell ref="A423:B423"/>
    <mergeCell ref="L423:M423"/>
    <mergeCell ref="U423:V423"/>
    <mergeCell ref="W423:Y423"/>
    <mergeCell ref="A424:B424"/>
    <mergeCell ref="L424:M424"/>
    <mergeCell ref="U424:V424"/>
    <mergeCell ref="W424:Y424"/>
    <mergeCell ref="A421:B421"/>
    <mergeCell ref="L421:M421"/>
    <mergeCell ref="U421:V421"/>
    <mergeCell ref="W421:Y421"/>
    <mergeCell ref="A422:B422"/>
    <mergeCell ref="L422:M422"/>
    <mergeCell ref="U422:V422"/>
    <mergeCell ref="W422:Y422"/>
    <mergeCell ref="W417:Y417"/>
    <mergeCell ref="A420:B420"/>
    <mergeCell ref="L420:M420"/>
    <mergeCell ref="U420:V420"/>
    <mergeCell ref="W420:Y420"/>
    <mergeCell ref="A428:B428"/>
    <mergeCell ref="L428:M428"/>
    <mergeCell ref="U428:V428"/>
    <mergeCell ref="W428:Y428"/>
    <mergeCell ref="A429:B429"/>
    <mergeCell ref="L429:M429"/>
    <mergeCell ref="U429:V429"/>
    <mergeCell ref="W429:Y429"/>
    <mergeCell ref="AA426:AE426"/>
    <mergeCell ref="AG426:AJ426"/>
    <mergeCell ref="A427:B427"/>
    <mergeCell ref="L427:M427"/>
    <mergeCell ref="U427:V427"/>
    <mergeCell ref="W427:Y427"/>
    <mergeCell ref="A425:B425"/>
    <mergeCell ref="L425:M425"/>
    <mergeCell ref="U425:V425"/>
    <mergeCell ref="W425:Y425"/>
    <mergeCell ref="A426:B426"/>
    <mergeCell ref="L426:M426"/>
    <mergeCell ref="U426:V426"/>
    <mergeCell ref="W426:Y426"/>
    <mergeCell ref="A434:B434"/>
    <mergeCell ref="L434:M434"/>
    <mergeCell ref="U434:V434"/>
    <mergeCell ref="W434:Y434"/>
    <mergeCell ref="U435:V435"/>
    <mergeCell ref="W435:Y435"/>
    <mergeCell ref="A432:B432"/>
    <mergeCell ref="L432:M432"/>
    <mergeCell ref="U432:V432"/>
    <mergeCell ref="W432:Y432"/>
    <mergeCell ref="A433:B433"/>
    <mergeCell ref="L433:M433"/>
    <mergeCell ref="U433:V433"/>
    <mergeCell ref="W433:Y433"/>
    <mergeCell ref="A430:B430"/>
    <mergeCell ref="L430:M430"/>
    <mergeCell ref="U430:V430"/>
    <mergeCell ref="W430:Y430"/>
    <mergeCell ref="A431:B431"/>
    <mergeCell ref="L431:M431"/>
    <mergeCell ref="U431:V431"/>
    <mergeCell ref="W431:Y431"/>
    <mergeCell ref="U441:V441"/>
    <mergeCell ref="W441:Y441"/>
    <mergeCell ref="AL441:AP441"/>
    <mergeCell ref="L442:M442"/>
    <mergeCell ref="U442:V442"/>
    <mergeCell ref="W442:Y442"/>
    <mergeCell ref="A439:B440"/>
    <mergeCell ref="C439:I440"/>
    <mergeCell ref="J439:K439"/>
    <mergeCell ref="L439:M439"/>
    <mergeCell ref="U439:V439"/>
    <mergeCell ref="W439:Y439"/>
    <mergeCell ref="J440:K440"/>
    <mergeCell ref="L440:M440"/>
    <mergeCell ref="U440:V440"/>
    <mergeCell ref="W440:Y440"/>
    <mergeCell ref="U436:V436"/>
    <mergeCell ref="W436:Y436"/>
    <mergeCell ref="U437:V437"/>
    <mergeCell ref="W437:Y437"/>
    <mergeCell ref="U438:V438"/>
    <mergeCell ref="W438:Y438"/>
    <mergeCell ref="L447:M447"/>
    <mergeCell ref="U447:V447"/>
    <mergeCell ref="W447:Y447"/>
    <mergeCell ref="L448:M448"/>
    <mergeCell ref="U448:V448"/>
    <mergeCell ref="W448:Y448"/>
    <mergeCell ref="L445:M445"/>
    <mergeCell ref="U445:V445"/>
    <mergeCell ref="W445:Y445"/>
    <mergeCell ref="L446:M446"/>
    <mergeCell ref="U446:V446"/>
    <mergeCell ref="W446:Y446"/>
    <mergeCell ref="L443:M443"/>
    <mergeCell ref="U443:V443"/>
    <mergeCell ref="W443:Y443"/>
    <mergeCell ref="L444:M444"/>
    <mergeCell ref="U444:V444"/>
    <mergeCell ref="W444:Y444"/>
    <mergeCell ref="U458:V458"/>
    <mergeCell ref="I459:J459"/>
    <mergeCell ref="U459:V459"/>
    <mergeCell ref="U460:V460"/>
    <mergeCell ref="U461:V461"/>
    <mergeCell ref="U462:V462"/>
    <mergeCell ref="T452:T453"/>
    <mergeCell ref="U452:V453"/>
    <mergeCell ref="W452:Y453"/>
    <mergeCell ref="L453:M453"/>
    <mergeCell ref="U456:V456"/>
    <mergeCell ref="U457:V457"/>
    <mergeCell ref="L449:M449"/>
    <mergeCell ref="L450:M450"/>
    <mergeCell ref="L451:M451"/>
    <mergeCell ref="L452:M452"/>
    <mergeCell ref="O452:O453"/>
    <mergeCell ref="P452:R453"/>
    <mergeCell ref="AA501:AD501"/>
    <mergeCell ref="A498:B498"/>
    <mergeCell ref="C498:I498"/>
    <mergeCell ref="J498:K498"/>
    <mergeCell ref="L498:M498"/>
    <mergeCell ref="P498:R498"/>
    <mergeCell ref="U498:V498"/>
    <mergeCell ref="A491:M491"/>
    <mergeCell ref="N491:O493"/>
    <mergeCell ref="P491:Q493"/>
    <mergeCell ref="R491:Y493"/>
    <mergeCell ref="A492:M492"/>
    <mergeCell ref="A497:B497"/>
    <mergeCell ref="T470:Y470"/>
    <mergeCell ref="H483:R484"/>
    <mergeCell ref="T483:Y484"/>
    <mergeCell ref="A488:M488"/>
    <mergeCell ref="N488:Q490"/>
    <mergeCell ref="R488:Y490"/>
    <mergeCell ref="A489:M489"/>
    <mergeCell ref="A490:M490"/>
    <mergeCell ref="A504:B504"/>
    <mergeCell ref="L504:M504"/>
    <mergeCell ref="U504:V504"/>
    <mergeCell ref="W504:Y504"/>
    <mergeCell ref="A505:B505"/>
    <mergeCell ref="L505:M505"/>
    <mergeCell ref="U505:V505"/>
    <mergeCell ref="W505:Y505"/>
    <mergeCell ref="A502:B502"/>
    <mergeCell ref="L502:M502"/>
    <mergeCell ref="U502:V502"/>
    <mergeCell ref="W502:Y502"/>
    <mergeCell ref="A503:B503"/>
    <mergeCell ref="L503:M503"/>
    <mergeCell ref="U503:V503"/>
    <mergeCell ref="W503:Y503"/>
    <mergeCell ref="W498:Y498"/>
    <mergeCell ref="A501:B501"/>
    <mergeCell ref="L501:M501"/>
    <mergeCell ref="U501:V501"/>
    <mergeCell ref="W501:Y501"/>
    <mergeCell ref="A509:B509"/>
    <mergeCell ref="L509:M509"/>
    <mergeCell ref="U509:V509"/>
    <mergeCell ref="W509:Y509"/>
    <mergeCell ref="A510:B510"/>
    <mergeCell ref="L510:M510"/>
    <mergeCell ref="U510:V510"/>
    <mergeCell ref="W510:Y510"/>
    <mergeCell ref="AA507:AE507"/>
    <mergeCell ref="AG507:AJ507"/>
    <mergeCell ref="A508:B508"/>
    <mergeCell ref="L508:M508"/>
    <mergeCell ref="U508:V508"/>
    <mergeCell ref="W508:Y508"/>
    <mergeCell ref="A506:B506"/>
    <mergeCell ref="L506:M506"/>
    <mergeCell ref="U506:V506"/>
    <mergeCell ref="W506:Y506"/>
    <mergeCell ref="A507:B507"/>
    <mergeCell ref="L507:M507"/>
    <mergeCell ref="U507:V507"/>
    <mergeCell ref="W507:Y507"/>
    <mergeCell ref="A515:B515"/>
    <mergeCell ref="L515:M515"/>
    <mergeCell ref="U515:V515"/>
    <mergeCell ref="W515:Y515"/>
    <mergeCell ref="U516:V516"/>
    <mergeCell ref="W516:Y516"/>
    <mergeCell ref="A513:B513"/>
    <mergeCell ref="L513:M513"/>
    <mergeCell ref="U513:V513"/>
    <mergeCell ref="W513:Y513"/>
    <mergeCell ref="A514:B514"/>
    <mergeCell ref="L514:M514"/>
    <mergeCell ref="U514:V514"/>
    <mergeCell ref="W514:Y514"/>
    <mergeCell ref="A511:B511"/>
    <mergeCell ref="L511:M511"/>
    <mergeCell ref="U511:V511"/>
    <mergeCell ref="W511:Y511"/>
    <mergeCell ref="A512:B512"/>
    <mergeCell ref="L512:M512"/>
    <mergeCell ref="U512:V512"/>
    <mergeCell ref="W512:Y512"/>
    <mergeCell ref="U522:V522"/>
    <mergeCell ref="W522:Y522"/>
    <mergeCell ref="AL522:AP522"/>
    <mergeCell ref="L523:M523"/>
    <mergeCell ref="U523:V523"/>
    <mergeCell ref="W523:Y523"/>
    <mergeCell ref="A520:B521"/>
    <mergeCell ref="C520:I521"/>
    <mergeCell ref="J520:K520"/>
    <mergeCell ref="L520:M520"/>
    <mergeCell ref="U520:V520"/>
    <mergeCell ref="W520:Y520"/>
    <mergeCell ref="J521:K521"/>
    <mergeCell ref="L521:M521"/>
    <mergeCell ref="U521:V521"/>
    <mergeCell ref="W521:Y521"/>
    <mergeCell ref="U517:V517"/>
    <mergeCell ref="W517:Y517"/>
    <mergeCell ref="U518:V518"/>
    <mergeCell ref="W518:Y518"/>
    <mergeCell ref="U519:V519"/>
    <mergeCell ref="W519:Y519"/>
    <mergeCell ref="L528:M528"/>
    <mergeCell ref="U528:V528"/>
    <mergeCell ref="W528:Y528"/>
    <mergeCell ref="L529:M529"/>
    <mergeCell ref="U529:V529"/>
    <mergeCell ref="W529:Y529"/>
    <mergeCell ref="L526:M526"/>
    <mergeCell ref="U526:V526"/>
    <mergeCell ref="W526:Y526"/>
    <mergeCell ref="L527:M527"/>
    <mergeCell ref="U527:V527"/>
    <mergeCell ref="W527:Y527"/>
    <mergeCell ref="L524:M524"/>
    <mergeCell ref="U524:V524"/>
    <mergeCell ref="W524:Y524"/>
    <mergeCell ref="L525:M525"/>
    <mergeCell ref="U525:V525"/>
    <mergeCell ref="W525:Y525"/>
    <mergeCell ref="T551:Y551"/>
    <mergeCell ref="H564:R565"/>
    <mergeCell ref="T564:Y565"/>
    <mergeCell ref="U539:V539"/>
    <mergeCell ref="I540:J540"/>
    <mergeCell ref="U540:V540"/>
    <mergeCell ref="U541:V541"/>
    <mergeCell ref="U542:V542"/>
    <mergeCell ref="U543:V543"/>
    <mergeCell ref="T533:T534"/>
    <mergeCell ref="U533:V534"/>
    <mergeCell ref="W533:Y534"/>
    <mergeCell ref="L534:M534"/>
    <mergeCell ref="U537:V537"/>
    <mergeCell ref="U538:V538"/>
    <mergeCell ref="L530:M530"/>
    <mergeCell ref="L531:M531"/>
    <mergeCell ref="L532:M532"/>
    <mergeCell ref="L533:M533"/>
    <mergeCell ref="O533:O534"/>
    <mergeCell ref="P533:R534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82" max="24" man="1"/>
    <brk id="163" max="24" man="1"/>
    <brk id="244" max="24" man="1"/>
    <brk id="325" max="24" man="1"/>
    <brk id="406" max="24" man="1"/>
    <brk id="487" max="2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DO569"/>
  <sheetViews>
    <sheetView showGridLines="0" showZeros="0" tabSelected="1" view="pageBreakPreview" topLeftCell="A376" zoomScale="85" zoomScaleSheetLayoutView="85" workbookViewId="0">
      <selection activeCell="X380" sqref="X380"/>
    </sheetView>
  </sheetViews>
  <sheetFormatPr defaultRowHeight="11.25"/>
  <cols>
    <col min="1" max="1" width="4.85546875" style="1" customWidth="1"/>
    <col min="2" max="2" width="8.140625" style="1" customWidth="1"/>
    <col min="3" max="3" width="14.7109375" style="1" customWidth="1"/>
    <col min="4" max="7" width="3.28515625" style="1" customWidth="1"/>
    <col min="8" max="8" width="24.85546875" style="1" customWidth="1"/>
    <col min="9" max="9" width="5" style="1" customWidth="1"/>
    <col min="10" max="10" width="10.42578125" style="1" customWidth="1"/>
    <col min="11" max="11" width="6.7109375" style="1" customWidth="1"/>
    <col min="12" max="12" width="18.85546875" style="1" customWidth="1"/>
    <col min="13" max="13" width="5.85546875" style="1" customWidth="1"/>
    <col min="14" max="14" width="4" style="1" customWidth="1"/>
    <col min="15" max="15" width="7.42578125" style="1" customWidth="1"/>
    <col min="16" max="16" width="5" style="1" customWidth="1"/>
    <col min="17" max="17" width="19.5703125" style="1" customWidth="1"/>
    <col min="18" max="18" width="13.140625" style="1" customWidth="1"/>
    <col min="19" max="19" width="3.28515625" style="1" hidden="1" customWidth="1"/>
    <col min="20" max="20" width="8.28515625" style="1" customWidth="1"/>
    <col min="21" max="21" width="4" style="1" customWidth="1"/>
    <col min="22" max="22" width="6.5703125" style="1" customWidth="1"/>
    <col min="23" max="24" width="3.28515625" style="1" customWidth="1"/>
    <col min="25" max="25" width="6" style="1" customWidth="1"/>
    <col min="26" max="26" width="1.85546875" style="1" customWidth="1"/>
    <col min="27" max="27" width="10.7109375" style="1" customWidth="1"/>
    <col min="28" max="28" width="15.5703125" style="1" customWidth="1"/>
    <col min="29" max="29" width="9.85546875" style="1" bestFit="1" customWidth="1"/>
    <col min="30" max="31" width="9.140625" style="1"/>
    <col min="32" max="32" width="5.5703125" style="1" customWidth="1"/>
    <col min="33" max="33" width="16.140625" style="1" customWidth="1"/>
    <col min="34" max="34" width="19.7109375" style="1" customWidth="1"/>
    <col min="35" max="35" width="9.140625" style="1"/>
    <col min="36" max="36" width="16.140625" style="1" customWidth="1"/>
    <col min="37" max="16384" width="9.140625" style="1"/>
  </cols>
  <sheetData>
    <row r="1" spans="1:119" ht="22.5" customHeight="1" thickBot="1">
      <c r="U1" s="925" t="s">
        <v>0</v>
      </c>
      <c r="V1" s="926"/>
      <c r="W1" s="927"/>
      <c r="X1" s="928"/>
      <c r="Y1" s="929"/>
    </row>
    <row r="2" spans="1:119" ht="19.5" customHeight="1" thickTop="1">
      <c r="A2" s="901" t="s">
        <v>165</v>
      </c>
      <c r="B2" s="902"/>
      <c r="C2" s="902"/>
      <c r="D2" s="902"/>
      <c r="E2" s="902"/>
      <c r="F2" s="902"/>
      <c r="G2" s="902"/>
      <c r="H2" s="902"/>
      <c r="I2" s="902"/>
      <c r="J2" s="902"/>
      <c r="K2" s="902"/>
      <c r="L2" s="902"/>
      <c r="M2" s="903"/>
      <c r="N2" s="904" t="s">
        <v>1</v>
      </c>
      <c r="O2" s="905"/>
      <c r="P2" s="905"/>
      <c r="Q2" s="906"/>
      <c r="R2" s="910" t="s">
        <v>2</v>
      </c>
      <c r="S2" s="911"/>
      <c r="T2" s="911"/>
      <c r="U2" s="911"/>
      <c r="V2" s="911"/>
      <c r="W2" s="911"/>
      <c r="X2" s="911"/>
      <c r="Y2" s="912"/>
    </row>
    <row r="3" spans="1:119" ht="20.2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07"/>
      <c r="O3" s="908"/>
      <c r="P3" s="908"/>
      <c r="Q3" s="909"/>
      <c r="R3" s="913"/>
      <c r="S3" s="914"/>
      <c r="T3" s="914"/>
      <c r="U3" s="914"/>
      <c r="V3" s="914"/>
      <c r="W3" s="914"/>
      <c r="X3" s="914"/>
      <c r="Y3" s="915"/>
    </row>
    <row r="4" spans="1:119" ht="15.75" customHeight="1" thickBot="1">
      <c r="A4" s="922"/>
      <c r="B4" s="923"/>
      <c r="C4" s="923"/>
      <c r="D4" s="923"/>
      <c r="E4" s="923"/>
      <c r="F4" s="923"/>
      <c r="G4" s="923"/>
      <c r="H4" s="923"/>
      <c r="I4" s="923"/>
      <c r="J4" s="923"/>
      <c r="K4" s="923"/>
      <c r="L4" s="923"/>
      <c r="M4" s="924"/>
      <c r="N4" s="907"/>
      <c r="O4" s="908"/>
      <c r="P4" s="908"/>
      <c r="Q4" s="909"/>
      <c r="R4" s="916"/>
      <c r="S4" s="917"/>
      <c r="T4" s="917"/>
      <c r="U4" s="917"/>
      <c r="V4" s="917"/>
      <c r="W4" s="917"/>
      <c r="X4" s="917"/>
      <c r="Y4" s="918"/>
    </row>
    <row r="5" spans="1:119" ht="19.5" customHeight="1" thickTop="1">
      <c r="A5" s="879" t="s">
        <v>167</v>
      </c>
      <c r="B5" s="880"/>
      <c r="C5" s="880"/>
      <c r="D5" s="880"/>
      <c r="E5" s="880"/>
      <c r="F5" s="880"/>
      <c r="G5" s="880"/>
      <c r="H5" s="880"/>
      <c r="I5" s="880"/>
      <c r="J5" s="880"/>
      <c r="K5" s="880"/>
      <c r="L5" s="880"/>
      <c r="M5" s="881"/>
      <c r="N5" s="882" t="s">
        <v>4</v>
      </c>
      <c r="O5" s="883"/>
      <c r="P5" s="886">
        <v>42108</v>
      </c>
      <c r="Q5" s="887"/>
      <c r="R5" s="890" t="s">
        <v>152</v>
      </c>
      <c r="S5" s="891"/>
      <c r="T5" s="891"/>
      <c r="U5" s="891"/>
      <c r="V5" s="891"/>
      <c r="W5" s="891"/>
      <c r="X5" s="891"/>
      <c r="Y5" s="892"/>
      <c r="AB5" s="2" t="s">
        <v>5</v>
      </c>
      <c r="AC5" s="3" t="s">
        <v>6</v>
      </c>
      <c r="AD5" s="4"/>
      <c r="AE5" s="2" t="s">
        <v>7</v>
      </c>
      <c r="AF5" s="3" t="s">
        <v>6</v>
      </c>
      <c r="AG5" s="4"/>
      <c r="AH5" s="2" t="s">
        <v>8</v>
      </c>
      <c r="AI5" s="3" t="s">
        <v>6</v>
      </c>
      <c r="AJ5" s="4" t="s">
        <v>9</v>
      </c>
    </row>
    <row r="6" spans="1:119" ht="15.75" customHeight="1">
      <c r="A6" s="879" t="s">
        <v>168</v>
      </c>
      <c r="B6" s="880"/>
      <c r="C6" s="880"/>
      <c r="D6" s="880"/>
      <c r="E6" s="880"/>
      <c r="F6" s="880"/>
      <c r="G6" s="880"/>
      <c r="H6" s="880"/>
      <c r="I6" s="880"/>
      <c r="J6" s="880"/>
      <c r="K6" s="880"/>
      <c r="L6" s="880"/>
      <c r="M6" s="881"/>
      <c r="N6" s="882"/>
      <c r="O6" s="883"/>
      <c r="P6" s="886"/>
      <c r="Q6" s="887"/>
      <c r="R6" s="893"/>
      <c r="S6" s="894"/>
      <c r="T6" s="894"/>
      <c r="U6" s="894"/>
      <c r="V6" s="894"/>
      <c r="W6" s="894"/>
      <c r="X6" s="894"/>
      <c r="Y6" s="895"/>
      <c r="AB6" s="5" t="s">
        <v>10</v>
      </c>
      <c r="AC6" s="6"/>
      <c r="AD6" s="7"/>
      <c r="AE6" s="5" t="s">
        <v>10</v>
      </c>
      <c r="AF6" s="6"/>
      <c r="AG6" s="7"/>
      <c r="AH6" s="5" t="s">
        <v>10</v>
      </c>
      <c r="AI6" s="6"/>
      <c r="AJ6" s="7"/>
    </row>
    <row r="7" spans="1:119" s="14" customFormat="1" ht="4.5" customHeight="1" thickBot="1">
      <c r="A7" s="8"/>
      <c r="B7" s="9"/>
      <c r="C7" s="9"/>
      <c r="D7" s="9"/>
      <c r="E7" s="10"/>
      <c r="F7" s="9"/>
      <c r="G7" s="9"/>
      <c r="H7" s="11"/>
      <c r="I7" s="12"/>
      <c r="J7" s="12"/>
      <c r="K7" s="12"/>
      <c r="L7" s="12"/>
      <c r="M7" s="13"/>
      <c r="N7" s="884"/>
      <c r="O7" s="885"/>
      <c r="P7" s="888"/>
      <c r="Q7" s="889"/>
      <c r="R7" s="896"/>
      <c r="S7" s="897"/>
      <c r="T7" s="897"/>
      <c r="U7" s="897"/>
      <c r="V7" s="897"/>
      <c r="W7" s="897"/>
      <c r="X7" s="897"/>
      <c r="Y7" s="898"/>
      <c r="AB7" s="15"/>
      <c r="AC7" s="16"/>
      <c r="AD7" s="17"/>
      <c r="AE7" s="15"/>
      <c r="AF7" s="16"/>
      <c r="AG7" s="17"/>
      <c r="AH7" s="15"/>
      <c r="AI7" s="16"/>
      <c r="AJ7" s="17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</row>
    <row r="8" spans="1:119" ht="12" thickTop="1">
      <c r="A8" s="18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  <c r="S8" s="19"/>
      <c r="T8" s="19"/>
      <c r="U8" s="19"/>
      <c r="V8" s="19"/>
      <c r="W8" s="21"/>
      <c r="X8" s="19"/>
      <c r="Y8" s="22"/>
      <c r="Z8" s="6"/>
      <c r="AA8" s="6"/>
      <c r="AB8" s="5" t="s">
        <v>11</v>
      </c>
      <c r="AC8" s="6">
        <v>1.1000000000000001</v>
      </c>
      <c r="AD8" s="7" t="s">
        <v>12</v>
      </c>
      <c r="AE8" s="5" t="s">
        <v>13</v>
      </c>
      <c r="AF8" s="6">
        <v>15</v>
      </c>
      <c r="AG8" s="7" t="s">
        <v>14</v>
      </c>
      <c r="AH8" s="5"/>
      <c r="AI8" s="6"/>
      <c r="AJ8" s="7"/>
    </row>
    <row r="9" spans="1:119" ht="15" customHeight="1">
      <c r="A9" s="23" t="s">
        <v>15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24" t="s">
        <v>16</v>
      </c>
      <c r="P9" s="19"/>
      <c r="Q9" s="19"/>
      <c r="R9" s="19"/>
      <c r="S9" s="19"/>
      <c r="T9" s="19"/>
      <c r="U9" s="19"/>
      <c r="V9" s="19"/>
      <c r="W9" s="21"/>
      <c r="X9" s="19"/>
      <c r="Y9" s="22"/>
      <c r="Z9" s="6"/>
      <c r="AA9" s="6"/>
      <c r="AB9" s="5" t="s">
        <v>17</v>
      </c>
      <c r="AC9" s="25">
        <f>10/50</f>
        <v>0.2</v>
      </c>
      <c r="AD9" s="7" t="s">
        <v>18</v>
      </c>
      <c r="AE9" s="5" t="s">
        <v>17</v>
      </c>
      <c r="AF9" s="25">
        <f>10/50</f>
        <v>0.2</v>
      </c>
      <c r="AG9" s="7" t="s">
        <v>18</v>
      </c>
      <c r="AH9" s="5" t="s">
        <v>17</v>
      </c>
      <c r="AI9" s="25">
        <f>4.08/50</f>
        <v>8.1600000000000006E-2</v>
      </c>
      <c r="AJ9" s="7">
        <f>6.24/50</f>
        <v>0.12480000000000001</v>
      </c>
    </row>
    <row r="10" spans="1:119" ht="9" customHeight="1" thickBot="1">
      <c r="A10" s="26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24"/>
      <c r="P10" s="19"/>
      <c r="Q10" s="19"/>
      <c r="R10" s="19"/>
      <c r="S10" s="19"/>
      <c r="T10" s="19"/>
      <c r="U10" s="19"/>
      <c r="V10" s="19"/>
      <c r="W10" s="19"/>
      <c r="X10" s="19"/>
      <c r="Y10" s="27"/>
      <c r="Z10" s="6"/>
      <c r="AB10" s="5"/>
      <c r="AC10" s="25"/>
      <c r="AD10" s="7"/>
      <c r="AE10" s="5"/>
      <c r="AF10" s="25"/>
      <c r="AG10" s="7"/>
      <c r="AH10" s="5"/>
      <c r="AI10" s="25"/>
      <c r="AJ10" s="7"/>
    </row>
    <row r="11" spans="1:119" ht="13.5" thickTop="1">
      <c r="A11" s="899" t="s">
        <v>19</v>
      </c>
      <c r="B11" s="900"/>
      <c r="C11" s="28"/>
      <c r="D11" s="28"/>
      <c r="E11" s="28"/>
      <c r="F11" s="28"/>
      <c r="G11" s="28"/>
      <c r="H11" s="28"/>
      <c r="I11" s="29"/>
      <c r="J11" s="28"/>
      <c r="K11" s="29"/>
      <c r="L11" s="28"/>
      <c r="M11" s="30"/>
      <c r="N11" s="31"/>
      <c r="O11" s="32"/>
      <c r="P11" s="33"/>
      <c r="Q11" s="33"/>
      <c r="R11" s="34"/>
      <c r="S11" s="35"/>
      <c r="T11" s="36"/>
      <c r="U11" s="35"/>
      <c r="V11" s="36"/>
      <c r="W11" s="33"/>
      <c r="X11" s="33"/>
      <c r="Y11" s="37"/>
      <c r="Z11" s="6"/>
      <c r="AA11" s="6"/>
      <c r="AB11" s="5" t="s">
        <v>20</v>
      </c>
      <c r="AC11" s="6">
        <v>4.4999999999999998E-2</v>
      </c>
      <c r="AD11" s="7" t="s">
        <v>21</v>
      </c>
      <c r="AE11" s="5" t="s">
        <v>20</v>
      </c>
      <c r="AF11" s="6">
        <v>1.6E-2</v>
      </c>
      <c r="AG11" s="7" t="s">
        <v>21</v>
      </c>
      <c r="AH11" s="5" t="s">
        <v>20</v>
      </c>
      <c r="AI11" s="6">
        <v>9.7000000000000003E-3</v>
      </c>
      <c r="AJ11" s="7">
        <v>2.4E-2</v>
      </c>
    </row>
    <row r="12" spans="1:119" ht="12.75" customHeight="1">
      <c r="A12" s="869" t="s">
        <v>22</v>
      </c>
      <c r="B12" s="870"/>
      <c r="C12" s="871" t="s">
        <v>23</v>
      </c>
      <c r="D12" s="872"/>
      <c r="E12" s="872"/>
      <c r="F12" s="872"/>
      <c r="G12" s="872"/>
      <c r="H12" s="872"/>
      <c r="I12" s="873"/>
      <c r="J12" s="874" t="s">
        <v>24</v>
      </c>
      <c r="K12" s="875"/>
      <c r="L12" s="874" t="s">
        <v>25</v>
      </c>
      <c r="M12" s="876"/>
      <c r="N12" s="31"/>
      <c r="O12" s="38" t="s">
        <v>26</v>
      </c>
      <c r="P12" s="874" t="s">
        <v>27</v>
      </c>
      <c r="Q12" s="877"/>
      <c r="R12" s="875"/>
      <c r="S12" s="39" t="s">
        <v>24</v>
      </c>
      <c r="T12" s="40" t="s">
        <v>28</v>
      </c>
      <c r="U12" s="862" t="s">
        <v>29</v>
      </c>
      <c r="V12" s="878"/>
      <c r="W12" s="862" t="s">
        <v>30</v>
      </c>
      <c r="X12" s="863"/>
      <c r="Y12" s="864"/>
      <c r="Z12" s="6"/>
      <c r="AB12" s="41" t="s">
        <v>31</v>
      </c>
      <c r="AC12" s="42">
        <f>1.5/50</f>
        <v>0.03</v>
      </c>
      <c r="AD12" s="43" t="s">
        <v>32</v>
      </c>
      <c r="AE12" s="41"/>
      <c r="AF12" s="42"/>
      <c r="AG12" s="43"/>
      <c r="AH12" s="41"/>
      <c r="AI12" s="42"/>
      <c r="AJ12" s="43"/>
    </row>
    <row r="13" spans="1:119" ht="15.75" thickBot="1">
      <c r="A13" s="44"/>
      <c r="B13" s="45"/>
      <c r="C13" s="46"/>
      <c r="D13" s="46"/>
      <c r="E13" s="46"/>
      <c r="F13" s="46"/>
      <c r="G13" s="46"/>
      <c r="H13" s="46"/>
      <c r="I13" s="47"/>
      <c r="J13" s="46"/>
      <c r="K13" s="47"/>
      <c r="L13" s="46"/>
      <c r="M13" s="48"/>
      <c r="N13" s="31"/>
      <c r="O13" s="49"/>
      <c r="P13" s="50"/>
      <c r="Q13" s="50"/>
      <c r="R13" s="51"/>
      <c r="S13" s="50"/>
      <c r="T13" s="51"/>
      <c r="U13" s="50"/>
      <c r="V13" s="51"/>
      <c r="W13" s="50"/>
      <c r="X13" s="50"/>
      <c r="Y13" s="52"/>
      <c r="Z13" s="6"/>
      <c r="AB13" s="6"/>
      <c r="AC13" s="53"/>
      <c r="AD13" s="6"/>
      <c r="AE13" s="6"/>
      <c r="AF13" s="6"/>
      <c r="AG13" s="6"/>
      <c r="AH13" s="6"/>
    </row>
    <row r="14" spans="1:119" ht="11.25" customHeight="1" thickTop="1">
      <c r="A14" s="54"/>
      <c r="B14" s="55"/>
      <c r="C14" s="56"/>
      <c r="D14" s="57"/>
      <c r="E14" s="57"/>
      <c r="F14" s="57"/>
      <c r="G14" s="57"/>
      <c r="H14" s="57"/>
      <c r="I14" s="58"/>
      <c r="J14" s="59"/>
      <c r="K14" s="60"/>
      <c r="L14" s="61"/>
      <c r="M14" s="62"/>
      <c r="N14" s="6"/>
      <c r="O14" s="63"/>
      <c r="P14" s="64"/>
      <c r="Q14" s="65"/>
      <c r="R14" s="66"/>
      <c r="S14" s="67"/>
      <c r="T14" s="60"/>
      <c r="U14" s="68"/>
      <c r="V14" s="69"/>
      <c r="W14" s="70"/>
      <c r="X14" s="71"/>
      <c r="Y14" s="72"/>
      <c r="Z14" s="6"/>
      <c r="AB14" s="73"/>
      <c r="AC14" s="6"/>
      <c r="AD14" s="6"/>
      <c r="AE14" s="6"/>
      <c r="AF14" s="6"/>
      <c r="AG14" s="6"/>
      <c r="AH14" s="6"/>
    </row>
    <row r="15" spans="1:119" ht="18" customHeight="1">
      <c r="A15" s="1057" t="s">
        <v>170</v>
      </c>
      <c r="B15" s="1058"/>
      <c r="C15" s="1059" t="s">
        <v>171</v>
      </c>
      <c r="D15" s="1060"/>
      <c r="E15" s="1061"/>
      <c r="F15" s="1061"/>
      <c r="G15" s="1061"/>
      <c r="H15" s="1061"/>
      <c r="I15" s="1062"/>
      <c r="J15" s="1063">
        <f>0.300008823788935/7</f>
        <v>4.2858403398419287E-2</v>
      </c>
      <c r="K15" s="1064" t="s">
        <v>172</v>
      </c>
      <c r="L15" s="1065"/>
      <c r="M15" s="1066"/>
      <c r="N15" s="6"/>
      <c r="O15" s="80"/>
      <c r="P15" s="81"/>
      <c r="Q15" s="81"/>
      <c r="R15" s="81"/>
      <c r="S15" s="82"/>
      <c r="T15" s="83"/>
      <c r="U15" s="831"/>
      <c r="V15" s="832"/>
      <c r="W15" s="833"/>
      <c r="X15" s="834"/>
      <c r="Y15" s="835"/>
      <c r="Z15" s="6"/>
      <c r="AA15" s="859" t="s">
        <v>33</v>
      </c>
      <c r="AB15" s="860"/>
      <c r="AC15" s="860"/>
      <c r="AD15" s="861"/>
      <c r="AE15" s="6"/>
      <c r="AF15" s="6"/>
      <c r="AG15" s="84" t="s">
        <v>34</v>
      </c>
      <c r="AH15" s="391"/>
      <c r="AI15" s="391"/>
      <c r="AJ15" s="392"/>
    </row>
    <row r="16" spans="1:119" ht="18" customHeight="1">
      <c r="A16" s="1067" t="s">
        <v>173</v>
      </c>
      <c r="B16" s="1068"/>
      <c r="C16" s="1069" t="s">
        <v>174</v>
      </c>
      <c r="D16" s="1060"/>
      <c r="E16" s="1061"/>
      <c r="F16" s="1061"/>
      <c r="G16" s="1061"/>
      <c r="H16" s="1061"/>
      <c r="I16" s="1062"/>
      <c r="J16" s="1063">
        <f>0.0833333333333333/7</f>
        <v>1.1904761904761901E-2</v>
      </c>
      <c r="K16" s="1064" t="s">
        <v>172</v>
      </c>
      <c r="L16" s="1070"/>
      <c r="M16" s="1071"/>
      <c r="N16" s="86"/>
      <c r="O16" s="87"/>
      <c r="P16" s="88"/>
      <c r="Q16" s="89"/>
      <c r="R16" s="89"/>
      <c r="S16" s="82"/>
      <c r="T16" s="83"/>
      <c r="U16" s="831"/>
      <c r="V16" s="832"/>
      <c r="W16" s="833"/>
      <c r="X16" s="834"/>
      <c r="Y16" s="835"/>
      <c r="Z16" s="6"/>
      <c r="AA16" s="5"/>
      <c r="AB16" s="90" t="s">
        <v>35</v>
      </c>
      <c r="AC16" s="90" t="s">
        <v>36</v>
      </c>
      <c r="AD16" s="91"/>
      <c r="AE16" s="6"/>
      <c r="AF16" s="6"/>
      <c r="AG16" s="92" t="s">
        <v>35</v>
      </c>
      <c r="AH16" s="93" t="s">
        <v>36</v>
      </c>
      <c r="AI16" s="94" t="s">
        <v>10</v>
      </c>
      <c r="AJ16" s="95"/>
    </row>
    <row r="17" spans="1:36" ht="18" customHeight="1">
      <c r="A17" s="855"/>
      <c r="B17" s="856"/>
      <c r="C17" s="85"/>
      <c r="D17" s="75"/>
      <c r="E17" s="76"/>
      <c r="F17" s="76"/>
      <c r="G17" s="76"/>
      <c r="H17" s="76"/>
      <c r="I17" s="77"/>
      <c r="J17" s="96"/>
      <c r="K17" s="79"/>
      <c r="L17" s="857"/>
      <c r="M17" s="858"/>
      <c r="N17" s="86"/>
      <c r="O17" s="87"/>
      <c r="P17" s="88"/>
      <c r="Q17" s="89"/>
      <c r="R17" s="89"/>
      <c r="S17" s="82"/>
      <c r="T17" s="97"/>
      <c r="U17" s="831"/>
      <c r="V17" s="832"/>
      <c r="W17" s="833"/>
      <c r="X17" s="834"/>
      <c r="Y17" s="835"/>
      <c r="Z17" s="6"/>
      <c r="AA17" s="5"/>
      <c r="AB17" s="98" t="s">
        <v>37</v>
      </c>
      <c r="AC17" s="98" t="s">
        <v>38</v>
      </c>
      <c r="AD17" s="91"/>
      <c r="AE17" s="6"/>
      <c r="AF17" s="6"/>
      <c r="AG17" s="99" t="s">
        <v>39</v>
      </c>
      <c r="AH17" s="98" t="s">
        <v>38</v>
      </c>
      <c r="AI17" s="90" t="s">
        <v>40</v>
      </c>
      <c r="AJ17" s="91">
        <v>1.08</v>
      </c>
    </row>
    <row r="18" spans="1:36" ht="18" customHeight="1">
      <c r="A18" s="855"/>
      <c r="B18" s="856"/>
      <c r="C18" s="85"/>
      <c r="D18" s="75"/>
      <c r="E18" s="76"/>
      <c r="F18" s="76"/>
      <c r="G18" s="76"/>
      <c r="H18" s="76"/>
      <c r="I18" s="77"/>
      <c r="J18" s="96"/>
      <c r="K18" s="79"/>
      <c r="L18" s="857"/>
      <c r="M18" s="858"/>
      <c r="N18" s="86"/>
      <c r="O18" s="87"/>
      <c r="P18" s="100"/>
      <c r="Q18" s="101"/>
      <c r="R18" s="101"/>
      <c r="S18" s="82"/>
      <c r="T18" s="102"/>
      <c r="U18" s="831"/>
      <c r="V18" s="832"/>
      <c r="W18" s="833"/>
      <c r="X18" s="834"/>
      <c r="Y18" s="835"/>
      <c r="Z18" s="6"/>
      <c r="AA18" s="5"/>
      <c r="AB18" s="98" t="s">
        <v>41</v>
      </c>
      <c r="AC18" s="98" t="s">
        <v>42</v>
      </c>
      <c r="AD18" s="91"/>
      <c r="AE18" s="6"/>
      <c r="AF18" s="6"/>
      <c r="AG18" s="99" t="s">
        <v>43</v>
      </c>
      <c r="AH18" s="98" t="s">
        <v>42</v>
      </c>
      <c r="AI18" s="98" t="s">
        <v>17</v>
      </c>
      <c r="AJ18" s="91">
        <f>161/50</f>
        <v>3.22</v>
      </c>
    </row>
    <row r="19" spans="1:36" ht="18" customHeight="1">
      <c r="A19" s="855"/>
      <c r="B19" s="856"/>
      <c r="C19" s="85"/>
      <c r="D19" s="75"/>
      <c r="E19" s="76"/>
      <c r="F19" s="76"/>
      <c r="G19" s="76"/>
      <c r="H19" s="76"/>
      <c r="I19" s="77"/>
      <c r="J19" s="96"/>
      <c r="K19" s="79"/>
      <c r="L19" s="857"/>
      <c r="M19" s="858"/>
      <c r="N19" s="103"/>
      <c r="O19" s="104"/>
      <c r="P19" s="105"/>
      <c r="Q19" s="106"/>
      <c r="R19" s="107"/>
      <c r="S19" s="108"/>
      <c r="T19" s="109"/>
      <c r="U19" s="831"/>
      <c r="V19" s="832"/>
      <c r="W19" s="833"/>
      <c r="X19" s="834"/>
      <c r="Y19" s="835"/>
      <c r="Z19" s="6"/>
      <c r="AA19" s="5"/>
      <c r="AB19" s="98" t="s">
        <v>43</v>
      </c>
      <c r="AC19" s="98"/>
      <c r="AD19" s="91"/>
      <c r="AE19" s="6"/>
      <c r="AF19" s="6"/>
      <c r="AG19" s="99"/>
      <c r="AH19" s="98" t="s">
        <v>44</v>
      </c>
      <c r="AI19" s="98" t="s">
        <v>45</v>
      </c>
      <c r="AJ19" s="91">
        <v>0.4829</v>
      </c>
    </row>
    <row r="20" spans="1:36" ht="17.25" customHeight="1">
      <c r="A20" s="855"/>
      <c r="B20" s="856"/>
      <c r="C20" s="85"/>
      <c r="D20" s="75"/>
      <c r="E20" s="76"/>
      <c r="F20" s="76"/>
      <c r="G20" s="76"/>
      <c r="H20" s="76"/>
      <c r="I20" s="77"/>
      <c r="J20" s="96"/>
      <c r="K20" s="79"/>
      <c r="L20" s="857"/>
      <c r="M20" s="858"/>
      <c r="N20" s="103"/>
      <c r="O20" s="104"/>
      <c r="P20" s="89"/>
      <c r="Q20" s="106"/>
      <c r="R20" s="110"/>
      <c r="S20" s="108"/>
      <c r="T20" s="111"/>
      <c r="U20" s="831"/>
      <c r="V20" s="832"/>
      <c r="W20" s="833"/>
      <c r="X20" s="834"/>
      <c r="Y20" s="835"/>
      <c r="Z20" s="6"/>
      <c r="AA20" s="41"/>
      <c r="AB20" s="42"/>
      <c r="AC20" s="112"/>
      <c r="AD20" s="43"/>
      <c r="AE20" s="98"/>
      <c r="AF20" s="98"/>
      <c r="AG20" s="99"/>
      <c r="AH20" s="98"/>
      <c r="AI20" s="98"/>
      <c r="AJ20" s="7"/>
    </row>
    <row r="21" spans="1:36" ht="17.25" customHeight="1">
      <c r="A21" s="855"/>
      <c r="B21" s="856"/>
      <c r="C21" s="85"/>
      <c r="D21" s="75"/>
      <c r="E21" s="76"/>
      <c r="F21" s="76"/>
      <c r="G21" s="76"/>
      <c r="H21" s="76"/>
      <c r="I21" s="77"/>
      <c r="J21" s="96"/>
      <c r="K21" s="79"/>
      <c r="L21" s="857"/>
      <c r="M21" s="858"/>
      <c r="N21" s="113"/>
      <c r="O21" s="104"/>
      <c r="P21" s="81"/>
      <c r="Q21" s="114"/>
      <c r="R21" s="115"/>
      <c r="S21" s="108"/>
      <c r="T21" s="116"/>
      <c r="U21" s="831"/>
      <c r="V21" s="832"/>
      <c r="W21" s="833"/>
      <c r="X21" s="834"/>
      <c r="Y21" s="835"/>
      <c r="Z21" s="6"/>
      <c r="AA21" s="836" t="s">
        <v>46</v>
      </c>
      <c r="AB21" s="837"/>
      <c r="AC21" s="837"/>
      <c r="AD21" s="837"/>
      <c r="AE21" s="838"/>
      <c r="AG21" s="859" t="s">
        <v>47</v>
      </c>
      <c r="AH21" s="860"/>
      <c r="AI21" s="860"/>
      <c r="AJ21" s="861"/>
    </row>
    <row r="22" spans="1:36" ht="17.25" customHeight="1">
      <c r="A22" s="855"/>
      <c r="B22" s="856"/>
      <c r="C22" s="85"/>
      <c r="D22" s="75"/>
      <c r="E22" s="76"/>
      <c r="F22" s="76"/>
      <c r="G22" s="76"/>
      <c r="H22" s="76"/>
      <c r="I22" s="77"/>
      <c r="J22" s="96"/>
      <c r="K22" s="79"/>
      <c r="L22" s="857"/>
      <c r="M22" s="858"/>
      <c r="N22" s="113"/>
      <c r="O22" s="104"/>
      <c r="P22" s="88"/>
      <c r="Q22" s="106"/>
      <c r="R22" s="110"/>
      <c r="S22" s="108"/>
      <c r="T22" s="116"/>
      <c r="U22" s="831"/>
      <c r="V22" s="832"/>
      <c r="W22" s="833"/>
      <c r="X22" s="834"/>
      <c r="Y22" s="835"/>
      <c r="Z22" s="6"/>
      <c r="AA22" s="99"/>
      <c r="AB22" s="117" t="s">
        <v>48</v>
      </c>
      <c r="AC22" s="98"/>
      <c r="AD22" s="98">
        <v>9.5000000000000001E-2</v>
      </c>
      <c r="AE22" s="91" t="s">
        <v>21</v>
      </c>
      <c r="AG22" s="5"/>
      <c r="AH22" s="90" t="s">
        <v>35</v>
      </c>
      <c r="AI22" s="90" t="s">
        <v>36</v>
      </c>
      <c r="AJ22" s="91"/>
    </row>
    <row r="23" spans="1:36" ht="18" customHeight="1">
      <c r="A23" s="855"/>
      <c r="B23" s="856"/>
      <c r="C23" s="85"/>
      <c r="D23" s="75"/>
      <c r="E23" s="76"/>
      <c r="F23" s="76"/>
      <c r="G23" s="76"/>
      <c r="H23" s="76"/>
      <c r="I23" s="77"/>
      <c r="J23" s="96"/>
      <c r="K23" s="79"/>
      <c r="L23" s="857"/>
      <c r="M23" s="858"/>
      <c r="N23" s="113"/>
      <c r="O23" s="104"/>
      <c r="P23" s="118"/>
      <c r="Q23" s="115"/>
      <c r="R23" s="115"/>
      <c r="S23" s="108"/>
      <c r="T23" s="109"/>
      <c r="U23" s="831"/>
      <c r="V23" s="832"/>
      <c r="W23" s="833"/>
      <c r="X23" s="834"/>
      <c r="Y23" s="835"/>
      <c r="Z23" s="6"/>
      <c r="AA23" s="99"/>
      <c r="AB23" s="119" t="s">
        <v>49</v>
      </c>
      <c r="AC23" s="98"/>
      <c r="AD23" s="98">
        <v>10.445</v>
      </c>
      <c r="AE23" s="91" t="s">
        <v>32</v>
      </c>
      <c r="AG23" s="5"/>
      <c r="AH23" s="98" t="s">
        <v>50</v>
      </c>
      <c r="AI23" s="98" t="s">
        <v>38</v>
      </c>
      <c r="AJ23" s="91"/>
    </row>
    <row r="24" spans="1:36" ht="18" customHeight="1">
      <c r="A24" s="855"/>
      <c r="B24" s="856"/>
      <c r="C24" s="85"/>
      <c r="D24" s="75"/>
      <c r="E24" s="76"/>
      <c r="F24" s="76"/>
      <c r="G24" s="76"/>
      <c r="H24" s="76"/>
      <c r="I24" s="77"/>
      <c r="J24" s="96"/>
      <c r="K24" s="79"/>
      <c r="L24" s="857"/>
      <c r="M24" s="858"/>
      <c r="N24" s="113"/>
      <c r="O24" s="104"/>
      <c r="P24" s="120"/>
      <c r="Q24" s="110"/>
      <c r="R24" s="110"/>
      <c r="S24" s="108"/>
      <c r="T24" s="109"/>
      <c r="U24" s="831"/>
      <c r="V24" s="832"/>
      <c r="W24" s="833"/>
      <c r="X24" s="834"/>
      <c r="Y24" s="835"/>
      <c r="Z24" s="6"/>
      <c r="AA24" s="99"/>
      <c r="AB24" s="121" t="s">
        <v>51</v>
      </c>
      <c r="AC24" s="98"/>
      <c r="AD24" s="98">
        <v>0.1187</v>
      </c>
      <c r="AE24" s="91" t="s">
        <v>21</v>
      </c>
      <c r="AG24" s="5"/>
      <c r="AH24" s="98" t="s">
        <v>41</v>
      </c>
      <c r="AI24" s="98" t="s">
        <v>42</v>
      </c>
      <c r="AJ24" s="91"/>
    </row>
    <row r="25" spans="1:36" ht="18" customHeight="1">
      <c r="A25" s="855"/>
      <c r="B25" s="856"/>
      <c r="C25" s="85"/>
      <c r="D25" s="75"/>
      <c r="E25" s="76"/>
      <c r="F25" s="76"/>
      <c r="G25" s="76"/>
      <c r="H25" s="76"/>
      <c r="I25" s="77"/>
      <c r="J25" s="96"/>
      <c r="K25" s="79"/>
      <c r="L25" s="857"/>
      <c r="M25" s="858"/>
      <c r="N25" s="113"/>
      <c r="O25" s="104"/>
      <c r="P25" s="120"/>
      <c r="Q25" s="122"/>
      <c r="R25" s="123"/>
      <c r="S25" s="108"/>
      <c r="T25" s="109"/>
      <c r="U25" s="831"/>
      <c r="V25" s="832"/>
      <c r="W25" s="833"/>
      <c r="X25" s="834"/>
      <c r="Y25" s="835"/>
      <c r="Z25" s="6"/>
      <c r="AA25" s="99"/>
      <c r="AB25" s="117" t="s">
        <v>52</v>
      </c>
      <c r="AC25" s="98"/>
      <c r="AD25" s="98">
        <v>0.75309999999999999</v>
      </c>
      <c r="AE25" s="91" t="s">
        <v>21</v>
      </c>
      <c r="AG25" s="5"/>
      <c r="AH25" s="98"/>
      <c r="AI25" s="98"/>
      <c r="AJ25" s="91"/>
    </row>
    <row r="26" spans="1:36" ht="18" customHeight="1">
      <c r="A26" s="855"/>
      <c r="B26" s="856"/>
      <c r="C26" s="85"/>
      <c r="D26" s="75"/>
      <c r="E26" s="76"/>
      <c r="F26" s="76"/>
      <c r="G26" s="76"/>
      <c r="H26" s="76"/>
      <c r="I26" s="77"/>
      <c r="J26" s="96"/>
      <c r="K26" s="79"/>
      <c r="L26" s="857"/>
      <c r="M26" s="858"/>
      <c r="N26" s="6"/>
      <c r="O26" s="104"/>
      <c r="P26" s="124"/>
      <c r="Q26" s="120"/>
      <c r="R26" s="120"/>
      <c r="S26" s="82"/>
      <c r="T26" s="109"/>
      <c r="U26" s="831"/>
      <c r="V26" s="832"/>
      <c r="W26" s="833"/>
      <c r="X26" s="834"/>
      <c r="Y26" s="835"/>
      <c r="Z26" s="6"/>
      <c r="AA26" s="99"/>
      <c r="AB26" s="117"/>
      <c r="AC26" s="125"/>
      <c r="AD26" s="125"/>
      <c r="AE26" s="91"/>
      <c r="AF26" s="98"/>
      <c r="AG26" s="41"/>
      <c r="AH26" s="42"/>
      <c r="AI26" s="112"/>
      <c r="AJ26" s="43"/>
    </row>
    <row r="27" spans="1:36" ht="18" customHeight="1">
      <c r="A27" s="855"/>
      <c r="B27" s="856"/>
      <c r="C27" s="85"/>
      <c r="D27" s="75"/>
      <c r="E27" s="76"/>
      <c r="F27" s="76"/>
      <c r="G27" s="76"/>
      <c r="H27" s="76"/>
      <c r="I27" s="77"/>
      <c r="J27" s="96"/>
      <c r="K27" s="79"/>
      <c r="L27" s="857"/>
      <c r="M27" s="858"/>
      <c r="N27" s="6"/>
      <c r="O27" s="104"/>
      <c r="P27" s="120"/>
      <c r="Q27" s="120"/>
      <c r="R27" s="120"/>
      <c r="S27" s="82"/>
      <c r="T27" s="109"/>
      <c r="U27" s="831"/>
      <c r="V27" s="832"/>
      <c r="W27" s="833"/>
      <c r="X27" s="834"/>
      <c r="Y27" s="835"/>
      <c r="Z27" s="6"/>
      <c r="AA27" s="99"/>
      <c r="AB27" s="117" t="s">
        <v>53</v>
      </c>
      <c r="AC27" s="126"/>
      <c r="AD27" s="127" t="s">
        <v>54</v>
      </c>
      <c r="AE27" s="91"/>
      <c r="AG27" s="128" t="s">
        <v>55</v>
      </c>
      <c r="AH27" s="128" t="s">
        <v>56</v>
      </c>
      <c r="AI27" s="129"/>
      <c r="AJ27" s="130"/>
    </row>
    <row r="28" spans="1:36" ht="18" customHeight="1">
      <c r="A28" s="855"/>
      <c r="B28" s="856"/>
      <c r="C28" s="85"/>
      <c r="D28" s="75"/>
      <c r="E28" s="76"/>
      <c r="F28" s="76"/>
      <c r="G28" s="76"/>
      <c r="H28" s="76"/>
      <c r="I28" s="77"/>
      <c r="J28" s="96"/>
      <c r="K28" s="79"/>
      <c r="L28" s="857"/>
      <c r="M28" s="858"/>
      <c r="N28" s="6"/>
      <c r="O28" s="104"/>
      <c r="P28" s="120"/>
      <c r="Q28" s="89"/>
      <c r="R28" s="89"/>
      <c r="S28" s="82"/>
      <c r="T28" s="116"/>
      <c r="U28" s="831"/>
      <c r="V28" s="832"/>
      <c r="W28" s="833"/>
      <c r="X28" s="834"/>
      <c r="Y28" s="835"/>
      <c r="Z28" s="6"/>
      <c r="AA28" s="99"/>
      <c r="AB28" s="117" t="s">
        <v>57</v>
      </c>
      <c r="AC28" s="98"/>
      <c r="AD28" s="98" t="s">
        <v>58</v>
      </c>
      <c r="AE28" s="91"/>
      <c r="AG28" s="5"/>
      <c r="AH28" s="90" t="s">
        <v>35</v>
      </c>
      <c r="AI28" s="90" t="s">
        <v>36</v>
      </c>
      <c r="AJ28" s="91"/>
    </row>
    <row r="29" spans="1:36" ht="18" customHeight="1">
      <c r="A29" s="855"/>
      <c r="B29" s="856"/>
      <c r="C29" s="85"/>
      <c r="D29" s="75"/>
      <c r="E29" s="76"/>
      <c r="F29" s="76"/>
      <c r="G29" s="76"/>
      <c r="H29" s="76"/>
      <c r="I29" s="77"/>
      <c r="J29" s="96"/>
      <c r="K29" s="79"/>
      <c r="L29" s="857"/>
      <c r="M29" s="858"/>
      <c r="N29" s="6"/>
      <c r="O29" s="80"/>
      <c r="P29" s="85"/>
      <c r="Q29" s="131"/>
      <c r="R29" s="132"/>
      <c r="S29" s="82"/>
      <c r="T29" s="133"/>
      <c r="U29" s="831"/>
      <c r="V29" s="832"/>
      <c r="W29" s="833"/>
      <c r="X29" s="834"/>
      <c r="Y29" s="835"/>
      <c r="Z29" s="6"/>
      <c r="AA29" s="99"/>
      <c r="AB29" s="117"/>
      <c r="AC29" s="98"/>
      <c r="AD29" s="98" t="s">
        <v>59</v>
      </c>
      <c r="AE29" s="91"/>
      <c r="AG29" s="5" t="str">
        <f>AH29</f>
        <v>Jack Hammer</v>
      </c>
      <c r="AH29" s="98" t="s">
        <v>60</v>
      </c>
      <c r="AI29" s="98" t="s">
        <v>38</v>
      </c>
      <c r="AJ29" s="91"/>
    </row>
    <row r="30" spans="1:36" ht="18" customHeight="1" thickBot="1">
      <c r="A30" s="134"/>
      <c r="B30" s="135"/>
      <c r="C30" s="136"/>
      <c r="D30" s="137"/>
      <c r="E30" s="137"/>
      <c r="F30" s="137"/>
      <c r="G30" s="137"/>
      <c r="H30" s="137"/>
      <c r="I30" s="138"/>
      <c r="J30" s="139"/>
      <c r="K30" s="140"/>
      <c r="L30" s="141"/>
      <c r="M30" s="142"/>
      <c r="N30" s="6"/>
      <c r="O30" s="80"/>
      <c r="P30" s="85"/>
      <c r="Q30" s="131"/>
      <c r="R30" s="132"/>
      <c r="S30" s="82"/>
      <c r="T30" s="390"/>
      <c r="U30" s="831"/>
      <c r="V30" s="832"/>
      <c r="W30" s="833"/>
      <c r="X30" s="834"/>
      <c r="Y30" s="835"/>
      <c r="Z30" s="6"/>
      <c r="AA30" s="99"/>
      <c r="AB30" s="117" t="s">
        <v>38</v>
      </c>
      <c r="AC30" s="98"/>
      <c r="AD30" s="98"/>
      <c r="AE30" s="91"/>
      <c r="AG30" s="5" t="str">
        <f>AH30</f>
        <v>Dump Truck</v>
      </c>
      <c r="AH30" s="98" t="s">
        <v>41</v>
      </c>
      <c r="AI30" s="98" t="s">
        <v>42</v>
      </c>
      <c r="AJ30" s="91"/>
    </row>
    <row r="31" spans="1:36" ht="18" customHeight="1" thickTop="1">
      <c r="A31" s="143"/>
      <c r="B31" s="144"/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6"/>
      <c r="O31" s="80"/>
      <c r="P31" s="85"/>
      <c r="Q31" s="131"/>
      <c r="R31" s="132"/>
      <c r="S31" s="82"/>
      <c r="T31" s="390"/>
      <c r="U31" s="831"/>
      <c r="V31" s="832"/>
      <c r="W31" s="833"/>
      <c r="X31" s="834"/>
      <c r="Y31" s="835"/>
      <c r="Z31" s="6"/>
      <c r="AA31" s="99"/>
      <c r="AB31" s="117" t="s">
        <v>61</v>
      </c>
      <c r="AC31" s="98"/>
      <c r="AD31" s="98"/>
      <c r="AE31" s="91"/>
      <c r="AG31" s="5" t="str">
        <f>AH31</f>
        <v>Compressor</v>
      </c>
      <c r="AH31" s="98" t="s">
        <v>62</v>
      </c>
      <c r="AI31" s="98"/>
      <c r="AJ31" s="91"/>
    </row>
    <row r="32" spans="1:36" ht="17.25" customHeight="1">
      <c r="A32" s="145" t="s">
        <v>63</v>
      </c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6"/>
      <c r="O32" s="80"/>
      <c r="P32" s="85"/>
      <c r="Q32" s="131"/>
      <c r="R32" s="132"/>
      <c r="S32" s="82"/>
      <c r="T32" s="147"/>
      <c r="U32" s="831"/>
      <c r="V32" s="832"/>
      <c r="W32" s="833"/>
      <c r="X32" s="834"/>
      <c r="Y32" s="835"/>
      <c r="Z32" s="6"/>
      <c r="AA32" s="148"/>
      <c r="AB32" s="117" t="s">
        <v>42</v>
      </c>
      <c r="AC32" s="98"/>
      <c r="AD32" s="98"/>
      <c r="AE32" s="91"/>
      <c r="AG32" s="5" t="s">
        <v>64</v>
      </c>
      <c r="AH32" s="6"/>
      <c r="AI32" s="98"/>
      <c r="AJ32" s="7"/>
    </row>
    <row r="33" spans="1:42" ht="15" customHeight="1" thickBot="1">
      <c r="A33" s="149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6"/>
      <c r="O33" s="80"/>
      <c r="P33" s="85"/>
      <c r="Q33" s="131"/>
      <c r="R33" s="132"/>
      <c r="S33" s="82"/>
      <c r="T33" s="151"/>
      <c r="U33" s="831"/>
      <c r="V33" s="832"/>
      <c r="W33" s="833"/>
      <c r="X33" s="834"/>
      <c r="Y33" s="835"/>
      <c r="Z33" s="6"/>
      <c r="AA33" s="99"/>
      <c r="AB33" s="98"/>
      <c r="AC33" s="98"/>
      <c r="AD33" s="98"/>
      <c r="AE33" s="91"/>
      <c r="AF33" s="152"/>
      <c r="AG33" s="153"/>
      <c r="AH33" s="153"/>
      <c r="AI33" s="153"/>
      <c r="AJ33" s="3"/>
    </row>
    <row r="34" spans="1:42" ht="18" customHeight="1" thickTop="1">
      <c r="A34" s="839" t="s">
        <v>65</v>
      </c>
      <c r="B34" s="840"/>
      <c r="C34" s="843" t="s">
        <v>66</v>
      </c>
      <c r="D34" s="844"/>
      <c r="E34" s="844"/>
      <c r="F34" s="844"/>
      <c r="G34" s="844"/>
      <c r="H34" s="844"/>
      <c r="I34" s="845"/>
      <c r="J34" s="849" t="s">
        <v>67</v>
      </c>
      <c r="K34" s="850"/>
      <c r="L34" s="849" t="s">
        <v>67</v>
      </c>
      <c r="M34" s="851"/>
      <c r="N34" s="6"/>
      <c r="O34" s="80" t="str">
        <f>IF(U34=0,"",O33+1)</f>
        <v/>
      </c>
      <c r="P34" s="154" t="str">
        <f>IF(U34=0,"",HLOOKUP(LARGE(#REF!,#REF!),#REF!,3,FALSE))</f>
        <v/>
      </c>
      <c r="Q34" s="154"/>
      <c r="R34" s="155"/>
      <c r="S34" s="131"/>
      <c r="T34" s="132"/>
      <c r="U34" s="831"/>
      <c r="V34" s="832"/>
      <c r="W34" s="833"/>
      <c r="X34" s="834"/>
      <c r="Y34" s="835"/>
      <c r="Z34" s="6"/>
      <c r="AA34" s="156"/>
      <c r="AB34" s="112"/>
      <c r="AC34" s="112"/>
      <c r="AD34" s="112"/>
      <c r="AE34" s="157"/>
      <c r="AF34" s="152"/>
      <c r="AG34" s="152"/>
      <c r="AH34" s="152"/>
      <c r="AI34" s="152"/>
    </row>
    <row r="35" spans="1:42" ht="18" customHeight="1" thickBot="1">
      <c r="A35" s="841"/>
      <c r="B35" s="842"/>
      <c r="C35" s="846"/>
      <c r="D35" s="847"/>
      <c r="E35" s="847"/>
      <c r="F35" s="847"/>
      <c r="G35" s="847"/>
      <c r="H35" s="847"/>
      <c r="I35" s="848"/>
      <c r="J35" s="852" t="s">
        <v>68</v>
      </c>
      <c r="K35" s="853"/>
      <c r="L35" s="846" t="s">
        <v>69</v>
      </c>
      <c r="M35" s="854"/>
      <c r="N35" s="6"/>
      <c r="O35" s="80"/>
      <c r="P35" s="131"/>
      <c r="Q35" s="131"/>
      <c r="R35" s="132"/>
      <c r="S35" s="131"/>
      <c r="T35" s="158"/>
      <c r="U35" s="831"/>
      <c r="V35" s="832"/>
      <c r="W35" s="833"/>
      <c r="X35" s="834"/>
      <c r="Y35" s="835"/>
      <c r="Z35" s="6"/>
      <c r="AA35" s="159"/>
      <c r="AB35" s="152"/>
      <c r="AC35" s="152"/>
      <c r="AD35" s="152"/>
      <c r="AE35" s="152"/>
      <c r="AF35" s="152"/>
      <c r="AG35" s="152"/>
      <c r="AH35" s="152"/>
      <c r="AI35" s="152"/>
    </row>
    <row r="36" spans="1:42" ht="18" customHeight="1" thickTop="1">
      <c r="A36" s="160"/>
      <c r="B36" s="60"/>
      <c r="C36" s="161"/>
      <c r="D36" s="65"/>
      <c r="E36" s="65"/>
      <c r="F36" s="65"/>
      <c r="G36" s="65"/>
      <c r="H36" s="65"/>
      <c r="I36" s="162"/>
      <c r="J36" s="163"/>
      <c r="K36" s="55"/>
      <c r="L36" s="164"/>
      <c r="M36" s="165"/>
      <c r="N36" s="166"/>
      <c r="O36" s="167"/>
      <c r="P36" s="168"/>
      <c r="Q36" s="154"/>
      <c r="R36" s="154"/>
      <c r="S36" s="169"/>
      <c r="T36" s="170"/>
      <c r="U36" s="831"/>
      <c r="V36" s="832"/>
      <c r="W36" s="833"/>
      <c r="X36" s="834"/>
      <c r="Y36" s="835"/>
      <c r="Z36" s="6"/>
      <c r="AA36" s="171"/>
      <c r="AB36" s="153"/>
      <c r="AC36" s="153"/>
      <c r="AD36" s="172"/>
      <c r="AE36" s="152"/>
      <c r="AF36" s="2"/>
      <c r="AG36" s="173" t="s">
        <v>70</v>
      </c>
      <c r="AH36" s="153"/>
      <c r="AI36" s="153"/>
      <c r="AJ36" s="174" t="s">
        <v>71</v>
      </c>
      <c r="AL36" s="836" t="s">
        <v>72</v>
      </c>
      <c r="AM36" s="837"/>
      <c r="AN36" s="837"/>
      <c r="AO36" s="837"/>
      <c r="AP36" s="838"/>
    </row>
    <row r="37" spans="1:42" ht="18" customHeight="1">
      <c r="A37" s="175"/>
      <c r="B37" s="176"/>
      <c r="C37" s="177"/>
      <c r="D37" s="178"/>
      <c r="E37" s="179"/>
      <c r="F37" s="179"/>
      <c r="G37" s="179"/>
      <c r="H37" s="179"/>
      <c r="I37" s="180"/>
      <c r="J37" s="181"/>
      <c r="K37" s="182"/>
      <c r="L37" s="823"/>
      <c r="M37" s="824"/>
      <c r="N37" s="166"/>
      <c r="O37" s="80"/>
      <c r="P37" s="85"/>
      <c r="Q37" s="131"/>
      <c r="R37" s="131"/>
      <c r="S37" s="183"/>
      <c r="T37" s="184"/>
      <c r="U37" s="831"/>
      <c r="V37" s="832"/>
      <c r="W37" s="833"/>
      <c r="X37" s="834"/>
      <c r="Y37" s="835"/>
      <c r="Z37" s="6"/>
      <c r="AA37" s="99" t="s">
        <v>73</v>
      </c>
      <c r="AB37" s="185" t="s">
        <v>74</v>
      </c>
      <c r="AC37" s="98"/>
      <c r="AD37" s="91"/>
      <c r="AE37" s="152"/>
      <c r="AF37" s="5"/>
      <c r="AG37" s="98"/>
      <c r="AH37" s="98"/>
      <c r="AI37" s="98"/>
      <c r="AJ37" s="186"/>
      <c r="AL37" s="5"/>
      <c r="AM37" s="6"/>
      <c r="AN37" s="6"/>
      <c r="AO37" s="6"/>
      <c r="AP37" s="7"/>
    </row>
    <row r="38" spans="1:42" ht="18" customHeight="1">
      <c r="A38" s="175"/>
      <c r="B38" s="187"/>
      <c r="C38" s="188"/>
      <c r="D38" s="178"/>
      <c r="E38" s="189"/>
      <c r="F38" s="178"/>
      <c r="G38" s="178"/>
      <c r="H38" s="178"/>
      <c r="I38" s="190"/>
      <c r="J38" s="191"/>
      <c r="K38" s="192"/>
      <c r="L38" s="823"/>
      <c r="M38" s="824"/>
      <c r="N38" s="6"/>
      <c r="O38" s="80"/>
      <c r="P38" s="85"/>
      <c r="Q38" s="131"/>
      <c r="R38" s="131"/>
      <c r="S38" s="183"/>
      <c r="T38" s="184"/>
      <c r="U38" s="831"/>
      <c r="V38" s="832"/>
      <c r="W38" s="833"/>
      <c r="X38" s="834"/>
      <c r="Y38" s="835"/>
      <c r="Z38" s="6"/>
      <c r="AA38" s="99">
        <v>1.1000000000000001</v>
      </c>
      <c r="AB38" s="98" t="s">
        <v>75</v>
      </c>
      <c r="AC38" s="193">
        <v>1.17</v>
      </c>
      <c r="AD38" s="91" t="s">
        <v>21</v>
      </c>
      <c r="AE38" s="152"/>
      <c r="AF38" s="194" t="s">
        <v>76</v>
      </c>
      <c r="AG38" s="98" t="s">
        <v>77</v>
      </c>
      <c r="AH38" s="98">
        <v>1.2585999999999999</v>
      </c>
      <c r="AI38" s="98" t="s">
        <v>78</v>
      </c>
      <c r="AJ38" s="186" t="s">
        <v>79</v>
      </c>
      <c r="AL38" s="5"/>
      <c r="AM38" s="6"/>
      <c r="AN38" s="6"/>
      <c r="AO38" s="6"/>
      <c r="AP38" s="7"/>
    </row>
    <row r="39" spans="1:42" ht="18" customHeight="1">
      <c r="A39" s="175"/>
      <c r="B39" s="195"/>
      <c r="C39" s="188"/>
      <c r="D39" s="178"/>
      <c r="E39" s="196"/>
      <c r="F39" s="178"/>
      <c r="G39" s="178"/>
      <c r="H39" s="178"/>
      <c r="I39" s="190"/>
      <c r="J39" s="197"/>
      <c r="K39" s="176"/>
      <c r="L39" s="823"/>
      <c r="M39" s="824"/>
      <c r="N39" s="6"/>
      <c r="O39" s="80"/>
      <c r="P39" s="85"/>
      <c r="Q39" s="131"/>
      <c r="R39" s="131"/>
      <c r="S39" s="183"/>
      <c r="T39" s="184"/>
      <c r="U39" s="831"/>
      <c r="V39" s="832"/>
      <c r="W39" s="833"/>
      <c r="X39" s="834"/>
      <c r="Y39" s="835"/>
      <c r="Z39" s="6"/>
      <c r="AA39" s="99" t="s">
        <v>80</v>
      </c>
      <c r="AB39" s="98" t="s">
        <v>81</v>
      </c>
      <c r="AC39" s="198">
        <f>176/50</f>
        <v>3.52</v>
      </c>
      <c r="AD39" s="91" t="s">
        <v>32</v>
      </c>
      <c r="AE39" s="159"/>
      <c r="AF39" s="5"/>
      <c r="AG39" s="98" t="s">
        <v>82</v>
      </c>
      <c r="AH39" s="98">
        <v>1.2</v>
      </c>
      <c r="AI39" s="98" t="s">
        <v>78</v>
      </c>
      <c r="AJ39" s="186"/>
      <c r="AL39" s="5"/>
      <c r="AM39" s="98" t="s">
        <v>83</v>
      </c>
      <c r="AN39" s="6"/>
      <c r="AO39" s="6"/>
      <c r="AP39" s="7"/>
    </row>
    <row r="40" spans="1:42" ht="18" customHeight="1">
      <c r="A40" s="175"/>
      <c r="B40" s="195"/>
      <c r="C40" s="199"/>
      <c r="D40" s="200"/>
      <c r="E40" s="200"/>
      <c r="F40" s="200"/>
      <c r="G40" s="200"/>
      <c r="H40" s="200"/>
      <c r="I40" s="200"/>
      <c r="J40" s="201"/>
      <c r="K40" s="202"/>
      <c r="L40" s="823"/>
      <c r="M40" s="824"/>
      <c r="N40" s="6"/>
      <c r="O40" s="80"/>
      <c r="P40" s="85"/>
      <c r="Q40" s="131"/>
      <c r="R40" s="131"/>
      <c r="S40" s="183"/>
      <c r="T40" s="184"/>
      <c r="U40" s="831"/>
      <c r="V40" s="832"/>
      <c r="W40" s="833"/>
      <c r="X40" s="834"/>
      <c r="Y40" s="835"/>
      <c r="Z40" s="6"/>
      <c r="AA40" s="99">
        <v>15</v>
      </c>
      <c r="AB40" s="98" t="s">
        <v>84</v>
      </c>
      <c r="AC40" s="98">
        <v>0.50880000000000003</v>
      </c>
      <c r="AD40" s="91" t="s">
        <v>21</v>
      </c>
      <c r="AE40" s="159"/>
      <c r="AF40" s="5"/>
      <c r="AH40" s="98"/>
      <c r="AI40" s="98"/>
      <c r="AJ40" s="186" t="str">
        <f>AG41</f>
        <v>Whell Loader</v>
      </c>
      <c r="AL40" s="5"/>
      <c r="AM40" s="98" t="s">
        <v>85</v>
      </c>
      <c r="AN40" s="6"/>
      <c r="AO40" s="6"/>
      <c r="AP40" s="7"/>
    </row>
    <row r="41" spans="1:42" ht="18" customHeight="1">
      <c r="A41" s="175"/>
      <c r="B41" s="187"/>
      <c r="C41" s="203"/>
      <c r="D41" s="196"/>
      <c r="E41" s="178"/>
      <c r="F41" s="178"/>
      <c r="G41" s="178"/>
      <c r="H41" s="178"/>
      <c r="I41" s="190"/>
      <c r="J41" s="204"/>
      <c r="K41" s="205"/>
      <c r="L41" s="823"/>
      <c r="M41" s="824"/>
      <c r="N41" s="6"/>
      <c r="O41" s="80"/>
      <c r="P41" s="85"/>
      <c r="Q41" s="131"/>
      <c r="R41" s="131"/>
      <c r="S41" s="183"/>
      <c r="T41" s="184"/>
      <c r="U41" s="831"/>
      <c r="V41" s="832"/>
      <c r="W41" s="833"/>
      <c r="X41" s="834"/>
      <c r="Y41" s="835"/>
      <c r="Z41" s="6"/>
      <c r="AA41" s="99" t="s">
        <v>32</v>
      </c>
      <c r="AB41" s="98"/>
      <c r="AC41" s="98"/>
      <c r="AD41" s="91"/>
      <c r="AE41" s="152"/>
      <c r="AF41" s="194" t="s">
        <v>76</v>
      </c>
      <c r="AG41" s="98" t="s">
        <v>83</v>
      </c>
      <c r="AH41" s="98"/>
      <c r="AI41" s="98"/>
      <c r="AJ41" s="186" t="str">
        <f>AG42</f>
        <v>Dump Truck</v>
      </c>
      <c r="AL41" s="5"/>
      <c r="AM41" s="98" t="s">
        <v>86</v>
      </c>
      <c r="AN41" s="6"/>
      <c r="AO41" s="6"/>
      <c r="AP41" s="7"/>
    </row>
    <row r="42" spans="1:42" ht="18" customHeight="1">
      <c r="A42" s="175"/>
      <c r="B42" s="187"/>
      <c r="C42" s="206"/>
      <c r="D42" s="207"/>
      <c r="E42" s="178"/>
      <c r="F42" s="178"/>
      <c r="G42" s="178"/>
      <c r="H42" s="178"/>
      <c r="I42" s="190"/>
      <c r="J42" s="208"/>
      <c r="K42" s="209"/>
      <c r="L42" s="823"/>
      <c r="M42" s="824"/>
      <c r="N42" s="6"/>
      <c r="O42" s="80"/>
      <c r="P42" s="85"/>
      <c r="Q42" s="131"/>
      <c r="R42" s="131"/>
      <c r="S42" s="183"/>
      <c r="T42" s="184"/>
      <c r="U42" s="831"/>
      <c r="V42" s="832"/>
      <c r="W42" s="833"/>
      <c r="X42" s="834"/>
      <c r="Y42" s="835"/>
      <c r="Z42" s="6"/>
      <c r="AA42" s="99"/>
      <c r="AB42" s="98" t="s">
        <v>87</v>
      </c>
      <c r="AC42" s="98">
        <v>1.1044</v>
      </c>
      <c r="AD42" s="91" t="s">
        <v>88</v>
      </c>
      <c r="AE42" s="152"/>
      <c r="AF42" s="194"/>
      <c r="AG42" s="98" t="s">
        <v>41</v>
      </c>
      <c r="AH42" s="98"/>
      <c r="AI42" s="98"/>
      <c r="AJ42" s="7"/>
      <c r="AL42" s="5"/>
      <c r="AM42" s="98" t="s">
        <v>89</v>
      </c>
      <c r="AN42" s="6"/>
      <c r="AO42" s="6"/>
      <c r="AP42" s="7"/>
    </row>
    <row r="43" spans="1:42" ht="18" customHeight="1" thickBot="1">
      <c r="A43" s="175"/>
      <c r="B43" s="210"/>
      <c r="C43" s="211"/>
      <c r="D43" s="212"/>
      <c r="E43" s="178"/>
      <c r="F43" s="178"/>
      <c r="G43" s="178"/>
      <c r="H43" s="178"/>
      <c r="I43" s="190"/>
      <c r="J43" s="213"/>
      <c r="K43" s="187"/>
      <c r="L43" s="823"/>
      <c r="M43" s="824"/>
      <c r="N43" s="6"/>
      <c r="O43" s="214"/>
      <c r="P43" s="215"/>
      <c r="Q43" s="216"/>
      <c r="R43" s="216"/>
      <c r="S43" s="217"/>
      <c r="T43" s="218"/>
      <c r="U43" s="831"/>
      <c r="V43" s="832"/>
      <c r="W43" s="833"/>
      <c r="X43" s="834"/>
      <c r="Y43" s="835"/>
      <c r="Z43" s="6"/>
      <c r="AA43" s="99"/>
      <c r="AB43" s="98" t="s">
        <v>89</v>
      </c>
      <c r="AC43" s="98">
        <v>0.28270000000000001</v>
      </c>
      <c r="AD43" s="91" t="s">
        <v>88</v>
      </c>
      <c r="AE43" s="152"/>
      <c r="AF43" s="194"/>
      <c r="AG43" s="98" t="s">
        <v>90</v>
      </c>
      <c r="AH43" s="98"/>
      <c r="AI43" s="98"/>
      <c r="AJ43" s="7"/>
      <c r="AL43" s="5"/>
      <c r="AM43" s="98" t="s">
        <v>43</v>
      </c>
      <c r="AN43" s="6"/>
      <c r="AO43" s="6"/>
      <c r="AP43" s="7"/>
    </row>
    <row r="44" spans="1:42" ht="18" customHeight="1" thickTop="1">
      <c r="A44" s="175"/>
      <c r="B44" s="210"/>
      <c r="C44" s="219"/>
      <c r="D44" s="207"/>
      <c r="E44" s="178"/>
      <c r="F44" s="178"/>
      <c r="G44" s="178"/>
      <c r="H44" s="178"/>
      <c r="I44" s="190"/>
      <c r="J44" s="213"/>
      <c r="K44" s="209"/>
      <c r="L44" s="823"/>
      <c r="M44" s="824"/>
      <c r="N44" s="6"/>
      <c r="O44" s="220"/>
      <c r="P44" s="220"/>
      <c r="Q44" s="220"/>
      <c r="R44" s="220"/>
      <c r="S44" s="220"/>
      <c r="T44" s="220"/>
      <c r="U44" s="220"/>
      <c r="V44" s="220"/>
      <c r="W44" s="220"/>
      <c r="X44" s="220"/>
      <c r="Y44" s="221"/>
      <c r="AA44" s="99"/>
      <c r="AB44" s="98"/>
      <c r="AC44" s="98"/>
      <c r="AD44" s="91"/>
      <c r="AE44" s="152"/>
      <c r="AF44" s="194"/>
      <c r="AG44" s="98" t="s">
        <v>91</v>
      </c>
      <c r="AH44" s="98"/>
      <c r="AI44" s="98"/>
      <c r="AJ44" s="7"/>
      <c r="AL44" s="41"/>
      <c r="AM44" s="112"/>
      <c r="AN44" s="42"/>
      <c r="AO44" s="42"/>
      <c r="AP44" s="43"/>
    </row>
    <row r="45" spans="1:42" ht="18" customHeight="1">
      <c r="A45" s="175"/>
      <c r="B45" s="222"/>
      <c r="C45" s="223"/>
      <c r="D45" s="224"/>
      <c r="E45" s="225"/>
      <c r="F45" s="196"/>
      <c r="G45" s="178"/>
      <c r="H45" s="178"/>
      <c r="I45" s="190"/>
      <c r="J45" s="213"/>
      <c r="K45" s="226"/>
      <c r="L45" s="823"/>
      <c r="M45" s="824"/>
      <c r="N45" s="6"/>
      <c r="O45" s="227" t="s">
        <v>92</v>
      </c>
      <c r="P45" s="228"/>
      <c r="Q45" s="228"/>
      <c r="R45" s="228"/>
      <c r="S45" s="228"/>
      <c r="T45" s="228"/>
      <c r="U45" s="228"/>
      <c r="V45" s="228"/>
      <c r="W45" s="228"/>
      <c r="X45" s="228"/>
      <c r="Y45" s="229"/>
      <c r="AA45" s="99"/>
      <c r="AB45" s="98" t="s">
        <v>93</v>
      </c>
      <c r="AC45" s="98">
        <v>8.8353000000000002</v>
      </c>
      <c r="AD45" s="91" t="s">
        <v>88</v>
      </c>
      <c r="AE45" s="152"/>
      <c r="AF45" s="194"/>
      <c r="AG45" s="98" t="s">
        <v>89</v>
      </c>
      <c r="AH45" s="98"/>
      <c r="AI45" s="98"/>
      <c r="AJ45" s="7"/>
      <c r="AM45" s="98"/>
    </row>
    <row r="46" spans="1:42" ht="18" customHeight="1" thickBot="1">
      <c r="A46" s="175"/>
      <c r="B46" s="210"/>
      <c r="C46" s="230"/>
      <c r="D46" s="212"/>
      <c r="E46" s="231"/>
      <c r="F46" s="196"/>
      <c r="G46" s="178"/>
      <c r="H46" s="178"/>
      <c r="I46" s="190"/>
      <c r="J46" s="232"/>
      <c r="K46" s="195"/>
      <c r="L46" s="823"/>
      <c r="M46" s="824"/>
      <c r="N46" s="6"/>
      <c r="O46" s="233"/>
      <c r="P46" s="233"/>
      <c r="Q46" s="233"/>
      <c r="R46" s="233"/>
      <c r="S46" s="233"/>
      <c r="T46" s="233"/>
      <c r="U46" s="233"/>
      <c r="V46" s="233"/>
      <c r="W46" s="233"/>
      <c r="X46" s="233"/>
      <c r="Y46" s="234"/>
      <c r="AA46" s="99"/>
      <c r="AB46" s="98" t="s">
        <v>94</v>
      </c>
      <c r="AC46" s="98">
        <v>2.2088000000000001</v>
      </c>
      <c r="AD46" s="91"/>
      <c r="AE46" s="152"/>
      <c r="AF46" s="194" t="s">
        <v>76</v>
      </c>
      <c r="AG46" s="98" t="s">
        <v>95</v>
      </c>
      <c r="AH46" s="98"/>
      <c r="AI46" s="98"/>
      <c r="AJ46" s="7"/>
    </row>
    <row r="47" spans="1:42" ht="17.25" customHeight="1" thickTop="1" thickBot="1">
      <c r="A47" s="175"/>
      <c r="B47" s="226"/>
      <c r="C47" s="235"/>
      <c r="D47" s="178"/>
      <c r="E47" s="178"/>
      <c r="F47" s="178"/>
      <c r="G47" s="178"/>
      <c r="H47" s="178"/>
      <c r="I47" s="190"/>
      <c r="J47" s="236"/>
      <c r="K47" s="226"/>
      <c r="L47" s="823"/>
      <c r="M47" s="824"/>
      <c r="N47" s="6"/>
      <c r="O47" s="825" t="s">
        <v>0</v>
      </c>
      <c r="P47" s="827" t="s">
        <v>96</v>
      </c>
      <c r="Q47" s="828"/>
      <c r="R47" s="828"/>
      <c r="S47" s="237"/>
      <c r="T47" s="811" t="s">
        <v>97</v>
      </c>
      <c r="U47" s="813" t="s">
        <v>29</v>
      </c>
      <c r="V47" s="814"/>
      <c r="W47" s="817"/>
      <c r="X47" s="818"/>
      <c r="Y47" s="819"/>
      <c r="Z47" s="6"/>
      <c r="AA47" s="99"/>
      <c r="AB47" s="98" t="s">
        <v>98</v>
      </c>
      <c r="AC47" s="98">
        <v>1.1044</v>
      </c>
      <c r="AD47" s="91"/>
      <c r="AE47" s="152"/>
      <c r="AF47" s="238"/>
      <c r="AG47" s="112" t="s">
        <v>42</v>
      </c>
      <c r="AH47" s="112"/>
      <c r="AI47" s="112"/>
      <c r="AJ47" s="43"/>
    </row>
    <row r="48" spans="1:42" ht="18" customHeight="1" thickBot="1">
      <c r="A48" s="175"/>
      <c r="B48" s="226"/>
      <c r="C48" s="235"/>
      <c r="D48" s="178"/>
      <c r="E48" s="178"/>
      <c r="F48" s="178"/>
      <c r="G48" s="178"/>
      <c r="H48" s="178"/>
      <c r="I48" s="190"/>
      <c r="J48" s="236"/>
      <c r="K48" s="226"/>
      <c r="L48" s="823"/>
      <c r="M48" s="824"/>
      <c r="N48" s="6"/>
      <c r="O48" s="826"/>
      <c r="P48" s="829"/>
      <c r="Q48" s="830"/>
      <c r="R48" s="830"/>
      <c r="S48" s="239"/>
      <c r="T48" s="812"/>
      <c r="U48" s="815"/>
      <c r="V48" s="816"/>
      <c r="W48" s="820"/>
      <c r="X48" s="821"/>
      <c r="Y48" s="822"/>
      <c r="Z48" s="6"/>
      <c r="AA48" s="99"/>
      <c r="AB48" s="98"/>
      <c r="AC48" s="98"/>
      <c r="AD48" s="91"/>
      <c r="AE48" s="152"/>
      <c r="AF48" s="152"/>
      <c r="AG48" s="152"/>
      <c r="AH48" s="152"/>
      <c r="AI48" s="152"/>
    </row>
    <row r="49" spans="1:36" ht="17.25" customHeight="1" thickTop="1" thickBot="1">
      <c r="A49" s="240"/>
      <c r="B49" s="241"/>
      <c r="C49" s="242"/>
      <c r="D49" s="243"/>
      <c r="E49" s="243"/>
      <c r="F49" s="243"/>
      <c r="G49" s="243"/>
      <c r="H49" s="243"/>
      <c r="I49" s="244"/>
      <c r="J49" s="245"/>
      <c r="K49" s="241"/>
      <c r="L49" s="246"/>
      <c r="M49" s="247"/>
      <c r="N49" s="6"/>
      <c r="O49" s="63"/>
      <c r="P49" s="64"/>
      <c r="Q49" s="65"/>
      <c r="R49" s="65"/>
      <c r="S49" s="248"/>
      <c r="T49" s="249"/>
      <c r="U49" s="250"/>
      <c r="V49" s="250"/>
      <c r="W49" s="251"/>
      <c r="X49" s="252"/>
      <c r="Y49" s="253"/>
      <c r="Z49" s="6"/>
      <c r="AA49" s="238"/>
      <c r="AB49" s="112"/>
      <c r="AC49" s="112"/>
      <c r="AD49" s="157"/>
      <c r="AE49" s="152"/>
      <c r="AF49" s="2"/>
      <c r="AG49" s="173" t="s">
        <v>99</v>
      </c>
      <c r="AH49" s="153"/>
      <c r="AI49" s="172"/>
      <c r="AJ49" s="254" t="s">
        <v>100</v>
      </c>
    </row>
    <row r="50" spans="1:36" ht="15" customHeight="1" thickTop="1">
      <c r="A50" s="25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256"/>
      <c r="P50" s="257"/>
      <c r="Q50" s="258"/>
      <c r="R50" s="258"/>
      <c r="S50" s="259"/>
      <c r="T50" s="260"/>
      <c r="U50" s="261"/>
      <c r="V50" s="261"/>
      <c r="W50" s="262"/>
      <c r="X50" s="263"/>
      <c r="Y50" s="264"/>
      <c r="Z50" s="6"/>
      <c r="AA50" s="152"/>
      <c r="AB50" s="152"/>
      <c r="AC50" s="152"/>
      <c r="AD50" s="152"/>
      <c r="AE50" s="152"/>
      <c r="AF50" s="5"/>
      <c r="AG50" s="90" t="s">
        <v>35</v>
      </c>
      <c r="AH50" s="98" t="s">
        <v>10</v>
      </c>
      <c r="AI50" s="91"/>
      <c r="AJ50" s="265"/>
    </row>
    <row r="51" spans="1:36" ht="18" customHeight="1">
      <c r="A51" s="266" t="s">
        <v>101</v>
      </c>
      <c r="B51" s="267"/>
      <c r="C51" s="267"/>
      <c r="D51" s="267"/>
      <c r="E51" s="267"/>
      <c r="F51" s="267"/>
      <c r="G51" s="267"/>
      <c r="H51" s="267"/>
      <c r="I51" s="6"/>
      <c r="J51" s="6"/>
      <c r="K51" s="6"/>
      <c r="L51" s="6"/>
      <c r="M51" s="6"/>
      <c r="N51" s="6"/>
      <c r="O51" s="268">
        <v>1</v>
      </c>
      <c r="P51" s="269" t="s">
        <v>102</v>
      </c>
      <c r="Q51" s="270"/>
      <c r="R51" s="258"/>
      <c r="S51" s="259"/>
      <c r="T51" s="271">
        <v>1</v>
      </c>
      <c r="U51" s="807" t="s">
        <v>103</v>
      </c>
      <c r="V51" s="808"/>
      <c r="W51" s="262"/>
      <c r="X51" s="263"/>
      <c r="Y51" s="264"/>
      <c r="Z51" s="6"/>
      <c r="AA51" s="171"/>
      <c r="AB51" s="153" t="s">
        <v>104</v>
      </c>
      <c r="AC51" s="153" t="s">
        <v>105</v>
      </c>
      <c r="AD51" s="172"/>
      <c r="AE51" s="152"/>
      <c r="AF51" s="5"/>
      <c r="AG51" s="98" t="s">
        <v>106</v>
      </c>
      <c r="AH51" s="98" t="s">
        <v>107</v>
      </c>
      <c r="AI51" s="91">
        <v>0.67900000000000005</v>
      </c>
      <c r="AJ51" s="265">
        <v>0.84870000000000001</v>
      </c>
    </row>
    <row r="52" spans="1:36" ht="18" customHeight="1" thickBot="1">
      <c r="A52" s="272"/>
      <c r="B52" s="267"/>
      <c r="C52" s="267"/>
      <c r="D52" s="267"/>
      <c r="E52" s="267"/>
      <c r="F52" s="267"/>
      <c r="G52" s="267"/>
      <c r="H52" s="267"/>
      <c r="I52" s="6"/>
      <c r="J52" s="6"/>
      <c r="K52" s="6"/>
      <c r="L52" s="6"/>
      <c r="M52" s="6"/>
      <c r="N52" s="6"/>
      <c r="O52" s="268">
        <v>2</v>
      </c>
      <c r="P52" s="269" t="s">
        <v>108</v>
      </c>
      <c r="Q52" s="273"/>
      <c r="R52" s="258"/>
      <c r="S52" s="259"/>
      <c r="T52" s="274">
        <v>1</v>
      </c>
      <c r="U52" s="807" t="s">
        <v>103</v>
      </c>
      <c r="V52" s="808"/>
      <c r="W52" s="262"/>
      <c r="X52" s="263"/>
      <c r="Y52" s="264"/>
      <c r="Z52" s="6"/>
      <c r="AA52" s="99" t="s">
        <v>10</v>
      </c>
      <c r="AB52" s="98">
        <f>422.3/50</f>
        <v>8.4459999999999997</v>
      </c>
      <c r="AC52" s="98">
        <f>327.54/50</f>
        <v>6.5508000000000006</v>
      </c>
      <c r="AD52" s="91" t="s">
        <v>32</v>
      </c>
      <c r="AE52" s="152"/>
      <c r="AF52" s="5"/>
      <c r="AG52" s="98" t="s">
        <v>62</v>
      </c>
      <c r="AH52" s="98" t="s">
        <v>109</v>
      </c>
      <c r="AI52" s="91">
        <v>0.37080000000000002</v>
      </c>
      <c r="AJ52" s="265">
        <v>0.20599999999999999</v>
      </c>
    </row>
    <row r="53" spans="1:36" ht="18" customHeight="1" thickTop="1">
      <c r="A53" s="275"/>
      <c r="B53" s="276"/>
      <c r="C53" s="276"/>
      <c r="D53" s="276"/>
      <c r="E53" s="276"/>
      <c r="F53" s="277"/>
      <c r="G53" s="277"/>
      <c r="H53" s="278"/>
      <c r="I53" s="277"/>
      <c r="J53" s="278"/>
      <c r="K53" s="279"/>
      <c r="L53" s="6"/>
      <c r="M53" s="6"/>
      <c r="N53" s="6"/>
      <c r="O53" s="268">
        <v>3</v>
      </c>
      <c r="P53" s="269" t="s">
        <v>110</v>
      </c>
      <c r="Q53" s="273"/>
      <c r="R53" s="258"/>
      <c r="S53" s="259"/>
      <c r="T53" s="271">
        <v>10</v>
      </c>
      <c r="U53" s="807" t="s">
        <v>103</v>
      </c>
      <c r="V53" s="808"/>
      <c r="W53" s="262"/>
      <c r="X53" s="263"/>
      <c r="Y53" s="264"/>
      <c r="Z53" s="6"/>
      <c r="AA53" s="280" t="s">
        <v>17</v>
      </c>
      <c r="AB53" s="98">
        <v>0.54120000000000001</v>
      </c>
      <c r="AC53" s="98">
        <v>0.50239999999999996</v>
      </c>
      <c r="AD53" s="91" t="s">
        <v>21</v>
      </c>
      <c r="AE53" s="152"/>
      <c r="AF53" s="5"/>
      <c r="AG53" s="98"/>
      <c r="AH53" s="98"/>
      <c r="AI53" s="91"/>
      <c r="AJ53" s="265"/>
    </row>
    <row r="54" spans="1:36" ht="18" customHeight="1">
      <c r="A54" s="281" t="s">
        <v>111</v>
      </c>
      <c r="B54" s="282"/>
      <c r="C54" s="282"/>
      <c r="D54" s="282"/>
      <c r="E54" s="282"/>
      <c r="F54" s="283"/>
      <c r="G54" s="283"/>
      <c r="H54" s="284"/>
      <c r="I54" s="809" t="s">
        <v>112</v>
      </c>
      <c r="J54" s="810"/>
      <c r="K54" s="285"/>
      <c r="L54" s="6"/>
      <c r="M54" s="6"/>
      <c r="N54" s="6"/>
      <c r="O54" s="268">
        <v>4</v>
      </c>
      <c r="P54" s="269" t="s">
        <v>113</v>
      </c>
      <c r="Q54" s="273"/>
      <c r="R54" s="258"/>
      <c r="S54" s="259"/>
      <c r="T54" s="271">
        <v>10</v>
      </c>
      <c r="U54" s="807" t="s">
        <v>103</v>
      </c>
      <c r="V54" s="808"/>
      <c r="W54" s="262"/>
      <c r="X54" s="263"/>
      <c r="Y54" s="264"/>
      <c r="Z54" s="6"/>
      <c r="AA54" s="99" t="s">
        <v>114</v>
      </c>
      <c r="AB54" s="98">
        <v>0.74399999999999999</v>
      </c>
      <c r="AC54" s="98">
        <v>0.90529999999999999</v>
      </c>
      <c r="AD54" s="91" t="s">
        <v>21</v>
      </c>
      <c r="AE54" s="152"/>
      <c r="AF54" s="238"/>
      <c r="AG54" s="112"/>
      <c r="AH54" s="112"/>
      <c r="AI54" s="157"/>
      <c r="AJ54" s="265"/>
    </row>
    <row r="55" spans="1:36" ht="18" customHeight="1" thickBot="1">
      <c r="A55" s="286"/>
      <c r="B55" s="287"/>
      <c r="C55" s="287"/>
      <c r="D55" s="287"/>
      <c r="E55" s="287"/>
      <c r="F55" s="287"/>
      <c r="G55" s="287"/>
      <c r="H55" s="288"/>
      <c r="I55" s="287"/>
      <c r="J55" s="288"/>
      <c r="K55" s="289"/>
      <c r="L55" s="6"/>
      <c r="M55" s="6"/>
      <c r="N55" s="6"/>
      <c r="O55" s="268">
        <v>5</v>
      </c>
      <c r="P55" s="269" t="s">
        <v>115</v>
      </c>
      <c r="Q55" s="273"/>
      <c r="R55" s="258"/>
      <c r="S55" s="259"/>
      <c r="T55" s="271">
        <v>3</v>
      </c>
      <c r="U55" s="807" t="s">
        <v>103</v>
      </c>
      <c r="V55" s="808"/>
      <c r="W55" s="262"/>
      <c r="X55" s="263"/>
      <c r="Y55" s="264"/>
      <c r="Z55" s="6"/>
      <c r="AA55" s="99" t="s">
        <v>116</v>
      </c>
      <c r="AB55" s="98">
        <v>0.25</v>
      </c>
      <c r="AC55" s="98">
        <v>0.1</v>
      </c>
      <c r="AD55" s="91" t="s">
        <v>21</v>
      </c>
      <c r="AE55" s="152"/>
      <c r="AF55" s="2"/>
      <c r="AG55" s="173" t="s">
        <v>117</v>
      </c>
      <c r="AH55" s="153"/>
      <c r="AI55" s="172"/>
      <c r="AJ55" s="290" t="s">
        <v>118</v>
      </c>
    </row>
    <row r="56" spans="1:36" ht="18" customHeight="1" thickTop="1">
      <c r="A56" s="291" t="s">
        <v>169</v>
      </c>
      <c r="B56" s="292"/>
      <c r="C56" s="292"/>
      <c r="D56" s="292"/>
      <c r="E56" s="292"/>
      <c r="F56" s="293"/>
      <c r="G56" s="293"/>
      <c r="H56" s="294"/>
      <c r="I56" s="295"/>
      <c r="J56" s="296"/>
      <c r="K56" s="297"/>
      <c r="L56" s="6"/>
      <c r="M56" s="6"/>
      <c r="N56" s="6"/>
      <c r="O56" s="268">
        <v>6</v>
      </c>
      <c r="P56" s="269" t="s">
        <v>120</v>
      </c>
      <c r="Q56" s="273"/>
      <c r="R56" s="258"/>
      <c r="S56" s="259"/>
      <c r="T56" s="274">
        <v>1</v>
      </c>
      <c r="U56" s="807" t="s">
        <v>103</v>
      </c>
      <c r="V56" s="808"/>
      <c r="W56" s="262"/>
      <c r="X56" s="263"/>
      <c r="Y56" s="264"/>
      <c r="Z56" s="6"/>
      <c r="AA56" s="99" t="s">
        <v>121</v>
      </c>
      <c r="AB56" s="98">
        <v>2</v>
      </c>
      <c r="AC56" s="98">
        <v>0.8</v>
      </c>
      <c r="AD56" s="91" t="s">
        <v>32</v>
      </c>
      <c r="AE56" s="152"/>
      <c r="AF56" s="5"/>
      <c r="AG56" s="90" t="s">
        <v>35</v>
      </c>
      <c r="AH56" s="90" t="s">
        <v>10</v>
      </c>
      <c r="AI56" s="91"/>
      <c r="AJ56" s="298"/>
    </row>
    <row r="57" spans="1:36" ht="18" customHeight="1">
      <c r="A57" s="299" t="s">
        <v>122</v>
      </c>
      <c r="B57" s="300"/>
      <c r="C57" s="300"/>
      <c r="D57" s="300"/>
      <c r="E57" s="300"/>
      <c r="F57" s="273"/>
      <c r="G57" s="273"/>
      <c r="H57" s="301"/>
      <c r="I57" s="302">
        <v>1</v>
      </c>
      <c r="J57" s="303" t="s">
        <v>123</v>
      </c>
      <c r="K57" s="304"/>
      <c r="L57" s="6"/>
      <c r="M57" s="6"/>
      <c r="N57" s="6"/>
      <c r="O57" s="268">
        <v>7</v>
      </c>
      <c r="P57" s="269" t="s">
        <v>124</v>
      </c>
      <c r="Q57" s="273"/>
      <c r="R57" s="258"/>
      <c r="S57" s="259"/>
      <c r="T57" s="271">
        <v>5</v>
      </c>
      <c r="U57" s="807" t="s">
        <v>103</v>
      </c>
      <c r="V57" s="808"/>
      <c r="W57" s="262"/>
      <c r="X57" s="263"/>
      <c r="Y57" s="264"/>
      <c r="Z57" s="6"/>
      <c r="AA57" s="99" t="s">
        <v>125</v>
      </c>
      <c r="AB57" s="98"/>
      <c r="AC57" s="98"/>
      <c r="AD57" s="91"/>
      <c r="AE57" s="152"/>
      <c r="AF57" s="5"/>
      <c r="AG57" s="117" t="s">
        <v>64</v>
      </c>
      <c r="AH57" s="117" t="s">
        <v>126</v>
      </c>
      <c r="AI57" s="91">
        <v>0.33050000000000002</v>
      </c>
      <c r="AJ57" s="298">
        <v>0.37190000000000001</v>
      </c>
    </row>
    <row r="58" spans="1:36" ht="18" customHeight="1">
      <c r="A58" s="299"/>
      <c r="B58" s="300"/>
      <c r="C58" s="300"/>
      <c r="D58" s="300"/>
      <c r="E58" s="300"/>
      <c r="F58" s="273"/>
      <c r="G58" s="273"/>
      <c r="H58" s="301"/>
      <c r="I58" s="302"/>
      <c r="J58" s="303"/>
      <c r="K58" s="304"/>
      <c r="L58" s="6"/>
      <c r="M58" s="6"/>
      <c r="N58" s="6"/>
      <c r="O58" s="305"/>
      <c r="P58" s="306"/>
      <c r="Q58" s="306"/>
      <c r="R58" s="306"/>
      <c r="S58" s="307"/>
      <c r="T58" s="308"/>
      <c r="U58" s="309"/>
      <c r="V58" s="309"/>
      <c r="W58" s="310"/>
      <c r="X58" s="311"/>
      <c r="Y58" s="312"/>
      <c r="Z58" s="6"/>
      <c r="AA58" s="99"/>
      <c r="AB58" s="98"/>
      <c r="AC58" s="98"/>
      <c r="AD58" s="91"/>
      <c r="AE58" s="152"/>
      <c r="AF58" s="5"/>
      <c r="AG58" s="117" t="s">
        <v>127</v>
      </c>
      <c r="AH58" s="117" t="s">
        <v>128</v>
      </c>
      <c r="AI58" s="91">
        <v>0.3201</v>
      </c>
      <c r="AJ58" s="298">
        <v>0.1759</v>
      </c>
    </row>
    <row r="59" spans="1:36" ht="18" customHeight="1" thickBot="1">
      <c r="A59" s="299" t="s">
        <v>153</v>
      </c>
      <c r="B59" s="300"/>
      <c r="C59" s="300"/>
      <c r="D59" s="300"/>
      <c r="E59" s="300"/>
      <c r="F59" s="273"/>
      <c r="G59" s="273"/>
      <c r="H59" s="301"/>
      <c r="I59" s="302"/>
      <c r="J59" s="303"/>
      <c r="K59" s="304"/>
      <c r="L59" s="6"/>
      <c r="M59" s="6"/>
      <c r="N59" s="6"/>
      <c r="O59" s="316" t="str">
        <f>IF(T59=0,"",O57+1)</f>
        <v/>
      </c>
      <c r="P59" s="137"/>
      <c r="Q59" s="137"/>
      <c r="R59" s="137"/>
      <c r="S59" s="137"/>
      <c r="T59" s="317"/>
      <c r="U59" s="318"/>
      <c r="V59" s="318"/>
      <c r="W59" s="319"/>
      <c r="X59" s="141"/>
      <c r="Y59" s="142"/>
      <c r="Z59" s="6"/>
      <c r="AA59" s="99" t="str">
        <f>AB42</f>
        <v>Conc. Mixer</v>
      </c>
      <c r="AB59" s="98"/>
      <c r="AC59" s="98"/>
      <c r="AD59" s="91"/>
      <c r="AE59" s="152"/>
      <c r="AF59" s="5"/>
      <c r="AG59" s="117" t="s">
        <v>129</v>
      </c>
      <c r="AH59" s="117" t="s">
        <v>130</v>
      </c>
      <c r="AI59" s="91"/>
      <c r="AJ59" s="298">
        <v>0.1331</v>
      </c>
    </row>
    <row r="60" spans="1:36" ht="18" customHeight="1" thickTop="1">
      <c r="A60" s="299" t="s">
        <v>154</v>
      </c>
      <c r="B60" s="313"/>
      <c r="C60" s="313"/>
      <c r="D60" s="313"/>
      <c r="E60" s="313"/>
      <c r="F60" s="314"/>
      <c r="G60" s="314"/>
      <c r="H60" s="315"/>
      <c r="I60" s="302">
        <v>1</v>
      </c>
      <c r="J60" s="303" t="s">
        <v>123</v>
      </c>
      <c r="K60" s="304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320"/>
      <c r="Z60" s="6"/>
      <c r="AA60" s="99" t="str">
        <f>AB43</f>
        <v>Water Tanker</v>
      </c>
      <c r="AB60" s="98"/>
      <c r="AC60" s="98"/>
      <c r="AD60" s="91"/>
      <c r="AE60" s="152"/>
      <c r="AF60" s="5"/>
      <c r="AG60" s="117" t="s">
        <v>41</v>
      </c>
      <c r="AH60" s="117"/>
      <c r="AI60" s="91"/>
      <c r="AJ60" s="298"/>
    </row>
    <row r="61" spans="1:36" ht="18" customHeight="1">
      <c r="A61" s="299" t="s">
        <v>155</v>
      </c>
      <c r="B61" s="313"/>
      <c r="C61" s="313"/>
      <c r="D61" s="313"/>
      <c r="E61" s="313"/>
      <c r="F61" s="314"/>
      <c r="G61" s="314"/>
      <c r="H61" s="315"/>
      <c r="I61" s="302"/>
      <c r="J61" s="303" t="s">
        <v>123</v>
      </c>
      <c r="K61" s="304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321"/>
      <c r="Z61" s="6"/>
      <c r="AA61" s="99"/>
      <c r="AB61" s="98"/>
      <c r="AC61" s="98"/>
      <c r="AD61" s="91"/>
      <c r="AE61" s="152"/>
      <c r="AF61" s="5"/>
      <c r="AG61" s="117" t="s">
        <v>131</v>
      </c>
      <c r="AH61" s="117"/>
      <c r="AI61" s="91"/>
    </row>
    <row r="62" spans="1:36" ht="18" customHeight="1">
      <c r="A62" s="299" t="s">
        <v>156</v>
      </c>
      <c r="B62" s="313"/>
      <c r="C62" s="313"/>
      <c r="D62" s="313"/>
      <c r="E62" s="313"/>
      <c r="F62" s="314"/>
      <c r="G62" s="314"/>
      <c r="H62" s="315"/>
      <c r="I62" s="302">
        <v>1</v>
      </c>
      <c r="J62" s="303" t="s">
        <v>123</v>
      </c>
      <c r="K62" s="304"/>
      <c r="L62" s="6"/>
      <c r="M62" s="24" t="s">
        <v>132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321"/>
      <c r="Z62" s="6"/>
      <c r="AA62" s="99"/>
      <c r="AB62" s="98"/>
      <c r="AC62" s="98"/>
      <c r="AD62" s="91"/>
      <c r="AE62" s="152"/>
      <c r="AF62" s="5"/>
      <c r="AG62" s="117" t="s">
        <v>91</v>
      </c>
      <c r="AH62" s="117"/>
      <c r="AI62" s="91"/>
    </row>
    <row r="63" spans="1:36" ht="17.25" customHeight="1">
      <c r="A63" s="299"/>
      <c r="B63" s="313"/>
      <c r="C63" s="313"/>
      <c r="D63" s="313"/>
      <c r="E63" s="313"/>
      <c r="F63" s="314"/>
      <c r="G63" s="314"/>
      <c r="H63" s="315"/>
      <c r="I63" s="302"/>
      <c r="J63" s="303" t="s">
        <v>123</v>
      </c>
      <c r="K63" s="304"/>
      <c r="L63" s="6"/>
      <c r="M63" s="26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321"/>
      <c r="Z63" s="6"/>
      <c r="AA63" s="238"/>
      <c r="AB63" s="112"/>
      <c r="AC63" s="112"/>
      <c r="AD63" s="157"/>
      <c r="AE63" s="152"/>
      <c r="AF63" s="5"/>
      <c r="AG63" s="117" t="s">
        <v>133</v>
      </c>
      <c r="AH63" s="117"/>
      <c r="AI63" s="91"/>
    </row>
    <row r="64" spans="1:36" ht="16.5" thickBot="1">
      <c r="A64" s="299" t="s">
        <v>157</v>
      </c>
      <c r="B64" s="313"/>
      <c r="C64" s="313"/>
      <c r="D64" s="313"/>
      <c r="E64" s="313"/>
      <c r="F64" s="314"/>
      <c r="G64" s="314"/>
      <c r="H64" s="315"/>
      <c r="I64" s="302"/>
      <c r="J64" s="303"/>
      <c r="K64" s="304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322"/>
      <c r="Z64" s="6"/>
      <c r="AA64" s="323" t="s">
        <v>134</v>
      </c>
      <c r="AB64" s="152"/>
      <c r="AC64" s="152"/>
      <c r="AD64" s="152"/>
      <c r="AE64" s="152"/>
      <c r="AF64" s="5"/>
      <c r="AG64" s="117" t="s">
        <v>43</v>
      </c>
      <c r="AH64" s="117"/>
      <c r="AI64" s="91"/>
    </row>
    <row r="65" spans="1:35" ht="15" customHeight="1" thickTop="1">
      <c r="A65" s="299" t="s">
        <v>158</v>
      </c>
      <c r="B65" s="313"/>
      <c r="C65" s="313"/>
      <c r="D65" s="313"/>
      <c r="E65" s="313"/>
      <c r="F65" s="314"/>
      <c r="G65" s="314"/>
      <c r="H65" s="315"/>
      <c r="I65" s="302">
        <v>1</v>
      </c>
      <c r="J65" s="303" t="s">
        <v>123</v>
      </c>
      <c r="K65" s="304"/>
      <c r="L65" s="6"/>
      <c r="M65" s="324"/>
      <c r="N65" s="325"/>
      <c r="O65" s="325"/>
      <c r="P65" s="326"/>
      <c r="Q65" s="326"/>
      <c r="R65" s="327"/>
      <c r="S65" s="326"/>
      <c r="T65" s="798" t="s">
        <v>135</v>
      </c>
      <c r="U65" s="799"/>
      <c r="V65" s="799"/>
      <c r="W65" s="799"/>
      <c r="X65" s="799"/>
      <c r="Y65" s="800"/>
      <c r="Z65" s="6"/>
      <c r="AF65" s="41"/>
      <c r="AG65" s="42"/>
      <c r="AH65" s="42"/>
      <c r="AI65" s="43"/>
    </row>
    <row r="66" spans="1:35" ht="18" customHeight="1">
      <c r="A66" s="299" t="s">
        <v>159</v>
      </c>
      <c r="B66" s="313"/>
      <c r="C66" s="313"/>
      <c r="D66" s="313"/>
      <c r="E66" s="313"/>
      <c r="F66" s="314"/>
      <c r="G66" s="314"/>
      <c r="H66" s="315"/>
      <c r="I66" s="302">
        <v>1</v>
      </c>
      <c r="J66" s="303" t="s">
        <v>123</v>
      </c>
      <c r="K66" s="304"/>
      <c r="L66" s="6"/>
      <c r="M66" s="328" t="s">
        <v>26</v>
      </c>
      <c r="N66" s="282" t="s">
        <v>136</v>
      </c>
      <c r="O66" s="282"/>
      <c r="P66" s="329"/>
      <c r="Q66" s="329" t="s">
        <v>137</v>
      </c>
      <c r="R66" s="330" t="s">
        <v>25</v>
      </c>
      <c r="S66" s="329"/>
      <c r="T66" s="282" t="s">
        <v>138</v>
      </c>
      <c r="U66" s="282"/>
      <c r="V66" s="282"/>
      <c r="W66" s="282"/>
      <c r="X66" s="282"/>
      <c r="Y66" s="285"/>
      <c r="AA66" s="1" t="s">
        <v>139</v>
      </c>
      <c r="AB66" s="1">
        <v>1.1000000000000001</v>
      </c>
    </row>
    <row r="67" spans="1:35" ht="18" customHeight="1" thickBot="1">
      <c r="A67" s="299" t="s">
        <v>160</v>
      </c>
      <c r="B67" s="313"/>
      <c r="C67" s="313"/>
      <c r="D67" s="313"/>
      <c r="E67" s="313"/>
      <c r="F67" s="314"/>
      <c r="G67" s="314"/>
      <c r="H67" s="315"/>
      <c r="I67" s="302">
        <v>0</v>
      </c>
      <c r="J67" s="303" t="s">
        <v>123</v>
      </c>
      <c r="K67" s="304"/>
      <c r="L67" s="6"/>
      <c r="M67" s="331"/>
      <c r="N67" s="332"/>
      <c r="O67" s="332"/>
      <c r="P67" s="333"/>
      <c r="Q67" s="333"/>
      <c r="R67" s="334"/>
      <c r="S67" s="333"/>
      <c r="T67" s="335" t="s">
        <v>140</v>
      </c>
      <c r="U67" s="335"/>
      <c r="V67" s="335"/>
      <c r="W67" s="335"/>
      <c r="X67" s="335"/>
      <c r="Y67" s="285"/>
      <c r="AA67" s="1" t="s">
        <v>141</v>
      </c>
      <c r="AB67" s="1">
        <v>2.5000000000000001E-3</v>
      </c>
    </row>
    <row r="68" spans="1:35" ht="18" customHeight="1" thickTop="1">
      <c r="A68" s="299" t="s">
        <v>161</v>
      </c>
      <c r="B68" s="313"/>
      <c r="C68" s="313"/>
      <c r="D68" s="313"/>
      <c r="E68" s="313"/>
      <c r="F68" s="314"/>
      <c r="G68" s="314"/>
      <c r="H68" s="315"/>
      <c r="I68" s="302">
        <v>1</v>
      </c>
      <c r="J68" s="303" t="s">
        <v>123</v>
      </c>
      <c r="K68" s="304"/>
      <c r="L68" s="6"/>
      <c r="M68" s="336"/>
      <c r="N68" s="65"/>
      <c r="O68" s="65"/>
      <c r="P68" s="66"/>
      <c r="Q68" s="66"/>
      <c r="R68" s="337"/>
      <c r="S68" s="66"/>
      <c r="T68" s="65"/>
      <c r="U68" s="65"/>
      <c r="V68" s="65"/>
      <c r="W68" s="65"/>
      <c r="X68" s="65"/>
      <c r="Y68" s="338"/>
    </row>
    <row r="69" spans="1:35" ht="18" customHeight="1" thickBot="1">
      <c r="A69" s="299" t="s">
        <v>162</v>
      </c>
      <c r="B69" s="313"/>
      <c r="C69" s="313"/>
      <c r="D69" s="313"/>
      <c r="E69" s="313"/>
      <c r="F69" s="314"/>
      <c r="G69" s="314"/>
      <c r="H69" s="315"/>
      <c r="I69" s="302"/>
      <c r="J69" s="303" t="s">
        <v>123</v>
      </c>
      <c r="K69" s="341"/>
      <c r="L69" s="6"/>
      <c r="M69" s="342"/>
      <c r="N69" s="258"/>
      <c r="O69" s="258"/>
      <c r="P69" s="343"/>
      <c r="Q69" s="343"/>
      <c r="R69" s="344"/>
      <c r="S69" s="343"/>
      <c r="T69" s="258"/>
      <c r="U69" s="258"/>
      <c r="V69" s="258"/>
      <c r="W69" s="258"/>
      <c r="X69" s="258"/>
      <c r="Y69" s="345"/>
      <c r="AA69" s="346" t="s">
        <v>142</v>
      </c>
    </row>
    <row r="70" spans="1:35" ht="18" customHeight="1" thickTop="1">
      <c r="A70" s="347"/>
      <c r="B70" s="348"/>
      <c r="C70" s="348"/>
      <c r="D70" s="348"/>
      <c r="E70" s="348"/>
      <c r="F70" s="349"/>
      <c r="G70" s="349"/>
      <c r="H70" s="349"/>
      <c r="I70" s="350"/>
      <c r="J70" s="351"/>
      <c r="K70" s="352"/>
      <c r="L70" s="6"/>
      <c r="M70" s="342"/>
      <c r="N70" s="258"/>
      <c r="O70" s="258"/>
      <c r="P70" s="343"/>
      <c r="Q70" s="343"/>
      <c r="R70" s="344"/>
      <c r="S70" s="343"/>
      <c r="T70" s="258"/>
      <c r="U70" s="258"/>
      <c r="V70" s="258"/>
      <c r="W70" s="258"/>
      <c r="X70" s="258"/>
      <c r="Y70" s="345"/>
      <c r="AA70" s="1" t="s">
        <v>143</v>
      </c>
      <c r="AC70" s="1">
        <v>1</v>
      </c>
    </row>
    <row r="71" spans="1:35" ht="18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355"/>
      <c r="L71" s="6"/>
      <c r="M71" s="342"/>
      <c r="N71" s="258"/>
      <c r="O71" s="258"/>
      <c r="P71" s="343"/>
      <c r="Q71" s="343"/>
      <c r="R71" s="344"/>
      <c r="S71" s="343"/>
      <c r="T71" s="258"/>
      <c r="U71" s="258"/>
      <c r="V71" s="258"/>
      <c r="W71" s="258"/>
      <c r="X71" s="258"/>
      <c r="Y71" s="345"/>
      <c r="AA71" s="1" t="s">
        <v>144</v>
      </c>
      <c r="AC71" s="1">
        <v>2</v>
      </c>
    </row>
    <row r="72" spans="1:35" ht="18" customHeight="1">
      <c r="A72" s="353"/>
      <c r="B72" s="339"/>
      <c r="C72" s="339"/>
      <c r="D72" s="339"/>
      <c r="E72" s="339"/>
      <c r="F72" s="16"/>
      <c r="G72" s="16"/>
      <c r="H72" s="16"/>
      <c r="I72" s="340"/>
      <c r="J72" s="354"/>
      <c r="K72" s="355"/>
      <c r="L72" s="6"/>
      <c r="M72" s="342"/>
      <c r="N72" s="258"/>
      <c r="O72" s="258"/>
      <c r="P72" s="343"/>
      <c r="Q72" s="343"/>
      <c r="R72" s="344"/>
      <c r="S72" s="343"/>
      <c r="T72" s="258"/>
      <c r="U72" s="258"/>
      <c r="V72" s="258"/>
      <c r="W72" s="258"/>
      <c r="X72" s="258"/>
      <c r="Y72" s="345"/>
      <c r="AA72" s="1" t="s">
        <v>48</v>
      </c>
      <c r="AC72" s="1">
        <v>0.04</v>
      </c>
    </row>
    <row r="73" spans="1:35" ht="18" customHeight="1">
      <c r="A73" s="353"/>
      <c r="B73" s="339"/>
      <c r="C73" s="339"/>
      <c r="D73" s="339"/>
      <c r="E73" s="339"/>
      <c r="F73" s="16"/>
      <c r="G73" s="16"/>
      <c r="H73" s="16"/>
      <c r="I73" s="340"/>
      <c r="J73" s="354"/>
      <c r="K73" s="355"/>
      <c r="L73" s="6"/>
      <c r="M73" s="342"/>
      <c r="N73" s="258"/>
      <c r="O73" s="258"/>
      <c r="P73" s="343"/>
      <c r="Q73" s="343"/>
      <c r="R73" s="344"/>
      <c r="S73" s="343"/>
      <c r="T73" s="258"/>
      <c r="U73" s="258"/>
      <c r="V73" s="258"/>
      <c r="W73" s="258"/>
      <c r="X73" s="258"/>
      <c r="Y73" s="345"/>
      <c r="AA73" s="1" t="s">
        <v>145</v>
      </c>
      <c r="AC73" s="1">
        <v>1.5</v>
      </c>
    </row>
    <row r="74" spans="1:35" ht="18" customHeight="1" thickBot="1">
      <c r="A74" s="356"/>
      <c r="B74" s="6"/>
      <c r="C74" s="6"/>
      <c r="D74" s="6"/>
      <c r="E74" s="6"/>
      <c r="F74" s="6"/>
      <c r="G74" s="6"/>
      <c r="H74" s="6"/>
      <c r="I74" s="357"/>
      <c r="J74" s="358"/>
      <c r="K74" s="355"/>
      <c r="L74" s="6"/>
      <c r="M74" s="359"/>
      <c r="N74" s="137"/>
      <c r="O74" s="137"/>
      <c r="P74" s="138"/>
      <c r="Q74" s="138"/>
      <c r="R74" s="360"/>
      <c r="S74" s="138"/>
      <c r="T74" s="137"/>
      <c r="U74" s="137"/>
      <c r="V74" s="137"/>
      <c r="W74" s="137"/>
      <c r="X74" s="137"/>
      <c r="Y74" s="361"/>
      <c r="AA74" s="1" t="s">
        <v>146</v>
      </c>
      <c r="AC74" s="1">
        <v>0.86309999999999998</v>
      </c>
    </row>
    <row r="75" spans="1:35" ht="12" thickTop="1">
      <c r="A75" s="36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321"/>
      <c r="Z75" s="6"/>
    </row>
    <row r="76" spans="1:35" ht="15">
      <c r="A76" s="266" t="s">
        <v>147</v>
      </c>
      <c r="B76" s="267"/>
      <c r="C76" s="267"/>
      <c r="D76" s="267"/>
      <c r="E76" s="267"/>
      <c r="F76" s="267"/>
      <c r="G76" s="267"/>
      <c r="H76" s="267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321"/>
      <c r="Z76" s="6"/>
    </row>
    <row r="77" spans="1:35" ht="12" thickBot="1">
      <c r="A77" s="363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321"/>
      <c r="Z77" s="6"/>
    </row>
    <row r="78" spans="1:35" ht="13.5" customHeight="1" thickTop="1">
      <c r="A78" s="364"/>
      <c r="B78" s="349"/>
      <c r="C78" s="349"/>
      <c r="D78" s="349"/>
      <c r="E78" s="349"/>
      <c r="F78" s="349"/>
      <c r="G78" s="365"/>
      <c r="H78" s="801" t="s">
        <v>148</v>
      </c>
      <c r="I78" s="801"/>
      <c r="J78" s="801"/>
      <c r="K78" s="801"/>
      <c r="L78" s="801"/>
      <c r="M78" s="801"/>
      <c r="N78" s="801"/>
      <c r="O78" s="801"/>
      <c r="P78" s="801"/>
      <c r="Q78" s="801"/>
      <c r="R78" s="801"/>
      <c r="S78" s="365"/>
      <c r="T78" s="803" t="s">
        <v>149</v>
      </c>
      <c r="U78" s="801"/>
      <c r="V78" s="801"/>
      <c r="W78" s="801"/>
      <c r="X78" s="801"/>
      <c r="Y78" s="804"/>
    </row>
    <row r="79" spans="1:35">
      <c r="A79" s="366"/>
      <c r="B79" s="367"/>
      <c r="C79" s="367"/>
      <c r="D79" s="367"/>
      <c r="E79" s="367"/>
      <c r="F79" s="367"/>
      <c r="G79" s="368"/>
      <c r="H79" s="802"/>
      <c r="I79" s="802"/>
      <c r="J79" s="802"/>
      <c r="K79" s="802"/>
      <c r="L79" s="802"/>
      <c r="M79" s="802"/>
      <c r="N79" s="802"/>
      <c r="O79" s="802"/>
      <c r="P79" s="802"/>
      <c r="Q79" s="802"/>
      <c r="R79" s="802"/>
      <c r="S79" s="368"/>
      <c r="T79" s="805"/>
      <c r="U79" s="802"/>
      <c r="V79" s="802"/>
      <c r="W79" s="802"/>
      <c r="X79" s="802"/>
      <c r="Y79" s="806"/>
    </row>
    <row r="80" spans="1:35" s="14" customFormat="1" ht="54.75" customHeight="1">
      <c r="A80" s="369" t="s">
        <v>150</v>
      </c>
      <c r="B80" s="370"/>
      <c r="C80" s="370"/>
      <c r="D80" s="370"/>
      <c r="E80" s="370"/>
      <c r="F80" s="370"/>
      <c r="G80" s="371"/>
      <c r="H80" s="370"/>
      <c r="I80" s="370"/>
      <c r="J80" s="370"/>
      <c r="K80" s="370"/>
      <c r="L80" s="370"/>
      <c r="M80" s="370"/>
      <c r="N80" s="370"/>
      <c r="O80" s="370"/>
      <c r="P80" s="370"/>
      <c r="Q80" s="370"/>
      <c r="R80" s="370"/>
      <c r="S80" s="370"/>
      <c r="T80" s="372" t="s">
        <v>151</v>
      </c>
      <c r="U80" s="370"/>
      <c r="V80" s="370"/>
      <c r="W80" s="370"/>
      <c r="X80" s="370"/>
      <c r="Y80" s="373"/>
    </row>
    <row r="81" spans="1:119" s="14" customFormat="1" ht="54.75" customHeight="1">
      <c r="A81" s="374" t="s">
        <v>163</v>
      </c>
      <c r="B81" s="375"/>
      <c r="C81" s="375"/>
      <c r="D81" s="375"/>
      <c r="E81" s="375"/>
      <c r="F81" s="375"/>
      <c r="G81" s="376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7" t="s">
        <v>151</v>
      </c>
      <c r="U81" s="375"/>
      <c r="V81" s="375"/>
      <c r="W81" s="375"/>
      <c r="X81" s="375"/>
      <c r="Y81" s="378"/>
    </row>
    <row r="82" spans="1:119" s="14" customFormat="1" ht="54.75" customHeight="1" thickBot="1">
      <c r="A82" s="385" t="s">
        <v>164</v>
      </c>
      <c r="B82" s="379"/>
      <c r="C82" s="379"/>
      <c r="D82" s="379"/>
      <c r="E82" s="379"/>
      <c r="F82" s="379"/>
      <c r="G82" s="380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81"/>
      <c r="U82" s="379"/>
      <c r="V82" s="379"/>
      <c r="W82" s="379"/>
      <c r="X82" s="379"/>
      <c r="Y82" s="382"/>
    </row>
    <row r="83" spans="1:119" ht="19.5" customHeight="1" thickTop="1">
      <c r="A83" s="901" t="s">
        <v>165</v>
      </c>
      <c r="B83" s="902"/>
      <c r="C83" s="902"/>
      <c r="D83" s="902"/>
      <c r="E83" s="902"/>
      <c r="F83" s="902"/>
      <c r="G83" s="902"/>
      <c r="H83" s="902"/>
      <c r="I83" s="902"/>
      <c r="J83" s="902"/>
      <c r="K83" s="902"/>
      <c r="L83" s="902"/>
      <c r="M83" s="903"/>
      <c r="N83" s="904" t="s">
        <v>1</v>
      </c>
      <c r="O83" s="905"/>
      <c r="P83" s="905"/>
      <c r="Q83" s="906"/>
      <c r="R83" s="910" t="s">
        <v>2</v>
      </c>
      <c r="S83" s="911"/>
      <c r="T83" s="911"/>
      <c r="U83" s="911"/>
      <c r="V83" s="911"/>
      <c r="W83" s="911"/>
      <c r="X83" s="911"/>
      <c r="Y83" s="912"/>
    </row>
    <row r="84" spans="1:119" ht="20.25" customHeight="1">
      <c r="A84" s="919" t="s">
        <v>166</v>
      </c>
      <c r="B84" s="920"/>
      <c r="C84" s="920"/>
      <c r="D84" s="920"/>
      <c r="E84" s="920"/>
      <c r="F84" s="920"/>
      <c r="G84" s="920"/>
      <c r="H84" s="920"/>
      <c r="I84" s="920"/>
      <c r="J84" s="920"/>
      <c r="K84" s="920"/>
      <c r="L84" s="920"/>
      <c r="M84" s="921"/>
      <c r="N84" s="907"/>
      <c r="O84" s="908"/>
      <c r="P84" s="908"/>
      <c r="Q84" s="909"/>
      <c r="R84" s="913"/>
      <c r="S84" s="914"/>
      <c r="T84" s="914"/>
      <c r="U84" s="914"/>
      <c r="V84" s="914"/>
      <c r="W84" s="914"/>
      <c r="X84" s="914"/>
      <c r="Y84" s="915"/>
    </row>
    <row r="85" spans="1:119" ht="15.75" customHeight="1" thickBot="1">
      <c r="A85" s="922" t="s">
        <v>3</v>
      </c>
      <c r="B85" s="923"/>
      <c r="C85" s="923"/>
      <c r="D85" s="923"/>
      <c r="E85" s="923"/>
      <c r="F85" s="923"/>
      <c r="G85" s="923"/>
      <c r="H85" s="923"/>
      <c r="I85" s="923"/>
      <c r="J85" s="923"/>
      <c r="K85" s="923"/>
      <c r="L85" s="923"/>
      <c r="M85" s="924"/>
      <c r="N85" s="907"/>
      <c r="O85" s="908"/>
      <c r="P85" s="908"/>
      <c r="Q85" s="909"/>
      <c r="R85" s="916"/>
      <c r="S85" s="917"/>
      <c r="T85" s="917"/>
      <c r="U85" s="917"/>
      <c r="V85" s="917"/>
      <c r="W85" s="917"/>
      <c r="X85" s="917"/>
      <c r="Y85" s="918"/>
    </row>
    <row r="86" spans="1:119" ht="19.5" customHeight="1" thickTop="1">
      <c r="A86" s="879" t="str">
        <f>A5</f>
        <v>KEGIATAN: PEMBANGUN JALAN PROVINSI PASAMAN - PASAMAN BARAT</v>
      </c>
      <c r="B86" s="880"/>
      <c r="C86" s="880"/>
      <c r="D86" s="880"/>
      <c r="E86" s="880"/>
      <c r="F86" s="880"/>
      <c r="G86" s="880"/>
      <c r="H86" s="880"/>
      <c r="I86" s="880"/>
      <c r="J86" s="880"/>
      <c r="K86" s="880"/>
      <c r="L86" s="880"/>
      <c r="M86" s="881"/>
      <c r="N86" s="882" t="s">
        <v>4</v>
      </c>
      <c r="O86" s="883"/>
      <c r="P86" s="886">
        <f>P5+1</f>
        <v>42109</v>
      </c>
      <c r="Q86" s="887"/>
      <c r="R86" s="890" t="s">
        <v>152</v>
      </c>
      <c r="S86" s="891"/>
      <c r="T86" s="891"/>
      <c r="U86" s="891"/>
      <c r="V86" s="891"/>
      <c r="W86" s="891"/>
      <c r="X86" s="891"/>
      <c r="Y86" s="892"/>
      <c r="AB86" s="2" t="s">
        <v>5</v>
      </c>
      <c r="AC86" s="3" t="s">
        <v>6</v>
      </c>
      <c r="AD86" s="4"/>
      <c r="AE86" s="2" t="s">
        <v>7</v>
      </c>
      <c r="AF86" s="3" t="s">
        <v>6</v>
      </c>
      <c r="AG86" s="4"/>
      <c r="AH86" s="2" t="s">
        <v>8</v>
      </c>
      <c r="AI86" s="3" t="s">
        <v>6</v>
      </c>
      <c r="AJ86" s="4" t="s">
        <v>9</v>
      </c>
    </row>
    <row r="87" spans="1:119" ht="15.75" customHeight="1">
      <c r="A87" s="879" t="str">
        <f>A6</f>
        <v>RUAS : LUBUK SIKAPING - TALU</v>
      </c>
      <c r="B87" s="880"/>
      <c r="C87" s="880"/>
      <c r="D87" s="880"/>
      <c r="E87" s="880"/>
      <c r="F87" s="880"/>
      <c r="G87" s="880"/>
      <c r="H87" s="880"/>
      <c r="I87" s="880"/>
      <c r="J87" s="880"/>
      <c r="K87" s="880"/>
      <c r="L87" s="880"/>
      <c r="M87" s="881"/>
      <c r="N87" s="882"/>
      <c r="O87" s="883"/>
      <c r="P87" s="886"/>
      <c r="Q87" s="887"/>
      <c r="R87" s="893"/>
      <c r="S87" s="894"/>
      <c r="T87" s="894"/>
      <c r="U87" s="894"/>
      <c r="V87" s="894"/>
      <c r="W87" s="894"/>
      <c r="X87" s="894"/>
      <c r="Y87" s="895"/>
      <c r="AB87" s="5" t="s">
        <v>10</v>
      </c>
      <c r="AC87" s="6"/>
      <c r="AD87" s="7"/>
      <c r="AE87" s="5" t="s">
        <v>10</v>
      </c>
      <c r="AF87" s="6"/>
      <c r="AG87" s="7"/>
      <c r="AH87" s="5" t="s">
        <v>10</v>
      </c>
      <c r="AI87" s="6"/>
      <c r="AJ87" s="7"/>
    </row>
    <row r="88" spans="1:119" s="14" customFormat="1" ht="4.5" customHeight="1" thickBot="1">
      <c r="A88" s="8"/>
      <c r="B88" s="9"/>
      <c r="C88" s="9"/>
      <c r="D88" s="9"/>
      <c r="E88" s="10"/>
      <c r="F88" s="9"/>
      <c r="G88" s="9"/>
      <c r="H88" s="11"/>
      <c r="I88" s="12"/>
      <c r="J88" s="12"/>
      <c r="K88" s="12"/>
      <c r="L88" s="12"/>
      <c r="M88" s="13"/>
      <c r="N88" s="884"/>
      <c r="O88" s="885"/>
      <c r="P88" s="888"/>
      <c r="Q88" s="889"/>
      <c r="R88" s="896"/>
      <c r="S88" s="897"/>
      <c r="T88" s="897"/>
      <c r="U88" s="897"/>
      <c r="V88" s="897"/>
      <c r="W88" s="897"/>
      <c r="X88" s="897"/>
      <c r="Y88" s="898"/>
      <c r="AB88" s="15"/>
      <c r="AC88" s="16"/>
      <c r="AD88" s="17"/>
      <c r="AE88" s="15"/>
      <c r="AF88" s="16"/>
      <c r="AG88" s="17"/>
      <c r="AH88" s="15"/>
      <c r="AI88" s="16"/>
      <c r="AJ88" s="17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</row>
    <row r="89" spans="1:119" ht="12" thickTop="1">
      <c r="A89" s="18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20"/>
      <c r="S89" s="19"/>
      <c r="T89" s="19"/>
      <c r="U89" s="19"/>
      <c r="V89" s="19"/>
      <c r="W89" s="21"/>
      <c r="X89" s="19"/>
      <c r="Y89" s="22"/>
      <c r="Z89" s="6"/>
      <c r="AA89" s="6"/>
      <c r="AB89" s="5" t="s">
        <v>11</v>
      </c>
      <c r="AC89" s="6">
        <v>1.1000000000000001</v>
      </c>
      <c r="AD89" s="7" t="s">
        <v>12</v>
      </c>
      <c r="AE89" s="5" t="s">
        <v>13</v>
      </c>
      <c r="AF89" s="6">
        <v>15</v>
      </c>
      <c r="AG89" s="7" t="s">
        <v>14</v>
      </c>
      <c r="AH89" s="5"/>
      <c r="AI89" s="6"/>
      <c r="AJ89" s="7"/>
    </row>
    <row r="90" spans="1:119" ht="15" customHeight="1">
      <c r="A90" s="23" t="s">
        <v>15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24" t="s">
        <v>16</v>
      </c>
      <c r="P90" s="19"/>
      <c r="Q90" s="19"/>
      <c r="R90" s="19"/>
      <c r="S90" s="19"/>
      <c r="T90" s="19"/>
      <c r="U90" s="19"/>
      <c r="V90" s="19"/>
      <c r="W90" s="21"/>
      <c r="X90" s="19"/>
      <c r="Y90" s="22"/>
      <c r="Z90" s="6"/>
      <c r="AA90" s="6"/>
      <c r="AB90" s="5" t="s">
        <v>17</v>
      </c>
      <c r="AC90" s="25">
        <f>10/50</f>
        <v>0.2</v>
      </c>
      <c r="AD90" s="7" t="s">
        <v>18</v>
      </c>
      <c r="AE90" s="5" t="s">
        <v>17</v>
      </c>
      <c r="AF90" s="25">
        <f>10/50</f>
        <v>0.2</v>
      </c>
      <c r="AG90" s="7" t="s">
        <v>18</v>
      </c>
      <c r="AH90" s="5" t="s">
        <v>17</v>
      </c>
      <c r="AI90" s="25">
        <f>4.08/50</f>
        <v>8.1600000000000006E-2</v>
      </c>
      <c r="AJ90" s="7">
        <f>6.24/50</f>
        <v>0.12480000000000001</v>
      </c>
    </row>
    <row r="91" spans="1:119" ht="9" customHeight="1" thickBot="1">
      <c r="A91" s="26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24"/>
      <c r="P91" s="19"/>
      <c r="Q91" s="19"/>
      <c r="R91" s="19"/>
      <c r="S91" s="19"/>
      <c r="T91" s="19"/>
      <c r="U91" s="19"/>
      <c r="V91" s="19"/>
      <c r="W91" s="19"/>
      <c r="X91" s="19"/>
      <c r="Y91" s="27"/>
      <c r="Z91" s="6"/>
      <c r="AB91" s="5"/>
      <c r="AC91" s="25"/>
      <c r="AD91" s="7"/>
      <c r="AE91" s="5"/>
      <c r="AF91" s="25"/>
      <c r="AG91" s="7"/>
      <c r="AH91" s="5"/>
      <c r="AI91" s="25"/>
      <c r="AJ91" s="7"/>
    </row>
    <row r="92" spans="1:119" ht="13.5" thickTop="1">
      <c r="A92" s="899" t="s">
        <v>19</v>
      </c>
      <c r="B92" s="900"/>
      <c r="C92" s="28"/>
      <c r="D92" s="28"/>
      <c r="E92" s="28"/>
      <c r="F92" s="28"/>
      <c r="G92" s="28"/>
      <c r="H92" s="28"/>
      <c r="I92" s="29"/>
      <c r="J92" s="28"/>
      <c r="K92" s="29"/>
      <c r="L92" s="28"/>
      <c r="M92" s="30"/>
      <c r="N92" s="31"/>
      <c r="O92" s="32"/>
      <c r="P92" s="33"/>
      <c r="Q92" s="33"/>
      <c r="R92" s="34"/>
      <c r="S92" s="35"/>
      <c r="T92" s="36"/>
      <c r="U92" s="35"/>
      <c r="V92" s="36"/>
      <c r="W92" s="33"/>
      <c r="X92" s="33"/>
      <c r="Y92" s="37"/>
      <c r="Z92" s="6"/>
      <c r="AA92" s="6"/>
      <c r="AB92" s="5" t="s">
        <v>20</v>
      </c>
      <c r="AC92" s="6">
        <v>4.4999999999999998E-2</v>
      </c>
      <c r="AD92" s="7" t="s">
        <v>21</v>
      </c>
      <c r="AE92" s="5" t="s">
        <v>20</v>
      </c>
      <c r="AF92" s="6">
        <v>1.6E-2</v>
      </c>
      <c r="AG92" s="7" t="s">
        <v>21</v>
      </c>
      <c r="AH92" s="5" t="s">
        <v>20</v>
      </c>
      <c r="AI92" s="6">
        <v>9.7000000000000003E-3</v>
      </c>
      <c r="AJ92" s="7">
        <v>2.4E-2</v>
      </c>
    </row>
    <row r="93" spans="1:119" ht="12.75" customHeight="1">
      <c r="A93" s="869" t="s">
        <v>22</v>
      </c>
      <c r="B93" s="870"/>
      <c r="C93" s="871" t="s">
        <v>23</v>
      </c>
      <c r="D93" s="872"/>
      <c r="E93" s="872"/>
      <c r="F93" s="872"/>
      <c r="G93" s="872"/>
      <c r="H93" s="872"/>
      <c r="I93" s="873"/>
      <c r="J93" s="874" t="s">
        <v>24</v>
      </c>
      <c r="K93" s="875"/>
      <c r="L93" s="874" t="s">
        <v>25</v>
      </c>
      <c r="M93" s="876"/>
      <c r="N93" s="31"/>
      <c r="O93" s="38" t="s">
        <v>26</v>
      </c>
      <c r="P93" s="874" t="s">
        <v>27</v>
      </c>
      <c r="Q93" s="877"/>
      <c r="R93" s="875"/>
      <c r="S93" s="39" t="s">
        <v>24</v>
      </c>
      <c r="T93" s="40" t="s">
        <v>28</v>
      </c>
      <c r="U93" s="862" t="s">
        <v>29</v>
      </c>
      <c r="V93" s="878"/>
      <c r="W93" s="862" t="s">
        <v>30</v>
      </c>
      <c r="X93" s="863"/>
      <c r="Y93" s="864"/>
      <c r="Z93" s="6"/>
      <c r="AB93" s="41" t="s">
        <v>31</v>
      </c>
      <c r="AC93" s="42">
        <f>1.5/50</f>
        <v>0.03</v>
      </c>
      <c r="AD93" s="43" t="s">
        <v>32</v>
      </c>
      <c r="AE93" s="41"/>
      <c r="AF93" s="42"/>
      <c r="AG93" s="43"/>
      <c r="AH93" s="41"/>
      <c r="AI93" s="42"/>
      <c r="AJ93" s="43"/>
    </row>
    <row r="94" spans="1:119" ht="15.75" thickBot="1">
      <c r="A94" s="44"/>
      <c r="B94" s="45"/>
      <c r="C94" s="46"/>
      <c r="D94" s="46"/>
      <c r="E94" s="46"/>
      <c r="F94" s="46"/>
      <c r="G94" s="46"/>
      <c r="H94" s="46"/>
      <c r="I94" s="47"/>
      <c r="J94" s="46"/>
      <c r="K94" s="47"/>
      <c r="L94" s="46"/>
      <c r="M94" s="48"/>
      <c r="N94" s="31"/>
      <c r="O94" s="49"/>
      <c r="P94" s="50"/>
      <c r="Q94" s="50"/>
      <c r="R94" s="51"/>
      <c r="S94" s="50"/>
      <c r="T94" s="51"/>
      <c r="U94" s="50"/>
      <c r="V94" s="51"/>
      <c r="W94" s="50"/>
      <c r="X94" s="50"/>
      <c r="Y94" s="52"/>
      <c r="Z94" s="6"/>
      <c r="AB94" s="6"/>
      <c r="AC94" s="53"/>
      <c r="AD94" s="6"/>
      <c r="AE94" s="6"/>
      <c r="AF94" s="6"/>
      <c r="AG94" s="6"/>
      <c r="AH94" s="6"/>
    </row>
    <row r="95" spans="1:119" ht="11.25" customHeight="1" thickTop="1">
      <c r="A95" s="54"/>
      <c r="B95" s="55"/>
      <c r="C95" s="56"/>
      <c r="D95" s="57"/>
      <c r="E95" s="57"/>
      <c r="F95" s="57"/>
      <c r="G95" s="57"/>
      <c r="H95" s="57"/>
      <c r="I95" s="58"/>
      <c r="J95" s="59"/>
      <c r="K95" s="60"/>
      <c r="L95" s="61"/>
      <c r="M95" s="62"/>
      <c r="N95" s="6"/>
      <c r="O95" s="63"/>
      <c r="P95" s="64"/>
      <c r="Q95" s="65"/>
      <c r="R95" s="66"/>
      <c r="S95" s="67"/>
      <c r="T95" s="60"/>
      <c r="U95" s="68"/>
      <c r="V95" s="69"/>
      <c r="W95" s="70"/>
      <c r="X95" s="71"/>
      <c r="Y95" s="72"/>
      <c r="Z95" s="6"/>
      <c r="AB95" s="73"/>
      <c r="AC95" s="6"/>
      <c r="AD95" s="6"/>
      <c r="AE95" s="6"/>
      <c r="AF95" s="6"/>
      <c r="AG95" s="6"/>
      <c r="AH95" s="6"/>
    </row>
    <row r="96" spans="1:119" ht="18" customHeight="1">
      <c r="A96" s="1057" t="s">
        <v>170</v>
      </c>
      <c r="B96" s="1058"/>
      <c r="C96" s="1059" t="s">
        <v>171</v>
      </c>
      <c r="D96" s="1060"/>
      <c r="E96" s="1061"/>
      <c r="F96" s="1061"/>
      <c r="G96" s="1061"/>
      <c r="H96" s="1061"/>
      <c r="I96" s="1062"/>
      <c r="J96" s="1063">
        <f>0.300008823788935/7</f>
        <v>4.2858403398419287E-2</v>
      </c>
      <c r="K96" s="1064" t="s">
        <v>172</v>
      </c>
      <c r="L96" s="1065"/>
      <c r="M96" s="1066"/>
      <c r="N96" s="6"/>
      <c r="O96" s="80"/>
      <c r="P96" s="81"/>
      <c r="Q96" s="81"/>
      <c r="R96" s="81"/>
      <c r="S96" s="82"/>
      <c r="T96" s="83"/>
      <c r="U96" s="831"/>
      <c r="V96" s="832"/>
      <c r="W96" s="833"/>
      <c r="X96" s="834"/>
      <c r="Y96" s="835"/>
      <c r="Z96" s="6"/>
      <c r="AA96" s="859" t="s">
        <v>33</v>
      </c>
      <c r="AB96" s="860"/>
      <c r="AC96" s="860"/>
      <c r="AD96" s="861"/>
      <c r="AE96" s="6"/>
      <c r="AF96" s="6"/>
      <c r="AG96" s="84" t="s">
        <v>34</v>
      </c>
      <c r="AH96" s="391"/>
      <c r="AI96" s="391"/>
      <c r="AJ96" s="392"/>
    </row>
    <row r="97" spans="1:36" ht="18" customHeight="1">
      <c r="A97" s="1067" t="s">
        <v>173</v>
      </c>
      <c r="B97" s="1068"/>
      <c r="C97" s="1069" t="s">
        <v>174</v>
      </c>
      <c r="D97" s="1060"/>
      <c r="E97" s="1061"/>
      <c r="F97" s="1061"/>
      <c r="G97" s="1061"/>
      <c r="H97" s="1061"/>
      <c r="I97" s="1062"/>
      <c r="J97" s="1063">
        <f>0.0833333333333333/7</f>
        <v>1.1904761904761901E-2</v>
      </c>
      <c r="K97" s="1064" t="s">
        <v>172</v>
      </c>
      <c r="L97" s="1070"/>
      <c r="M97" s="1071"/>
      <c r="N97" s="86"/>
      <c r="O97" s="87"/>
      <c r="P97" s="88"/>
      <c r="Q97" s="89"/>
      <c r="R97" s="89"/>
      <c r="S97" s="82"/>
      <c r="T97" s="83"/>
      <c r="U97" s="831"/>
      <c r="V97" s="832"/>
      <c r="W97" s="833"/>
      <c r="X97" s="834"/>
      <c r="Y97" s="835"/>
      <c r="Z97" s="6"/>
      <c r="AA97" s="5"/>
      <c r="AB97" s="90" t="s">
        <v>35</v>
      </c>
      <c r="AC97" s="90" t="s">
        <v>36</v>
      </c>
      <c r="AD97" s="91"/>
      <c r="AE97" s="6"/>
      <c r="AF97" s="6"/>
      <c r="AG97" s="92" t="s">
        <v>35</v>
      </c>
      <c r="AH97" s="93" t="s">
        <v>36</v>
      </c>
      <c r="AI97" s="94" t="s">
        <v>10</v>
      </c>
      <c r="AJ97" s="95"/>
    </row>
    <row r="98" spans="1:36" ht="18" customHeight="1">
      <c r="A98" s="855"/>
      <c r="B98" s="856"/>
      <c r="C98" s="85"/>
      <c r="D98" s="75"/>
      <c r="E98" s="76"/>
      <c r="F98" s="76"/>
      <c r="G98" s="76"/>
      <c r="H98" s="76"/>
      <c r="I98" s="77"/>
      <c r="J98" s="96"/>
      <c r="K98" s="79"/>
      <c r="L98" s="857"/>
      <c r="M98" s="858"/>
      <c r="N98" s="86"/>
      <c r="O98" s="87"/>
      <c r="P98" s="88"/>
      <c r="Q98" s="89"/>
      <c r="R98" s="89"/>
      <c r="S98" s="82"/>
      <c r="T98" s="97"/>
      <c r="U98" s="831"/>
      <c r="V98" s="832"/>
      <c r="W98" s="833"/>
      <c r="X98" s="834"/>
      <c r="Y98" s="835"/>
      <c r="Z98" s="6"/>
      <c r="AA98" s="5"/>
      <c r="AB98" s="98" t="s">
        <v>37</v>
      </c>
      <c r="AC98" s="98" t="s">
        <v>38</v>
      </c>
      <c r="AD98" s="91"/>
      <c r="AE98" s="6"/>
      <c r="AF98" s="6"/>
      <c r="AG98" s="99" t="s">
        <v>39</v>
      </c>
      <c r="AH98" s="98" t="s">
        <v>38</v>
      </c>
      <c r="AI98" s="90" t="s">
        <v>40</v>
      </c>
      <c r="AJ98" s="91">
        <v>1.08</v>
      </c>
    </row>
    <row r="99" spans="1:36" ht="18" customHeight="1">
      <c r="A99" s="855"/>
      <c r="B99" s="856"/>
      <c r="C99" s="85"/>
      <c r="D99" s="75"/>
      <c r="E99" s="76"/>
      <c r="F99" s="76"/>
      <c r="G99" s="76"/>
      <c r="H99" s="76"/>
      <c r="I99" s="77"/>
      <c r="J99" s="96"/>
      <c r="K99" s="79"/>
      <c r="L99" s="857"/>
      <c r="M99" s="858"/>
      <c r="N99" s="86"/>
      <c r="O99" s="87"/>
      <c r="P99" s="100"/>
      <c r="Q99" s="101"/>
      <c r="R99" s="101"/>
      <c r="S99" s="82"/>
      <c r="T99" s="102"/>
      <c r="U99" s="831"/>
      <c r="V99" s="832"/>
      <c r="W99" s="833"/>
      <c r="X99" s="834"/>
      <c r="Y99" s="835"/>
      <c r="Z99" s="6"/>
      <c r="AA99" s="5"/>
      <c r="AB99" s="98" t="s">
        <v>41</v>
      </c>
      <c r="AC99" s="98" t="s">
        <v>42</v>
      </c>
      <c r="AD99" s="91"/>
      <c r="AE99" s="6"/>
      <c r="AF99" s="6"/>
      <c r="AG99" s="99" t="s">
        <v>43</v>
      </c>
      <c r="AH99" s="98" t="s">
        <v>42</v>
      </c>
      <c r="AI99" s="98" t="s">
        <v>17</v>
      </c>
      <c r="AJ99" s="91">
        <f>161/50</f>
        <v>3.22</v>
      </c>
    </row>
    <row r="100" spans="1:36" ht="18" customHeight="1">
      <c r="A100" s="855"/>
      <c r="B100" s="856"/>
      <c r="C100" s="85"/>
      <c r="D100" s="75"/>
      <c r="E100" s="76"/>
      <c r="F100" s="76"/>
      <c r="G100" s="76"/>
      <c r="H100" s="76"/>
      <c r="I100" s="77"/>
      <c r="J100" s="96"/>
      <c r="K100" s="79"/>
      <c r="L100" s="857"/>
      <c r="M100" s="858"/>
      <c r="N100" s="103"/>
      <c r="O100" s="104"/>
      <c r="P100" s="105"/>
      <c r="Q100" s="106"/>
      <c r="R100" s="107"/>
      <c r="S100" s="108"/>
      <c r="T100" s="109"/>
      <c r="U100" s="831"/>
      <c r="V100" s="832"/>
      <c r="W100" s="833"/>
      <c r="X100" s="834"/>
      <c r="Y100" s="835"/>
      <c r="Z100" s="6"/>
      <c r="AA100" s="5"/>
      <c r="AB100" s="98" t="s">
        <v>43</v>
      </c>
      <c r="AC100" s="98"/>
      <c r="AD100" s="91"/>
      <c r="AE100" s="6"/>
      <c r="AF100" s="6"/>
      <c r="AG100" s="99"/>
      <c r="AH100" s="98" t="s">
        <v>44</v>
      </c>
      <c r="AI100" s="98" t="s">
        <v>45</v>
      </c>
      <c r="AJ100" s="91">
        <v>0.4829</v>
      </c>
    </row>
    <row r="101" spans="1:36" ht="17.25" customHeight="1">
      <c r="A101" s="855"/>
      <c r="B101" s="856"/>
      <c r="C101" s="85"/>
      <c r="D101" s="75"/>
      <c r="E101" s="76"/>
      <c r="F101" s="76"/>
      <c r="G101" s="76"/>
      <c r="H101" s="76"/>
      <c r="I101" s="77"/>
      <c r="J101" s="96"/>
      <c r="K101" s="79"/>
      <c r="L101" s="857"/>
      <c r="M101" s="858"/>
      <c r="N101" s="103"/>
      <c r="O101" s="104"/>
      <c r="P101" s="89"/>
      <c r="Q101" s="106"/>
      <c r="R101" s="110"/>
      <c r="S101" s="108"/>
      <c r="T101" s="111"/>
      <c r="U101" s="831"/>
      <c r="V101" s="832"/>
      <c r="W101" s="833"/>
      <c r="X101" s="834"/>
      <c r="Y101" s="835"/>
      <c r="Z101" s="6"/>
      <c r="AA101" s="41"/>
      <c r="AB101" s="42"/>
      <c r="AC101" s="112"/>
      <c r="AD101" s="43"/>
      <c r="AE101" s="98"/>
      <c r="AF101" s="98"/>
      <c r="AG101" s="99"/>
      <c r="AH101" s="98"/>
      <c r="AI101" s="98"/>
      <c r="AJ101" s="7"/>
    </row>
    <row r="102" spans="1:36" ht="17.25" customHeight="1">
      <c r="A102" s="855"/>
      <c r="B102" s="856"/>
      <c r="C102" s="85"/>
      <c r="D102" s="75"/>
      <c r="E102" s="76"/>
      <c r="F102" s="76"/>
      <c r="G102" s="76"/>
      <c r="H102" s="76"/>
      <c r="I102" s="77"/>
      <c r="J102" s="96"/>
      <c r="K102" s="79"/>
      <c r="L102" s="857"/>
      <c r="M102" s="858"/>
      <c r="N102" s="113"/>
      <c r="O102" s="104"/>
      <c r="P102" s="81"/>
      <c r="Q102" s="114"/>
      <c r="R102" s="115"/>
      <c r="S102" s="108"/>
      <c r="T102" s="116"/>
      <c r="U102" s="831"/>
      <c r="V102" s="832"/>
      <c r="W102" s="833"/>
      <c r="X102" s="834"/>
      <c r="Y102" s="835"/>
      <c r="Z102" s="6"/>
      <c r="AA102" s="836" t="s">
        <v>46</v>
      </c>
      <c r="AB102" s="837"/>
      <c r="AC102" s="837"/>
      <c r="AD102" s="837"/>
      <c r="AE102" s="838"/>
      <c r="AG102" s="859" t="s">
        <v>47</v>
      </c>
      <c r="AH102" s="860"/>
      <c r="AI102" s="860"/>
      <c r="AJ102" s="861"/>
    </row>
    <row r="103" spans="1:36" ht="17.25" customHeight="1">
      <c r="A103" s="855"/>
      <c r="B103" s="856"/>
      <c r="C103" s="85"/>
      <c r="D103" s="75"/>
      <c r="E103" s="76"/>
      <c r="F103" s="76"/>
      <c r="G103" s="76"/>
      <c r="H103" s="76"/>
      <c r="I103" s="77"/>
      <c r="J103" s="96"/>
      <c r="K103" s="79"/>
      <c r="L103" s="857"/>
      <c r="M103" s="858"/>
      <c r="N103" s="113"/>
      <c r="O103" s="104"/>
      <c r="P103" s="88"/>
      <c r="Q103" s="106"/>
      <c r="R103" s="110"/>
      <c r="S103" s="108"/>
      <c r="T103" s="116"/>
      <c r="U103" s="831"/>
      <c r="V103" s="832"/>
      <c r="W103" s="833"/>
      <c r="X103" s="834"/>
      <c r="Y103" s="835"/>
      <c r="Z103" s="6"/>
      <c r="AA103" s="99"/>
      <c r="AB103" s="98" t="s">
        <v>48</v>
      </c>
      <c r="AC103" s="98"/>
      <c r="AD103" s="98">
        <v>9.5000000000000001E-2</v>
      </c>
      <c r="AE103" s="91" t="s">
        <v>21</v>
      </c>
      <c r="AG103" s="5"/>
      <c r="AH103" s="90" t="s">
        <v>35</v>
      </c>
      <c r="AI103" s="90" t="s">
        <v>36</v>
      </c>
      <c r="AJ103" s="91"/>
    </row>
    <row r="104" spans="1:36" ht="18" customHeight="1">
      <c r="A104" s="855"/>
      <c r="B104" s="856"/>
      <c r="C104" s="85"/>
      <c r="D104" s="75"/>
      <c r="E104" s="76"/>
      <c r="F104" s="76"/>
      <c r="G104" s="76"/>
      <c r="H104" s="76"/>
      <c r="I104" s="77"/>
      <c r="J104" s="96"/>
      <c r="K104" s="79"/>
      <c r="L104" s="857"/>
      <c r="M104" s="858"/>
      <c r="N104" s="113"/>
      <c r="O104" s="104"/>
      <c r="P104" s="118"/>
      <c r="Q104" s="115"/>
      <c r="R104" s="115"/>
      <c r="S104" s="108"/>
      <c r="T104" s="109"/>
      <c r="U104" s="831"/>
      <c r="V104" s="832"/>
      <c r="W104" s="833"/>
      <c r="X104" s="834"/>
      <c r="Y104" s="835"/>
      <c r="Z104" s="6"/>
      <c r="AA104" s="99"/>
      <c r="AB104" s="383" t="s">
        <v>49</v>
      </c>
      <c r="AC104" s="98"/>
      <c r="AD104" s="98">
        <v>10.445</v>
      </c>
      <c r="AE104" s="91" t="s">
        <v>32</v>
      </c>
      <c r="AG104" s="5"/>
      <c r="AH104" s="98" t="s">
        <v>50</v>
      </c>
      <c r="AI104" s="98" t="s">
        <v>38</v>
      </c>
      <c r="AJ104" s="91"/>
    </row>
    <row r="105" spans="1:36" ht="18" customHeight="1">
      <c r="A105" s="855"/>
      <c r="B105" s="856"/>
      <c r="C105" s="85"/>
      <c r="D105" s="75"/>
      <c r="E105" s="76"/>
      <c r="F105" s="76"/>
      <c r="G105" s="76"/>
      <c r="H105" s="76"/>
      <c r="I105" s="77"/>
      <c r="J105" s="96"/>
      <c r="K105" s="79"/>
      <c r="L105" s="857"/>
      <c r="M105" s="858"/>
      <c r="N105" s="113"/>
      <c r="O105" s="104"/>
      <c r="P105" s="120"/>
      <c r="Q105" s="110"/>
      <c r="R105" s="110"/>
      <c r="S105" s="108"/>
      <c r="T105" s="109"/>
      <c r="U105" s="831"/>
      <c r="V105" s="832"/>
      <c r="W105" s="833"/>
      <c r="X105" s="834"/>
      <c r="Y105" s="835"/>
      <c r="Z105" s="6"/>
      <c r="AA105" s="99"/>
      <c r="AB105" s="384" t="s">
        <v>51</v>
      </c>
      <c r="AC105" s="98"/>
      <c r="AD105" s="98">
        <v>0.1187</v>
      </c>
      <c r="AE105" s="91" t="s">
        <v>21</v>
      </c>
      <c r="AG105" s="5"/>
      <c r="AH105" s="98" t="s">
        <v>41</v>
      </c>
      <c r="AI105" s="98" t="s">
        <v>42</v>
      </c>
      <c r="AJ105" s="91"/>
    </row>
    <row r="106" spans="1:36" ht="18" customHeight="1">
      <c r="A106" s="855"/>
      <c r="B106" s="856"/>
      <c r="C106" s="85"/>
      <c r="D106" s="75"/>
      <c r="E106" s="76"/>
      <c r="F106" s="76"/>
      <c r="G106" s="76"/>
      <c r="H106" s="76"/>
      <c r="I106" s="77"/>
      <c r="J106" s="96"/>
      <c r="K106" s="79"/>
      <c r="L106" s="857"/>
      <c r="M106" s="858"/>
      <c r="N106" s="113"/>
      <c r="O106" s="104"/>
      <c r="P106" s="120"/>
      <c r="Q106" s="122"/>
      <c r="R106" s="123"/>
      <c r="S106" s="108"/>
      <c r="T106" s="109"/>
      <c r="U106" s="831"/>
      <c r="V106" s="832"/>
      <c r="W106" s="833"/>
      <c r="X106" s="834"/>
      <c r="Y106" s="835"/>
      <c r="Z106" s="6"/>
      <c r="AA106" s="99"/>
      <c r="AB106" s="98" t="s">
        <v>52</v>
      </c>
      <c r="AC106" s="98"/>
      <c r="AD106" s="98">
        <v>0.75309999999999999</v>
      </c>
      <c r="AE106" s="91" t="s">
        <v>21</v>
      </c>
      <c r="AG106" s="5"/>
      <c r="AH106" s="98"/>
      <c r="AI106" s="98"/>
      <c r="AJ106" s="91"/>
    </row>
    <row r="107" spans="1:36" ht="18" customHeight="1">
      <c r="A107" s="855"/>
      <c r="B107" s="856"/>
      <c r="C107" s="85"/>
      <c r="D107" s="75"/>
      <c r="E107" s="76"/>
      <c r="F107" s="76"/>
      <c r="G107" s="76"/>
      <c r="H107" s="76"/>
      <c r="I107" s="77"/>
      <c r="J107" s="96"/>
      <c r="K107" s="79"/>
      <c r="L107" s="857"/>
      <c r="M107" s="858"/>
      <c r="N107" s="6"/>
      <c r="O107" s="104"/>
      <c r="P107" s="124"/>
      <c r="Q107" s="120"/>
      <c r="R107" s="120"/>
      <c r="S107" s="82"/>
      <c r="T107" s="109"/>
      <c r="U107" s="831"/>
      <c r="V107" s="832"/>
      <c r="W107" s="833"/>
      <c r="X107" s="834"/>
      <c r="Y107" s="835"/>
      <c r="Z107" s="6"/>
      <c r="AA107" s="99"/>
      <c r="AB107" s="98"/>
      <c r="AC107" s="125"/>
      <c r="AD107" s="125"/>
      <c r="AE107" s="91"/>
      <c r="AF107" s="98"/>
      <c r="AG107" s="41"/>
      <c r="AH107" s="42"/>
      <c r="AI107" s="112"/>
      <c r="AJ107" s="43"/>
    </row>
    <row r="108" spans="1:36" ht="18" customHeight="1">
      <c r="A108" s="855"/>
      <c r="B108" s="856"/>
      <c r="C108" s="85"/>
      <c r="D108" s="75"/>
      <c r="E108" s="76"/>
      <c r="F108" s="76"/>
      <c r="G108" s="76"/>
      <c r="H108" s="76"/>
      <c r="I108" s="77"/>
      <c r="J108" s="96"/>
      <c r="K108" s="79"/>
      <c r="L108" s="857"/>
      <c r="M108" s="858"/>
      <c r="N108" s="6"/>
      <c r="O108" s="104"/>
      <c r="P108" s="120"/>
      <c r="Q108" s="120"/>
      <c r="R108" s="120"/>
      <c r="S108" s="82"/>
      <c r="T108" s="109"/>
      <c r="U108" s="831"/>
      <c r="V108" s="832"/>
      <c r="W108" s="833"/>
      <c r="X108" s="834"/>
      <c r="Y108" s="835"/>
      <c r="Z108" s="6"/>
      <c r="AA108" s="99"/>
      <c r="AB108" s="98" t="s">
        <v>53</v>
      </c>
      <c r="AC108" s="126"/>
      <c r="AD108" s="127" t="s">
        <v>54</v>
      </c>
      <c r="AE108" s="91"/>
      <c r="AG108" s="128" t="s">
        <v>55</v>
      </c>
      <c r="AH108" s="128" t="s">
        <v>56</v>
      </c>
      <c r="AI108" s="129"/>
      <c r="AJ108" s="130"/>
    </row>
    <row r="109" spans="1:36" ht="18" customHeight="1">
      <c r="A109" s="855"/>
      <c r="B109" s="856"/>
      <c r="C109" s="85"/>
      <c r="D109" s="75"/>
      <c r="E109" s="76"/>
      <c r="F109" s="76"/>
      <c r="G109" s="76"/>
      <c r="H109" s="76"/>
      <c r="I109" s="77"/>
      <c r="J109" s="96"/>
      <c r="K109" s="79"/>
      <c r="L109" s="857"/>
      <c r="M109" s="858"/>
      <c r="N109" s="6"/>
      <c r="O109" s="104"/>
      <c r="P109" s="120"/>
      <c r="Q109" s="89"/>
      <c r="R109" s="89"/>
      <c r="S109" s="82"/>
      <c r="T109" s="116"/>
      <c r="U109" s="831"/>
      <c r="V109" s="832"/>
      <c r="W109" s="833"/>
      <c r="X109" s="834"/>
      <c r="Y109" s="835"/>
      <c r="Z109" s="6"/>
      <c r="AA109" s="99"/>
      <c r="AB109" s="98" t="s">
        <v>57</v>
      </c>
      <c r="AC109" s="98"/>
      <c r="AD109" s="98" t="s">
        <v>58</v>
      </c>
      <c r="AE109" s="91"/>
      <c r="AG109" s="5"/>
      <c r="AH109" s="90" t="s">
        <v>35</v>
      </c>
      <c r="AI109" s="90" t="s">
        <v>36</v>
      </c>
      <c r="AJ109" s="91"/>
    </row>
    <row r="110" spans="1:36" ht="18" customHeight="1">
      <c r="A110" s="855"/>
      <c r="B110" s="856"/>
      <c r="C110" s="85"/>
      <c r="D110" s="75"/>
      <c r="E110" s="76"/>
      <c r="F110" s="76"/>
      <c r="G110" s="76"/>
      <c r="H110" s="76"/>
      <c r="I110" s="77"/>
      <c r="J110" s="96"/>
      <c r="K110" s="79"/>
      <c r="L110" s="857"/>
      <c r="M110" s="858"/>
      <c r="N110" s="6"/>
      <c r="O110" s="80"/>
      <c r="P110" s="85"/>
      <c r="Q110" s="131"/>
      <c r="R110" s="132"/>
      <c r="S110" s="82"/>
      <c r="T110" s="133"/>
      <c r="U110" s="831"/>
      <c r="V110" s="832"/>
      <c r="W110" s="833"/>
      <c r="X110" s="834"/>
      <c r="Y110" s="835"/>
      <c r="Z110" s="6"/>
      <c r="AA110" s="99"/>
      <c r="AB110" s="98"/>
      <c r="AC110" s="98"/>
      <c r="AD110" s="98" t="s">
        <v>59</v>
      </c>
      <c r="AE110" s="91"/>
      <c r="AG110" s="5" t="str">
        <f>AH110</f>
        <v>Jack Hammer</v>
      </c>
      <c r="AH110" s="98" t="s">
        <v>60</v>
      </c>
      <c r="AI110" s="98" t="s">
        <v>38</v>
      </c>
      <c r="AJ110" s="91"/>
    </row>
    <row r="111" spans="1:36" ht="18" customHeight="1" thickBot="1">
      <c r="A111" s="134"/>
      <c r="B111" s="135"/>
      <c r="C111" s="136"/>
      <c r="D111" s="137"/>
      <c r="E111" s="137"/>
      <c r="F111" s="137"/>
      <c r="G111" s="137"/>
      <c r="H111" s="137"/>
      <c r="I111" s="138"/>
      <c r="J111" s="139"/>
      <c r="K111" s="140"/>
      <c r="L111" s="141"/>
      <c r="M111" s="142"/>
      <c r="N111" s="6"/>
      <c r="O111" s="80"/>
      <c r="P111" s="85"/>
      <c r="Q111" s="131"/>
      <c r="R111" s="132"/>
      <c r="S111" s="82"/>
      <c r="T111" s="390"/>
      <c r="U111" s="831"/>
      <c r="V111" s="832"/>
      <c r="W111" s="833"/>
      <c r="X111" s="834"/>
      <c r="Y111" s="835"/>
      <c r="Z111" s="6"/>
      <c r="AA111" s="99"/>
      <c r="AB111" s="98" t="s">
        <v>38</v>
      </c>
      <c r="AC111" s="98"/>
      <c r="AD111" s="98"/>
      <c r="AE111" s="91"/>
      <c r="AG111" s="5" t="str">
        <f>AH111</f>
        <v>Dump Truck</v>
      </c>
      <c r="AH111" s="98" t="s">
        <v>41</v>
      </c>
      <c r="AI111" s="98" t="s">
        <v>42</v>
      </c>
      <c r="AJ111" s="91"/>
    </row>
    <row r="112" spans="1:36" ht="18" customHeight="1" thickTop="1">
      <c r="A112" s="143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6"/>
      <c r="O112" s="80"/>
      <c r="P112" s="85"/>
      <c r="Q112" s="131"/>
      <c r="R112" s="132"/>
      <c r="S112" s="82"/>
      <c r="T112" s="390"/>
      <c r="U112" s="831"/>
      <c r="V112" s="832"/>
      <c r="W112" s="833"/>
      <c r="X112" s="834"/>
      <c r="Y112" s="835"/>
      <c r="Z112" s="6"/>
      <c r="AA112" s="99"/>
      <c r="AB112" s="98" t="s">
        <v>61</v>
      </c>
      <c r="AC112" s="98"/>
      <c r="AD112" s="98"/>
      <c r="AE112" s="91"/>
      <c r="AG112" s="5" t="str">
        <f>AH112</f>
        <v>Compressor</v>
      </c>
      <c r="AH112" s="98" t="s">
        <v>62</v>
      </c>
      <c r="AI112" s="98"/>
      <c r="AJ112" s="91"/>
    </row>
    <row r="113" spans="1:42" ht="17.25" customHeight="1">
      <c r="A113" s="145" t="s">
        <v>63</v>
      </c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6"/>
      <c r="O113" s="80"/>
      <c r="P113" s="85"/>
      <c r="Q113" s="131"/>
      <c r="R113" s="132"/>
      <c r="S113" s="82"/>
      <c r="T113" s="147"/>
      <c r="U113" s="831"/>
      <c r="V113" s="832"/>
      <c r="W113" s="833"/>
      <c r="X113" s="834"/>
      <c r="Y113" s="835"/>
      <c r="Z113" s="6"/>
      <c r="AA113" s="148"/>
      <c r="AB113" s="98" t="s">
        <v>42</v>
      </c>
      <c r="AC113" s="98"/>
      <c r="AD113" s="98"/>
      <c r="AE113" s="91"/>
      <c r="AG113" s="5" t="s">
        <v>64</v>
      </c>
      <c r="AH113" s="6"/>
      <c r="AI113" s="98"/>
      <c r="AJ113" s="7"/>
    </row>
    <row r="114" spans="1:42" ht="15" customHeight="1" thickBot="1">
      <c r="A114" s="149"/>
      <c r="B114" s="150"/>
      <c r="C114" s="150"/>
      <c r="D114" s="150"/>
      <c r="E114" s="150"/>
      <c r="F114" s="150"/>
      <c r="G114" s="150"/>
      <c r="H114" s="150"/>
      <c r="I114" s="150"/>
      <c r="J114" s="150"/>
      <c r="K114" s="150"/>
      <c r="L114" s="150"/>
      <c r="M114" s="150"/>
      <c r="N114" s="6"/>
      <c r="O114" s="80"/>
      <c r="P114" s="85"/>
      <c r="Q114" s="131"/>
      <c r="R114" s="132"/>
      <c r="S114" s="82"/>
      <c r="T114" s="151"/>
      <c r="U114" s="831"/>
      <c r="V114" s="832"/>
      <c r="W114" s="833"/>
      <c r="X114" s="834"/>
      <c r="Y114" s="835"/>
      <c r="Z114" s="6"/>
      <c r="AA114" s="99"/>
      <c r="AB114" s="98"/>
      <c r="AC114" s="98"/>
      <c r="AD114" s="98"/>
      <c r="AE114" s="91"/>
      <c r="AF114" s="152"/>
      <c r="AG114" s="153"/>
      <c r="AH114" s="153"/>
      <c r="AI114" s="153"/>
      <c r="AJ114" s="3"/>
    </row>
    <row r="115" spans="1:42" ht="18" customHeight="1" thickTop="1">
      <c r="A115" s="839" t="s">
        <v>65</v>
      </c>
      <c r="B115" s="840"/>
      <c r="C115" s="843" t="s">
        <v>66</v>
      </c>
      <c r="D115" s="844"/>
      <c r="E115" s="844"/>
      <c r="F115" s="844"/>
      <c r="G115" s="844"/>
      <c r="H115" s="844"/>
      <c r="I115" s="845"/>
      <c r="J115" s="849" t="s">
        <v>67</v>
      </c>
      <c r="K115" s="850"/>
      <c r="L115" s="849" t="s">
        <v>67</v>
      </c>
      <c r="M115" s="851"/>
      <c r="N115" s="6"/>
      <c r="O115" s="80" t="str">
        <f>IF(U115=0,"",O114+1)</f>
        <v/>
      </c>
      <c r="P115" s="154" t="str">
        <f>IF(U115=0,"",HLOOKUP(LARGE(#REF!,#REF!),#REF!,3,FALSE))</f>
        <v/>
      </c>
      <c r="Q115" s="154"/>
      <c r="R115" s="155"/>
      <c r="S115" s="131"/>
      <c r="T115" s="132"/>
      <c r="U115" s="831"/>
      <c r="V115" s="832"/>
      <c r="W115" s="833"/>
      <c r="X115" s="834"/>
      <c r="Y115" s="835"/>
      <c r="Z115" s="6"/>
      <c r="AA115" s="156"/>
      <c r="AB115" s="112"/>
      <c r="AC115" s="112"/>
      <c r="AD115" s="112"/>
      <c r="AE115" s="157"/>
      <c r="AF115" s="152"/>
      <c r="AG115" s="152"/>
      <c r="AH115" s="152"/>
      <c r="AI115" s="152"/>
    </row>
    <row r="116" spans="1:42" ht="18" customHeight="1" thickBot="1">
      <c r="A116" s="841"/>
      <c r="B116" s="842"/>
      <c r="C116" s="846"/>
      <c r="D116" s="847"/>
      <c r="E116" s="847"/>
      <c r="F116" s="847"/>
      <c r="G116" s="847"/>
      <c r="H116" s="847"/>
      <c r="I116" s="848"/>
      <c r="J116" s="852" t="s">
        <v>68</v>
      </c>
      <c r="K116" s="853"/>
      <c r="L116" s="846" t="s">
        <v>69</v>
      </c>
      <c r="M116" s="854"/>
      <c r="N116" s="6"/>
      <c r="O116" s="80"/>
      <c r="P116" s="131"/>
      <c r="Q116" s="131"/>
      <c r="R116" s="132"/>
      <c r="S116" s="131"/>
      <c r="T116" s="158"/>
      <c r="U116" s="831"/>
      <c r="V116" s="832"/>
      <c r="W116" s="833"/>
      <c r="X116" s="834"/>
      <c r="Y116" s="835"/>
      <c r="Z116" s="6"/>
      <c r="AA116" s="159"/>
      <c r="AB116" s="152"/>
      <c r="AC116" s="152"/>
      <c r="AD116" s="152"/>
      <c r="AE116" s="152"/>
      <c r="AF116" s="152"/>
      <c r="AG116" s="152"/>
      <c r="AH116" s="152"/>
      <c r="AI116" s="152"/>
    </row>
    <row r="117" spans="1:42" ht="18" customHeight="1" thickTop="1">
      <c r="A117" s="160"/>
      <c r="B117" s="60"/>
      <c r="C117" s="161"/>
      <c r="D117" s="65"/>
      <c r="E117" s="65"/>
      <c r="F117" s="65"/>
      <c r="G117" s="65"/>
      <c r="H117" s="65"/>
      <c r="I117" s="162"/>
      <c r="J117" s="163"/>
      <c r="K117" s="55"/>
      <c r="L117" s="164"/>
      <c r="M117" s="165"/>
      <c r="N117" s="166"/>
      <c r="O117" s="167"/>
      <c r="P117" s="168"/>
      <c r="Q117" s="154"/>
      <c r="R117" s="154"/>
      <c r="S117" s="169"/>
      <c r="T117" s="170"/>
      <c r="U117" s="831"/>
      <c r="V117" s="832"/>
      <c r="W117" s="833"/>
      <c r="X117" s="834"/>
      <c r="Y117" s="835"/>
      <c r="Z117" s="6"/>
      <c r="AA117" s="171"/>
      <c r="AB117" s="153"/>
      <c r="AC117" s="153"/>
      <c r="AD117" s="172"/>
      <c r="AE117" s="152"/>
      <c r="AF117" s="2"/>
      <c r="AG117" s="173" t="s">
        <v>70</v>
      </c>
      <c r="AH117" s="153"/>
      <c r="AI117" s="153"/>
      <c r="AJ117" s="174" t="s">
        <v>71</v>
      </c>
      <c r="AL117" s="836" t="s">
        <v>72</v>
      </c>
      <c r="AM117" s="837"/>
      <c r="AN117" s="837"/>
      <c r="AO117" s="837"/>
      <c r="AP117" s="838"/>
    </row>
    <row r="118" spans="1:42" ht="18" customHeight="1">
      <c r="A118" s="175"/>
      <c r="B118" s="176"/>
      <c r="C118" s="177"/>
      <c r="D118" s="178"/>
      <c r="E118" s="179"/>
      <c r="F118" s="179"/>
      <c r="G118" s="179"/>
      <c r="H118" s="179"/>
      <c r="I118" s="180"/>
      <c r="J118" s="181"/>
      <c r="K118" s="182"/>
      <c r="L118" s="823"/>
      <c r="M118" s="824"/>
      <c r="N118" s="166"/>
      <c r="O118" s="80"/>
      <c r="P118" s="85"/>
      <c r="Q118" s="131"/>
      <c r="R118" s="131"/>
      <c r="S118" s="183"/>
      <c r="T118" s="184"/>
      <c r="U118" s="831"/>
      <c r="V118" s="832"/>
      <c r="W118" s="833"/>
      <c r="X118" s="834"/>
      <c r="Y118" s="835"/>
      <c r="Z118" s="6"/>
      <c r="AA118" s="99" t="s">
        <v>73</v>
      </c>
      <c r="AB118" s="185" t="s">
        <v>74</v>
      </c>
      <c r="AC118" s="98"/>
      <c r="AD118" s="91"/>
      <c r="AE118" s="152"/>
      <c r="AF118" s="5"/>
      <c r="AG118" s="98"/>
      <c r="AH118" s="98"/>
      <c r="AI118" s="98"/>
      <c r="AJ118" s="186"/>
      <c r="AL118" s="5"/>
      <c r="AM118" s="6"/>
      <c r="AN118" s="6"/>
      <c r="AO118" s="6"/>
      <c r="AP118" s="7"/>
    </row>
    <row r="119" spans="1:42" ht="18" customHeight="1">
      <c r="A119" s="175"/>
      <c r="B119" s="187"/>
      <c r="C119" s="188"/>
      <c r="D119" s="178"/>
      <c r="E119" s="189"/>
      <c r="F119" s="178"/>
      <c r="G119" s="178"/>
      <c r="H119" s="178"/>
      <c r="I119" s="190"/>
      <c r="J119" s="191"/>
      <c r="K119" s="192"/>
      <c r="L119" s="823"/>
      <c r="M119" s="824"/>
      <c r="N119" s="6"/>
      <c r="O119" s="80"/>
      <c r="P119" s="85"/>
      <c r="Q119" s="131"/>
      <c r="R119" s="131"/>
      <c r="S119" s="183"/>
      <c r="T119" s="184"/>
      <c r="U119" s="831"/>
      <c r="V119" s="832"/>
      <c r="W119" s="833"/>
      <c r="X119" s="834"/>
      <c r="Y119" s="835"/>
      <c r="Z119" s="6"/>
      <c r="AA119" s="99">
        <v>1.1000000000000001</v>
      </c>
      <c r="AB119" s="98" t="s">
        <v>75</v>
      </c>
      <c r="AC119" s="193">
        <v>1.17</v>
      </c>
      <c r="AD119" s="91" t="s">
        <v>21</v>
      </c>
      <c r="AE119" s="152"/>
      <c r="AF119" s="194" t="s">
        <v>76</v>
      </c>
      <c r="AG119" s="98" t="s">
        <v>77</v>
      </c>
      <c r="AH119" s="98">
        <v>1.2585999999999999</v>
      </c>
      <c r="AI119" s="98" t="s">
        <v>78</v>
      </c>
      <c r="AJ119" s="186" t="s">
        <v>79</v>
      </c>
      <c r="AL119" s="5"/>
      <c r="AM119" s="6"/>
      <c r="AN119" s="6"/>
      <c r="AO119" s="6"/>
      <c r="AP119" s="7"/>
    </row>
    <row r="120" spans="1:42" ht="18" customHeight="1">
      <c r="A120" s="175"/>
      <c r="B120" s="195"/>
      <c r="C120" s="188"/>
      <c r="D120" s="178"/>
      <c r="E120" s="196"/>
      <c r="F120" s="178"/>
      <c r="G120" s="178"/>
      <c r="H120" s="178"/>
      <c r="I120" s="190"/>
      <c r="J120" s="197"/>
      <c r="K120" s="176"/>
      <c r="L120" s="823"/>
      <c r="M120" s="824"/>
      <c r="N120" s="6"/>
      <c r="O120" s="80"/>
      <c r="P120" s="85"/>
      <c r="Q120" s="131"/>
      <c r="R120" s="131"/>
      <c r="S120" s="183"/>
      <c r="T120" s="184"/>
      <c r="U120" s="831"/>
      <c r="V120" s="832"/>
      <c r="W120" s="833"/>
      <c r="X120" s="834"/>
      <c r="Y120" s="835"/>
      <c r="Z120" s="6"/>
      <c r="AA120" s="99" t="s">
        <v>80</v>
      </c>
      <c r="AB120" s="98" t="s">
        <v>81</v>
      </c>
      <c r="AC120" s="198">
        <f>176/50</f>
        <v>3.52</v>
      </c>
      <c r="AD120" s="91" t="s">
        <v>32</v>
      </c>
      <c r="AE120" s="159"/>
      <c r="AF120" s="5"/>
      <c r="AG120" s="98" t="s">
        <v>82</v>
      </c>
      <c r="AH120" s="98">
        <v>1.2</v>
      </c>
      <c r="AI120" s="98" t="s">
        <v>78</v>
      </c>
      <c r="AJ120" s="186"/>
      <c r="AL120" s="5"/>
      <c r="AM120" s="98" t="s">
        <v>83</v>
      </c>
      <c r="AN120" s="6"/>
      <c r="AO120" s="6"/>
      <c r="AP120" s="7"/>
    </row>
    <row r="121" spans="1:42" ht="18" customHeight="1">
      <c r="A121" s="175"/>
      <c r="B121" s="195"/>
      <c r="C121" s="199"/>
      <c r="D121" s="200"/>
      <c r="E121" s="200"/>
      <c r="F121" s="200"/>
      <c r="G121" s="200"/>
      <c r="H121" s="200"/>
      <c r="I121" s="200"/>
      <c r="J121" s="201"/>
      <c r="K121" s="202"/>
      <c r="L121" s="823"/>
      <c r="M121" s="824"/>
      <c r="N121" s="6"/>
      <c r="O121" s="80"/>
      <c r="P121" s="85"/>
      <c r="Q121" s="131"/>
      <c r="R121" s="131"/>
      <c r="S121" s="183"/>
      <c r="T121" s="184"/>
      <c r="U121" s="831"/>
      <c r="V121" s="832"/>
      <c r="W121" s="833"/>
      <c r="X121" s="834"/>
      <c r="Y121" s="835"/>
      <c r="Z121" s="6"/>
      <c r="AA121" s="99">
        <v>15</v>
      </c>
      <c r="AB121" s="98" t="s">
        <v>84</v>
      </c>
      <c r="AC121" s="98">
        <v>0.50880000000000003</v>
      </c>
      <c r="AD121" s="91" t="s">
        <v>21</v>
      </c>
      <c r="AE121" s="159"/>
      <c r="AF121" s="5"/>
      <c r="AH121" s="98"/>
      <c r="AI121" s="98"/>
      <c r="AJ121" s="186" t="str">
        <f>AG122</f>
        <v>Whell Loader</v>
      </c>
      <c r="AL121" s="5"/>
      <c r="AM121" s="98" t="s">
        <v>85</v>
      </c>
      <c r="AN121" s="6"/>
      <c r="AO121" s="6"/>
      <c r="AP121" s="7"/>
    </row>
    <row r="122" spans="1:42" ht="18" customHeight="1">
      <c r="A122" s="175"/>
      <c r="B122" s="187"/>
      <c r="C122" s="203"/>
      <c r="D122" s="196"/>
      <c r="E122" s="178"/>
      <c r="F122" s="178"/>
      <c r="G122" s="178"/>
      <c r="H122" s="178"/>
      <c r="I122" s="190"/>
      <c r="J122" s="204"/>
      <c r="K122" s="205"/>
      <c r="L122" s="823"/>
      <c r="M122" s="824"/>
      <c r="N122" s="6"/>
      <c r="O122" s="80"/>
      <c r="P122" s="85"/>
      <c r="Q122" s="131"/>
      <c r="R122" s="131"/>
      <c r="S122" s="183"/>
      <c r="T122" s="184"/>
      <c r="U122" s="831"/>
      <c r="V122" s="832"/>
      <c r="W122" s="833"/>
      <c r="X122" s="834"/>
      <c r="Y122" s="835"/>
      <c r="Z122" s="6"/>
      <c r="AA122" s="99" t="s">
        <v>32</v>
      </c>
      <c r="AB122" s="98"/>
      <c r="AC122" s="98"/>
      <c r="AD122" s="91"/>
      <c r="AE122" s="152"/>
      <c r="AF122" s="194" t="s">
        <v>76</v>
      </c>
      <c r="AG122" s="98" t="s">
        <v>83</v>
      </c>
      <c r="AH122" s="98"/>
      <c r="AI122" s="98"/>
      <c r="AJ122" s="186" t="str">
        <f>AG123</f>
        <v>Dump Truck</v>
      </c>
      <c r="AL122" s="5"/>
      <c r="AM122" s="98" t="s">
        <v>86</v>
      </c>
      <c r="AN122" s="6"/>
      <c r="AO122" s="6"/>
      <c r="AP122" s="7"/>
    </row>
    <row r="123" spans="1:42" ht="18" customHeight="1">
      <c r="A123" s="175"/>
      <c r="B123" s="187"/>
      <c r="C123" s="206"/>
      <c r="D123" s="207"/>
      <c r="E123" s="178"/>
      <c r="F123" s="178"/>
      <c r="G123" s="178"/>
      <c r="H123" s="178"/>
      <c r="I123" s="190"/>
      <c r="J123" s="208"/>
      <c r="K123" s="209"/>
      <c r="L123" s="823"/>
      <c r="M123" s="824"/>
      <c r="N123" s="6"/>
      <c r="O123" s="80"/>
      <c r="P123" s="85"/>
      <c r="Q123" s="131"/>
      <c r="R123" s="131"/>
      <c r="S123" s="183"/>
      <c r="T123" s="184"/>
      <c r="U123" s="831"/>
      <c r="V123" s="832"/>
      <c r="W123" s="833"/>
      <c r="X123" s="834"/>
      <c r="Y123" s="835"/>
      <c r="Z123" s="6"/>
      <c r="AA123" s="99"/>
      <c r="AB123" s="98" t="s">
        <v>87</v>
      </c>
      <c r="AC123" s="98">
        <v>1.1044</v>
      </c>
      <c r="AD123" s="91" t="s">
        <v>88</v>
      </c>
      <c r="AE123" s="152"/>
      <c r="AF123" s="194"/>
      <c r="AG123" s="98" t="s">
        <v>41</v>
      </c>
      <c r="AH123" s="98"/>
      <c r="AI123" s="98"/>
      <c r="AJ123" s="7"/>
      <c r="AL123" s="5"/>
      <c r="AM123" s="98" t="s">
        <v>89</v>
      </c>
      <c r="AN123" s="6"/>
      <c r="AO123" s="6"/>
      <c r="AP123" s="7"/>
    </row>
    <row r="124" spans="1:42" ht="18" customHeight="1" thickBot="1">
      <c r="A124" s="175"/>
      <c r="B124" s="210"/>
      <c r="C124" s="211"/>
      <c r="D124" s="212"/>
      <c r="E124" s="178"/>
      <c r="F124" s="178"/>
      <c r="G124" s="178"/>
      <c r="H124" s="178"/>
      <c r="I124" s="190"/>
      <c r="J124" s="213"/>
      <c r="K124" s="187"/>
      <c r="L124" s="823"/>
      <c r="M124" s="824"/>
      <c r="N124" s="6"/>
      <c r="O124" s="214"/>
      <c r="P124" s="215"/>
      <c r="Q124" s="216"/>
      <c r="R124" s="216"/>
      <c r="S124" s="217"/>
      <c r="T124" s="218"/>
      <c r="U124" s="831"/>
      <c r="V124" s="832"/>
      <c r="W124" s="833"/>
      <c r="X124" s="834"/>
      <c r="Y124" s="835"/>
      <c r="Z124" s="6"/>
      <c r="AA124" s="99"/>
      <c r="AB124" s="98" t="s">
        <v>89</v>
      </c>
      <c r="AC124" s="98">
        <v>0.28270000000000001</v>
      </c>
      <c r="AD124" s="91" t="s">
        <v>88</v>
      </c>
      <c r="AE124" s="152"/>
      <c r="AF124" s="194"/>
      <c r="AG124" s="98" t="s">
        <v>90</v>
      </c>
      <c r="AH124" s="98"/>
      <c r="AI124" s="98"/>
      <c r="AJ124" s="7"/>
      <c r="AL124" s="5"/>
      <c r="AM124" s="98" t="s">
        <v>43</v>
      </c>
      <c r="AN124" s="6"/>
      <c r="AO124" s="6"/>
      <c r="AP124" s="7"/>
    </row>
    <row r="125" spans="1:42" ht="18" customHeight="1" thickTop="1">
      <c r="A125" s="175"/>
      <c r="B125" s="210"/>
      <c r="C125" s="219"/>
      <c r="D125" s="207"/>
      <c r="E125" s="178"/>
      <c r="F125" s="178"/>
      <c r="G125" s="178"/>
      <c r="H125" s="178"/>
      <c r="I125" s="190"/>
      <c r="J125" s="213"/>
      <c r="K125" s="209"/>
      <c r="L125" s="823"/>
      <c r="M125" s="824"/>
      <c r="N125" s="6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1"/>
      <c r="AA125" s="99"/>
      <c r="AB125" s="98"/>
      <c r="AC125" s="98"/>
      <c r="AD125" s="91"/>
      <c r="AE125" s="152"/>
      <c r="AF125" s="194"/>
      <c r="AG125" s="98" t="s">
        <v>91</v>
      </c>
      <c r="AH125" s="98"/>
      <c r="AI125" s="98"/>
      <c r="AJ125" s="7"/>
      <c r="AL125" s="41"/>
      <c r="AM125" s="112"/>
      <c r="AN125" s="42"/>
      <c r="AO125" s="42"/>
      <c r="AP125" s="43"/>
    </row>
    <row r="126" spans="1:42" ht="18" customHeight="1">
      <c r="A126" s="175"/>
      <c r="B126" s="222"/>
      <c r="C126" s="223"/>
      <c r="D126" s="224"/>
      <c r="E126" s="225"/>
      <c r="F126" s="196"/>
      <c r="G126" s="178"/>
      <c r="H126" s="178"/>
      <c r="I126" s="190"/>
      <c r="J126" s="213"/>
      <c r="K126" s="226"/>
      <c r="L126" s="823"/>
      <c r="M126" s="824"/>
      <c r="N126" s="6"/>
      <c r="O126" s="227" t="s">
        <v>92</v>
      </c>
      <c r="P126" s="228"/>
      <c r="Q126" s="228"/>
      <c r="R126" s="228"/>
      <c r="S126" s="228"/>
      <c r="T126" s="228"/>
      <c r="U126" s="228"/>
      <c r="V126" s="228"/>
      <c r="W126" s="228"/>
      <c r="X126" s="228"/>
      <c r="Y126" s="229"/>
      <c r="AA126" s="99"/>
      <c r="AB126" s="98" t="s">
        <v>93</v>
      </c>
      <c r="AC126" s="98">
        <v>8.8353000000000002</v>
      </c>
      <c r="AD126" s="91" t="s">
        <v>88</v>
      </c>
      <c r="AE126" s="152"/>
      <c r="AF126" s="194"/>
      <c r="AG126" s="98" t="s">
        <v>89</v>
      </c>
      <c r="AH126" s="98"/>
      <c r="AI126" s="98"/>
      <c r="AJ126" s="7"/>
      <c r="AM126" s="98"/>
    </row>
    <row r="127" spans="1:42" ht="18" customHeight="1" thickBot="1">
      <c r="A127" s="175"/>
      <c r="B127" s="210"/>
      <c r="C127" s="230"/>
      <c r="D127" s="212"/>
      <c r="E127" s="231"/>
      <c r="F127" s="196"/>
      <c r="G127" s="178"/>
      <c r="H127" s="178"/>
      <c r="I127" s="190"/>
      <c r="J127" s="232"/>
      <c r="K127" s="195"/>
      <c r="L127" s="823"/>
      <c r="M127" s="824"/>
      <c r="N127" s="6"/>
      <c r="O127" s="233"/>
      <c r="P127" s="233"/>
      <c r="Q127" s="233"/>
      <c r="R127" s="233"/>
      <c r="S127" s="233"/>
      <c r="T127" s="233"/>
      <c r="U127" s="233"/>
      <c r="V127" s="233"/>
      <c r="W127" s="233"/>
      <c r="X127" s="233"/>
      <c r="Y127" s="234"/>
      <c r="AA127" s="99"/>
      <c r="AB127" s="98" t="s">
        <v>94</v>
      </c>
      <c r="AC127" s="98">
        <v>2.2088000000000001</v>
      </c>
      <c r="AD127" s="91"/>
      <c r="AE127" s="152"/>
      <c r="AF127" s="194" t="s">
        <v>76</v>
      </c>
      <c r="AG127" s="98" t="s">
        <v>95</v>
      </c>
      <c r="AH127" s="98"/>
      <c r="AI127" s="98"/>
      <c r="AJ127" s="7"/>
    </row>
    <row r="128" spans="1:42" ht="17.25" customHeight="1" thickTop="1" thickBot="1">
      <c r="A128" s="175"/>
      <c r="B128" s="226"/>
      <c r="C128" s="235"/>
      <c r="D128" s="178"/>
      <c r="E128" s="178"/>
      <c r="F128" s="178"/>
      <c r="G128" s="178"/>
      <c r="H128" s="178"/>
      <c r="I128" s="190"/>
      <c r="J128" s="236"/>
      <c r="K128" s="226"/>
      <c r="L128" s="823"/>
      <c r="M128" s="824"/>
      <c r="N128" s="6"/>
      <c r="O128" s="825" t="s">
        <v>0</v>
      </c>
      <c r="P128" s="827" t="s">
        <v>96</v>
      </c>
      <c r="Q128" s="828"/>
      <c r="R128" s="828"/>
      <c r="S128" s="237"/>
      <c r="T128" s="811" t="s">
        <v>97</v>
      </c>
      <c r="U128" s="813" t="s">
        <v>29</v>
      </c>
      <c r="V128" s="814"/>
      <c r="W128" s="817"/>
      <c r="X128" s="818"/>
      <c r="Y128" s="819"/>
      <c r="Z128" s="6"/>
      <c r="AA128" s="99"/>
      <c r="AB128" s="98" t="s">
        <v>98</v>
      </c>
      <c r="AC128" s="98">
        <v>1.1044</v>
      </c>
      <c r="AD128" s="91"/>
      <c r="AE128" s="152"/>
      <c r="AF128" s="238"/>
      <c r="AG128" s="112" t="s">
        <v>42</v>
      </c>
      <c r="AH128" s="112"/>
      <c r="AI128" s="112"/>
      <c r="AJ128" s="43"/>
    </row>
    <row r="129" spans="1:36" ht="18" customHeight="1" thickBot="1">
      <c r="A129" s="175"/>
      <c r="B129" s="226"/>
      <c r="C129" s="235"/>
      <c r="D129" s="178"/>
      <c r="E129" s="178"/>
      <c r="F129" s="178"/>
      <c r="G129" s="178"/>
      <c r="H129" s="178"/>
      <c r="I129" s="190"/>
      <c r="J129" s="236"/>
      <c r="K129" s="226"/>
      <c r="L129" s="823"/>
      <c r="M129" s="824"/>
      <c r="N129" s="6"/>
      <c r="O129" s="826"/>
      <c r="P129" s="829"/>
      <c r="Q129" s="830"/>
      <c r="R129" s="830"/>
      <c r="S129" s="239"/>
      <c r="T129" s="812"/>
      <c r="U129" s="815"/>
      <c r="V129" s="816"/>
      <c r="W129" s="820"/>
      <c r="X129" s="821"/>
      <c r="Y129" s="822"/>
      <c r="Z129" s="6"/>
      <c r="AA129" s="99"/>
      <c r="AB129" s="98"/>
      <c r="AC129" s="98"/>
      <c r="AD129" s="91"/>
      <c r="AE129" s="152"/>
      <c r="AF129" s="152"/>
      <c r="AG129" s="152"/>
      <c r="AH129" s="152"/>
      <c r="AI129" s="152"/>
    </row>
    <row r="130" spans="1:36" ht="17.25" customHeight="1" thickTop="1" thickBot="1">
      <c r="A130" s="240"/>
      <c r="B130" s="241"/>
      <c r="C130" s="242"/>
      <c r="D130" s="243"/>
      <c r="E130" s="243"/>
      <c r="F130" s="243"/>
      <c r="G130" s="243"/>
      <c r="H130" s="243"/>
      <c r="I130" s="244"/>
      <c r="J130" s="245"/>
      <c r="K130" s="241"/>
      <c r="L130" s="246"/>
      <c r="M130" s="247"/>
      <c r="N130" s="6"/>
      <c r="O130" s="63"/>
      <c r="P130" s="64"/>
      <c r="Q130" s="65"/>
      <c r="R130" s="65"/>
      <c r="S130" s="248"/>
      <c r="T130" s="249"/>
      <c r="U130" s="250"/>
      <c r="V130" s="250"/>
      <c r="W130" s="251"/>
      <c r="X130" s="252"/>
      <c r="Y130" s="253"/>
      <c r="Z130" s="6"/>
      <c r="AA130" s="238"/>
      <c r="AB130" s="112"/>
      <c r="AC130" s="112"/>
      <c r="AD130" s="157"/>
      <c r="AE130" s="152"/>
      <c r="AF130" s="2"/>
      <c r="AG130" s="173" t="s">
        <v>99</v>
      </c>
      <c r="AH130" s="153"/>
      <c r="AI130" s="172"/>
      <c r="AJ130" s="254" t="s">
        <v>100</v>
      </c>
    </row>
    <row r="131" spans="1:36" ht="15" customHeight="1" thickTop="1">
      <c r="A131" s="25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256"/>
      <c r="P131" s="257"/>
      <c r="Q131" s="258"/>
      <c r="R131" s="258"/>
      <c r="S131" s="259"/>
      <c r="T131" s="260"/>
      <c r="U131" s="261"/>
      <c r="V131" s="261"/>
      <c r="W131" s="262"/>
      <c r="X131" s="263"/>
      <c r="Y131" s="264"/>
      <c r="Z131" s="6"/>
      <c r="AA131" s="152"/>
      <c r="AB131" s="152"/>
      <c r="AC131" s="152"/>
      <c r="AD131" s="152"/>
      <c r="AE131" s="152"/>
      <c r="AF131" s="5"/>
      <c r="AG131" s="90" t="s">
        <v>35</v>
      </c>
      <c r="AH131" s="98" t="s">
        <v>10</v>
      </c>
      <c r="AI131" s="91"/>
      <c r="AJ131" s="265"/>
    </row>
    <row r="132" spans="1:36" ht="18" customHeight="1">
      <c r="A132" s="266" t="s">
        <v>101</v>
      </c>
      <c r="B132" s="267"/>
      <c r="C132" s="267"/>
      <c r="D132" s="267"/>
      <c r="E132" s="267"/>
      <c r="F132" s="267"/>
      <c r="G132" s="267"/>
      <c r="H132" s="267"/>
      <c r="I132" s="6"/>
      <c r="J132" s="6"/>
      <c r="K132" s="6"/>
      <c r="L132" s="6"/>
      <c r="M132" s="6"/>
      <c r="N132" s="6"/>
      <c r="O132" s="268">
        <v>1</v>
      </c>
      <c r="P132" s="269" t="s">
        <v>102</v>
      </c>
      <c r="Q132" s="270"/>
      <c r="R132" s="258"/>
      <c r="S132" s="259"/>
      <c r="T132" s="271"/>
      <c r="U132" s="807" t="s">
        <v>103</v>
      </c>
      <c r="V132" s="808"/>
      <c r="W132" s="262"/>
      <c r="X132" s="263"/>
      <c r="Y132" s="264"/>
      <c r="Z132" s="6"/>
      <c r="AA132" s="171"/>
      <c r="AB132" s="153" t="s">
        <v>104</v>
      </c>
      <c r="AC132" s="153" t="s">
        <v>105</v>
      </c>
      <c r="AD132" s="172"/>
      <c r="AE132" s="152"/>
      <c r="AF132" s="5"/>
      <c r="AG132" s="98" t="s">
        <v>106</v>
      </c>
      <c r="AH132" s="98" t="s">
        <v>107</v>
      </c>
      <c r="AI132" s="91">
        <v>0.67900000000000005</v>
      </c>
      <c r="AJ132" s="265">
        <v>0.84870000000000001</v>
      </c>
    </row>
    <row r="133" spans="1:36" ht="18" customHeight="1" thickBot="1">
      <c r="A133" s="272"/>
      <c r="B133" s="267"/>
      <c r="C133" s="267"/>
      <c r="D133" s="267"/>
      <c r="E133" s="267"/>
      <c r="F133" s="267"/>
      <c r="G133" s="267"/>
      <c r="H133" s="267"/>
      <c r="I133" s="6"/>
      <c r="J133" s="6"/>
      <c r="K133" s="6"/>
      <c r="L133" s="6"/>
      <c r="M133" s="6"/>
      <c r="N133" s="6"/>
      <c r="O133" s="268">
        <v>2</v>
      </c>
      <c r="P133" s="269" t="s">
        <v>108</v>
      </c>
      <c r="Q133" s="273"/>
      <c r="R133" s="258"/>
      <c r="S133" s="259"/>
      <c r="T133" s="274"/>
      <c r="U133" s="807" t="s">
        <v>103</v>
      </c>
      <c r="V133" s="808"/>
      <c r="W133" s="262"/>
      <c r="X133" s="263"/>
      <c r="Y133" s="264"/>
      <c r="Z133" s="6"/>
      <c r="AA133" s="99" t="s">
        <v>10</v>
      </c>
      <c r="AB133" s="98">
        <f>422.3/50</f>
        <v>8.4459999999999997</v>
      </c>
      <c r="AC133" s="98">
        <f>327.54/50</f>
        <v>6.5508000000000006</v>
      </c>
      <c r="AD133" s="91" t="s">
        <v>32</v>
      </c>
      <c r="AE133" s="152"/>
      <c r="AF133" s="5"/>
      <c r="AG133" s="98" t="s">
        <v>62</v>
      </c>
      <c r="AH133" s="98" t="s">
        <v>109</v>
      </c>
      <c r="AI133" s="91">
        <v>0.37080000000000002</v>
      </c>
      <c r="AJ133" s="265">
        <v>0.20599999999999999</v>
      </c>
    </row>
    <row r="134" spans="1:36" ht="18" customHeight="1" thickTop="1">
      <c r="A134" s="275"/>
      <c r="B134" s="276"/>
      <c r="C134" s="276"/>
      <c r="D134" s="276"/>
      <c r="E134" s="276"/>
      <c r="F134" s="277"/>
      <c r="G134" s="277"/>
      <c r="H134" s="278"/>
      <c r="I134" s="277"/>
      <c r="J134" s="278"/>
      <c r="K134" s="279"/>
      <c r="L134" s="6"/>
      <c r="M134" s="6"/>
      <c r="N134" s="6"/>
      <c r="O134" s="268">
        <v>3</v>
      </c>
      <c r="P134" s="269" t="s">
        <v>110</v>
      </c>
      <c r="Q134" s="273"/>
      <c r="R134" s="258"/>
      <c r="S134" s="259"/>
      <c r="T134" s="271"/>
      <c r="U134" s="807" t="s">
        <v>103</v>
      </c>
      <c r="V134" s="808"/>
      <c r="W134" s="262"/>
      <c r="X134" s="263"/>
      <c r="Y134" s="264"/>
      <c r="Z134" s="6"/>
      <c r="AA134" s="280" t="s">
        <v>17</v>
      </c>
      <c r="AB134" s="98">
        <v>0.54120000000000001</v>
      </c>
      <c r="AC134" s="98">
        <v>0.50239999999999996</v>
      </c>
      <c r="AD134" s="91" t="s">
        <v>21</v>
      </c>
      <c r="AE134" s="152"/>
      <c r="AF134" s="5"/>
      <c r="AG134" s="98"/>
      <c r="AH134" s="98"/>
      <c r="AI134" s="91"/>
      <c r="AJ134" s="265"/>
    </row>
    <row r="135" spans="1:36" ht="18" customHeight="1">
      <c r="A135" s="281" t="s">
        <v>111</v>
      </c>
      <c r="B135" s="282"/>
      <c r="C135" s="282"/>
      <c r="D135" s="282"/>
      <c r="E135" s="282"/>
      <c r="F135" s="283"/>
      <c r="G135" s="283"/>
      <c r="H135" s="284"/>
      <c r="I135" s="809" t="s">
        <v>112</v>
      </c>
      <c r="J135" s="810"/>
      <c r="K135" s="285"/>
      <c r="L135" s="6"/>
      <c r="M135" s="6"/>
      <c r="N135" s="6"/>
      <c r="O135" s="268">
        <v>4</v>
      </c>
      <c r="P135" s="269" t="s">
        <v>113</v>
      </c>
      <c r="Q135" s="273"/>
      <c r="R135" s="258"/>
      <c r="S135" s="259"/>
      <c r="T135" s="271"/>
      <c r="U135" s="807" t="s">
        <v>103</v>
      </c>
      <c r="V135" s="808"/>
      <c r="W135" s="262"/>
      <c r="X135" s="263"/>
      <c r="Y135" s="264"/>
      <c r="Z135" s="6"/>
      <c r="AA135" s="99" t="s">
        <v>114</v>
      </c>
      <c r="AB135" s="98">
        <v>0.74399999999999999</v>
      </c>
      <c r="AC135" s="98">
        <v>0.90529999999999999</v>
      </c>
      <c r="AD135" s="91" t="s">
        <v>21</v>
      </c>
      <c r="AE135" s="152"/>
      <c r="AF135" s="238"/>
      <c r="AG135" s="112"/>
      <c r="AH135" s="112"/>
      <c r="AI135" s="157"/>
      <c r="AJ135" s="265"/>
    </row>
    <row r="136" spans="1:36" ht="18" customHeight="1" thickBot="1">
      <c r="A136" s="286"/>
      <c r="B136" s="287"/>
      <c r="C136" s="287"/>
      <c r="D136" s="287"/>
      <c r="E136" s="287"/>
      <c r="F136" s="287"/>
      <c r="G136" s="287"/>
      <c r="H136" s="288"/>
      <c r="I136" s="287"/>
      <c r="J136" s="288"/>
      <c r="K136" s="289"/>
      <c r="L136" s="6"/>
      <c r="M136" s="6"/>
      <c r="N136" s="6"/>
      <c r="O136" s="268">
        <v>5</v>
      </c>
      <c r="P136" s="269" t="s">
        <v>115</v>
      </c>
      <c r="Q136" s="273"/>
      <c r="R136" s="258"/>
      <c r="S136" s="259"/>
      <c r="T136" s="271"/>
      <c r="U136" s="807" t="s">
        <v>103</v>
      </c>
      <c r="V136" s="808"/>
      <c r="W136" s="262"/>
      <c r="X136" s="263"/>
      <c r="Y136" s="264"/>
      <c r="Z136" s="6"/>
      <c r="AA136" s="99" t="s">
        <v>116</v>
      </c>
      <c r="AB136" s="98">
        <v>0.25</v>
      </c>
      <c r="AC136" s="98">
        <v>0.1</v>
      </c>
      <c r="AD136" s="91" t="s">
        <v>21</v>
      </c>
      <c r="AE136" s="152"/>
      <c r="AF136" s="2"/>
      <c r="AG136" s="173" t="s">
        <v>117</v>
      </c>
      <c r="AH136" s="153"/>
      <c r="AI136" s="172"/>
      <c r="AJ136" s="290" t="s">
        <v>118</v>
      </c>
    </row>
    <row r="137" spans="1:36" ht="18" customHeight="1" thickTop="1">
      <c r="A137" s="291" t="s">
        <v>119</v>
      </c>
      <c r="B137" s="292"/>
      <c r="C137" s="292"/>
      <c r="D137" s="292"/>
      <c r="E137" s="292"/>
      <c r="F137" s="293"/>
      <c r="G137" s="293"/>
      <c r="H137" s="294"/>
      <c r="I137" s="295"/>
      <c r="J137" s="296"/>
      <c r="K137" s="297"/>
      <c r="L137" s="6"/>
      <c r="M137" s="6"/>
      <c r="N137" s="6"/>
      <c r="O137" s="268">
        <v>6</v>
      </c>
      <c r="P137" s="269" t="s">
        <v>120</v>
      </c>
      <c r="Q137" s="273"/>
      <c r="R137" s="258"/>
      <c r="S137" s="259"/>
      <c r="T137" s="274"/>
      <c r="U137" s="807" t="s">
        <v>103</v>
      </c>
      <c r="V137" s="808"/>
      <c r="W137" s="262"/>
      <c r="X137" s="263"/>
      <c r="Y137" s="264"/>
      <c r="Z137" s="6"/>
      <c r="AA137" s="99" t="s">
        <v>121</v>
      </c>
      <c r="AB137" s="98">
        <v>2</v>
      </c>
      <c r="AC137" s="98">
        <v>0.8</v>
      </c>
      <c r="AD137" s="91" t="s">
        <v>32</v>
      </c>
      <c r="AE137" s="152"/>
      <c r="AF137" s="5"/>
      <c r="AG137" s="90" t="s">
        <v>35</v>
      </c>
      <c r="AH137" s="90" t="s">
        <v>10</v>
      </c>
      <c r="AI137" s="91"/>
      <c r="AJ137" s="298"/>
    </row>
    <row r="138" spans="1:36" ht="18" customHeight="1">
      <c r="A138" s="299" t="s">
        <v>122</v>
      </c>
      <c r="B138" s="300"/>
      <c r="C138" s="300"/>
      <c r="D138" s="300"/>
      <c r="E138" s="300"/>
      <c r="F138" s="273"/>
      <c r="G138" s="273"/>
      <c r="H138" s="301"/>
      <c r="I138" s="302"/>
      <c r="J138" s="303" t="s">
        <v>123</v>
      </c>
      <c r="K138" s="304"/>
      <c r="L138" s="6"/>
      <c r="M138" s="6"/>
      <c r="N138" s="6"/>
      <c r="O138" s="268">
        <v>7</v>
      </c>
      <c r="P138" s="269" t="s">
        <v>124</v>
      </c>
      <c r="Q138" s="273"/>
      <c r="R138" s="258"/>
      <c r="S138" s="259"/>
      <c r="T138" s="271"/>
      <c r="U138" s="807" t="s">
        <v>103</v>
      </c>
      <c r="V138" s="808"/>
      <c r="W138" s="262"/>
      <c r="X138" s="263"/>
      <c r="Y138" s="264"/>
      <c r="Z138" s="6"/>
      <c r="AA138" s="99" t="s">
        <v>125</v>
      </c>
      <c r="AB138" s="98"/>
      <c r="AC138" s="98"/>
      <c r="AD138" s="91"/>
      <c r="AE138" s="152"/>
      <c r="AF138" s="5"/>
      <c r="AG138" s="117" t="s">
        <v>64</v>
      </c>
      <c r="AH138" s="117" t="s">
        <v>126</v>
      </c>
      <c r="AI138" s="91">
        <v>0.33050000000000002</v>
      </c>
      <c r="AJ138" s="298">
        <v>0.37190000000000001</v>
      </c>
    </row>
    <row r="139" spans="1:36" ht="18" customHeight="1">
      <c r="A139" s="299"/>
      <c r="B139" s="300"/>
      <c r="C139" s="300"/>
      <c r="D139" s="300"/>
      <c r="E139" s="300"/>
      <c r="F139" s="273"/>
      <c r="G139" s="273"/>
      <c r="H139" s="301"/>
      <c r="I139" s="302"/>
      <c r="J139" s="303"/>
      <c r="K139" s="304"/>
      <c r="L139" s="6"/>
      <c r="M139" s="6"/>
      <c r="N139" s="6"/>
      <c r="O139" s="305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6"/>
      <c r="AA139" s="99"/>
      <c r="AB139" s="98"/>
      <c r="AC139" s="98"/>
      <c r="AD139" s="91"/>
      <c r="AE139" s="152"/>
      <c r="AF139" s="5"/>
      <c r="AG139" s="117" t="s">
        <v>127</v>
      </c>
      <c r="AH139" s="117" t="s">
        <v>128</v>
      </c>
      <c r="AI139" s="91">
        <v>0.3201</v>
      </c>
      <c r="AJ139" s="298">
        <v>0.1759</v>
      </c>
    </row>
    <row r="140" spans="1:36" ht="18" customHeight="1" thickBot="1">
      <c r="A140" s="299" t="s">
        <v>153</v>
      </c>
      <c r="B140" s="300"/>
      <c r="C140" s="300"/>
      <c r="D140" s="300"/>
      <c r="E140" s="300"/>
      <c r="F140" s="273"/>
      <c r="G140" s="273"/>
      <c r="H140" s="301"/>
      <c r="I140" s="302"/>
      <c r="J140" s="303"/>
      <c r="K140" s="304"/>
      <c r="L140" s="6"/>
      <c r="M140" s="6"/>
      <c r="N140" s="6"/>
      <c r="O140" s="316" t="str">
        <f>IF(T140=0,"",O138+1)</f>
        <v/>
      </c>
      <c r="P140" s="137"/>
      <c r="Q140" s="137"/>
      <c r="R140" s="137"/>
      <c r="S140" s="137"/>
      <c r="T140" s="317"/>
      <c r="U140" s="318"/>
      <c r="V140" s="318"/>
      <c r="W140" s="319"/>
      <c r="X140" s="141"/>
      <c r="Y140" s="142"/>
      <c r="Z140" s="6"/>
      <c r="AA140" s="99" t="str">
        <f>AB123</f>
        <v>Conc. Mixer</v>
      </c>
      <c r="AB140" s="98"/>
      <c r="AC140" s="98"/>
      <c r="AD140" s="91"/>
      <c r="AE140" s="152"/>
      <c r="AF140" s="5"/>
      <c r="AG140" s="117" t="s">
        <v>129</v>
      </c>
      <c r="AH140" s="117" t="s">
        <v>130</v>
      </c>
      <c r="AI140" s="91"/>
      <c r="AJ140" s="298">
        <v>0.1331</v>
      </c>
    </row>
    <row r="141" spans="1:36" ht="18" customHeight="1" thickTop="1">
      <c r="A141" s="299" t="s">
        <v>154</v>
      </c>
      <c r="B141" s="313"/>
      <c r="C141" s="313"/>
      <c r="D141" s="313"/>
      <c r="E141" s="313"/>
      <c r="F141" s="314"/>
      <c r="G141" s="314"/>
      <c r="H141" s="315"/>
      <c r="I141" s="302"/>
      <c r="J141" s="303" t="s">
        <v>123</v>
      </c>
      <c r="K141" s="304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320"/>
      <c r="Z141" s="6"/>
      <c r="AA141" s="99" t="str">
        <f>AB124</f>
        <v>Water Tanker</v>
      </c>
      <c r="AB141" s="98"/>
      <c r="AC141" s="98"/>
      <c r="AD141" s="91"/>
      <c r="AE141" s="152"/>
      <c r="AF141" s="5"/>
      <c r="AG141" s="117" t="s">
        <v>41</v>
      </c>
      <c r="AH141" s="117"/>
      <c r="AI141" s="91"/>
      <c r="AJ141" s="298"/>
    </row>
    <row r="142" spans="1:36" ht="18" customHeight="1">
      <c r="A142" s="299" t="s">
        <v>155</v>
      </c>
      <c r="B142" s="313"/>
      <c r="C142" s="313"/>
      <c r="D142" s="313"/>
      <c r="E142" s="313"/>
      <c r="F142" s="314"/>
      <c r="G142" s="314"/>
      <c r="H142" s="315"/>
      <c r="I142" s="302"/>
      <c r="J142" s="303" t="s">
        <v>123</v>
      </c>
      <c r="K142" s="304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321"/>
      <c r="Z142" s="6"/>
      <c r="AA142" s="99"/>
      <c r="AB142" s="98"/>
      <c r="AC142" s="98"/>
      <c r="AD142" s="91"/>
      <c r="AE142" s="152"/>
      <c r="AF142" s="5"/>
      <c r="AG142" s="117" t="s">
        <v>131</v>
      </c>
      <c r="AH142" s="117"/>
      <c r="AI142" s="91"/>
    </row>
    <row r="143" spans="1:36" ht="18" customHeight="1">
      <c r="A143" s="299" t="s">
        <v>156</v>
      </c>
      <c r="B143" s="313"/>
      <c r="C143" s="313"/>
      <c r="D143" s="313"/>
      <c r="E143" s="313"/>
      <c r="F143" s="314"/>
      <c r="G143" s="314"/>
      <c r="H143" s="315"/>
      <c r="I143" s="302"/>
      <c r="J143" s="303" t="s">
        <v>123</v>
      </c>
      <c r="K143" s="304"/>
      <c r="L143" s="6"/>
      <c r="M143" s="24" t="s">
        <v>132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321"/>
      <c r="Z143" s="6"/>
      <c r="AA143" s="99"/>
      <c r="AB143" s="98"/>
      <c r="AC143" s="98"/>
      <c r="AD143" s="91"/>
      <c r="AE143" s="152"/>
      <c r="AF143" s="5"/>
      <c r="AG143" s="117" t="s">
        <v>91</v>
      </c>
      <c r="AH143" s="117"/>
      <c r="AI143" s="91"/>
    </row>
    <row r="144" spans="1:36" ht="17.25" customHeight="1">
      <c r="A144" s="299"/>
      <c r="B144" s="313"/>
      <c r="C144" s="313"/>
      <c r="D144" s="313"/>
      <c r="E144" s="313"/>
      <c r="F144" s="314"/>
      <c r="G144" s="314"/>
      <c r="H144" s="315"/>
      <c r="I144" s="302"/>
      <c r="J144" s="303" t="s">
        <v>123</v>
      </c>
      <c r="K144" s="304"/>
      <c r="L144" s="6"/>
      <c r="M144" s="267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321"/>
      <c r="Z144" s="6"/>
      <c r="AA144" s="238"/>
      <c r="AB144" s="112"/>
      <c r="AC144" s="112"/>
      <c r="AD144" s="157"/>
      <c r="AE144" s="152"/>
      <c r="AF144" s="5"/>
      <c r="AG144" s="117" t="s">
        <v>133</v>
      </c>
      <c r="AH144" s="117"/>
      <c r="AI144" s="91"/>
    </row>
    <row r="145" spans="1:35" ht="16.5" thickBot="1">
      <c r="A145" s="299" t="s">
        <v>157</v>
      </c>
      <c r="B145" s="313"/>
      <c r="C145" s="313"/>
      <c r="D145" s="313"/>
      <c r="E145" s="313"/>
      <c r="F145" s="314"/>
      <c r="G145" s="314"/>
      <c r="H145" s="315"/>
      <c r="I145" s="302"/>
      <c r="J145" s="303"/>
      <c r="K145" s="304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322"/>
      <c r="Z145" s="6"/>
      <c r="AA145" s="323" t="s">
        <v>134</v>
      </c>
      <c r="AB145" s="152"/>
      <c r="AC145" s="152"/>
      <c r="AD145" s="152"/>
      <c r="AE145" s="152"/>
      <c r="AF145" s="5"/>
      <c r="AG145" s="117" t="s">
        <v>43</v>
      </c>
      <c r="AH145" s="117"/>
      <c r="AI145" s="91"/>
    </row>
    <row r="146" spans="1:35" ht="15" customHeight="1" thickTop="1">
      <c r="A146" s="299" t="s">
        <v>158</v>
      </c>
      <c r="B146" s="313"/>
      <c r="C146" s="313"/>
      <c r="D146" s="313"/>
      <c r="E146" s="313"/>
      <c r="F146" s="314"/>
      <c r="G146" s="314"/>
      <c r="H146" s="315"/>
      <c r="I146" s="302"/>
      <c r="J146" s="303" t="s">
        <v>123</v>
      </c>
      <c r="K146" s="304"/>
      <c r="L146" s="6"/>
      <c r="M146" s="324"/>
      <c r="N146" s="325"/>
      <c r="O146" s="325"/>
      <c r="P146" s="326"/>
      <c r="Q146" s="326"/>
      <c r="R146" s="327"/>
      <c r="S146" s="326"/>
      <c r="T146" s="798" t="s">
        <v>135</v>
      </c>
      <c r="U146" s="799"/>
      <c r="V146" s="799"/>
      <c r="W146" s="799"/>
      <c r="X146" s="799"/>
      <c r="Y146" s="800"/>
      <c r="Z146" s="6"/>
      <c r="AF146" s="41"/>
      <c r="AG146" s="42"/>
      <c r="AH146" s="42"/>
      <c r="AI146" s="43"/>
    </row>
    <row r="147" spans="1:35" ht="18" customHeight="1">
      <c r="A147" s="299" t="s">
        <v>159</v>
      </c>
      <c r="B147" s="313"/>
      <c r="C147" s="313"/>
      <c r="D147" s="313"/>
      <c r="E147" s="313"/>
      <c r="F147" s="314"/>
      <c r="G147" s="314"/>
      <c r="H147" s="315"/>
      <c r="I147" s="302"/>
      <c r="J147" s="303" t="s">
        <v>123</v>
      </c>
      <c r="K147" s="304"/>
      <c r="L147" s="6"/>
      <c r="M147" s="328" t="s">
        <v>26</v>
      </c>
      <c r="N147" s="282" t="s">
        <v>136</v>
      </c>
      <c r="O147" s="282"/>
      <c r="P147" s="329"/>
      <c r="Q147" s="329" t="s">
        <v>137</v>
      </c>
      <c r="R147" s="330" t="s">
        <v>25</v>
      </c>
      <c r="S147" s="329"/>
      <c r="T147" s="282" t="s">
        <v>138</v>
      </c>
      <c r="U147" s="282"/>
      <c r="V147" s="282"/>
      <c r="W147" s="282"/>
      <c r="X147" s="282"/>
      <c r="Y147" s="285"/>
      <c r="AA147" s="1" t="s">
        <v>139</v>
      </c>
      <c r="AB147" s="1">
        <v>1.1000000000000001</v>
      </c>
    </row>
    <row r="148" spans="1:35" ht="18" customHeight="1" thickBot="1">
      <c r="A148" s="299" t="s">
        <v>160</v>
      </c>
      <c r="B148" s="313"/>
      <c r="C148" s="313"/>
      <c r="D148" s="313"/>
      <c r="E148" s="313"/>
      <c r="F148" s="314"/>
      <c r="G148" s="314"/>
      <c r="H148" s="315"/>
      <c r="I148" s="302"/>
      <c r="J148" s="303" t="s">
        <v>123</v>
      </c>
      <c r="K148" s="304"/>
      <c r="L148" s="6"/>
      <c r="M148" s="331"/>
      <c r="N148" s="332"/>
      <c r="O148" s="332"/>
      <c r="P148" s="333"/>
      <c r="Q148" s="333"/>
      <c r="R148" s="334"/>
      <c r="S148" s="333"/>
      <c r="T148" s="335" t="s">
        <v>140</v>
      </c>
      <c r="U148" s="335"/>
      <c r="V148" s="335"/>
      <c r="W148" s="335"/>
      <c r="X148" s="335"/>
      <c r="Y148" s="285"/>
      <c r="AA148" s="1" t="s">
        <v>141</v>
      </c>
      <c r="AB148" s="1">
        <v>2.5000000000000001E-3</v>
      </c>
    </row>
    <row r="149" spans="1:35" ht="18" customHeight="1" thickTop="1">
      <c r="A149" s="299" t="s">
        <v>161</v>
      </c>
      <c r="B149" s="313"/>
      <c r="C149" s="313"/>
      <c r="D149" s="313"/>
      <c r="E149" s="313"/>
      <c r="F149" s="314"/>
      <c r="G149" s="314"/>
      <c r="H149" s="315"/>
      <c r="I149" s="302"/>
      <c r="J149" s="303" t="s">
        <v>123</v>
      </c>
      <c r="K149" s="304"/>
      <c r="L149" s="6"/>
      <c r="M149" s="336"/>
      <c r="N149" s="65"/>
      <c r="O149" s="65"/>
      <c r="P149" s="66"/>
      <c r="Q149" s="66"/>
      <c r="R149" s="337"/>
      <c r="S149" s="66"/>
      <c r="T149" s="65"/>
      <c r="U149" s="65"/>
      <c r="V149" s="65"/>
      <c r="W149" s="65"/>
      <c r="X149" s="65"/>
      <c r="Y149" s="338"/>
    </row>
    <row r="150" spans="1:35" ht="18" customHeight="1" thickBot="1">
      <c r="A150" s="299" t="s">
        <v>162</v>
      </c>
      <c r="B150" s="313"/>
      <c r="C150" s="313"/>
      <c r="D150" s="313"/>
      <c r="E150" s="313"/>
      <c r="F150" s="314"/>
      <c r="G150" s="314"/>
      <c r="H150" s="315"/>
      <c r="I150" s="302"/>
      <c r="J150" s="303" t="s">
        <v>123</v>
      </c>
      <c r="K150" s="341"/>
      <c r="L150" s="6"/>
      <c r="M150" s="342"/>
      <c r="N150" s="258"/>
      <c r="O150" s="258"/>
      <c r="P150" s="343"/>
      <c r="Q150" s="343"/>
      <c r="R150" s="344"/>
      <c r="S150" s="343"/>
      <c r="T150" s="258"/>
      <c r="U150" s="258"/>
      <c r="V150" s="258"/>
      <c r="W150" s="258"/>
      <c r="X150" s="258"/>
      <c r="Y150" s="345"/>
      <c r="AA150" s="346" t="s">
        <v>142</v>
      </c>
    </row>
    <row r="151" spans="1:35" ht="18" customHeight="1" thickTop="1">
      <c r="A151" s="347"/>
      <c r="B151" s="348"/>
      <c r="C151" s="348"/>
      <c r="D151" s="348"/>
      <c r="E151" s="348"/>
      <c r="F151" s="349"/>
      <c r="G151" s="349"/>
      <c r="H151" s="349"/>
      <c r="I151" s="350"/>
      <c r="J151" s="351"/>
      <c r="K151" s="352"/>
      <c r="L151" s="6"/>
      <c r="M151" s="342"/>
      <c r="N151" s="258"/>
      <c r="O151" s="258"/>
      <c r="P151" s="343"/>
      <c r="Q151" s="343"/>
      <c r="R151" s="344"/>
      <c r="S151" s="343"/>
      <c r="T151" s="258"/>
      <c r="U151" s="258"/>
      <c r="V151" s="258"/>
      <c r="W151" s="258"/>
      <c r="X151" s="258"/>
      <c r="Y151" s="345"/>
      <c r="AA151" s="1" t="s">
        <v>143</v>
      </c>
      <c r="AC151" s="1">
        <v>1</v>
      </c>
    </row>
    <row r="152" spans="1:35" ht="18" customHeight="1">
      <c r="A152" s="353"/>
      <c r="B152" s="339"/>
      <c r="C152" s="339"/>
      <c r="D152" s="339"/>
      <c r="E152" s="339"/>
      <c r="F152" s="16"/>
      <c r="G152" s="16"/>
      <c r="H152" s="16"/>
      <c r="I152" s="340"/>
      <c r="J152" s="354"/>
      <c r="K152" s="355"/>
      <c r="L152" s="6"/>
      <c r="M152" s="342"/>
      <c r="N152" s="258"/>
      <c r="O152" s="258"/>
      <c r="P152" s="343"/>
      <c r="Q152" s="343"/>
      <c r="R152" s="344"/>
      <c r="S152" s="343"/>
      <c r="T152" s="258"/>
      <c r="U152" s="258"/>
      <c r="V152" s="258"/>
      <c r="W152" s="258"/>
      <c r="X152" s="258"/>
      <c r="Y152" s="345"/>
      <c r="AA152" s="1" t="s">
        <v>144</v>
      </c>
      <c r="AC152" s="1">
        <v>2</v>
      </c>
    </row>
    <row r="153" spans="1:35" ht="18" customHeight="1">
      <c r="A153" s="353"/>
      <c r="B153" s="339"/>
      <c r="C153" s="339"/>
      <c r="D153" s="339"/>
      <c r="E153" s="339"/>
      <c r="F153" s="16"/>
      <c r="G153" s="16"/>
      <c r="H153" s="16"/>
      <c r="I153" s="340"/>
      <c r="J153" s="354"/>
      <c r="K153" s="355"/>
      <c r="L153" s="6"/>
      <c r="M153" s="342"/>
      <c r="N153" s="258"/>
      <c r="O153" s="258"/>
      <c r="P153" s="343"/>
      <c r="Q153" s="343"/>
      <c r="R153" s="344"/>
      <c r="S153" s="343"/>
      <c r="T153" s="258"/>
      <c r="U153" s="258"/>
      <c r="V153" s="258"/>
      <c r="W153" s="258"/>
      <c r="X153" s="258"/>
      <c r="Y153" s="345"/>
      <c r="AA153" s="1" t="s">
        <v>48</v>
      </c>
      <c r="AC153" s="1">
        <v>0.04</v>
      </c>
    </row>
    <row r="154" spans="1:35" ht="18" customHeight="1">
      <c r="A154" s="353"/>
      <c r="B154" s="339"/>
      <c r="C154" s="339"/>
      <c r="D154" s="339"/>
      <c r="E154" s="339"/>
      <c r="F154" s="16"/>
      <c r="G154" s="16"/>
      <c r="H154" s="16"/>
      <c r="I154" s="340"/>
      <c r="J154" s="354"/>
      <c r="K154" s="355"/>
      <c r="L154" s="6"/>
      <c r="M154" s="342"/>
      <c r="N154" s="258"/>
      <c r="O154" s="258"/>
      <c r="P154" s="343"/>
      <c r="Q154" s="343"/>
      <c r="R154" s="344"/>
      <c r="S154" s="343"/>
      <c r="T154" s="258"/>
      <c r="U154" s="258"/>
      <c r="V154" s="258"/>
      <c r="W154" s="258"/>
      <c r="X154" s="258"/>
      <c r="Y154" s="345"/>
      <c r="AA154" s="1" t="s">
        <v>145</v>
      </c>
      <c r="AC154" s="1">
        <v>1.5</v>
      </c>
    </row>
    <row r="155" spans="1:35" ht="18" customHeight="1" thickBot="1">
      <c r="A155" s="356"/>
      <c r="B155" s="6"/>
      <c r="C155" s="6"/>
      <c r="D155" s="6"/>
      <c r="E155" s="6"/>
      <c r="F155" s="6"/>
      <c r="G155" s="6"/>
      <c r="H155" s="6"/>
      <c r="I155" s="357"/>
      <c r="J155" s="358"/>
      <c r="K155" s="355"/>
      <c r="L155" s="6"/>
      <c r="M155" s="359"/>
      <c r="N155" s="137"/>
      <c r="O155" s="137"/>
      <c r="P155" s="138"/>
      <c r="Q155" s="138"/>
      <c r="R155" s="360"/>
      <c r="S155" s="138"/>
      <c r="T155" s="137"/>
      <c r="U155" s="137"/>
      <c r="V155" s="137"/>
      <c r="W155" s="137"/>
      <c r="X155" s="137"/>
      <c r="Y155" s="361"/>
      <c r="AA155" s="1" t="s">
        <v>146</v>
      </c>
      <c r="AC155" s="1">
        <v>0.86309999999999998</v>
      </c>
    </row>
    <row r="156" spans="1:35" ht="12" thickTop="1">
      <c r="A156" s="362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321"/>
      <c r="Z156" s="6"/>
    </row>
    <row r="157" spans="1:35" ht="15">
      <c r="A157" s="266" t="s">
        <v>147</v>
      </c>
      <c r="B157" s="267"/>
      <c r="C157" s="267"/>
      <c r="D157" s="267"/>
      <c r="E157" s="267"/>
      <c r="F157" s="267"/>
      <c r="G157" s="267"/>
      <c r="H157" s="267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321"/>
      <c r="Z157" s="6"/>
    </row>
    <row r="158" spans="1:35" ht="12" thickBot="1">
      <c r="A158" s="363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321"/>
      <c r="Z158" s="6"/>
    </row>
    <row r="159" spans="1:35" ht="13.5" customHeight="1" thickTop="1">
      <c r="A159" s="364"/>
      <c r="B159" s="349"/>
      <c r="C159" s="349"/>
      <c r="D159" s="349"/>
      <c r="E159" s="349"/>
      <c r="F159" s="349"/>
      <c r="G159" s="365"/>
      <c r="H159" s="801" t="s">
        <v>148</v>
      </c>
      <c r="I159" s="801"/>
      <c r="J159" s="801"/>
      <c r="K159" s="801"/>
      <c r="L159" s="801"/>
      <c r="M159" s="801"/>
      <c r="N159" s="801"/>
      <c r="O159" s="801"/>
      <c r="P159" s="801"/>
      <c r="Q159" s="801"/>
      <c r="R159" s="801"/>
      <c r="S159" s="365"/>
      <c r="T159" s="803" t="s">
        <v>149</v>
      </c>
      <c r="U159" s="801"/>
      <c r="V159" s="801"/>
      <c r="W159" s="801"/>
      <c r="X159" s="801"/>
      <c r="Y159" s="804"/>
    </row>
    <row r="160" spans="1:35">
      <c r="A160" s="366"/>
      <c r="B160" s="367"/>
      <c r="C160" s="367"/>
      <c r="D160" s="367"/>
      <c r="E160" s="367"/>
      <c r="F160" s="367"/>
      <c r="G160" s="368"/>
      <c r="H160" s="802"/>
      <c r="I160" s="802"/>
      <c r="J160" s="802"/>
      <c r="K160" s="802"/>
      <c r="L160" s="802"/>
      <c r="M160" s="802"/>
      <c r="N160" s="802"/>
      <c r="O160" s="802"/>
      <c r="P160" s="802"/>
      <c r="Q160" s="802"/>
      <c r="R160" s="802"/>
      <c r="S160" s="368"/>
      <c r="T160" s="805"/>
      <c r="U160" s="802"/>
      <c r="V160" s="802"/>
      <c r="W160" s="802"/>
      <c r="X160" s="802"/>
      <c r="Y160" s="806"/>
    </row>
    <row r="161" spans="1:119" s="14" customFormat="1" ht="54.75" customHeight="1">
      <c r="A161" s="369" t="s">
        <v>150</v>
      </c>
      <c r="B161" s="370"/>
      <c r="C161" s="370"/>
      <c r="D161" s="370"/>
      <c r="E161" s="370"/>
      <c r="F161" s="370"/>
      <c r="G161" s="371"/>
      <c r="H161" s="370"/>
      <c r="I161" s="370"/>
      <c r="J161" s="370"/>
      <c r="K161" s="370"/>
      <c r="L161" s="370"/>
      <c r="M161" s="370"/>
      <c r="N161" s="370"/>
      <c r="O161" s="370"/>
      <c r="P161" s="370"/>
      <c r="Q161" s="370"/>
      <c r="R161" s="370"/>
      <c r="S161" s="370"/>
      <c r="T161" s="372" t="s">
        <v>151</v>
      </c>
      <c r="U161" s="370"/>
      <c r="V161" s="370"/>
      <c r="W161" s="370"/>
      <c r="X161" s="370"/>
      <c r="Y161" s="373"/>
    </row>
    <row r="162" spans="1:119" s="14" customFormat="1" ht="54.75" customHeight="1">
      <c r="A162" s="374" t="s">
        <v>163</v>
      </c>
      <c r="B162" s="375"/>
      <c r="C162" s="375"/>
      <c r="D162" s="375"/>
      <c r="E162" s="375"/>
      <c r="F162" s="375"/>
      <c r="G162" s="376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7" t="s">
        <v>151</v>
      </c>
      <c r="U162" s="375"/>
      <c r="V162" s="375"/>
      <c r="W162" s="375"/>
      <c r="X162" s="375"/>
      <c r="Y162" s="378"/>
    </row>
    <row r="163" spans="1:119" s="14" customFormat="1" ht="54.75" customHeight="1" thickBot="1">
      <c r="A163" s="385" t="s">
        <v>164</v>
      </c>
      <c r="B163" s="379"/>
      <c r="C163" s="379"/>
      <c r="D163" s="379"/>
      <c r="E163" s="379"/>
      <c r="F163" s="379"/>
      <c r="G163" s="380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81"/>
      <c r="U163" s="379"/>
      <c r="V163" s="379"/>
      <c r="W163" s="379"/>
      <c r="X163" s="379"/>
      <c r="Y163" s="382"/>
    </row>
    <row r="164" spans="1:119" ht="19.5" customHeight="1" thickTop="1">
      <c r="A164" s="901" t="s">
        <v>165</v>
      </c>
      <c r="B164" s="902"/>
      <c r="C164" s="902"/>
      <c r="D164" s="902"/>
      <c r="E164" s="902"/>
      <c r="F164" s="902"/>
      <c r="G164" s="902"/>
      <c r="H164" s="902"/>
      <c r="I164" s="902"/>
      <c r="J164" s="902"/>
      <c r="K164" s="902"/>
      <c r="L164" s="902"/>
      <c r="M164" s="903"/>
      <c r="N164" s="904" t="s">
        <v>1</v>
      </c>
      <c r="O164" s="905"/>
      <c r="P164" s="905"/>
      <c r="Q164" s="906"/>
      <c r="R164" s="910" t="s">
        <v>2</v>
      </c>
      <c r="S164" s="911"/>
      <c r="T164" s="911"/>
      <c r="U164" s="911"/>
      <c r="V164" s="911"/>
      <c r="W164" s="911"/>
      <c r="X164" s="911"/>
      <c r="Y164" s="912"/>
    </row>
    <row r="165" spans="1:119" ht="20.25" customHeight="1">
      <c r="A165" s="919" t="s">
        <v>166</v>
      </c>
      <c r="B165" s="920"/>
      <c r="C165" s="920"/>
      <c r="D165" s="920"/>
      <c r="E165" s="920"/>
      <c r="F165" s="920"/>
      <c r="G165" s="920"/>
      <c r="H165" s="920"/>
      <c r="I165" s="920"/>
      <c r="J165" s="920"/>
      <c r="K165" s="920"/>
      <c r="L165" s="920"/>
      <c r="M165" s="921"/>
      <c r="N165" s="907"/>
      <c r="O165" s="908"/>
      <c r="P165" s="908"/>
      <c r="Q165" s="909"/>
      <c r="R165" s="913"/>
      <c r="S165" s="914"/>
      <c r="T165" s="914"/>
      <c r="U165" s="914"/>
      <c r="V165" s="914"/>
      <c r="W165" s="914"/>
      <c r="X165" s="914"/>
      <c r="Y165" s="915"/>
    </row>
    <row r="166" spans="1:119" ht="15.75" customHeight="1" thickBot="1">
      <c r="A166" s="922" t="s">
        <v>3</v>
      </c>
      <c r="B166" s="923"/>
      <c r="C166" s="923"/>
      <c r="D166" s="923"/>
      <c r="E166" s="923"/>
      <c r="F166" s="923"/>
      <c r="G166" s="923"/>
      <c r="H166" s="923"/>
      <c r="I166" s="923"/>
      <c r="J166" s="923"/>
      <c r="K166" s="923"/>
      <c r="L166" s="923"/>
      <c r="M166" s="924"/>
      <c r="N166" s="907"/>
      <c r="O166" s="908"/>
      <c r="P166" s="908"/>
      <c r="Q166" s="909"/>
      <c r="R166" s="916"/>
      <c r="S166" s="917"/>
      <c r="T166" s="917"/>
      <c r="U166" s="917"/>
      <c r="V166" s="917"/>
      <c r="W166" s="917"/>
      <c r="X166" s="917"/>
      <c r="Y166" s="918"/>
    </row>
    <row r="167" spans="1:119" ht="19.5" customHeight="1" thickTop="1">
      <c r="A167" s="879" t="str">
        <f>A86</f>
        <v>KEGIATAN: PEMBANGUN JALAN PROVINSI PASAMAN - PASAMAN BARAT</v>
      </c>
      <c r="B167" s="880"/>
      <c r="C167" s="880"/>
      <c r="D167" s="880"/>
      <c r="E167" s="880"/>
      <c r="F167" s="880"/>
      <c r="G167" s="880"/>
      <c r="H167" s="880"/>
      <c r="I167" s="880"/>
      <c r="J167" s="880"/>
      <c r="K167" s="880"/>
      <c r="L167" s="880"/>
      <c r="M167" s="881"/>
      <c r="N167" s="882" t="s">
        <v>4</v>
      </c>
      <c r="O167" s="883"/>
      <c r="P167" s="886">
        <f>P86+1</f>
        <v>42110</v>
      </c>
      <c r="Q167" s="887"/>
      <c r="R167" s="890" t="s">
        <v>152</v>
      </c>
      <c r="S167" s="891"/>
      <c r="T167" s="891"/>
      <c r="U167" s="891"/>
      <c r="V167" s="891"/>
      <c r="W167" s="891"/>
      <c r="X167" s="891"/>
      <c r="Y167" s="892"/>
      <c r="AB167" s="2" t="s">
        <v>5</v>
      </c>
      <c r="AC167" s="3" t="s">
        <v>6</v>
      </c>
      <c r="AD167" s="4"/>
      <c r="AE167" s="2" t="s">
        <v>7</v>
      </c>
      <c r="AF167" s="3" t="s">
        <v>6</v>
      </c>
      <c r="AG167" s="4"/>
      <c r="AH167" s="2" t="s">
        <v>8</v>
      </c>
      <c r="AI167" s="3" t="s">
        <v>6</v>
      </c>
      <c r="AJ167" s="4" t="s">
        <v>9</v>
      </c>
    </row>
    <row r="168" spans="1:119" ht="15.75" customHeight="1">
      <c r="A168" s="879" t="str">
        <f>A87</f>
        <v>RUAS : LUBUK SIKAPING - TALU</v>
      </c>
      <c r="B168" s="880"/>
      <c r="C168" s="880"/>
      <c r="D168" s="880"/>
      <c r="E168" s="880"/>
      <c r="F168" s="880"/>
      <c r="G168" s="880"/>
      <c r="H168" s="880"/>
      <c r="I168" s="880"/>
      <c r="J168" s="880"/>
      <c r="K168" s="880"/>
      <c r="L168" s="880"/>
      <c r="M168" s="881"/>
      <c r="N168" s="882"/>
      <c r="O168" s="883"/>
      <c r="P168" s="886"/>
      <c r="Q168" s="887"/>
      <c r="R168" s="893"/>
      <c r="S168" s="894"/>
      <c r="T168" s="894"/>
      <c r="U168" s="894"/>
      <c r="V168" s="894"/>
      <c r="W168" s="894"/>
      <c r="X168" s="894"/>
      <c r="Y168" s="895"/>
      <c r="AB168" s="5" t="s">
        <v>10</v>
      </c>
      <c r="AC168" s="6"/>
      <c r="AD168" s="7"/>
      <c r="AE168" s="5" t="s">
        <v>10</v>
      </c>
      <c r="AF168" s="6"/>
      <c r="AG168" s="7"/>
      <c r="AH168" s="5" t="s">
        <v>10</v>
      </c>
      <c r="AI168" s="6"/>
      <c r="AJ168" s="7"/>
    </row>
    <row r="169" spans="1:119" s="14" customFormat="1" ht="4.5" customHeight="1" thickBot="1">
      <c r="A169" s="8"/>
      <c r="B169" s="9"/>
      <c r="C169" s="9"/>
      <c r="D169" s="9"/>
      <c r="E169" s="10"/>
      <c r="F169" s="9"/>
      <c r="G169" s="9"/>
      <c r="H169" s="11"/>
      <c r="I169" s="12"/>
      <c r="J169" s="12"/>
      <c r="K169" s="12"/>
      <c r="L169" s="12"/>
      <c r="M169" s="13"/>
      <c r="N169" s="884"/>
      <c r="O169" s="885"/>
      <c r="P169" s="888"/>
      <c r="Q169" s="889"/>
      <c r="R169" s="896"/>
      <c r="S169" s="897"/>
      <c r="T169" s="897"/>
      <c r="U169" s="897"/>
      <c r="V169" s="897"/>
      <c r="W169" s="897"/>
      <c r="X169" s="897"/>
      <c r="Y169" s="898"/>
      <c r="AB169" s="15"/>
      <c r="AC169" s="16"/>
      <c r="AD169" s="17"/>
      <c r="AE169" s="15"/>
      <c r="AF169" s="16"/>
      <c r="AG169" s="17"/>
      <c r="AH169" s="15"/>
      <c r="AI169" s="16"/>
      <c r="AJ169" s="17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</row>
    <row r="170" spans="1:119" ht="12" thickTop="1">
      <c r="A170" s="18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20"/>
      <c r="S170" s="19"/>
      <c r="T170" s="19"/>
      <c r="U170" s="19"/>
      <c r="V170" s="19"/>
      <c r="W170" s="21"/>
      <c r="X170" s="19"/>
      <c r="Y170" s="22"/>
      <c r="Z170" s="6"/>
      <c r="AA170" s="6"/>
      <c r="AB170" s="5" t="s">
        <v>11</v>
      </c>
      <c r="AC170" s="6">
        <v>1.1000000000000001</v>
      </c>
      <c r="AD170" s="7" t="s">
        <v>12</v>
      </c>
      <c r="AE170" s="5" t="s">
        <v>13</v>
      </c>
      <c r="AF170" s="6">
        <v>15</v>
      </c>
      <c r="AG170" s="7" t="s">
        <v>14</v>
      </c>
      <c r="AH170" s="5"/>
      <c r="AI170" s="6"/>
      <c r="AJ170" s="7"/>
    </row>
    <row r="171" spans="1:119" ht="15" customHeight="1">
      <c r="A171" s="23" t="s">
        <v>15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24" t="s">
        <v>16</v>
      </c>
      <c r="P171" s="19"/>
      <c r="Q171" s="19"/>
      <c r="R171" s="19"/>
      <c r="S171" s="19"/>
      <c r="T171" s="19"/>
      <c r="U171" s="19"/>
      <c r="V171" s="19"/>
      <c r="W171" s="21"/>
      <c r="X171" s="19"/>
      <c r="Y171" s="22"/>
      <c r="Z171" s="6"/>
      <c r="AA171" s="6"/>
      <c r="AB171" s="5" t="s">
        <v>17</v>
      </c>
      <c r="AC171" s="25">
        <f>10/50</f>
        <v>0.2</v>
      </c>
      <c r="AD171" s="7" t="s">
        <v>18</v>
      </c>
      <c r="AE171" s="5" t="s">
        <v>17</v>
      </c>
      <c r="AF171" s="25">
        <f>10/50</f>
        <v>0.2</v>
      </c>
      <c r="AG171" s="7" t="s">
        <v>18</v>
      </c>
      <c r="AH171" s="5" t="s">
        <v>17</v>
      </c>
      <c r="AI171" s="25">
        <f>4.08/50</f>
        <v>8.1600000000000006E-2</v>
      </c>
      <c r="AJ171" s="7">
        <f>6.24/50</f>
        <v>0.12480000000000001</v>
      </c>
    </row>
    <row r="172" spans="1:119" ht="9" customHeight="1" thickBot="1">
      <c r="A172" s="26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24"/>
      <c r="P172" s="19"/>
      <c r="Q172" s="19"/>
      <c r="R172" s="19"/>
      <c r="S172" s="19"/>
      <c r="T172" s="19"/>
      <c r="U172" s="19"/>
      <c r="V172" s="19"/>
      <c r="W172" s="19"/>
      <c r="X172" s="19"/>
      <c r="Y172" s="27"/>
      <c r="Z172" s="6"/>
      <c r="AB172" s="5"/>
      <c r="AC172" s="25"/>
      <c r="AD172" s="7"/>
      <c r="AE172" s="5"/>
      <c r="AF172" s="25"/>
      <c r="AG172" s="7"/>
      <c r="AH172" s="5"/>
      <c r="AI172" s="25"/>
      <c r="AJ172" s="7"/>
    </row>
    <row r="173" spans="1:119" ht="13.5" thickTop="1">
      <c r="A173" s="899" t="s">
        <v>19</v>
      </c>
      <c r="B173" s="900"/>
      <c r="C173" s="28"/>
      <c r="D173" s="28"/>
      <c r="E173" s="28"/>
      <c r="F173" s="28"/>
      <c r="G173" s="28"/>
      <c r="H173" s="28"/>
      <c r="I173" s="29"/>
      <c r="J173" s="28"/>
      <c r="K173" s="29"/>
      <c r="L173" s="28"/>
      <c r="M173" s="30"/>
      <c r="N173" s="31"/>
      <c r="O173" s="32"/>
      <c r="P173" s="33"/>
      <c r="Q173" s="33"/>
      <c r="R173" s="34"/>
      <c r="S173" s="35"/>
      <c r="T173" s="36"/>
      <c r="U173" s="35"/>
      <c r="V173" s="36"/>
      <c r="W173" s="33"/>
      <c r="X173" s="33"/>
      <c r="Y173" s="37"/>
      <c r="Z173" s="6"/>
      <c r="AA173" s="6"/>
      <c r="AB173" s="5" t="s">
        <v>20</v>
      </c>
      <c r="AC173" s="6">
        <v>4.4999999999999998E-2</v>
      </c>
      <c r="AD173" s="7" t="s">
        <v>21</v>
      </c>
      <c r="AE173" s="5" t="s">
        <v>20</v>
      </c>
      <c r="AF173" s="6">
        <v>1.6E-2</v>
      </c>
      <c r="AG173" s="7" t="s">
        <v>21</v>
      </c>
      <c r="AH173" s="5" t="s">
        <v>20</v>
      </c>
      <c r="AI173" s="6">
        <v>9.7000000000000003E-3</v>
      </c>
      <c r="AJ173" s="7">
        <v>2.4E-2</v>
      </c>
    </row>
    <row r="174" spans="1:119" ht="12.75" customHeight="1">
      <c r="A174" s="869" t="s">
        <v>22</v>
      </c>
      <c r="B174" s="870"/>
      <c r="C174" s="871" t="s">
        <v>23</v>
      </c>
      <c r="D174" s="872"/>
      <c r="E174" s="872"/>
      <c r="F174" s="872"/>
      <c r="G174" s="872"/>
      <c r="H174" s="872"/>
      <c r="I174" s="873"/>
      <c r="J174" s="874" t="s">
        <v>24</v>
      </c>
      <c r="K174" s="875"/>
      <c r="L174" s="874" t="s">
        <v>25</v>
      </c>
      <c r="M174" s="876"/>
      <c r="N174" s="31"/>
      <c r="O174" s="38" t="s">
        <v>26</v>
      </c>
      <c r="P174" s="874" t="s">
        <v>27</v>
      </c>
      <c r="Q174" s="877"/>
      <c r="R174" s="875"/>
      <c r="S174" s="39" t="s">
        <v>24</v>
      </c>
      <c r="T174" s="40" t="s">
        <v>28</v>
      </c>
      <c r="U174" s="862" t="s">
        <v>29</v>
      </c>
      <c r="V174" s="878"/>
      <c r="W174" s="862" t="s">
        <v>30</v>
      </c>
      <c r="X174" s="863"/>
      <c r="Y174" s="864"/>
      <c r="Z174" s="6"/>
      <c r="AB174" s="41" t="s">
        <v>31</v>
      </c>
      <c r="AC174" s="42">
        <f>1.5/50</f>
        <v>0.03</v>
      </c>
      <c r="AD174" s="43" t="s">
        <v>32</v>
      </c>
      <c r="AE174" s="41"/>
      <c r="AF174" s="42"/>
      <c r="AG174" s="43"/>
      <c r="AH174" s="41"/>
      <c r="AI174" s="42"/>
      <c r="AJ174" s="43"/>
    </row>
    <row r="175" spans="1:119" ht="15.75" thickBot="1">
      <c r="A175" s="44"/>
      <c r="B175" s="45"/>
      <c r="C175" s="46"/>
      <c r="D175" s="46"/>
      <c r="E175" s="46"/>
      <c r="F175" s="46"/>
      <c r="G175" s="46"/>
      <c r="H175" s="46"/>
      <c r="I175" s="47"/>
      <c r="J175" s="46"/>
      <c r="K175" s="47"/>
      <c r="L175" s="46"/>
      <c r="M175" s="48"/>
      <c r="N175" s="31"/>
      <c r="O175" s="49"/>
      <c r="P175" s="50"/>
      <c r="Q175" s="50"/>
      <c r="R175" s="51"/>
      <c r="S175" s="50"/>
      <c r="T175" s="51"/>
      <c r="U175" s="50"/>
      <c r="V175" s="51"/>
      <c r="W175" s="50"/>
      <c r="X175" s="50"/>
      <c r="Y175" s="52"/>
      <c r="Z175" s="6"/>
      <c r="AB175" s="6"/>
      <c r="AC175" s="53"/>
      <c r="AD175" s="6"/>
      <c r="AE175" s="6"/>
      <c r="AF175" s="6"/>
      <c r="AG175" s="6"/>
      <c r="AH175" s="6"/>
    </row>
    <row r="176" spans="1:119" ht="11.25" customHeight="1" thickTop="1">
      <c r="A176" s="54"/>
      <c r="B176" s="55"/>
      <c r="C176" s="56"/>
      <c r="D176" s="57"/>
      <c r="E176" s="57"/>
      <c r="F176" s="57"/>
      <c r="G176" s="57"/>
      <c r="H176" s="57"/>
      <c r="I176" s="58"/>
      <c r="J176" s="59"/>
      <c r="K176" s="60"/>
      <c r="L176" s="61"/>
      <c r="M176" s="62"/>
      <c r="N176" s="6"/>
      <c r="O176" s="63"/>
      <c r="P176" s="64"/>
      <c r="Q176" s="65"/>
      <c r="R176" s="66"/>
      <c r="S176" s="67"/>
      <c r="T176" s="60"/>
      <c r="U176" s="68"/>
      <c r="V176" s="69"/>
      <c r="W176" s="70"/>
      <c r="X176" s="71"/>
      <c r="Y176" s="72"/>
      <c r="Z176" s="6"/>
      <c r="AB176" s="73"/>
      <c r="AC176" s="6"/>
      <c r="AD176" s="6"/>
      <c r="AE176" s="6"/>
      <c r="AF176" s="6"/>
      <c r="AG176" s="6"/>
      <c r="AH176" s="6"/>
    </row>
    <row r="177" spans="1:36" ht="18" customHeight="1">
      <c r="A177" s="1057" t="s">
        <v>170</v>
      </c>
      <c r="B177" s="1058"/>
      <c r="C177" s="1059" t="s">
        <v>171</v>
      </c>
      <c r="D177" s="1060"/>
      <c r="E177" s="1061"/>
      <c r="F177" s="1061"/>
      <c r="G177" s="1061"/>
      <c r="H177" s="1061"/>
      <c r="I177" s="1062"/>
      <c r="J177" s="1063">
        <f>0.300008823788935/7</f>
        <v>4.2858403398419287E-2</v>
      </c>
      <c r="K177" s="1064" t="s">
        <v>172</v>
      </c>
      <c r="L177" s="867"/>
      <c r="M177" s="868"/>
      <c r="N177" s="6"/>
      <c r="O177" s="80"/>
      <c r="P177" s="81"/>
      <c r="Q177" s="81"/>
      <c r="R177" s="81"/>
      <c r="S177" s="82"/>
      <c r="T177" s="83"/>
      <c r="U177" s="831"/>
      <c r="V177" s="832"/>
      <c r="W177" s="833"/>
      <c r="X177" s="834"/>
      <c r="Y177" s="835"/>
      <c r="Z177" s="6"/>
      <c r="AA177" s="859" t="s">
        <v>33</v>
      </c>
      <c r="AB177" s="860"/>
      <c r="AC177" s="860"/>
      <c r="AD177" s="861"/>
      <c r="AE177" s="6"/>
      <c r="AF177" s="6"/>
      <c r="AG177" s="84" t="s">
        <v>34</v>
      </c>
      <c r="AH177" s="391"/>
      <c r="AI177" s="391"/>
      <c r="AJ177" s="392"/>
    </row>
    <row r="178" spans="1:36" ht="18" customHeight="1">
      <c r="A178" s="1067" t="s">
        <v>173</v>
      </c>
      <c r="B178" s="1068"/>
      <c r="C178" s="1069" t="s">
        <v>174</v>
      </c>
      <c r="D178" s="1060"/>
      <c r="E178" s="1061"/>
      <c r="F178" s="1061"/>
      <c r="G178" s="1061"/>
      <c r="H178" s="1061"/>
      <c r="I178" s="1062"/>
      <c r="J178" s="1063">
        <f>0.0833333333333333/7</f>
        <v>1.1904761904761901E-2</v>
      </c>
      <c r="K178" s="1064" t="s">
        <v>172</v>
      </c>
      <c r="L178" s="857"/>
      <c r="M178" s="858"/>
      <c r="N178" s="86"/>
      <c r="O178" s="87"/>
      <c r="P178" s="88"/>
      <c r="Q178" s="89"/>
      <c r="R178" s="89"/>
      <c r="S178" s="82"/>
      <c r="T178" s="83"/>
      <c r="U178" s="831"/>
      <c r="V178" s="832"/>
      <c r="W178" s="833"/>
      <c r="X178" s="834"/>
      <c r="Y178" s="835"/>
      <c r="Z178" s="6"/>
      <c r="AA178" s="5"/>
      <c r="AB178" s="90" t="s">
        <v>35</v>
      </c>
      <c r="AC178" s="90" t="s">
        <v>36</v>
      </c>
      <c r="AD178" s="91"/>
      <c r="AE178" s="6"/>
      <c r="AF178" s="6"/>
      <c r="AG178" s="92" t="s">
        <v>35</v>
      </c>
      <c r="AH178" s="93" t="s">
        <v>36</v>
      </c>
      <c r="AI178" s="94" t="s">
        <v>10</v>
      </c>
      <c r="AJ178" s="95"/>
    </row>
    <row r="179" spans="1:36" ht="18" customHeight="1">
      <c r="A179" s="855"/>
      <c r="B179" s="856"/>
      <c r="C179" s="85"/>
      <c r="D179" s="75"/>
      <c r="E179" s="76"/>
      <c r="F179" s="76"/>
      <c r="G179" s="76"/>
      <c r="H179" s="76"/>
      <c r="I179" s="77"/>
      <c r="J179" s="96"/>
      <c r="K179" s="79"/>
      <c r="L179" s="857"/>
      <c r="M179" s="858"/>
      <c r="N179" s="86"/>
      <c r="O179" s="87"/>
      <c r="P179" s="88"/>
      <c r="Q179" s="89"/>
      <c r="R179" s="89"/>
      <c r="S179" s="82"/>
      <c r="T179" s="97"/>
      <c r="U179" s="831"/>
      <c r="V179" s="832"/>
      <c r="W179" s="833"/>
      <c r="X179" s="834"/>
      <c r="Y179" s="835"/>
      <c r="Z179" s="6"/>
      <c r="AA179" s="5"/>
      <c r="AB179" s="98" t="s">
        <v>37</v>
      </c>
      <c r="AC179" s="98" t="s">
        <v>38</v>
      </c>
      <c r="AD179" s="91"/>
      <c r="AE179" s="6"/>
      <c r="AF179" s="6"/>
      <c r="AG179" s="99" t="s">
        <v>39</v>
      </c>
      <c r="AH179" s="98" t="s">
        <v>38</v>
      </c>
      <c r="AI179" s="90" t="s">
        <v>40</v>
      </c>
      <c r="AJ179" s="91">
        <v>1.08</v>
      </c>
    </row>
    <row r="180" spans="1:36" ht="18" customHeight="1">
      <c r="A180" s="855"/>
      <c r="B180" s="856"/>
      <c r="C180" s="85"/>
      <c r="D180" s="75"/>
      <c r="E180" s="76"/>
      <c r="F180" s="76"/>
      <c r="G180" s="76"/>
      <c r="H180" s="76"/>
      <c r="I180" s="77"/>
      <c r="J180" s="96"/>
      <c r="K180" s="79"/>
      <c r="L180" s="857"/>
      <c r="M180" s="858"/>
      <c r="N180" s="86"/>
      <c r="O180" s="87"/>
      <c r="P180" s="100"/>
      <c r="Q180" s="101"/>
      <c r="R180" s="101"/>
      <c r="S180" s="82"/>
      <c r="T180" s="102"/>
      <c r="U180" s="831"/>
      <c r="V180" s="832"/>
      <c r="W180" s="833"/>
      <c r="X180" s="834"/>
      <c r="Y180" s="835"/>
      <c r="Z180" s="6"/>
      <c r="AA180" s="5"/>
      <c r="AB180" s="98" t="s">
        <v>41</v>
      </c>
      <c r="AC180" s="98" t="s">
        <v>42</v>
      </c>
      <c r="AD180" s="91"/>
      <c r="AE180" s="6"/>
      <c r="AF180" s="6"/>
      <c r="AG180" s="99" t="s">
        <v>43</v>
      </c>
      <c r="AH180" s="98" t="s">
        <v>42</v>
      </c>
      <c r="AI180" s="98" t="s">
        <v>17</v>
      </c>
      <c r="AJ180" s="91">
        <f>161/50</f>
        <v>3.22</v>
      </c>
    </row>
    <row r="181" spans="1:36" ht="18" customHeight="1">
      <c r="A181" s="855"/>
      <c r="B181" s="856"/>
      <c r="C181" s="85"/>
      <c r="D181" s="75"/>
      <c r="E181" s="76"/>
      <c r="F181" s="76"/>
      <c r="G181" s="76"/>
      <c r="H181" s="76"/>
      <c r="I181" s="77"/>
      <c r="J181" s="96"/>
      <c r="K181" s="79"/>
      <c r="L181" s="857"/>
      <c r="M181" s="858"/>
      <c r="N181" s="103"/>
      <c r="O181" s="104"/>
      <c r="P181" s="105"/>
      <c r="Q181" s="106"/>
      <c r="R181" s="107"/>
      <c r="S181" s="108"/>
      <c r="T181" s="109"/>
      <c r="U181" s="831"/>
      <c r="V181" s="832"/>
      <c r="W181" s="833"/>
      <c r="X181" s="834"/>
      <c r="Y181" s="835"/>
      <c r="Z181" s="6"/>
      <c r="AA181" s="5"/>
      <c r="AB181" s="98" t="s">
        <v>43</v>
      </c>
      <c r="AC181" s="98"/>
      <c r="AD181" s="91"/>
      <c r="AE181" s="6"/>
      <c r="AF181" s="6"/>
      <c r="AG181" s="99"/>
      <c r="AH181" s="98" t="s">
        <v>44</v>
      </c>
      <c r="AI181" s="98" t="s">
        <v>45</v>
      </c>
      <c r="AJ181" s="91">
        <v>0.4829</v>
      </c>
    </row>
    <row r="182" spans="1:36" ht="17.25" customHeight="1">
      <c r="A182" s="855"/>
      <c r="B182" s="856"/>
      <c r="C182" s="85"/>
      <c r="D182" s="75"/>
      <c r="E182" s="76"/>
      <c r="F182" s="76"/>
      <c r="G182" s="76"/>
      <c r="H182" s="76"/>
      <c r="I182" s="77"/>
      <c r="J182" s="96"/>
      <c r="K182" s="79"/>
      <c r="L182" s="857"/>
      <c r="M182" s="858"/>
      <c r="N182" s="103"/>
      <c r="O182" s="104"/>
      <c r="P182" s="89"/>
      <c r="Q182" s="106"/>
      <c r="R182" s="110"/>
      <c r="S182" s="108"/>
      <c r="T182" s="111"/>
      <c r="U182" s="831"/>
      <c r="V182" s="832"/>
      <c r="W182" s="833"/>
      <c r="X182" s="834"/>
      <c r="Y182" s="835"/>
      <c r="Z182" s="6"/>
      <c r="AA182" s="41"/>
      <c r="AB182" s="42"/>
      <c r="AC182" s="112"/>
      <c r="AD182" s="43"/>
      <c r="AE182" s="98"/>
      <c r="AF182" s="98"/>
      <c r="AG182" s="99"/>
      <c r="AH182" s="98"/>
      <c r="AI182" s="98"/>
      <c r="AJ182" s="7"/>
    </row>
    <row r="183" spans="1:36" ht="17.25" customHeight="1">
      <c r="A183" s="855"/>
      <c r="B183" s="856"/>
      <c r="C183" s="85"/>
      <c r="D183" s="75"/>
      <c r="E183" s="76"/>
      <c r="F183" s="76"/>
      <c r="G183" s="76"/>
      <c r="H183" s="76"/>
      <c r="I183" s="77"/>
      <c r="J183" s="96"/>
      <c r="K183" s="79"/>
      <c r="L183" s="857"/>
      <c r="M183" s="858"/>
      <c r="N183" s="113"/>
      <c r="O183" s="104"/>
      <c r="P183" s="81"/>
      <c r="Q183" s="114"/>
      <c r="R183" s="115"/>
      <c r="S183" s="108"/>
      <c r="T183" s="116"/>
      <c r="U183" s="831"/>
      <c r="V183" s="832"/>
      <c r="W183" s="833"/>
      <c r="X183" s="834"/>
      <c r="Y183" s="835"/>
      <c r="Z183" s="6"/>
      <c r="AA183" s="836" t="s">
        <v>46</v>
      </c>
      <c r="AB183" s="837"/>
      <c r="AC183" s="837"/>
      <c r="AD183" s="837"/>
      <c r="AE183" s="838"/>
      <c r="AG183" s="859" t="s">
        <v>47</v>
      </c>
      <c r="AH183" s="860"/>
      <c r="AI183" s="860"/>
      <c r="AJ183" s="861"/>
    </row>
    <row r="184" spans="1:36" ht="17.25" customHeight="1">
      <c r="A184" s="855"/>
      <c r="B184" s="856"/>
      <c r="C184" s="85"/>
      <c r="D184" s="75"/>
      <c r="E184" s="76"/>
      <c r="F184" s="76"/>
      <c r="G184" s="76"/>
      <c r="H184" s="76"/>
      <c r="I184" s="77"/>
      <c r="J184" s="96"/>
      <c r="K184" s="79"/>
      <c r="L184" s="857"/>
      <c r="M184" s="858"/>
      <c r="N184" s="113"/>
      <c r="O184" s="104"/>
      <c r="P184" s="88"/>
      <c r="Q184" s="106"/>
      <c r="R184" s="110"/>
      <c r="S184" s="108"/>
      <c r="T184" s="116"/>
      <c r="U184" s="831"/>
      <c r="V184" s="832"/>
      <c r="W184" s="833"/>
      <c r="X184" s="834"/>
      <c r="Y184" s="835"/>
      <c r="Z184" s="6"/>
      <c r="AA184" s="99"/>
      <c r="AB184" s="98" t="s">
        <v>48</v>
      </c>
      <c r="AC184" s="98"/>
      <c r="AD184" s="98">
        <v>9.5000000000000001E-2</v>
      </c>
      <c r="AE184" s="91" t="s">
        <v>21</v>
      </c>
      <c r="AG184" s="5"/>
      <c r="AH184" s="90" t="s">
        <v>35</v>
      </c>
      <c r="AI184" s="90" t="s">
        <v>36</v>
      </c>
      <c r="AJ184" s="91"/>
    </row>
    <row r="185" spans="1:36" ht="18" customHeight="1">
      <c r="A185" s="855"/>
      <c r="B185" s="856"/>
      <c r="C185" s="85"/>
      <c r="D185" s="75"/>
      <c r="E185" s="76"/>
      <c r="F185" s="76"/>
      <c r="G185" s="76"/>
      <c r="H185" s="76"/>
      <c r="I185" s="77"/>
      <c r="J185" s="96"/>
      <c r="K185" s="79"/>
      <c r="L185" s="857"/>
      <c r="M185" s="858"/>
      <c r="N185" s="113"/>
      <c r="O185" s="104"/>
      <c r="P185" s="118"/>
      <c r="Q185" s="115"/>
      <c r="R185" s="115"/>
      <c r="S185" s="108"/>
      <c r="T185" s="109"/>
      <c r="U185" s="831"/>
      <c r="V185" s="832"/>
      <c r="W185" s="833"/>
      <c r="X185" s="834"/>
      <c r="Y185" s="835"/>
      <c r="Z185" s="6"/>
      <c r="AA185" s="99"/>
      <c r="AB185" s="383" t="s">
        <v>49</v>
      </c>
      <c r="AC185" s="98"/>
      <c r="AD185" s="98">
        <v>10.445</v>
      </c>
      <c r="AE185" s="91" t="s">
        <v>32</v>
      </c>
      <c r="AG185" s="5"/>
      <c r="AH185" s="98" t="s">
        <v>50</v>
      </c>
      <c r="AI185" s="98" t="s">
        <v>38</v>
      </c>
      <c r="AJ185" s="91"/>
    </row>
    <row r="186" spans="1:36" ht="18" customHeight="1">
      <c r="A186" s="855"/>
      <c r="B186" s="856"/>
      <c r="C186" s="85"/>
      <c r="D186" s="75"/>
      <c r="E186" s="76"/>
      <c r="F186" s="76"/>
      <c r="G186" s="76"/>
      <c r="H186" s="76"/>
      <c r="I186" s="77"/>
      <c r="J186" s="96"/>
      <c r="K186" s="79"/>
      <c r="L186" s="857"/>
      <c r="M186" s="858"/>
      <c r="N186" s="113"/>
      <c r="O186" s="104"/>
      <c r="P186" s="120"/>
      <c r="Q186" s="110"/>
      <c r="R186" s="110"/>
      <c r="S186" s="108"/>
      <c r="T186" s="109"/>
      <c r="U186" s="831"/>
      <c r="V186" s="832"/>
      <c r="W186" s="833"/>
      <c r="X186" s="834"/>
      <c r="Y186" s="835"/>
      <c r="Z186" s="6"/>
      <c r="AA186" s="99"/>
      <c r="AB186" s="384" t="s">
        <v>51</v>
      </c>
      <c r="AC186" s="98"/>
      <c r="AD186" s="98">
        <v>0.1187</v>
      </c>
      <c r="AE186" s="91" t="s">
        <v>21</v>
      </c>
      <c r="AG186" s="5"/>
      <c r="AH186" s="98" t="s">
        <v>41</v>
      </c>
      <c r="AI186" s="98" t="s">
        <v>42</v>
      </c>
      <c r="AJ186" s="91"/>
    </row>
    <row r="187" spans="1:36" ht="18" customHeight="1">
      <c r="A187" s="855"/>
      <c r="B187" s="856"/>
      <c r="C187" s="85"/>
      <c r="D187" s="75"/>
      <c r="E187" s="76"/>
      <c r="F187" s="76"/>
      <c r="G187" s="76"/>
      <c r="H187" s="76"/>
      <c r="I187" s="77"/>
      <c r="J187" s="96"/>
      <c r="K187" s="79"/>
      <c r="L187" s="857"/>
      <c r="M187" s="858"/>
      <c r="N187" s="113"/>
      <c r="O187" s="104"/>
      <c r="P187" s="120"/>
      <c r="Q187" s="122"/>
      <c r="R187" s="123"/>
      <c r="S187" s="108"/>
      <c r="T187" s="109"/>
      <c r="U187" s="831"/>
      <c r="V187" s="832"/>
      <c r="W187" s="833"/>
      <c r="X187" s="834"/>
      <c r="Y187" s="835"/>
      <c r="Z187" s="6"/>
      <c r="AA187" s="99"/>
      <c r="AB187" s="98" t="s">
        <v>52</v>
      </c>
      <c r="AC187" s="98"/>
      <c r="AD187" s="98">
        <v>0.75309999999999999</v>
      </c>
      <c r="AE187" s="91" t="s">
        <v>21</v>
      </c>
      <c r="AG187" s="5"/>
      <c r="AH187" s="98"/>
      <c r="AI187" s="98"/>
      <c r="AJ187" s="91"/>
    </row>
    <row r="188" spans="1:36" ht="18" customHeight="1">
      <c r="A188" s="855"/>
      <c r="B188" s="856"/>
      <c r="C188" s="85"/>
      <c r="D188" s="75"/>
      <c r="E188" s="76"/>
      <c r="F188" s="76"/>
      <c r="G188" s="76"/>
      <c r="H188" s="76"/>
      <c r="I188" s="77"/>
      <c r="J188" s="96"/>
      <c r="K188" s="79"/>
      <c r="L188" s="857"/>
      <c r="M188" s="858"/>
      <c r="N188" s="6"/>
      <c r="O188" s="104"/>
      <c r="P188" s="124"/>
      <c r="Q188" s="120"/>
      <c r="R188" s="120"/>
      <c r="S188" s="82"/>
      <c r="T188" s="109"/>
      <c r="U188" s="831"/>
      <c r="V188" s="832"/>
      <c r="W188" s="833"/>
      <c r="X188" s="834"/>
      <c r="Y188" s="835"/>
      <c r="Z188" s="6"/>
      <c r="AA188" s="99"/>
      <c r="AB188" s="98"/>
      <c r="AC188" s="125"/>
      <c r="AD188" s="125"/>
      <c r="AE188" s="91"/>
      <c r="AF188" s="98"/>
      <c r="AG188" s="41"/>
      <c r="AH188" s="42"/>
      <c r="AI188" s="112"/>
      <c r="AJ188" s="43"/>
    </row>
    <row r="189" spans="1:36" ht="18" customHeight="1">
      <c r="A189" s="855"/>
      <c r="B189" s="856"/>
      <c r="C189" s="85"/>
      <c r="D189" s="75"/>
      <c r="E189" s="76"/>
      <c r="F189" s="76"/>
      <c r="G189" s="76"/>
      <c r="H189" s="76"/>
      <c r="I189" s="77"/>
      <c r="J189" s="96"/>
      <c r="K189" s="79"/>
      <c r="L189" s="857"/>
      <c r="M189" s="858"/>
      <c r="N189" s="6"/>
      <c r="O189" s="104"/>
      <c r="P189" s="120"/>
      <c r="Q189" s="120"/>
      <c r="R189" s="120"/>
      <c r="S189" s="82"/>
      <c r="T189" s="109"/>
      <c r="U189" s="831"/>
      <c r="V189" s="832"/>
      <c r="W189" s="833"/>
      <c r="X189" s="834"/>
      <c r="Y189" s="835"/>
      <c r="Z189" s="6"/>
      <c r="AA189" s="99"/>
      <c r="AB189" s="98" t="s">
        <v>53</v>
      </c>
      <c r="AC189" s="126"/>
      <c r="AD189" s="127" t="s">
        <v>54</v>
      </c>
      <c r="AE189" s="91"/>
      <c r="AG189" s="128" t="s">
        <v>55</v>
      </c>
      <c r="AH189" s="128" t="s">
        <v>56</v>
      </c>
      <c r="AI189" s="129"/>
      <c r="AJ189" s="130"/>
    </row>
    <row r="190" spans="1:36" ht="18" customHeight="1">
      <c r="A190" s="855"/>
      <c r="B190" s="856"/>
      <c r="C190" s="85"/>
      <c r="D190" s="75"/>
      <c r="E190" s="76"/>
      <c r="F190" s="76"/>
      <c r="G190" s="76"/>
      <c r="H190" s="76"/>
      <c r="I190" s="77"/>
      <c r="J190" s="96"/>
      <c r="K190" s="79"/>
      <c r="L190" s="857"/>
      <c r="M190" s="858"/>
      <c r="N190" s="6"/>
      <c r="O190" s="104"/>
      <c r="P190" s="120"/>
      <c r="Q190" s="89"/>
      <c r="R190" s="89"/>
      <c r="S190" s="82"/>
      <c r="T190" s="116"/>
      <c r="U190" s="831"/>
      <c r="V190" s="832"/>
      <c r="W190" s="833"/>
      <c r="X190" s="834"/>
      <c r="Y190" s="835"/>
      <c r="Z190" s="6"/>
      <c r="AA190" s="99"/>
      <c r="AB190" s="98" t="s">
        <v>57</v>
      </c>
      <c r="AC190" s="98"/>
      <c r="AD190" s="98" t="s">
        <v>58</v>
      </c>
      <c r="AE190" s="91"/>
      <c r="AG190" s="5"/>
      <c r="AH190" s="90" t="s">
        <v>35</v>
      </c>
      <c r="AI190" s="90" t="s">
        <v>36</v>
      </c>
      <c r="AJ190" s="91"/>
    </row>
    <row r="191" spans="1:36" ht="18" customHeight="1">
      <c r="A191" s="855"/>
      <c r="B191" s="856"/>
      <c r="C191" s="85"/>
      <c r="D191" s="75"/>
      <c r="E191" s="76"/>
      <c r="F191" s="76"/>
      <c r="G191" s="76"/>
      <c r="H191" s="76"/>
      <c r="I191" s="77"/>
      <c r="J191" s="96"/>
      <c r="K191" s="79"/>
      <c r="L191" s="857"/>
      <c r="M191" s="858"/>
      <c r="N191" s="6"/>
      <c r="O191" s="80"/>
      <c r="P191" s="85"/>
      <c r="Q191" s="131"/>
      <c r="R191" s="132"/>
      <c r="S191" s="82"/>
      <c r="T191" s="133"/>
      <c r="U191" s="831"/>
      <c r="V191" s="832"/>
      <c r="W191" s="833"/>
      <c r="X191" s="834"/>
      <c r="Y191" s="835"/>
      <c r="Z191" s="6"/>
      <c r="AA191" s="99"/>
      <c r="AB191" s="98"/>
      <c r="AC191" s="98"/>
      <c r="AD191" s="98" t="s">
        <v>59</v>
      </c>
      <c r="AE191" s="91"/>
      <c r="AG191" s="5" t="str">
        <f>AH191</f>
        <v>Jack Hammer</v>
      </c>
      <c r="AH191" s="98" t="s">
        <v>60</v>
      </c>
      <c r="AI191" s="98" t="s">
        <v>38</v>
      </c>
      <c r="AJ191" s="91"/>
    </row>
    <row r="192" spans="1:36" ht="18" customHeight="1" thickBot="1">
      <c r="A192" s="134"/>
      <c r="B192" s="135"/>
      <c r="C192" s="136"/>
      <c r="D192" s="137"/>
      <c r="E192" s="137"/>
      <c r="F192" s="137"/>
      <c r="G192" s="137"/>
      <c r="H192" s="137"/>
      <c r="I192" s="138"/>
      <c r="J192" s="139"/>
      <c r="K192" s="140"/>
      <c r="L192" s="141"/>
      <c r="M192" s="142"/>
      <c r="N192" s="6"/>
      <c r="O192" s="80"/>
      <c r="P192" s="85"/>
      <c r="Q192" s="131"/>
      <c r="R192" s="132"/>
      <c r="S192" s="82"/>
      <c r="T192" s="390"/>
      <c r="U192" s="831"/>
      <c r="V192" s="832"/>
      <c r="W192" s="833"/>
      <c r="X192" s="834"/>
      <c r="Y192" s="835"/>
      <c r="Z192" s="6"/>
      <c r="AA192" s="99"/>
      <c r="AB192" s="98" t="s">
        <v>38</v>
      </c>
      <c r="AC192" s="98"/>
      <c r="AD192" s="98"/>
      <c r="AE192" s="91"/>
      <c r="AG192" s="5" t="str">
        <f>AH192</f>
        <v>Dump Truck</v>
      </c>
      <c r="AH192" s="98" t="s">
        <v>41</v>
      </c>
      <c r="AI192" s="98" t="s">
        <v>42</v>
      </c>
      <c r="AJ192" s="91"/>
    </row>
    <row r="193" spans="1:42" ht="18" customHeight="1" thickTop="1">
      <c r="A193" s="143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6"/>
      <c r="O193" s="80"/>
      <c r="P193" s="85"/>
      <c r="Q193" s="131"/>
      <c r="R193" s="132"/>
      <c r="S193" s="82"/>
      <c r="T193" s="390"/>
      <c r="U193" s="831"/>
      <c r="V193" s="832"/>
      <c r="W193" s="833"/>
      <c r="X193" s="834"/>
      <c r="Y193" s="835"/>
      <c r="Z193" s="6"/>
      <c r="AA193" s="99"/>
      <c r="AB193" s="98" t="s">
        <v>61</v>
      </c>
      <c r="AC193" s="98"/>
      <c r="AD193" s="98"/>
      <c r="AE193" s="91"/>
      <c r="AG193" s="5" t="str">
        <f>AH193</f>
        <v>Compressor</v>
      </c>
      <c r="AH193" s="98" t="s">
        <v>62</v>
      </c>
      <c r="AI193" s="98"/>
      <c r="AJ193" s="91"/>
    </row>
    <row r="194" spans="1:42" ht="17.25" customHeight="1">
      <c r="A194" s="145" t="s">
        <v>63</v>
      </c>
      <c r="B194" s="146"/>
      <c r="C194" s="146"/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6"/>
      <c r="O194" s="80"/>
      <c r="P194" s="85"/>
      <c r="Q194" s="131"/>
      <c r="R194" s="132"/>
      <c r="S194" s="82"/>
      <c r="T194" s="147"/>
      <c r="U194" s="831"/>
      <c r="V194" s="832"/>
      <c r="W194" s="833"/>
      <c r="X194" s="834"/>
      <c r="Y194" s="835"/>
      <c r="Z194" s="6"/>
      <c r="AA194" s="148"/>
      <c r="AB194" s="98" t="s">
        <v>42</v>
      </c>
      <c r="AC194" s="98"/>
      <c r="AD194" s="98"/>
      <c r="AE194" s="91"/>
      <c r="AG194" s="5" t="s">
        <v>64</v>
      </c>
      <c r="AH194" s="6"/>
      <c r="AI194" s="98"/>
      <c r="AJ194" s="7"/>
    </row>
    <row r="195" spans="1:42" ht="15" customHeight="1" thickBot="1">
      <c r="A195" s="149"/>
      <c r="B195" s="150"/>
      <c r="C195" s="150"/>
      <c r="D195" s="150"/>
      <c r="E195" s="150"/>
      <c r="F195" s="150"/>
      <c r="G195" s="150"/>
      <c r="H195" s="150"/>
      <c r="I195" s="150"/>
      <c r="J195" s="150"/>
      <c r="K195" s="150"/>
      <c r="L195" s="150"/>
      <c r="M195" s="150"/>
      <c r="N195" s="6"/>
      <c r="O195" s="80"/>
      <c r="P195" s="85"/>
      <c r="Q195" s="131"/>
      <c r="R195" s="132"/>
      <c r="S195" s="82"/>
      <c r="T195" s="151"/>
      <c r="U195" s="831"/>
      <c r="V195" s="832"/>
      <c r="W195" s="833"/>
      <c r="X195" s="834"/>
      <c r="Y195" s="835"/>
      <c r="Z195" s="6"/>
      <c r="AA195" s="99"/>
      <c r="AB195" s="98"/>
      <c r="AC195" s="98"/>
      <c r="AD195" s="98"/>
      <c r="AE195" s="91"/>
      <c r="AF195" s="152"/>
      <c r="AG195" s="153"/>
      <c r="AH195" s="153"/>
      <c r="AI195" s="153"/>
      <c r="AJ195" s="3"/>
    </row>
    <row r="196" spans="1:42" ht="18" customHeight="1" thickTop="1">
      <c r="A196" s="839" t="s">
        <v>65</v>
      </c>
      <c r="B196" s="840"/>
      <c r="C196" s="843" t="s">
        <v>66</v>
      </c>
      <c r="D196" s="844"/>
      <c r="E196" s="844"/>
      <c r="F196" s="844"/>
      <c r="G196" s="844"/>
      <c r="H196" s="844"/>
      <c r="I196" s="845"/>
      <c r="J196" s="849" t="s">
        <v>67</v>
      </c>
      <c r="K196" s="850"/>
      <c r="L196" s="849" t="s">
        <v>67</v>
      </c>
      <c r="M196" s="851"/>
      <c r="N196" s="6"/>
      <c r="O196" s="80" t="str">
        <f>IF(U196=0,"",O195+1)</f>
        <v/>
      </c>
      <c r="P196" s="154" t="str">
        <f>IF(U196=0,"",HLOOKUP(LARGE(#REF!,#REF!),#REF!,3,FALSE))</f>
        <v/>
      </c>
      <c r="Q196" s="154"/>
      <c r="R196" s="155"/>
      <c r="S196" s="131"/>
      <c r="T196" s="132"/>
      <c r="U196" s="831"/>
      <c r="V196" s="832"/>
      <c r="W196" s="833"/>
      <c r="X196" s="834"/>
      <c r="Y196" s="835"/>
      <c r="Z196" s="6"/>
      <c r="AA196" s="156"/>
      <c r="AB196" s="112"/>
      <c r="AC196" s="112"/>
      <c r="AD196" s="112"/>
      <c r="AE196" s="157"/>
      <c r="AF196" s="152"/>
      <c r="AG196" s="152"/>
      <c r="AH196" s="152"/>
      <c r="AI196" s="152"/>
    </row>
    <row r="197" spans="1:42" ht="18" customHeight="1" thickBot="1">
      <c r="A197" s="841"/>
      <c r="B197" s="842"/>
      <c r="C197" s="846"/>
      <c r="D197" s="847"/>
      <c r="E197" s="847"/>
      <c r="F197" s="847"/>
      <c r="G197" s="847"/>
      <c r="H197" s="847"/>
      <c r="I197" s="848"/>
      <c r="J197" s="852" t="s">
        <v>68</v>
      </c>
      <c r="K197" s="853"/>
      <c r="L197" s="846" t="s">
        <v>69</v>
      </c>
      <c r="M197" s="854"/>
      <c r="N197" s="6"/>
      <c r="O197" s="80"/>
      <c r="P197" s="131"/>
      <c r="Q197" s="131"/>
      <c r="R197" s="132"/>
      <c r="S197" s="131"/>
      <c r="T197" s="158"/>
      <c r="U197" s="831"/>
      <c r="V197" s="832"/>
      <c r="W197" s="833"/>
      <c r="X197" s="834"/>
      <c r="Y197" s="835"/>
      <c r="Z197" s="6"/>
      <c r="AA197" s="159"/>
      <c r="AB197" s="152"/>
      <c r="AC197" s="152"/>
      <c r="AD197" s="152"/>
      <c r="AE197" s="152"/>
      <c r="AF197" s="152"/>
      <c r="AG197" s="152"/>
      <c r="AH197" s="152"/>
      <c r="AI197" s="152"/>
    </row>
    <row r="198" spans="1:42" ht="18" customHeight="1" thickTop="1">
      <c r="A198" s="160"/>
      <c r="B198" s="60"/>
      <c r="C198" s="161"/>
      <c r="D198" s="65"/>
      <c r="E198" s="65"/>
      <c r="F198" s="65"/>
      <c r="G198" s="65"/>
      <c r="H198" s="65"/>
      <c r="I198" s="162"/>
      <c r="J198" s="163"/>
      <c r="K198" s="55"/>
      <c r="L198" s="164"/>
      <c r="M198" s="165"/>
      <c r="N198" s="166"/>
      <c r="O198" s="167"/>
      <c r="P198" s="168"/>
      <c r="Q198" s="154"/>
      <c r="R198" s="154"/>
      <c r="S198" s="169"/>
      <c r="T198" s="170"/>
      <c r="U198" s="831"/>
      <c r="V198" s="832"/>
      <c r="W198" s="833"/>
      <c r="X198" s="834"/>
      <c r="Y198" s="835"/>
      <c r="Z198" s="6"/>
      <c r="AA198" s="171"/>
      <c r="AB198" s="153"/>
      <c r="AC198" s="153"/>
      <c r="AD198" s="172"/>
      <c r="AE198" s="152"/>
      <c r="AF198" s="2"/>
      <c r="AG198" s="173" t="s">
        <v>70</v>
      </c>
      <c r="AH198" s="153"/>
      <c r="AI198" s="153"/>
      <c r="AJ198" s="174" t="s">
        <v>71</v>
      </c>
      <c r="AL198" s="836" t="s">
        <v>72</v>
      </c>
      <c r="AM198" s="837"/>
      <c r="AN198" s="837"/>
      <c r="AO198" s="837"/>
      <c r="AP198" s="838"/>
    </row>
    <row r="199" spans="1:42" ht="18" customHeight="1">
      <c r="A199" s="175"/>
      <c r="B199" s="176"/>
      <c r="C199" s="177"/>
      <c r="D199" s="178"/>
      <c r="E199" s="179"/>
      <c r="F199" s="179"/>
      <c r="G199" s="179"/>
      <c r="H199" s="179"/>
      <c r="I199" s="180"/>
      <c r="J199" s="181"/>
      <c r="K199" s="182"/>
      <c r="L199" s="823"/>
      <c r="M199" s="824"/>
      <c r="N199" s="166"/>
      <c r="O199" s="80"/>
      <c r="P199" s="85"/>
      <c r="Q199" s="131"/>
      <c r="R199" s="131"/>
      <c r="S199" s="183"/>
      <c r="T199" s="184"/>
      <c r="U199" s="831"/>
      <c r="V199" s="832"/>
      <c r="W199" s="833"/>
      <c r="X199" s="834"/>
      <c r="Y199" s="835"/>
      <c r="Z199" s="6"/>
      <c r="AA199" s="99" t="s">
        <v>73</v>
      </c>
      <c r="AB199" s="185" t="s">
        <v>74</v>
      </c>
      <c r="AC199" s="98"/>
      <c r="AD199" s="91"/>
      <c r="AE199" s="152"/>
      <c r="AF199" s="5"/>
      <c r="AG199" s="98"/>
      <c r="AH199" s="98"/>
      <c r="AI199" s="98"/>
      <c r="AJ199" s="186"/>
      <c r="AL199" s="5"/>
      <c r="AM199" s="6"/>
      <c r="AN199" s="6"/>
      <c r="AO199" s="6"/>
      <c r="AP199" s="7"/>
    </row>
    <row r="200" spans="1:42" ht="18" customHeight="1">
      <c r="A200" s="175"/>
      <c r="B200" s="187"/>
      <c r="C200" s="188"/>
      <c r="D200" s="178"/>
      <c r="E200" s="189"/>
      <c r="F200" s="178"/>
      <c r="G200" s="178"/>
      <c r="H200" s="178"/>
      <c r="I200" s="190"/>
      <c r="J200" s="191"/>
      <c r="K200" s="192"/>
      <c r="L200" s="823"/>
      <c r="M200" s="824"/>
      <c r="N200" s="6"/>
      <c r="O200" s="80"/>
      <c r="P200" s="85"/>
      <c r="Q200" s="131"/>
      <c r="R200" s="131"/>
      <c r="S200" s="183"/>
      <c r="T200" s="184"/>
      <c r="U200" s="831"/>
      <c r="V200" s="832"/>
      <c r="W200" s="833"/>
      <c r="X200" s="834"/>
      <c r="Y200" s="835"/>
      <c r="Z200" s="6"/>
      <c r="AA200" s="99">
        <v>1.1000000000000001</v>
      </c>
      <c r="AB200" s="98" t="s">
        <v>75</v>
      </c>
      <c r="AC200" s="193">
        <v>1.17</v>
      </c>
      <c r="AD200" s="91" t="s">
        <v>21</v>
      </c>
      <c r="AE200" s="152"/>
      <c r="AF200" s="194" t="s">
        <v>76</v>
      </c>
      <c r="AG200" s="98" t="s">
        <v>77</v>
      </c>
      <c r="AH200" s="98">
        <v>1.2585999999999999</v>
      </c>
      <c r="AI200" s="98" t="s">
        <v>78</v>
      </c>
      <c r="AJ200" s="186" t="s">
        <v>79</v>
      </c>
      <c r="AL200" s="5"/>
      <c r="AM200" s="6"/>
      <c r="AN200" s="6"/>
      <c r="AO200" s="6"/>
      <c r="AP200" s="7"/>
    </row>
    <row r="201" spans="1:42" ht="18" customHeight="1">
      <c r="A201" s="175"/>
      <c r="B201" s="195"/>
      <c r="C201" s="188"/>
      <c r="D201" s="178"/>
      <c r="E201" s="196"/>
      <c r="F201" s="178"/>
      <c r="G201" s="178"/>
      <c r="H201" s="178"/>
      <c r="I201" s="190"/>
      <c r="J201" s="197"/>
      <c r="K201" s="176"/>
      <c r="L201" s="823"/>
      <c r="M201" s="824"/>
      <c r="N201" s="6"/>
      <c r="O201" s="80"/>
      <c r="P201" s="85"/>
      <c r="Q201" s="131"/>
      <c r="R201" s="131"/>
      <c r="S201" s="183"/>
      <c r="T201" s="184"/>
      <c r="U201" s="831"/>
      <c r="V201" s="832"/>
      <c r="W201" s="833"/>
      <c r="X201" s="834"/>
      <c r="Y201" s="835"/>
      <c r="Z201" s="6"/>
      <c r="AA201" s="99" t="s">
        <v>80</v>
      </c>
      <c r="AB201" s="98" t="s">
        <v>81</v>
      </c>
      <c r="AC201" s="198">
        <f>176/50</f>
        <v>3.52</v>
      </c>
      <c r="AD201" s="91" t="s">
        <v>32</v>
      </c>
      <c r="AE201" s="159"/>
      <c r="AF201" s="5"/>
      <c r="AG201" s="98" t="s">
        <v>82</v>
      </c>
      <c r="AH201" s="98">
        <v>1.2</v>
      </c>
      <c r="AI201" s="98" t="s">
        <v>78</v>
      </c>
      <c r="AJ201" s="186"/>
      <c r="AL201" s="5"/>
      <c r="AM201" s="98" t="s">
        <v>83</v>
      </c>
      <c r="AN201" s="6"/>
      <c r="AO201" s="6"/>
      <c r="AP201" s="7"/>
    </row>
    <row r="202" spans="1:42" ht="18" customHeight="1">
      <c r="A202" s="175"/>
      <c r="B202" s="195"/>
      <c r="C202" s="199"/>
      <c r="D202" s="200"/>
      <c r="E202" s="200"/>
      <c r="F202" s="200"/>
      <c r="G202" s="200"/>
      <c r="H202" s="200"/>
      <c r="I202" s="200"/>
      <c r="J202" s="201"/>
      <c r="K202" s="202"/>
      <c r="L202" s="823"/>
      <c r="M202" s="824"/>
      <c r="N202" s="6"/>
      <c r="O202" s="80"/>
      <c r="P202" s="85"/>
      <c r="Q202" s="131"/>
      <c r="R202" s="131"/>
      <c r="S202" s="183"/>
      <c r="T202" s="184"/>
      <c r="U202" s="831"/>
      <c r="V202" s="832"/>
      <c r="W202" s="833"/>
      <c r="X202" s="834"/>
      <c r="Y202" s="835"/>
      <c r="Z202" s="6"/>
      <c r="AA202" s="99">
        <v>15</v>
      </c>
      <c r="AB202" s="98" t="s">
        <v>84</v>
      </c>
      <c r="AC202" s="98">
        <v>0.50880000000000003</v>
      </c>
      <c r="AD202" s="91" t="s">
        <v>21</v>
      </c>
      <c r="AE202" s="159"/>
      <c r="AF202" s="5"/>
      <c r="AH202" s="98"/>
      <c r="AI202" s="98"/>
      <c r="AJ202" s="186" t="str">
        <f>AG203</f>
        <v>Whell Loader</v>
      </c>
      <c r="AL202" s="5"/>
      <c r="AM202" s="98" t="s">
        <v>85</v>
      </c>
      <c r="AN202" s="6"/>
      <c r="AO202" s="6"/>
      <c r="AP202" s="7"/>
    </row>
    <row r="203" spans="1:42" ht="18" customHeight="1">
      <c r="A203" s="175"/>
      <c r="B203" s="187"/>
      <c r="C203" s="203"/>
      <c r="D203" s="196"/>
      <c r="E203" s="178"/>
      <c r="F203" s="178"/>
      <c r="G203" s="178"/>
      <c r="H203" s="178"/>
      <c r="I203" s="190"/>
      <c r="J203" s="204"/>
      <c r="K203" s="205"/>
      <c r="L203" s="823"/>
      <c r="M203" s="824"/>
      <c r="N203" s="6"/>
      <c r="O203" s="80"/>
      <c r="P203" s="85"/>
      <c r="Q203" s="131"/>
      <c r="R203" s="131"/>
      <c r="S203" s="183"/>
      <c r="T203" s="184"/>
      <c r="U203" s="831"/>
      <c r="V203" s="832"/>
      <c r="W203" s="833"/>
      <c r="X203" s="834"/>
      <c r="Y203" s="835"/>
      <c r="Z203" s="6"/>
      <c r="AA203" s="99" t="s">
        <v>32</v>
      </c>
      <c r="AB203" s="98"/>
      <c r="AC203" s="98"/>
      <c r="AD203" s="91"/>
      <c r="AE203" s="152"/>
      <c r="AF203" s="194" t="s">
        <v>76</v>
      </c>
      <c r="AG203" s="98" t="s">
        <v>83</v>
      </c>
      <c r="AH203" s="98"/>
      <c r="AI203" s="98"/>
      <c r="AJ203" s="186" t="str">
        <f>AG204</f>
        <v>Dump Truck</v>
      </c>
      <c r="AL203" s="5"/>
      <c r="AM203" s="98" t="s">
        <v>86</v>
      </c>
      <c r="AN203" s="6"/>
      <c r="AO203" s="6"/>
      <c r="AP203" s="7"/>
    </row>
    <row r="204" spans="1:42" ht="18" customHeight="1">
      <c r="A204" s="175"/>
      <c r="B204" s="187"/>
      <c r="C204" s="206"/>
      <c r="D204" s="207"/>
      <c r="E204" s="178"/>
      <c r="F204" s="178"/>
      <c r="G204" s="178"/>
      <c r="H204" s="178"/>
      <c r="I204" s="190"/>
      <c r="J204" s="208"/>
      <c r="K204" s="209"/>
      <c r="L204" s="823"/>
      <c r="M204" s="824"/>
      <c r="N204" s="6"/>
      <c r="O204" s="80"/>
      <c r="P204" s="85"/>
      <c r="Q204" s="131"/>
      <c r="R204" s="131"/>
      <c r="S204" s="183"/>
      <c r="T204" s="184"/>
      <c r="U204" s="831"/>
      <c r="V204" s="832"/>
      <c r="W204" s="833"/>
      <c r="X204" s="834"/>
      <c r="Y204" s="835"/>
      <c r="Z204" s="6"/>
      <c r="AA204" s="99"/>
      <c r="AB204" s="98" t="s">
        <v>87</v>
      </c>
      <c r="AC204" s="98">
        <v>1.1044</v>
      </c>
      <c r="AD204" s="91" t="s">
        <v>88</v>
      </c>
      <c r="AE204" s="152"/>
      <c r="AF204" s="194"/>
      <c r="AG204" s="98" t="s">
        <v>41</v>
      </c>
      <c r="AH204" s="98"/>
      <c r="AI204" s="98"/>
      <c r="AJ204" s="7"/>
      <c r="AL204" s="5"/>
      <c r="AM204" s="98" t="s">
        <v>89</v>
      </c>
      <c r="AN204" s="6"/>
      <c r="AO204" s="6"/>
      <c r="AP204" s="7"/>
    </row>
    <row r="205" spans="1:42" ht="18" customHeight="1" thickBot="1">
      <c r="A205" s="175"/>
      <c r="B205" s="210"/>
      <c r="C205" s="211"/>
      <c r="D205" s="212"/>
      <c r="E205" s="178"/>
      <c r="F205" s="178"/>
      <c r="G205" s="178"/>
      <c r="H205" s="178"/>
      <c r="I205" s="190"/>
      <c r="J205" s="213"/>
      <c r="K205" s="187"/>
      <c r="L205" s="823"/>
      <c r="M205" s="824"/>
      <c r="N205" s="6"/>
      <c r="O205" s="214"/>
      <c r="P205" s="215"/>
      <c r="Q205" s="216"/>
      <c r="R205" s="216"/>
      <c r="S205" s="217"/>
      <c r="T205" s="218"/>
      <c r="U205" s="831"/>
      <c r="V205" s="832"/>
      <c r="W205" s="833"/>
      <c r="X205" s="834"/>
      <c r="Y205" s="835"/>
      <c r="Z205" s="6"/>
      <c r="AA205" s="99"/>
      <c r="AB205" s="98" t="s">
        <v>89</v>
      </c>
      <c r="AC205" s="98">
        <v>0.28270000000000001</v>
      </c>
      <c r="AD205" s="91" t="s">
        <v>88</v>
      </c>
      <c r="AE205" s="152"/>
      <c r="AF205" s="194"/>
      <c r="AG205" s="98" t="s">
        <v>90</v>
      </c>
      <c r="AH205" s="98"/>
      <c r="AI205" s="98"/>
      <c r="AJ205" s="7"/>
      <c r="AL205" s="5"/>
      <c r="AM205" s="98" t="s">
        <v>43</v>
      </c>
      <c r="AN205" s="6"/>
      <c r="AO205" s="6"/>
      <c r="AP205" s="7"/>
    </row>
    <row r="206" spans="1:42" ht="18" customHeight="1" thickTop="1">
      <c r="A206" s="175"/>
      <c r="B206" s="210"/>
      <c r="C206" s="219"/>
      <c r="D206" s="207"/>
      <c r="E206" s="178"/>
      <c r="F206" s="178"/>
      <c r="G206" s="178"/>
      <c r="H206" s="178"/>
      <c r="I206" s="190"/>
      <c r="J206" s="213"/>
      <c r="K206" s="209"/>
      <c r="L206" s="823"/>
      <c r="M206" s="824"/>
      <c r="N206" s="6"/>
      <c r="O206" s="220"/>
      <c r="P206" s="220"/>
      <c r="Q206" s="220"/>
      <c r="R206" s="220"/>
      <c r="S206" s="220"/>
      <c r="T206" s="220"/>
      <c r="U206" s="220"/>
      <c r="V206" s="220"/>
      <c r="W206" s="220"/>
      <c r="X206" s="220"/>
      <c r="Y206" s="221"/>
      <c r="AA206" s="99"/>
      <c r="AB206" s="98"/>
      <c r="AC206" s="98"/>
      <c r="AD206" s="91"/>
      <c r="AE206" s="152"/>
      <c r="AF206" s="194"/>
      <c r="AG206" s="98" t="s">
        <v>91</v>
      </c>
      <c r="AH206" s="98"/>
      <c r="AI206" s="98"/>
      <c r="AJ206" s="7"/>
      <c r="AL206" s="41"/>
      <c r="AM206" s="112"/>
      <c r="AN206" s="42"/>
      <c r="AO206" s="42"/>
      <c r="AP206" s="43"/>
    </row>
    <row r="207" spans="1:42" ht="18" customHeight="1">
      <c r="A207" s="175"/>
      <c r="B207" s="222"/>
      <c r="C207" s="223"/>
      <c r="D207" s="224"/>
      <c r="E207" s="225"/>
      <c r="F207" s="196"/>
      <c r="G207" s="178"/>
      <c r="H207" s="178"/>
      <c r="I207" s="190"/>
      <c r="J207" s="213"/>
      <c r="K207" s="226"/>
      <c r="L207" s="823"/>
      <c r="M207" s="824"/>
      <c r="N207" s="6"/>
      <c r="O207" s="227" t="s">
        <v>92</v>
      </c>
      <c r="P207" s="228"/>
      <c r="Q207" s="228"/>
      <c r="R207" s="228"/>
      <c r="S207" s="228"/>
      <c r="T207" s="228"/>
      <c r="U207" s="228"/>
      <c r="V207" s="228"/>
      <c r="W207" s="228"/>
      <c r="X207" s="228"/>
      <c r="Y207" s="229"/>
      <c r="AA207" s="99"/>
      <c r="AB207" s="98" t="s">
        <v>93</v>
      </c>
      <c r="AC207" s="98">
        <v>8.8353000000000002</v>
      </c>
      <c r="AD207" s="91" t="s">
        <v>88</v>
      </c>
      <c r="AE207" s="152"/>
      <c r="AF207" s="194"/>
      <c r="AG207" s="98" t="s">
        <v>89</v>
      </c>
      <c r="AH207" s="98"/>
      <c r="AI207" s="98"/>
      <c r="AJ207" s="7"/>
      <c r="AM207" s="98"/>
    </row>
    <row r="208" spans="1:42" ht="18" customHeight="1" thickBot="1">
      <c r="A208" s="175"/>
      <c r="B208" s="210"/>
      <c r="C208" s="230"/>
      <c r="D208" s="212"/>
      <c r="E208" s="231"/>
      <c r="F208" s="196"/>
      <c r="G208" s="178"/>
      <c r="H208" s="178"/>
      <c r="I208" s="190"/>
      <c r="J208" s="232"/>
      <c r="K208" s="195"/>
      <c r="L208" s="823"/>
      <c r="M208" s="824"/>
      <c r="N208" s="6"/>
      <c r="O208" s="233"/>
      <c r="P208" s="233"/>
      <c r="Q208" s="233"/>
      <c r="R208" s="233"/>
      <c r="S208" s="233"/>
      <c r="T208" s="233"/>
      <c r="U208" s="233"/>
      <c r="V208" s="233"/>
      <c r="W208" s="233"/>
      <c r="X208" s="233"/>
      <c r="Y208" s="234"/>
      <c r="AA208" s="99"/>
      <c r="AB208" s="98" t="s">
        <v>94</v>
      </c>
      <c r="AC208" s="98">
        <v>2.2088000000000001</v>
      </c>
      <c r="AD208" s="91"/>
      <c r="AE208" s="152"/>
      <c r="AF208" s="194" t="s">
        <v>76</v>
      </c>
      <c r="AG208" s="98" t="s">
        <v>95</v>
      </c>
      <c r="AH208" s="98"/>
      <c r="AI208" s="98"/>
      <c r="AJ208" s="7"/>
    </row>
    <row r="209" spans="1:36" ht="17.25" customHeight="1" thickTop="1" thickBot="1">
      <c r="A209" s="175"/>
      <c r="B209" s="226"/>
      <c r="C209" s="235"/>
      <c r="D209" s="178"/>
      <c r="E209" s="178"/>
      <c r="F209" s="178"/>
      <c r="G209" s="178"/>
      <c r="H209" s="178"/>
      <c r="I209" s="190"/>
      <c r="J209" s="236"/>
      <c r="K209" s="226"/>
      <c r="L209" s="823"/>
      <c r="M209" s="824"/>
      <c r="N209" s="6"/>
      <c r="O209" s="825" t="s">
        <v>0</v>
      </c>
      <c r="P209" s="827" t="s">
        <v>96</v>
      </c>
      <c r="Q209" s="828"/>
      <c r="R209" s="828"/>
      <c r="S209" s="237"/>
      <c r="T209" s="811" t="s">
        <v>97</v>
      </c>
      <c r="U209" s="813" t="s">
        <v>29</v>
      </c>
      <c r="V209" s="814"/>
      <c r="W209" s="817"/>
      <c r="X209" s="818"/>
      <c r="Y209" s="819"/>
      <c r="Z209" s="6"/>
      <c r="AA209" s="99"/>
      <c r="AB209" s="98" t="s">
        <v>98</v>
      </c>
      <c r="AC209" s="98">
        <v>1.1044</v>
      </c>
      <c r="AD209" s="91"/>
      <c r="AE209" s="152"/>
      <c r="AF209" s="238"/>
      <c r="AG209" s="112" t="s">
        <v>42</v>
      </c>
      <c r="AH209" s="112"/>
      <c r="AI209" s="112"/>
      <c r="AJ209" s="43"/>
    </row>
    <row r="210" spans="1:36" ht="18" customHeight="1" thickBot="1">
      <c r="A210" s="175"/>
      <c r="B210" s="226"/>
      <c r="C210" s="235"/>
      <c r="D210" s="178"/>
      <c r="E210" s="178"/>
      <c r="F210" s="178"/>
      <c r="G210" s="178"/>
      <c r="H210" s="178"/>
      <c r="I210" s="190"/>
      <c r="J210" s="236"/>
      <c r="K210" s="226"/>
      <c r="L210" s="823"/>
      <c r="M210" s="824"/>
      <c r="N210" s="6"/>
      <c r="O210" s="826"/>
      <c r="P210" s="829"/>
      <c r="Q210" s="830"/>
      <c r="R210" s="830"/>
      <c r="S210" s="239"/>
      <c r="T210" s="812"/>
      <c r="U210" s="815"/>
      <c r="V210" s="816"/>
      <c r="W210" s="820"/>
      <c r="X210" s="821"/>
      <c r="Y210" s="822"/>
      <c r="Z210" s="6"/>
      <c r="AA210" s="99"/>
      <c r="AB210" s="98"/>
      <c r="AC210" s="98"/>
      <c r="AD210" s="91"/>
      <c r="AE210" s="152"/>
      <c r="AF210" s="152"/>
      <c r="AG210" s="152"/>
      <c r="AH210" s="152"/>
      <c r="AI210" s="152"/>
    </row>
    <row r="211" spans="1:36" ht="17.25" customHeight="1" thickTop="1" thickBot="1">
      <c r="A211" s="240"/>
      <c r="B211" s="241"/>
      <c r="C211" s="242"/>
      <c r="D211" s="243"/>
      <c r="E211" s="243"/>
      <c r="F211" s="243"/>
      <c r="G211" s="243"/>
      <c r="H211" s="243"/>
      <c r="I211" s="244"/>
      <c r="J211" s="245"/>
      <c r="K211" s="241"/>
      <c r="L211" s="246"/>
      <c r="M211" s="247"/>
      <c r="N211" s="6"/>
      <c r="O211" s="63"/>
      <c r="P211" s="64"/>
      <c r="Q211" s="65"/>
      <c r="R211" s="65"/>
      <c r="S211" s="248"/>
      <c r="T211" s="249"/>
      <c r="U211" s="250"/>
      <c r="V211" s="250"/>
      <c r="W211" s="251"/>
      <c r="X211" s="252"/>
      <c r="Y211" s="253"/>
      <c r="Z211" s="6"/>
      <c r="AA211" s="238"/>
      <c r="AB211" s="112"/>
      <c r="AC211" s="112"/>
      <c r="AD211" s="157"/>
      <c r="AE211" s="152"/>
      <c r="AF211" s="2"/>
      <c r="AG211" s="173" t="s">
        <v>99</v>
      </c>
      <c r="AH211" s="153"/>
      <c r="AI211" s="172"/>
      <c r="AJ211" s="254" t="s">
        <v>100</v>
      </c>
    </row>
    <row r="212" spans="1:36" ht="15" customHeight="1" thickTop="1">
      <c r="A212" s="25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256"/>
      <c r="P212" s="257"/>
      <c r="Q212" s="258"/>
      <c r="R212" s="258"/>
      <c r="S212" s="259"/>
      <c r="T212" s="260"/>
      <c r="U212" s="261"/>
      <c r="V212" s="261"/>
      <c r="W212" s="262"/>
      <c r="X212" s="263"/>
      <c r="Y212" s="264"/>
      <c r="Z212" s="6"/>
      <c r="AA212" s="152"/>
      <c r="AB212" s="152"/>
      <c r="AC212" s="152"/>
      <c r="AD212" s="152"/>
      <c r="AE212" s="152"/>
      <c r="AF212" s="5"/>
      <c r="AG212" s="90" t="s">
        <v>35</v>
      </c>
      <c r="AH212" s="98" t="s">
        <v>10</v>
      </c>
      <c r="AI212" s="91"/>
      <c r="AJ212" s="265"/>
    </row>
    <row r="213" spans="1:36" ht="18" customHeight="1">
      <c r="A213" s="266" t="s">
        <v>101</v>
      </c>
      <c r="B213" s="267"/>
      <c r="C213" s="267"/>
      <c r="D213" s="267"/>
      <c r="E213" s="267"/>
      <c r="F213" s="267"/>
      <c r="G213" s="267"/>
      <c r="H213" s="267"/>
      <c r="I213" s="6"/>
      <c r="J213" s="6"/>
      <c r="K213" s="6"/>
      <c r="L213" s="6"/>
      <c r="M213" s="6"/>
      <c r="N213" s="6"/>
      <c r="O213" s="268">
        <v>1</v>
      </c>
      <c r="P213" s="269" t="s">
        <v>102</v>
      </c>
      <c r="Q213" s="270"/>
      <c r="R213" s="258"/>
      <c r="S213" s="259"/>
      <c r="T213" s="271"/>
      <c r="U213" s="807" t="s">
        <v>103</v>
      </c>
      <c r="V213" s="808"/>
      <c r="W213" s="262"/>
      <c r="X213" s="263"/>
      <c r="Y213" s="264"/>
      <c r="Z213" s="6"/>
      <c r="AA213" s="171"/>
      <c r="AB213" s="153" t="s">
        <v>104</v>
      </c>
      <c r="AC213" s="153" t="s">
        <v>105</v>
      </c>
      <c r="AD213" s="172"/>
      <c r="AE213" s="152"/>
      <c r="AF213" s="5"/>
      <c r="AG213" s="98" t="s">
        <v>106</v>
      </c>
      <c r="AH213" s="98" t="s">
        <v>107</v>
      </c>
      <c r="AI213" s="91">
        <v>0.67900000000000005</v>
      </c>
      <c r="AJ213" s="265">
        <v>0.84870000000000001</v>
      </c>
    </row>
    <row r="214" spans="1:36" ht="18" customHeight="1" thickBot="1">
      <c r="A214" s="272"/>
      <c r="B214" s="267"/>
      <c r="C214" s="267"/>
      <c r="D214" s="267"/>
      <c r="E214" s="267"/>
      <c r="F214" s="267"/>
      <c r="G214" s="267"/>
      <c r="H214" s="267"/>
      <c r="I214" s="6"/>
      <c r="J214" s="6"/>
      <c r="K214" s="6"/>
      <c r="L214" s="6"/>
      <c r="M214" s="6"/>
      <c r="N214" s="6"/>
      <c r="O214" s="268">
        <v>2</v>
      </c>
      <c r="P214" s="269" t="s">
        <v>108</v>
      </c>
      <c r="Q214" s="273"/>
      <c r="R214" s="258"/>
      <c r="S214" s="259"/>
      <c r="T214" s="274"/>
      <c r="U214" s="807" t="s">
        <v>103</v>
      </c>
      <c r="V214" s="808"/>
      <c r="W214" s="262"/>
      <c r="X214" s="263"/>
      <c r="Y214" s="264"/>
      <c r="Z214" s="6"/>
      <c r="AA214" s="99" t="s">
        <v>10</v>
      </c>
      <c r="AB214" s="98">
        <f>422.3/50</f>
        <v>8.4459999999999997</v>
      </c>
      <c r="AC214" s="98">
        <f>327.54/50</f>
        <v>6.5508000000000006</v>
      </c>
      <c r="AD214" s="91" t="s">
        <v>32</v>
      </c>
      <c r="AE214" s="152"/>
      <c r="AF214" s="5"/>
      <c r="AG214" s="98" t="s">
        <v>62</v>
      </c>
      <c r="AH214" s="98" t="s">
        <v>109</v>
      </c>
      <c r="AI214" s="91">
        <v>0.37080000000000002</v>
      </c>
      <c r="AJ214" s="265">
        <v>0.20599999999999999</v>
      </c>
    </row>
    <row r="215" spans="1:36" ht="18" customHeight="1" thickTop="1">
      <c r="A215" s="275"/>
      <c r="B215" s="276"/>
      <c r="C215" s="276"/>
      <c r="D215" s="276"/>
      <c r="E215" s="276"/>
      <c r="F215" s="277"/>
      <c r="G215" s="277"/>
      <c r="H215" s="278"/>
      <c r="I215" s="277"/>
      <c r="J215" s="278"/>
      <c r="K215" s="279"/>
      <c r="L215" s="6"/>
      <c r="M215" s="6"/>
      <c r="N215" s="6"/>
      <c r="O215" s="268">
        <v>3</v>
      </c>
      <c r="P215" s="269" t="s">
        <v>110</v>
      </c>
      <c r="Q215" s="273"/>
      <c r="R215" s="258"/>
      <c r="S215" s="259"/>
      <c r="T215" s="271"/>
      <c r="U215" s="807" t="s">
        <v>103</v>
      </c>
      <c r="V215" s="808"/>
      <c r="W215" s="262"/>
      <c r="X215" s="263"/>
      <c r="Y215" s="264"/>
      <c r="Z215" s="6"/>
      <c r="AA215" s="280" t="s">
        <v>17</v>
      </c>
      <c r="AB215" s="98">
        <v>0.54120000000000001</v>
      </c>
      <c r="AC215" s="98">
        <v>0.50239999999999996</v>
      </c>
      <c r="AD215" s="91" t="s">
        <v>21</v>
      </c>
      <c r="AE215" s="152"/>
      <c r="AF215" s="5"/>
      <c r="AG215" s="98"/>
      <c r="AH215" s="98"/>
      <c r="AI215" s="91"/>
      <c r="AJ215" s="265"/>
    </row>
    <row r="216" spans="1:36" ht="18" customHeight="1">
      <c r="A216" s="281" t="s">
        <v>111</v>
      </c>
      <c r="B216" s="282"/>
      <c r="C216" s="282"/>
      <c r="D216" s="282"/>
      <c r="E216" s="282"/>
      <c r="F216" s="283"/>
      <c r="G216" s="283"/>
      <c r="H216" s="284"/>
      <c r="I216" s="809" t="s">
        <v>112</v>
      </c>
      <c r="J216" s="810"/>
      <c r="K216" s="285"/>
      <c r="L216" s="6"/>
      <c r="M216" s="6"/>
      <c r="N216" s="6"/>
      <c r="O216" s="268">
        <v>4</v>
      </c>
      <c r="P216" s="269" t="s">
        <v>113</v>
      </c>
      <c r="Q216" s="273"/>
      <c r="R216" s="258"/>
      <c r="S216" s="259"/>
      <c r="T216" s="271"/>
      <c r="U216" s="807" t="s">
        <v>103</v>
      </c>
      <c r="V216" s="808"/>
      <c r="W216" s="262"/>
      <c r="X216" s="263"/>
      <c r="Y216" s="264"/>
      <c r="Z216" s="6"/>
      <c r="AA216" s="99" t="s">
        <v>114</v>
      </c>
      <c r="AB216" s="98">
        <v>0.74399999999999999</v>
      </c>
      <c r="AC216" s="98">
        <v>0.90529999999999999</v>
      </c>
      <c r="AD216" s="91" t="s">
        <v>21</v>
      </c>
      <c r="AE216" s="152"/>
      <c r="AF216" s="238"/>
      <c r="AG216" s="112"/>
      <c r="AH216" s="112"/>
      <c r="AI216" s="157"/>
      <c r="AJ216" s="265"/>
    </row>
    <row r="217" spans="1:36" ht="18" customHeight="1" thickBot="1">
      <c r="A217" s="286"/>
      <c r="B217" s="287"/>
      <c r="C217" s="287"/>
      <c r="D217" s="287"/>
      <c r="E217" s="287"/>
      <c r="F217" s="287"/>
      <c r="G217" s="287"/>
      <c r="H217" s="288"/>
      <c r="I217" s="287"/>
      <c r="J217" s="288"/>
      <c r="K217" s="289"/>
      <c r="L217" s="6"/>
      <c r="M217" s="6"/>
      <c r="N217" s="6"/>
      <c r="O217" s="268">
        <v>5</v>
      </c>
      <c r="P217" s="269" t="s">
        <v>115</v>
      </c>
      <c r="Q217" s="273"/>
      <c r="R217" s="258"/>
      <c r="S217" s="259"/>
      <c r="T217" s="271"/>
      <c r="U217" s="807" t="s">
        <v>103</v>
      </c>
      <c r="V217" s="808"/>
      <c r="W217" s="262"/>
      <c r="X217" s="263"/>
      <c r="Y217" s="264"/>
      <c r="Z217" s="6"/>
      <c r="AA217" s="99" t="s">
        <v>116</v>
      </c>
      <c r="AB217" s="98">
        <v>0.25</v>
      </c>
      <c r="AC217" s="98">
        <v>0.1</v>
      </c>
      <c r="AD217" s="91" t="s">
        <v>21</v>
      </c>
      <c r="AE217" s="152"/>
      <c r="AF217" s="2"/>
      <c r="AG217" s="173" t="s">
        <v>117</v>
      </c>
      <c r="AH217" s="153"/>
      <c r="AI217" s="172"/>
      <c r="AJ217" s="290" t="s">
        <v>118</v>
      </c>
    </row>
    <row r="218" spans="1:36" ht="18" customHeight="1" thickTop="1">
      <c r="A218" s="291" t="s">
        <v>119</v>
      </c>
      <c r="B218" s="292"/>
      <c r="C218" s="292"/>
      <c r="D218" s="292"/>
      <c r="E218" s="292"/>
      <c r="F218" s="293"/>
      <c r="G218" s="293"/>
      <c r="H218" s="294"/>
      <c r="I218" s="295"/>
      <c r="J218" s="296"/>
      <c r="K218" s="297"/>
      <c r="L218" s="6"/>
      <c r="M218" s="6"/>
      <c r="N218" s="6"/>
      <c r="O218" s="268">
        <v>6</v>
      </c>
      <c r="P218" s="269" t="s">
        <v>120</v>
      </c>
      <c r="Q218" s="273"/>
      <c r="R218" s="258"/>
      <c r="S218" s="259"/>
      <c r="T218" s="274"/>
      <c r="U218" s="807" t="s">
        <v>103</v>
      </c>
      <c r="V218" s="808"/>
      <c r="W218" s="262"/>
      <c r="X218" s="263"/>
      <c r="Y218" s="264"/>
      <c r="Z218" s="6"/>
      <c r="AA218" s="99" t="s">
        <v>121</v>
      </c>
      <c r="AB218" s="98">
        <v>2</v>
      </c>
      <c r="AC218" s="98">
        <v>0.8</v>
      </c>
      <c r="AD218" s="91" t="s">
        <v>32</v>
      </c>
      <c r="AE218" s="152"/>
      <c r="AF218" s="5"/>
      <c r="AG218" s="90" t="s">
        <v>35</v>
      </c>
      <c r="AH218" s="90" t="s">
        <v>10</v>
      </c>
      <c r="AI218" s="91"/>
      <c r="AJ218" s="298"/>
    </row>
    <row r="219" spans="1:36" ht="18" customHeight="1">
      <c r="A219" s="299" t="s">
        <v>122</v>
      </c>
      <c r="B219" s="300"/>
      <c r="C219" s="300"/>
      <c r="D219" s="300"/>
      <c r="E219" s="300"/>
      <c r="F219" s="273"/>
      <c r="G219" s="273"/>
      <c r="H219" s="301"/>
      <c r="I219" s="302"/>
      <c r="J219" s="303" t="s">
        <v>123</v>
      </c>
      <c r="K219" s="304"/>
      <c r="L219" s="6"/>
      <c r="M219" s="6"/>
      <c r="N219" s="6"/>
      <c r="O219" s="268">
        <v>7</v>
      </c>
      <c r="P219" s="269" t="s">
        <v>124</v>
      </c>
      <c r="Q219" s="273"/>
      <c r="R219" s="258"/>
      <c r="S219" s="259"/>
      <c r="T219" s="271"/>
      <c r="U219" s="807" t="s">
        <v>103</v>
      </c>
      <c r="V219" s="808"/>
      <c r="W219" s="262"/>
      <c r="X219" s="263"/>
      <c r="Y219" s="264"/>
      <c r="Z219" s="6"/>
      <c r="AA219" s="99" t="s">
        <v>125</v>
      </c>
      <c r="AB219" s="98"/>
      <c r="AC219" s="98"/>
      <c r="AD219" s="91"/>
      <c r="AE219" s="152"/>
      <c r="AF219" s="5"/>
      <c r="AG219" s="117" t="s">
        <v>64</v>
      </c>
      <c r="AH219" s="117" t="s">
        <v>126</v>
      </c>
      <c r="AI219" s="91">
        <v>0.33050000000000002</v>
      </c>
      <c r="AJ219" s="298">
        <v>0.37190000000000001</v>
      </c>
    </row>
    <row r="220" spans="1:36" ht="18" customHeight="1">
      <c r="A220" s="299"/>
      <c r="B220" s="300"/>
      <c r="C220" s="300"/>
      <c r="D220" s="300"/>
      <c r="E220" s="300"/>
      <c r="F220" s="273"/>
      <c r="G220" s="273"/>
      <c r="H220" s="301"/>
      <c r="I220" s="302"/>
      <c r="J220" s="303"/>
      <c r="K220" s="304"/>
      <c r="L220" s="6"/>
      <c r="M220" s="6"/>
      <c r="N220" s="6"/>
      <c r="O220" s="305"/>
      <c r="P220" s="306"/>
      <c r="Q220" s="306"/>
      <c r="R220" s="306"/>
      <c r="S220" s="307"/>
      <c r="T220" s="308"/>
      <c r="U220" s="309"/>
      <c r="V220" s="309"/>
      <c r="W220" s="310"/>
      <c r="X220" s="311"/>
      <c r="Y220" s="312"/>
      <c r="Z220" s="6"/>
      <c r="AA220" s="99"/>
      <c r="AB220" s="98"/>
      <c r="AC220" s="98"/>
      <c r="AD220" s="91"/>
      <c r="AE220" s="152"/>
      <c r="AF220" s="5"/>
      <c r="AG220" s="117" t="s">
        <v>127</v>
      </c>
      <c r="AH220" s="117" t="s">
        <v>128</v>
      </c>
      <c r="AI220" s="91">
        <v>0.3201</v>
      </c>
      <c r="AJ220" s="298">
        <v>0.1759</v>
      </c>
    </row>
    <row r="221" spans="1:36" ht="18" customHeight="1" thickBot="1">
      <c r="A221" s="299" t="s">
        <v>153</v>
      </c>
      <c r="B221" s="300"/>
      <c r="C221" s="300"/>
      <c r="D221" s="300"/>
      <c r="E221" s="300"/>
      <c r="F221" s="273"/>
      <c r="G221" s="273"/>
      <c r="H221" s="301"/>
      <c r="I221" s="302"/>
      <c r="J221" s="303"/>
      <c r="K221" s="304"/>
      <c r="L221" s="6"/>
      <c r="M221" s="6"/>
      <c r="N221" s="6"/>
      <c r="O221" s="316" t="str">
        <f>IF(T221=0,"",O219+1)</f>
        <v/>
      </c>
      <c r="P221" s="137"/>
      <c r="Q221" s="137"/>
      <c r="R221" s="137"/>
      <c r="S221" s="137"/>
      <c r="T221" s="317"/>
      <c r="U221" s="318"/>
      <c r="V221" s="318"/>
      <c r="W221" s="319"/>
      <c r="X221" s="141"/>
      <c r="Y221" s="142"/>
      <c r="Z221" s="6"/>
      <c r="AA221" s="99" t="str">
        <f>AB204</f>
        <v>Conc. Mixer</v>
      </c>
      <c r="AB221" s="98"/>
      <c r="AC221" s="98"/>
      <c r="AD221" s="91"/>
      <c r="AE221" s="152"/>
      <c r="AF221" s="5"/>
      <c r="AG221" s="117" t="s">
        <v>129</v>
      </c>
      <c r="AH221" s="117" t="s">
        <v>130</v>
      </c>
      <c r="AI221" s="91"/>
      <c r="AJ221" s="298">
        <v>0.1331</v>
      </c>
    </row>
    <row r="222" spans="1:36" ht="18" customHeight="1" thickTop="1">
      <c r="A222" s="299" t="s">
        <v>154</v>
      </c>
      <c r="B222" s="313"/>
      <c r="C222" s="313"/>
      <c r="D222" s="313"/>
      <c r="E222" s="313"/>
      <c r="F222" s="314"/>
      <c r="G222" s="314"/>
      <c r="H222" s="315"/>
      <c r="I222" s="302"/>
      <c r="J222" s="303" t="s">
        <v>123</v>
      </c>
      <c r="K222" s="304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320"/>
      <c r="Z222" s="6"/>
      <c r="AA222" s="99" t="str">
        <f>AB205</f>
        <v>Water Tanker</v>
      </c>
      <c r="AB222" s="98"/>
      <c r="AC222" s="98"/>
      <c r="AD222" s="91"/>
      <c r="AE222" s="152"/>
      <c r="AF222" s="5"/>
      <c r="AG222" s="117" t="s">
        <v>41</v>
      </c>
      <c r="AH222" s="117"/>
      <c r="AI222" s="91"/>
      <c r="AJ222" s="298"/>
    </row>
    <row r="223" spans="1:36" ht="18" customHeight="1">
      <c r="A223" s="299" t="s">
        <v>155</v>
      </c>
      <c r="B223" s="313"/>
      <c r="C223" s="313"/>
      <c r="D223" s="313"/>
      <c r="E223" s="313"/>
      <c r="F223" s="314"/>
      <c r="G223" s="314"/>
      <c r="H223" s="315"/>
      <c r="I223" s="302"/>
      <c r="J223" s="303" t="s">
        <v>123</v>
      </c>
      <c r="K223" s="304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321"/>
      <c r="Z223" s="6"/>
      <c r="AA223" s="99"/>
      <c r="AB223" s="98"/>
      <c r="AC223" s="98"/>
      <c r="AD223" s="91"/>
      <c r="AE223" s="152"/>
      <c r="AF223" s="5"/>
      <c r="AG223" s="117" t="s">
        <v>131</v>
      </c>
      <c r="AH223" s="117"/>
      <c r="AI223" s="91"/>
    </row>
    <row r="224" spans="1:36" ht="18" customHeight="1">
      <c r="A224" s="299" t="s">
        <v>156</v>
      </c>
      <c r="B224" s="313"/>
      <c r="C224" s="313"/>
      <c r="D224" s="313"/>
      <c r="E224" s="313"/>
      <c r="F224" s="314"/>
      <c r="G224" s="314"/>
      <c r="H224" s="315"/>
      <c r="I224" s="302"/>
      <c r="J224" s="303" t="s">
        <v>123</v>
      </c>
      <c r="K224" s="304"/>
      <c r="L224" s="6"/>
      <c r="M224" s="24" t="s">
        <v>132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321"/>
      <c r="Z224" s="6"/>
      <c r="AA224" s="99"/>
      <c r="AB224" s="98"/>
      <c r="AC224" s="98"/>
      <c r="AD224" s="91"/>
      <c r="AE224" s="152"/>
      <c r="AF224" s="5"/>
      <c r="AG224" s="117" t="s">
        <v>91</v>
      </c>
      <c r="AH224" s="117"/>
      <c r="AI224" s="91"/>
    </row>
    <row r="225" spans="1:35" ht="17.25" customHeight="1">
      <c r="A225" s="299"/>
      <c r="B225" s="313"/>
      <c r="C225" s="313"/>
      <c r="D225" s="313"/>
      <c r="E225" s="313"/>
      <c r="F225" s="314"/>
      <c r="G225" s="314"/>
      <c r="H225" s="315"/>
      <c r="I225" s="302"/>
      <c r="J225" s="303" t="s">
        <v>123</v>
      </c>
      <c r="K225" s="304"/>
      <c r="L225" s="6"/>
      <c r="M225" s="267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321"/>
      <c r="Z225" s="6"/>
      <c r="AA225" s="238"/>
      <c r="AB225" s="112"/>
      <c r="AC225" s="112"/>
      <c r="AD225" s="157"/>
      <c r="AE225" s="152"/>
      <c r="AF225" s="5"/>
      <c r="AG225" s="117" t="s">
        <v>133</v>
      </c>
      <c r="AH225" s="117"/>
      <c r="AI225" s="91"/>
    </row>
    <row r="226" spans="1:35" ht="16.5" thickBot="1">
      <c r="A226" s="299" t="s">
        <v>157</v>
      </c>
      <c r="B226" s="313"/>
      <c r="C226" s="313"/>
      <c r="D226" s="313"/>
      <c r="E226" s="313"/>
      <c r="F226" s="314"/>
      <c r="G226" s="314"/>
      <c r="H226" s="315"/>
      <c r="I226" s="302"/>
      <c r="J226" s="303"/>
      <c r="K226" s="304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322"/>
      <c r="Z226" s="6"/>
      <c r="AA226" s="323" t="s">
        <v>134</v>
      </c>
      <c r="AB226" s="152"/>
      <c r="AC226" s="152"/>
      <c r="AD226" s="152"/>
      <c r="AE226" s="152"/>
      <c r="AF226" s="5"/>
      <c r="AG226" s="117" t="s">
        <v>43</v>
      </c>
      <c r="AH226" s="117"/>
      <c r="AI226" s="91"/>
    </row>
    <row r="227" spans="1:35" ht="15" customHeight="1" thickTop="1">
      <c r="A227" s="299" t="s">
        <v>158</v>
      </c>
      <c r="B227" s="313"/>
      <c r="C227" s="313"/>
      <c r="D227" s="313"/>
      <c r="E227" s="313"/>
      <c r="F227" s="314"/>
      <c r="G227" s="314"/>
      <c r="H227" s="315"/>
      <c r="I227" s="302"/>
      <c r="J227" s="303" t="s">
        <v>123</v>
      </c>
      <c r="K227" s="304"/>
      <c r="L227" s="6"/>
      <c r="M227" s="324"/>
      <c r="N227" s="325"/>
      <c r="O227" s="325"/>
      <c r="P227" s="326"/>
      <c r="Q227" s="326"/>
      <c r="R227" s="327"/>
      <c r="S227" s="326"/>
      <c r="T227" s="798" t="s">
        <v>135</v>
      </c>
      <c r="U227" s="799"/>
      <c r="V227" s="799"/>
      <c r="W227" s="799"/>
      <c r="X227" s="799"/>
      <c r="Y227" s="800"/>
      <c r="Z227" s="6"/>
      <c r="AF227" s="41"/>
      <c r="AG227" s="42"/>
      <c r="AH227" s="42"/>
      <c r="AI227" s="43"/>
    </row>
    <row r="228" spans="1:35" ht="18" customHeight="1">
      <c r="A228" s="299" t="s">
        <v>159</v>
      </c>
      <c r="B228" s="313"/>
      <c r="C228" s="313"/>
      <c r="D228" s="313"/>
      <c r="E228" s="313"/>
      <c r="F228" s="314"/>
      <c r="G228" s="314"/>
      <c r="H228" s="315"/>
      <c r="I228" s="302"/>
      <c r="J228" s="303" t="s">
        <v>123</v>
      </c>
      <c r="K228" s="304"/>
      <c r="L228" s="6"/>
      <c r="M228" s="328" t="s">
        <v>26</v>
      </c>
      <c r="N228" s="282" t="s">
        <v>136</v>
      </c>
      <c r="O228" s="282"/>
      <c r="P228" s="329"/>
      <c r="Q228" s="329" t="s">
        <v>137</v>
      </c>
      <c r="R228" s="330" t="s">
        <v>25</v>
      </c>
      <c r="S228" s="329"/>
      <c r="T228" s="282" t="s">
        <v>138</v>
      </c>
      <c r="U228" s="282"/>
      <c r="V228" s="282"/>
      <c r="W228" s="282"/>
      <c r="X228" s="282"/>
      <c r="Y228" s="285"/>
      <c r="AA228" s="1" t="s">
        <v>139</v>
      </c>
      <c r="AB228" s="1">
        <v>1.1000000000000001</v>
      </c>
    </row>
    <row r="229" spans="1:35" ht="18" customHeight="1" thickBot="1">
      <c r="A229" s="299" t="s">
        <v>160</v>
      </c>
      <c r="B229" s="313"/>
      <c r="C229" s="313"/>
      <c r="D229" s="313"/>
      <c r="E229" s="313"/>
      <c r="F229" s="314"/>
      <c r="G229" s="314"/>
      <c r="H229" s="315"/>
      <c r="I229" s="302"/>
      <c r="J229" s="303" t="s">
        <v>123</v>
      </c>
      <c r="K229" s="304"/>
      <c r="L229" s="6"/>
      <c r="M229" s="331"/>
      <c r="N229" s="332"/>
      <c r="O229" s="332"/>
      <c r="P229" s="333"/>
      <c r="Q229" s="333"/>
      <c r="R229" s="334"/>
      <c r="S229" s="333"/>
      <c r="T229" s="335" t="s">
        <v>140</v>
      </c>
      <c r="U229" s="335"/>
      <c r="V229" s="335"/>
      <c r="W229" s="335"/>
      <c r="X229" s="335"/>
      <c r="Y229" s="285"/>
      <c r="AA229" s="1" t="s">
        <v>141</v>
      </c>
      <c r="AB229" s="1">
        <v>2.5000000000000001E-3</v>
      </c>
    </row>
    <row r="230" spans="1:35" ht="18" customHeight="1" thickTop="1">
      <c r="A230" s="299" t="s">
        <v>161</v>
      </c>
      <c r="B230" s="313"/>
      <c r="C230" s="313"/>
      <c r="D230" s="313"/>
      <c r="E230" s="313"/>
      <c r="F230" s="314"/>
      <c r="G230" s="314"/>
      <c r="H230" s="315"/>
      <c r="I230" s="302"/>
      <c r="J230" s="303" t="s">
        <v>123</v>
      </c>
      <c r="K230" s="304"/>
      <c r="L230" s="6"/>
      <c r="M230" s="336"/>
      <c r="N230" s="65"/>
      <c r="O230" s="65"/>
      <c r="P230" s="66"/>
      <c r="Q230" s="66"/>
      <c r="R230" s="337"/>
      <c r="S230" s="66"/>
      <c r="T230" s="65"/>
      <c r="U230" s="65"/>
      <c r="V230" s="65"/>
      <c r="W230" s="65"/>
      <c r="X230" s="65"/>
      <c r="Y230" s="338"/>
    </row>
    <row r="231" spans="1:35" ht="18" customHeight="1" thickBot="1">
      <c r="A231" s="299" t="s">
        <v>162</v>
      </c>
      <c r="B231" s="313"/>
      <c r="C231" s="313"/>
      <c r="D231" s="313"/>
      <c r="E231" s="313"/>
      <c r="F231" s="314"/>
      <c r="G231" s="314"/>
      <c r="H231" s="315"/>
      <c r="I231" s="302"/>
      <c r="J231" s="303" t="s">
        <v>123</v>
      </c>
      <c r="K231" s="341"/>
      <c r="L231" s="6"/>
      <c r="M231" s="342"/>
      <c r="N231" s="258"/>
      <c r="O231" s="258"/>
      <c r="P231" s="343"/>
      <c r="Q231" s="343"/>
      <c r="R231" s="344"/>
      <c r="S231" s="343"/>
      <c r="T231" s="258"/>
      <c r="U231" s="258"/>
      <c r="V231" s="258"/>
      <c r="W231" s="258"/>
      <c r="X231" s="258"/>
      <c r="Y231" s="345"/>
      <c r="AA231" s="346" t="s">
        <v>142</v>
      </c>
    </row>
    <row r="232" spans="1:35" ht="18" customHeight="1" thickTop="1">
      <c r="A232" s="347"/>
      <c r="B232" s="348"/>
      <c r="C232" s="348"/>
      <c r="D232" s="348"/>
      <c r="E232" s="348"/>
      <c r="F232" s="349"/>
      <c r="G232" s="349"/>
      <c r="H232" s="349"/>
      <c r="I232" s="350"/>
      <c r="J232" s="351"/>
      <c r="K232" s="352"/>
      <c r="L232" s="6"/>
      <c r="M232" s="342"/>
      <c r="N232" s="258"/>
      <c r="O232" s="258"/>
      <c r="P232" s="343"/>
      <c r="Q232" s="343"/>
      <c r="R232" s="344"/>
      <c r="S232" s="343"/>
      <c r="T232" s="258"/>
      <c r="U232" s="258"/>
      <c r="V232" s="258"/>
      <c r="W232" s="258"/>
      <c r="X232" s="258"/>
      <c r="Y232" s="345"/>
      <c r="AA232" s="1" t="s">
        <v>143</v>
      </c>
      <c r="AC232" s="1">
        <v>1</v>
      </c>
    </row>
    <row r="233" spans="1:35" ht="18" customHeight="1">
      <c r="A233" s="353"/>
      <c r="B233" s="339"/>
      <c r="C233" s="339"/>
      <c r="D233" s="339"/>
      <c r="E233" s="339"/>
      <c r="F233" s="16"/>
      <c r="G233" s="16"/>
      <c r="H233" s="16"/>
      <c r="I233" s="340"/>
      <c r="J233" s="354"/>
      <c r="K233" s="355"/>
      <c r="L233" s="6"/>
      <c r="M233" s="342"/>
      <c r="N233" s="258"/>
      <c r="O233" s="258"/>
      <c r="P233" s="343"/>
      <c r="Q233" s="343"/>
      <c r="R233" s="344"/>
      <c r="S233" s="343"/>
      <c r="T233" s="258"/>
      <c r="U233" s="258"/>
      <c r="V233" s="258"/>
      <c r="W233" s="258"/>
      <c r="X233" s="258"/>
      <c r="Y233" s="345"/>
      <c r="AA233" s="1" t="s">
        <v>144</v>
      </c>
      <c r="AC233" s="1">
        <v>2</v>
      </c>
    </row>
    <row r="234" spans="1:35" ht="18" customHeight="1">
      <c r="A234" s="353"/>
      <c r="B234" s="339"/>
      <c r="C234" s="339"/>
      <c r="D234" s="339"/>
      <c r="E234" s="339"/>
      <c r="F234" s="16"/>
      <c r="G234" s="16"/>
      <c r="H234" s="16"/>
      <c r="I234" s="340"/>
      <c r="J234" s="354"/>
      <c r="K234" s="355"/>
      <c r="L234" s="6"/>
      <c r="M234" s="342"/>
      <c r="N234" s="258"/>
      <c r="O234" s="258"/>
      <c r="P234" s="343"/>
      <c r="Q234" s="343"/>
      <c r="R234" s="344"/>
      <c r="S234" s="343"/>
      <c r="T234" s="258"/>
      <c r="U234" s="258"/>
      <c r="V234" s="258"/>
      <c r="W234" s="258"/>
      <c r="X234" s="258"/>
      <c r="Y234" s="345"/>
      <c r="AA234" s="1" t="s">
        <v>48</v>
      </c>
      <c r="AC234" s="1">
        <v>0.04</v>
      </c>
    </row>
    <row r="235" spans="1:35" ht="18" customHeight="1">
      <c r="A235" s="353"/>
      <c r="B235" s="339"/>
      <c r="C235" s="339"/>
      <c r="D235" s="339"/>
      <c r="E235" s="339"/>
      <c r="F235" s="16"/>
      <c r="G235" s="16"/>
      <c r="H235" s="16"/>
      <c r="I235" s="340"/>
      <c r="J235" s="354"/>
      <c r="K235" s="355"/>
      <c r="L235" s="6"/>
      <c r="M235" s="342"/>
      <c r="N235" s="258"/>
      <c r="O235" s="258"/>
      <c r="P235" s="343"/>
      <c r="Q235" s="343"/>
      <c r="R235" s="344"/>
      <c r="S235" s="343"/>
      <c r="T235" s="258"/>
      <c r="U235" s="258"/>
      <c r="V235" s="258"/>
      <c r="W235" s="258"/>
      <c r="X235" s="258"/>
      <c r="Y235" s="345"/>
      <c r="AA235" s="1" t="s">
        <v>145</v>
      </c>
      <c r="AC235" s="1">
        <v>1.5</v>
      </c>
    </row>
    <row r="236" spans="1:35" ht="18" customHeight="1" thickBot="1">
      <c r="A236" s="356"/>
      <c r="B236" s="6"/>
      <c r="C236" s="6"/>
      <c r="D236" s="6"/>
      <c r="E236" s="6"/>
      <c r="F236" s="6"/>
      <c r="G236" s="6"/>
      <c r="H236" s="6"/>
      <c r="I236" s="357"/>
      <c r="J236" s="358"/>
      <c r="K236" s="355"/>
      <c r="L236" s="6"/>
      <c r="M236" s="359"/>
      <c r="N236" s="137"/>
      <c r="O236" s="137"/>
      <c r="P236" s="138"/>
      <c r="Q236" s="138"/>
      <c r="R236" s="360"/>
      <c r="S236" s="138"/>
      <c r="T236" s="137"/>
      <c r="U236" s="137"/>
      <c r="V236" s="137"/>
      <c r="W236" s="137"/>
      <c r="X236" s="137"/>
      <c r="Y236" s="361"/>
      <c r="AA236" s="1" t="s">
        <v>146</v>
      </c>
      <c r="AC236" s="1">
        <v>0.86309999999999998</v>
      </c>
    </row>
    <row r="237" spans="1:35" ht="12" thickTop="1">
      <c r="A237" s="362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321"/>
      <c r="Z237" s="6"/>
    </row>
    <row r="238" spans="1:35" ht="15">
      <c r="A238" s="266" t="s">
        <v>147</v>
      </c>
      <c r="B238" s="267"/>
      <c r="C238" s="267"/>
      <c r="D238" s="267"/>
      <c r="E238" s="267"/>
      <c r="F238" s="267"/>
      <c r="G238" s="267"/>
      <c r="H238" s="267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321"/>
      <c r="Z238" s="6"/>
    </row>
    <row r="239" spans="1:35" ht="12" thickBot="1">
      <c r="A239" s="363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321"/>
      <c r="Z239" s="6"/>
    </row>
    <row r="240" spans="1:35" ht="13.5" customHeight="1" thickTop="1">
      <c r="A240" s="364"/>
      <c r="B240" s="349"/>
      <c r="C240" s="349"/>
      <c r="D240" s="349"/>
      <c r="E240" s="349"/>
      <c r="F240" s="349"/>
      <c r="G240" s="365"/>
      <c r="H240" s="801" t="s">
        <v>148</v>
      </c>
      <c r="I240" s="801"/>
      <c r="J240" s="801"/>
      <c r="K240" s="801"/>
      <c r="L240" s="801"/>
      <c r="M240" s="801"/>
      <c r="N240" s="801"/>
      <c r="O240" s="801"/>
      <c r="P240" s="801"/>
      <c r="Q240" s="801"/>
      <c r="R240" s="801"/>
      <c r="S240" s="365"/>
      <c r="T240" s="803" t="s">
        <v>149</v>
      </c>
      <c r="U240" s="801"/>
      <c r="V240" s="801"/>
      <c r="W240" s="801"/>
      <c r="X240" s="801"/>
      <c r="Y240" s="804"/>
    </row>
    <row r="241" spans="1:119">
      <c r="A241" s="366"/>
      <c r="B241" s="367"/>
      <c r="C241" s="367"/>
      <c r="D241" s="367"/>
      <c r="E241" s="367"/>
      <c r="F241" s="367"/>
      <c r="G241" s="368"/>
      <c r="H241" s="802"/>
      <c r="I241" s="802"/>
      <c r="J241" s="802"/>
      <c r="K241" s="802"/>
      <c r="L241" s="802"/>
      <c r="M241" s="802"/>
      <c r="N241" s="802"/>
      <c r="O241" s="802"/>
      <c r="P241" s="802"/>
      <c r="Q241" s="802"/>
      <c r="R241" s="802"/>
      <c r="S241" s="368"/>
      <c r="T241" s="805"/>
      <c r="U241" s="802"/>
      <c r="V241" s="802"/>
      <c r="W241" s="802"/>
      <c r="X241" s="802"/>
      <c r="Y241" s="806"/>
    </row>
    <row r="242" spans="1:119" s="14" customFormat="1" ht="54.75" customHeight="1">
      <c r="A242" s="369" t="s">
        <v>150</v>
      </c>
      <c r="B242" s="370"/>
      <c r="C242" s="370"/>
      <c r="D242" s="370"/>
      <c r="E242" s="370"/>
      <c r="F242" s="370"/>
      <c r="G242" s="371"/>
      <c r="H242" s="370"/>
      <c r="I242" s="370"/>
      <c r="J242" s="370"/>
      <c r="K242" s="370"/>
      <c r="L242" s="370"/>
      <c r="M242" s="370"/>
      <c r="N242" s="370"/>
      <c r="O242" s="370"/>
      <c r="P242" s="370"/>
      <c r="Q242" s="370"/>
      <c r="R242" s="370"/>
      <c r="S242" s="370"/>
      <c r="T242" s="372" t="s">
        <v>151</v>
      </c>
      <c r="U242" s="370"/>
      <c r="V242" s="370"/>
      <c r="W242" s="370"/>
      <c r="X242" s="370"/>
      <c r="Y242" s="373"/>
    </row>
    <row r="243" spans="1:119" s="14" customFormat="1" ht="54.75" customHeight="1">
      <c r="A243" s="374" t="s">
        <v>163</v>
      </c>
      <c r="B243" s="375"/>
      <c r="C243" s="375"/>
      <c r="D243" s="375"/>
      <c r="E243" s="375"/>
      <c r="F243" s="375"/>
      <c r="G243" s="376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7" t="s">
        <v>151</v>
      </c>
      <c r="U243" s="375"/>
      <c r="V243" s="375"/>
      <c r="W243" s="375"/>
      <c r="X243" s="375"/>
      <c r="Y243" s="378"/>
    </row>
    <row r="244" spans="1:119" s="14" customFormat="1" ht="54.75" customHeight="1" thickBot="1">
      <c r="A244" s="385" t="s">
        <v>164</v>
      </c>
      <c r="B244" s="379"/>
      <c r="C244" s="379"/>
      <c r="D244" s="379"/>
      <c r="E244" s="379"/>
      <c r="F244" s="379"/>
      <c r="G244" s="380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81"/>
      <c r="U244" s="379"/>
      <c r="V244" s="379"/>
      <c r="W244" s="379"/>
      <c r="X244" s="379"/>
      <c r="Y244" s="382"/>
    </row>
    <row r="245" spans="1:119" ht="19.5" customHeight="1" thickTop="1">
      <c r="A245" s="901" t="s">
        <v>165</v>
      </c>
      <c r="B245" s="902"/>
      <c r="C245" s="902"/>
      <c r="D245" s="902"/>
      <c r="E245" s="902"/>
      <c r="F245" s="902"/>
      <c r="G245" s="902"/>
      <c r="H245" s="902"/>
      <c r="I245" s="902"/>
      <c r="J245" s="902"/>
      <c r="K245" s="902"/>
      <c r="L245" s="902"/>
      <c r="M245" s="903"/>
      <c r="N245" s="904" t="s">
        <v>1</v>
      </c>
      <c r="O245" s="905"/>
      <c r="P245" s="905"/>
      <c r="Q245" s="906"/>
      <c r="R245" s="910" t="s">
        <v>2</v>
      </c>
      <c r="S245" s="911"/>
      <c r="T245" s="911"/>
      <c r="U245" s="911"/>
      <c r="V245" s="911"/>
      <c r="W245" s="911"/>
      <c r="X245" s="911"/>
      <c r="Y245" s="912"/>
    </row>
    <row r="246" spans="1:119" ht="20.25" customHeight="1">
      <c r="A246" s="919" t="s">
        <v>166</v>
      </c>
      <c r="B246" s="920"/>
      <c r="C246" s="920"/>
      <c r="D246" s="920"/>
      <c r="E246" s="920"/>
      <c r="F246" s="920"/>
      <c r="G246" s="920"/>
      <c r="H246" s="920"/>
      <c r="I246" s="920"/>
      <c r="J246" s="920"/>
      <c r="K246" s="920"/>
      <c r="L246" s="920"/>
      <c r="M246" s="921"/>
      <c r="N246" s="907"/>
      <c r="O246" s="908"/>
      <c r="P246" s="908"/>
      <c r="Q246" s="909"/>
      <c r="R246" s="913"/>
      <c r="S246" s="914"/>
      <c r="T246" s="914"/>
      <c r="U246" s="914"/>
      <c r="V246" s="914"/>
      <c r="W246" s="914"/>
      <c r="X246" s="914"/>
      <c r="Y246" s="915"/>
    </row>
    <row r="247" spans="1:119" ht="15.75" customHeight="1" thickBot="1">
      <c r="A247" s="922" t="s">
        <v>3</v>
      </c>
      <c r="B247" s="923"/>
      <c r="C247" s="923"/>
      <c r="D247" s="923"/>
      <c r="E247" s="923"/>
      <c r="F247" s="923"/>
      <c r="G247" s="923"/>
      <c r="H247" s="923"/>
      <c r="I247" s="923"/>
      <c r="J247" s="923"/>
      <c r="K247" s="923"/>
      <c r="L247" s="923"/>
      <c r="M247" s="924"/>
      <c r="N247" s="907"/>
      <c r="O247" s="908"/>
      <c r="P247" s="908"/>
      <c r="Q247" s="909"/>
      <c r="R247" s="916"/>
      <c r="S247" s="917"/>
      <c r="T247" s="917"/>
      <c r="U247" s="917"/>
      <c r="V247" s="917"/>
      <c r="W247" s="917"/>
      <c r="X247" s="917"/>
      <c r="Y247" s="918"/>
    </row>
    <row r="248" spans="1:119" ht="19.5" customHeight="1" thickTop="1">
      <c r="A248" s="879" t="str">
        <f>A167</f>
        <v>KEGIATAN: PEMBANGUN JALAN PROVINSI PASAMAN - PASAMAN BARAT</v>
      </c>
      <c r="B248" s="880"/>
      <c r="C248" s="880"/>
      <c r="D248" s="880"/>
      <c r="E248" s="880"/>
      <c r="F248" s="880"/>
      <c r="G248" s="880"/>
      <c r="H248" s="880"/>
      <c r="I248" s="880"/>
      <c r="J248" s="880"/>
      <c r="K248" s="880"/>
      <c r="L248" s="880"/>
      <c r="M248" s="881"/>
      <c r="N248" s="882" t="s">
        <v>4</v>
      </c>
      <c r="O248" s="883"/>
      <c r="P248" s="886">
        <f>P167+1</f>
        <v>42111</v>
      </c>
      <c r="Q248" s="887"/>
      <c r="R248" s="890" t="s">
        <v>152</v>
      </c>
      <c r="S248" s="891"/>
      <c r="T248" s="891"/>
      <c r="U248" s="891"/>
      <c r="V248" s="891"/>
      <c r="W248" s="891"/>
      <c r="X248" s="891"/>
      <c r="Y248" s="892"/>
      <c r="AB248" s="2" t="s">
        <v>5</v>
      </c>
      <c r="AC248" s="3" t="s">
        <v>6</v>
      </c>
      <c r="AD248" s="4"/>
      <c r="AE248" s="2" t="s">
        <v>7</v>
      </c>
      <c r="AF248" s="3" t="s">
        <v>6</v>
      </c>
      <c r="AG248" s="4"/>
      <c r="AH248" s="2" t="s">
        <v>8</v>
      </c>
      <c r="AI248" s="3" t="s">
        <v>6</v>
      </c>
      <c r="AJ248" s="4" t="s">
        <v>9</v>
      </c>
    </row>
    <row r="249" spans="1:119" ht="15.75" customHeight="1">
      <c r="A249" s="879" t="str">
        <f>A168</f>
        <v>RUAS : LUBUK SIKAPING - TALU</v>
      </c>
      <c r="B249" s="880"/>
      <c r="C249" s="880"/>
      <c r="D249" s="880"/>
      <c r="E249" s="880"/>
      <c r="F249" s="880"/>
      <c r="G249" s="880"/>
      <c r="H249" s="880"/>
      <c r="I249" s="880"/>
      <c r="J249" s="880"/>
      <c r="K249" s="880"/>
      <c r="L249" s="880"/>
      <c r="M249" s="881"/>
      <c r="N249" s="882"/>
      <c r="O249" s="883"/>
      <c r="P249" s="886"/>
      <c r="Q249" s="887"/>
      <c r="R249" s="893"/>
      <c r="S249" s="894"/>
      <c r="T249" s="894"/>
      <c r="U249" s="894"/>
      <c r="V249" s="894"/>
      <c r="W249" s="894"/>
      <c r="X249" s="894"/>
      <c r="Y249" s="895"/>
      <c r="AB249" s="5" t="s">
        <v>10</v>
      </c>
      <c r="AC249" s="6"/>
      <c r="AD249" s="7"/>
      <c r="AE249" s="5" t="s">
        <v>10</v>
      </c>
      <c r="AF249" s="6"/>
      <c r="AG249" s="7"/>
      <c r="AH249" s="5" t="s">
        <v>10</v>
      </c>
      <c r="AI249" s="6"/>
      <c r="AJ249" s="7"/>
    </row>
    <row r="250" spans="1:119" s="14" customFormat="1" ht="4.5" customHeight="1" thickBot="1">
      <c r="A250" s="8"/>
      <c r="B250" s="9"/>
      <c r="C250" s="9"/>
      <c r="D250" s="9"/>
      <c r="E250" s="10"/>
      <c r="F250" s="9"/>
      <c r="G250" s="9"/>
      <c r="H250" s="11"/>
      <c r="I250" s="12"/>
      <c r="J250" s="12"/>
      <c r="K250" s="12"/>
      <c r="L250" s="12"/>
      <c r="M250" s="13"/>
      <c r="N250" s="884"/>
      <c r="O250" s="885"/>
      <c r="P250" s="888"/>
      <c r="Q250" s="889"/>
      <c r="R250" s="896"/>
      <c r="S250" s="897"/>
      <c r="T250" s="897"/>
      <c r="U250" s="897"/>
      <c r="V250" s="897"/>
      <c r="W250" s="897"/>
      <c r="X250" s="897"/>
      <c r="Y250" s="898"/>
      <c r="AB250" s="15"/>
      <c r="AC250" s="16"/>
      <c r="AD250" s="17"/>
      <c r="AE250" s="15"/>
      <c r="AF250" s="16"/>
      <c r="AG250" s="17"/>
      <c r="AH250" s="15"/>
      <c r="AI250" s="16"/>
      <c r="AJ250" s="17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</row>
    <row r="251" spans="1:119" ht="12" thickTop="1">
      <c r="A251" s="18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20"/>
      <c r="S251" s="19"/>
      <c r="T251" s="19"/>
      <c r="U251" s="19"/>
      <c r="V251" s="19"/>
      <c r="W251" s="21"/>
      <c r="X251" s="19"/>
      <c r="Y251" s="22"/>
      <c r="Z251" s="6"/>
      <c r="AA251" s="6"/>
      <c r="AB251" s="5" t="s">
        <v>11</v>
      </c>
      <c r="AC251" s="6">
        <v>1.1000000000000001</v>
      </c>
      <c r="AD251" s="7" t="s">
        <v>12</v>
      </c>
      <c r="AE251" s="5" t="s">
        <v>13</v>
      </c>
      <c r="AF251" s="6">
        <v>15</v>
      </c>
      <c r="AG251" s="7" t="s">
        <v>14</v>
      </c>
      <c r="AH251" s="5"/>
      <c r="AI251" s="6"/>
      <c r="AJ251" s="7"/>
    </row>
    <row r="252" spans="1:119" ht="15" customHeight="1">
      <c r="A252" s="23" t="s">
        <v>15</v>
      </c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24" t="s">
        <v>16</v>
      </c>
      <c r="P252" s="19"/>
      <c r="Q252" s="19"/>
      <c r="R252" s="19"/>
      <c r="S252" s="19"/>
      <c r="T252" s="19"/>
      <c r="U252" s="19"/>
      <c r="V252" s="19"/>
      <c r="W252" s="21"/>
      <c r="X252" s="19"/>
      <c r="Y252" s="22"/>
      <c r="Z252" s="6"/>
      <c r="AA252" s="6"/>
      <c r="AB252" s="5" t="s">
        <v>17</v>
      </c>
      <c r="AC252" s="25">
        <f>10/50</f>
        <v>0.2</v>
      </c>
      <c r="AD252" s="7" t="s">
        <v>18</v>
      </c>
      <c r="AE252" s="5" t="s">
        <v>17</v>
      </c>
      <c r="AF252" s="25">
        <f>10/50</f>
        <v>0.2</v>
      </c>
      <c r="AG252" s="7" t="s">
        <v>18</v>
      </c>
      <c r="AH252" s="5" t="s">
        <v>17</v>
      </c>
      <c r="AI252" s="25">
        <f>4.08/50</f>
        <v>8.1600000000000006E-2</v>
      </c>
      <c r="AJ252" s="7">
        <f>6.24/50</f>
        <v>0.12480000000000001</v>
      </c>
    </row>
    <row r="253" spans="1:119" ht="9" customHeight="1" thickBot="1">
      <c r="A253" s="26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24"/>
      <c r="P253" s="19"/>
      <c r="Q253" s="19"/>
      <c r="R253" s="19"/>
      <c r="S253" s="19"/>
      <c r="T253" s="19"/>
      <c r="U253" s="19"/>
      <c r="V253" s="19"/>
      <c r="W253" s="19"/>
      <c r="X253" s="19"/>
      <c r="Y253" s="27"/>
      <c r="Z253" s="6"/>
      <c r="AB253" s="5"/>
      <c r="AC253" s="25"/>
      <c r="AD253" s="7"/>
      <c r="AE253" s="5"/>
      <c r="AF253" s="25"/>
      <c r="AG253" s="7"/>
      <c r="AH253" s="5"/>
      <c r="AI253" s="25"/>
      <c r="AJ253" s="7"/>
    </row>
    <row r="254" spans="1:119" ht="13.5" thickTop="1">
      <c r="A254" s="899" t="s">
        <v>19</v>
      </c>
      <c r="B254" s="900"/>
      <c r="C254" s="28"/>
      <c r="D254" s="28"/>
      <c r="E254" s="28"/>
      <c r="F254" s="28"/>
      <c r="G254" s="28"/>
      <c r="H254" s="28"/>
      <c r="I254" s="29"/>
      <c r="J254" s="28"/>
      <c r="K254" s="29"/>
      <c r="L254" s="28"/>
      <c r="M254" s="30"/>
      <c r="N254" s="31"/>
      <c r="O254" s="32"/>
      <c r="P254" s="33"/>
      <c r="Q254" s="33"/>
      <c r="R254" s="34"/>
      <c r="S254" s="35"/>
      <c r="T254" s="36"/>
      <c r="U254" s="35"/>
      <c r="V254" s="36"/>
      <c r="W254" s="33"/>
      <c r="X254" s="33"/>
      <c r="Y254" s="37"/>
      <c r="Z254" s="6"/>
      <c r="AA254" s="6"/>
      <c r="AB254" s="5" t="s">
        <v>20</v>
      </c>
      <c r="AC254" s="6">
        <v>4.4999999999999998E-2</v>
      </c>
      <c r="AD254" s="7" t="s">
        <v>21</v>
      </c>
      <c r="AE254" s="5" t="s">
        <v>20</v>
      </c>
      <c r="AF254" s="6">
        <v>1.6E-2</v>
      </c>
      <c r="AG254" s="7" t="s">
        <v>21</v>
      </c>
      <c r="AH254" s="5" t="s">
        <v>20</v>
      </c>
      <c r="AI254" s="6">
        <v>9.7000000000000003E-3</v>
      </c>
      <c r="AJ254" s="7">
        <v>2.4E-2</v>
      </c>
    </row>
    <row r="255" spans="1:119" ht="12.75" customHeight="1">
      <c r="A255" s="869" t="s">
        <v>22</v>
      </c>
      <c r="B255" s="870"/>
      <c r="C255" s="871" t="s">
        <v>23</v>
      </c>
      <c r="D255" s="872"/>
      <c r="E255" s="872"/>
      <c r="F255" s="872"/>
      <c r="G255" s="872"/>
      <c r="H255" s="872"/>
      <c r="I255" s="873"/>
      <c r="J255" s="874" t="s">
        <v>24</v>
      </c>
      <c r="K255" s="875"/>
      <c r="L255" s="874" t="s">
        <v>25</v>
      </c>
      <c r="M255" s="876"/>
      <c r="N255" s="31"/>
      <c r="O255" s="38" t="s">
        <v>26</v>
      </c>
      <c r="P255" s="874" t="s">
        <v>27</v>
      </c>
      <c r="Q255" s="877"/>
      <c r="R255" s="875"/>
      <c r="S255" s="39" t="s">
        <v>24</v>
      </c>
      <c r="T255" s="40" t="s">
        <v>28</v>
      </c>
      <c r="U255" s="862" t="s">
        <v>29</v>
      </c>
      <c r="V255" s="878"/>
      <c r="W255" s="862" t="s">
        <v>30</v>
      </c>
      <c r="X255" s="863"/>
      <c r="Y255" s="864"/>
      <c r="Z255" s="6"/>
      <c r="AB255" s="41" t="s">
        <v>31</v>
      </c>
      <c r="AC255" s="42">
        <f>1.5/50</f>
        <v>0.03</v>
      </c>
      <c r="AD255" s="43" t="s">
        <v>32</v>
      </c>
      <c r="AE255" s="41"/>
      <c r="AF255" s="42"/>
      <c r="AG255" s="43"/>
      <c r="AH255" s="41"/>
      <c r="AI255" s="42"/>
      <c r="AJ255" s="43"/>
    </row>
    <row r="256" spans="1:119" ht="15.75" thickBot="1">
      <c r="A256" s="44"/>
      <c r="B256" s="45"/>
      <c r="C256" s="46"/>
      <c r="D256" s="46"/>
      <c r="E256" s="46"/>
      <c r="F256" s="46"/>
      <c r="G256" s="46"/>
      <c r="H256" s="46"/>
      <c r="I256" s="47"/>
      <c r="J256" s="46"/>
      <c r="K256" s="47"/>
      <c r="L256" s="46"/>
      <c r="M256" s="48"/>
      <c r="N256" s="31"/>
      <c r="O256" s="49"/>
      <c r="P256" s="50"/>
      <c r="Q256" s="50"/>
      <c r="R256" s="51"/>
      <c r="S256" s="50"/>
      <c r="T256" s="51"/>
      <c r="U256" s="50"/>
      <c r="V256" s="51"/>
      <c r="W256" s="50"/>
      <c r="X256" s="50"/>
      <c r="Y256" s="52"/>
      <c r="Z256" s="6"/>
      <c r="AB256" s="6"/>
      <c r="AC256" s="53"/>
      <c r="AD256" s="6"/>
      <c r="AE256" s="6"/>
      <c r="AF256" s="6"/>
      <c r="AG256" s="6"/>
      <c r="AH256" s="6"/>
    </row>
    <row r="257" spans="1:36" ht="11.25" customHeight="1" thickTop="1">
      <c r="A257" s="54"/>
      <c r="B257" s="55"/>
      <c r="C257" s="56"/>
      <c r="D257" s="57"/>
      <c r="E257" s="57"/>
      <c r="F257" s="57"/>
      <c r="G257" s="57"/>
      <c r="H257" s="57"/>
      <c r="I257" s="58"/>
      <c r="J257" s="59"/>
      <c r="K257" s="60"/>
      <c r="L257" s="61"/>
      <c r="M257" s="62"/>
      <c r="N257" s="6"/>
      <c r="O257" s="63"/>
      <c r="P257" s="64"/>
      <c r="Q257" s="65"/>
      <c r="R257" s="66"/>
      <c r="S257" s="67"/>
      <c r="T257" s="60"/>
      <c r="U257" s="68"/>
      <c r="V257" s="69"/>
      <c r="W257" s="70"/>
      <c r="X257" s="71"/>
      <c r="Y257" s="72"/>
      <c r="Z257" s="6"/>
      <c r="AB257" s="73"/>
      <c r="AC257" s="6"/>
      <c r="AD257" s="6"/>
      <c r="AE257" s="6"/>
      <c r="AF257" s="6"/>
      <c r="AG257" s="6"/>
      <c r="AH257" s="6"/>
    </row>
    <row r="258" spans="1:36" ht="18" customHeight="1">
      <c r="A258" s="1057" t="s">
        <v>170</v>
      </c>
      <c r="B258" s="1058"/>
      <c r="C258" s="1059" t="s">
        <v>171</v>
      </c>
      <c r="D258" s="1060"/>
      <c r="E258" s="1061"/>
      <c r="F258" s="1061"/>
      <c r="G258" s="1061"/>
      <c r="H258" s="1061"/>
      <c r="I258" s="1062"/>
      <c r="J258" s="1063">
        <f>0.300008823788935/7</f>
        <v>4.2858403398419287E-2</v>
      </c>
      <c r="K258" s="1064" t="s">
        <v>172</v>
      </c>
      <c r="L258" s="1065"/>
      <c r="M258" s="1066"/>
      <c r="N258" s="6"/>
      <c r="O258" s="80"/>
      <c r="P258" s="81"/>
      <c r="Q258" s="81"/>
      <c r="R258" s="81"/>
      <c r="S258" s="82"/>
      <c r="T258" s="83"/>
      <c r="U258" s="831"/>
      <c r="V258" s="832"/>
      <c r="W258" s="833"/>
      <c r="X258" s="834"/>
      <c r="Y258" s="835"/>
      <c r="Z258" s="6"/>
      <c r="AA258" s="859" t="s">
        <v>33</v>
      </c>
      <c r="AB258" s="860"/>
      <c r="AC258" s="860"/>
      <c r="AD258" s="861"/>
      <c r="AE258" s="6"/>
      <c r="AF258" s="6"/>
      <c r="AG258" s="84" t="s">
        <v>34</v>
      </c>
      <c r="AH258" s="391"/>
      <c r="AI258" s="391"/>
      <c r="AJ258" s="392"/>
    </row>
    <row r="259" spans="1:36" ht="18" customHeight="1">
      <c r="A259" s="1067" t="s">
        <v>173</v>
      </c>
      <c r="B259" s="1068"/>
      <c r="C259" s="1069" t="s">
        <v>174</v>
      </c>
      <c r="D259" s="1060"/>
      <c r="E259" s="1061"/>
      <c r="F259" s="1061"/>
      <c r="G259" s="1061"/>
      <c r="H259" s="1061"/>
      <c r="I259" s="1062"/>
      <c r="J259" s="1063">
        <f>0.0833333333333333/7</f>
        <v>1.1904761904761901E-2</v>
      </c>
      <c r="K259" s="1064" t="s">
        <v>172</v>
      </c>
      <c r="L259" s="1070"/>
      <c r="M259" s="1071"/>
      <c r="N259" s="86"/>
      <c r="O259" s="87"/>
      <c r="P259" s="88"/>
      <c r="Q259" s="89"/>
      <c r="R259" s="89"/>
      <c r="S259" s="82"/>
      <c r="T259" s="83"/>
      <c r="U259" s="831"/>
      <c r="V259" s="832"/>
      <c r="W259" s="833"/>
      <c r="X259" s="834"/>
      <c r="Y259" s="835"/>
      <c r="Z259" s="6"/>
      <c r="AA259" s="5"/>
      <c r="AB259" s="90" t="s">
        <v>35</v>
      </c>
      <c r="AC259" s="90" t="s">
        <v>36</v>
      </c>
      <c r="AD259" s="91"/>
      <c r="AE259" s="6"/>
      <c r="AF259" s="6"/>
      <c r="AG259" s="92" t="s">
        <v>35</v>
      </c>
      <c r="AH259" s="93" t="s">
        <v>36</v>
      </c>
      <c r="AI259" s="94" t="s">
        <v>10</v>
      </c>
      <c r="AJ259" s="95"/>
    </row>
    <row r="260" spans="1:36" ht="18" customHeight="1">
      <c r="A260" s="1067"/>
      <c r="B260" s="1068"/>
      <c r="C260" s="1069"/>
      <c r="D260" s="1060"/>
      <c r="E260" s="1061"/>
      <c r="F260" s="1061"/>
      <c r="G260" s="1061"/>
      <c r="H260" s="1061"/>
      <c r="I260" s="1062"/>
      <c r="J260" s="692"/>
      <c r="K260" s="1064"/>
      <c r="L260" s="1070"/>
      <c r="M260" s="1071"/>
      <c r="N260" s="86"/>
      <c r="O260" s="87"/>
      <c r="P260" s="88"/>
      <c r="Q260" s="89"/>
      <c r="R260" s="89"/>
      <c r="S260" s="82"/>
      <c r="T260" s="97"/>
      <c r="U260" s="831"/>
      <c r="V260" s="832"/>
      <c r="W260" s="833"/>
      <c r="X260" s="834"/>
      <c r="Y260" s="835"/>
      <c r="Z260" s="6"/>
      <c r="AA260" s="5"/>
      <c r="AB260" s="98" t="s">
        <v>37</v>
      </c>
      <c r="AC260" s="98" t="s">
        <v>38</v>
      </c>
      <c r="AD260" s="91"/>
      <c r="AE260" s="6"/>
      <c r="AF260" s="6"/>
      <c r="AG260" s="99" t="s">
        <v>39</v>
      </c>
      <c r="AH260" s="98" t="s">
        <v>38</v>
      </c>
      <c r="AI260" s="90" t="s">
        <v>40</v>
      </c>
      <c r="AJ260" s="91">
        <v>1.08</v>
      </c>
    </row>
    <row r="261" spans="1:36" ht="18" customHeight="1">
      <c r="A261" s="1067"/>
      <c r="B261" s="1068"/>
      <c r="C261" s="1069"/>
      <c r="D261" s="1060"/>
      <c r="E261" s="1061"/>
      <c r="F261" s="1061"/>
      <c r="G261" s="1061"/>
      <c r="H261" s="1061"/>
      <c r="I261" s="1062"/>
      <c r="J261" s="692"/>
      <c r="K261" s="1064"/>
      <c r="L261" s="1070"/>
      <c r="M261" s="1071"/>
      <c r="N261" s="86"/>
      <c r="O261" s="87"/>
      <c r="P261" s="100"/>
      <c r="Q261" s="101"/>
      <c r="R261" s="101"/>
      <c r="S261" s="82"/>
      <c r="T261" s="102"/>
      <c r="U261" s="831"/>
      <c r="V261" s="832"/>
      <c r="W261" s="833"/>
      <c r="X261" s="834"/>
      <c r="Y261" s="835"/>
      <c r="Z261" s="6"/>
      <c r="AA261" s="5"/>
      <c r="AB261" s="98" t="s">
        <v>41</v>
      </c>
      <c r="AC261" s="98" t="s">
        <v>42</v>
      </c>
      <c r="AD261" s="91"/>
      <c r="AE261" s="6"/>
      <c r="AF261" s="6"/>
      <c r="AG261" s="99" t="s">
        <v>43</v>
      </c>
      <c r="AH261" s="98" t="s">
        <v>42</v>
      </c>
      <c r="AI261" s="98" t="s">
        <v>17</v>
      </c>
      <c r="AJ261" s="91">
        <f>161/50</f>
        <v>3.22</v>
      </c>
    </row>
    <row r="262" spans="1:36" ht="18" customHeight="1">
      <c r="A262" s="1067"/>
      <c r="B262" s="1068"/>
      <c r="C262" s="1069"/>
      <c r="D262" s="1060"/>
      <c r="E262" s="1061"/>
      <c r="F262" s="1061"/>
      <c r="G262" s="1061"/>
      <c r="H262" s="1061"/>
      <c r="I262" s="1062"/>
      <c r="J262" s="692"/>
      <c r="K262" s="1064"/>
      <c r="L262" s="1070"/>
      <c r="M262" s="1071"/>
      <c r="N262" s="103"/>
      <c r="O262" s="104"/>
      <c r="P262" s="105"/>
      <c r="Q262" s="106"/>
      <c r="R262" s="107"/>
      <c r="S262" s="108"/>
      <c r="T262" s="109"/>
      <c r="U262" s="831"/>
      <c r="V262" s="832"/>
      <c r="W262" s="833"/>
      <c r="X262" s="834"/>
      <c r="Y262" s="835"/>
      <c r="Z262" s="6"/>
      <c r="AA262" s="5"/>
      <c r="AB262" s="98" t="s">
        <v>43</v>
      </c>
      <c r="AC262" s="98"/>
      <c r="AD262" s="91"/>
      <c r="AE262" s="6"/>
      <c r="AF262" s="6"/>
      <c r="AG262" s="99"/>
      <c r="AH262" s="98" t="s">
        <v>44</v>
      </c>
      <c r="AI262" s="98" t="s">
        <v>45</v>
      </c>
      <c r="AJ262" s="91">
        <v>0.4829</v>
      </c>
    </row>
    <row r="263" spans="1:36" ht="17.25" customHeight="1">
      <c r="A263" s="1067"/>
      <c r="B263" s="1068"/>
      <c r="C263" s="1069"/>
      <c r="D263" s="1060"/>
      <c r="E263" s="1061"/>
      <c r="F263" s="1061"/>
      <c r="G263" s="1061"/>
      <c r="H263" s="1061"/>
      <c r="I263" s="1062"/>
      <c r="J263" s="692"/>
      <c r="K263" s="1064"/>
      <c r="L263" s="1070"/>
      <c r="M263" s="1071"/>
      <c r="N263" s="103"/>
      <c r="O263" s="104"/>
      <c r="P263" s="89"/>
      <c r="Q263" s="106"/>
      <c r="R263" s="110"/>
      <c r="S263" s="108"/>
      <c r="T263" s="111"/>
      <c r="U263" s="831"/>
      <c r="V263" s="832"/>
      <c r="W263" s="833"/>
      <c r="X263" s="834"/>
      <c r="Y263" s="835"/>
      <c r="Z263" s="6"/>
      <c r="AA263" s="41"/>
      <c r="AB263" s="42"/>
      <c r="AC263" s="112"/>
      <c r="AD263" s="43"/>
      <c r="AE263" s="98"/>
      <c r="AF263" s="98"/>
      <c r="AG263" s="99"/>
      <c r="AH263" s="98"/>
      <c r="AI263" s="98"/>
      <c r="AJ263" s="7"/>
    </row>
    <row r="264" spans="1:36" ht="17.25" customHeight="1">
      <c r="A264" s="1067"/>
      <c r="B264" s="1068"/>
      <c r="C264" s="1069"/>
      <c r="D264" s="1060"/>
      <c r="E264" s="1061"/>
      <c r="F264" s="1061"/>
      <c r="G264" s="1061"/>
      <c r="H264" s="1061"/>
      <c r="I264" s="1062"/>
      <c r="J264" s="692"/>
      <c r="K264" s="1064"/>
      <c r="L264" s="1070"/>
      <c r="M264" s="1071"/>
      <c r="N264" s="113"/>
      <c r="O264" s="104"/>
      <c r="P264" s="81"/>
      <c r="Q264" s="114"/>
      <c r="R264" s="115"/>
      <c r="S264" s="108"/>
      <c r="T264" s="116"/>
      <c r="U264" s="831"/>
      <c r="V264" s="832"/>
      <c r="W264" s="833"/>
      <c r="X264" s="834"/>
      <c r="Y264" s="835"/>
      <c r="Z264" s="6"/>
      <c r="AA264" s="836" t="s">
        <v>46</v>
      </c>
      <c r="AB264" s="837"/>
      <c r="AC264" s="837"/>
      <c r="AD264" s="837"/>
      <c r="AE264" s="838"/>
      <c r="AG264" s="859" t="s">
        <v>47</v>
      </c>
      <c r="AH264" s="860"/>
      <c r="AI264" s="860"/>
      <c r="AJ264" s="861"/>
    </row>
    <row r="265" spans="1:36" ht="17.25" customHeight="1">
      <c r="A265" s="1067"/>
      <c r="B265" s="1068"/>
      <c r="C265" s="1069"/>
      <c r="D265" s="1060"/>
      <c r="E265" s="1061"/>
      <c r="F265" s="1061"/>
      <c r="G265" s="1061"/>
      <c r="H265" s="1061"/>
      <c r="I265" s="1062"/>
      <c r="J265" s="692"/>
      <c r="K265" s="1064"/>
      <c r="L265" s="1070"/>
      <c r="M265" s="1071"/>
      <c r="N265" s="113"/>
      <c r="O265" s="104"/>
      <c r="P265" s="88"/>
      <c r="Q265" s="106"/>
      <c r="R265" s="110"/>
      <c r="S265" s="108"/>
      <c r="T265" s="116"/>
      <c r="U265" s="831"/>
      <c r="V265" s="832"/>
      <c r="W265" s="833"/>
      <c r="X265" s="834"/>
      <c r="Y265" s="835"/>
      <c r="Z265" s="6"/>
      <c r="AA265" s="99"/>
      <c r="AB265" s="98" t="s">
        <v>48</v>
      </c>
      <c r="AC265" s="98"/>
      <c r="AD265" s="98">
        <v>9.5000000000000001E-2</v>
      </c>
      <c r="AE265" s="91" t="s">
        <v>21</v>
      </c>
      <c r="AG265" s="5"/>
      <c r="AH265" s="90" t="s">
        <v>35</v>
      </c>
      <c r="AI265" s="90" t="s">
        <v>36</v>
      </c>
      <c r="AJ265" s="91"/>
    </row>
    <row r="266" spans="1:36" ht="18" customHeight="1">
      <c r="A266" s="1067"/>
      <c r="B266" s="1068"/>
      <c r="C266" s="1069"/>
      <c r="D266" s="1060"/>
      <c r="E266" s="1061"/>
      <c r="F266" s="1061"/>
      <c r="G266" s="1061"/>
      <c r="H266" s="1061"/>
      <c r="I266" s="1062"/>
      <c r="J266" s="692"/>
      <c r="K266" s="1064"/>
      <c r="L266" s="1070"/>
      <c r="M266" s="1071"/>
      <c r="N266" s="113"/>
      <c r="O266" s="104"/>
      <c r="P266" s="118"/>
      <c r="Q266" s="115"/>
      <c r="R266" s="115"/>
      <c r="S266" s="108"/>
      <c r="T266" s="109"/>
      <c r="U266" s="831"/>
      <c r="V266" s="832"/>
      <c r="W266" s="833"/>
      <c r="X266" s="834"/>
      <c r="Y266" s="835"/>
      <c r="Z266" s="6"/>
      <c r="AA266" s="99"/>
      <c r="AB266" s="383" t="s">
        <v>49</v>
      </c>
      <c r="AC266" s="98"/>
      <c r="AD266" s="98">
        <v>10.445</v>
      </c>
      <c r="AE266" s="91" t="s">
        <v>32</v>
      </c>
      <c r="AG266" s="5"/>
      <c r="AH266" s="98" t="s">
        <v>50</v>
      </c>
      <c r="AI266" s="98" t="s">
        <v>38</v>
      </c>
      <c r="AJ266" s="91"/>
    </row>
    <row r="267" spans="1:36" ht="18" customHeight="1">
      <c r="A267" s="1067"/>
      <c r="B267" s="1068"/>
      <c r="C267" s="1069"/>
      <c r="D267" s="1060"/>
      <c r="E267" s="1061"/>
      <c r="F267" s="1061"/>
      <c r="G267" s="1061"/>
      <c r="H267" s="1061"/>
      <c r="I267" s="1062"/>
      <c r="J267" s="692"/>
      <c r="K267" s="1064"/>
      <c r="L267" s="1070"/>
      <c r="M267" s="1071"/>
      <c r="N267" s="113"/>
      <c r="O267" s="104"/>
      <c r="P267" s="120"/>
      <c r="Q267" s="110"/>
      <c r="R267" s="110"/>
      <c r="S267" s="108"/>
      <c r="T267" s="109"/>
      <c r="U267" s="831"/>
      <c r="V267" s="832"/>
      <c r="W267" s="833"/>
      <c r="X267" s="834"/>
      <c r="Y267" s="835"/>
      <c r="Z267" s="6"/>
      <c r="AA267" s="99"/>
      <c r="AB267" s="384" t="s">
        <v>51</v>
      </c>
      <c r="AC267" s="98"/>
      <c r="AD267" s="98">
        <v>0.1187</v>
      </c>
      <c r="AE267" s="91" t="s">
        <v>21</v>
      </c>
      <c r="AG267" s="5"/>
      <c r="AH267" s="98" t="s">
        <v>41</v>
      </c>
      <c r="AI267" s="98" t="s">
        <v>42</v>
      </c>
      <c r="AJ267" s="91"/>
    </row>
    <row r="268" spans="1:36" ht="18" customHeight="1">
      <c r="A268" s="1067"/>
      <c r="B268" s="1068"/>
      <c r="C268" s="1069"/>
      <c r="D268" s="1060"/>
      <c r="E268" s="1061"/>
      <c r="F268" s="1061"/>
      <c r="G268" s="1061"/>
      <c r="H268" s="1061"/>
      <c r="I268" s="1062"/>
      <c r="J268" s="692"/>
      <c r="K268" s="1064"/>
      <c r="L268" s="1070"/>
      <c r="M268" s="1071"/>
      <c r="N268" s="113"/>
      <c r="O268" s="104"/>
      <c r="P268" s="120"/>
      <c r="Q268" s="122"/>
      <c r="R268" s="123"/>
      <c r="S268" s="108"/>
      <c r="T268" s="109"/>
      <c r="U268" s="831"/>
      <c r="V268" s="832"/>
      <c r="W268" s="833"/>
      <c r="X268" s="834"/>
      <c r="Y268" s="835"/>
      <c r="Z268" s="6"/>
      <c r="AA268" s="99"/>
      <c r="AB268" s="98" t="s">
        <v>52</v>
      </c>
      <c r="AC268" s="98"/>
      <c r="AD268" s="98">
        <v>0.75309999999999999</v>
      </c>
      <c r="AE268" s="91" t="s">
        <v>21</v>
      </c>
      <c r="AG268" s="5"/>
      <c r="AH268" s="98"/>
      <c r="AI268" s="98"/>
      <c r="AJ268" s="91"/>
    </row>
    <row r="269" spans="1:36" ht="18" customHeight="1">
      <c r="A269" s="1067"/>
      <c r="B269" s="1068"/>
      <c r="C269" s="1069"/>
      <c r="D269" s="1060"/>
      <c r="E269" s="1061"/>
      <c r="F269" s="1061"/>
      <c r="G269" s="1061"/>
      <c r="H269" s="1061"/>
      <c r="I269" s="1062"/>
      <c r="J269" s="692"/>
      <c r="K269" s="1064"/>
      <c r="L269" s="1070"/>
      <c r="M269" s="1071"/>
      <c r="N269" s="6"/>
      <c r="O269" s="104"/>
      <c r="P269" s="124"/>
      <c r="Q269" s="120"/>
      <c r="R269" s="120"/>
      <c r="S269" s="82"/>
      <c r="T269" s="109"/>
      <c r="U269" s="831"/>
      <c r="V269" s="832"/>
      <c r="W269" s="833"/>
      <c r="X269" s="834"/>
      <c r="Y269" s="835"/>
      <c r="Z269" s="6"/>
      <c r="AA269" s="99"/>
      <c r="AB269" s="98"/>
      <c r="AC269" s="125"/>
      <c r="AD269" s="125"/>
      <c r="AE269" s="91"/>
      <c r="AF269" s="98"/>
      <c r="AG269" s="41"/>
      <c r="AH269" s="42"/>
      <c r="AI269" s="112"/>
      <c r="AJ269" s="43"/>
    </row>
    <row r="270" spans="1:36" ht="18" customHeight="1">
      <c r="A270" s="1067"/>
      <c r="B270" s="1068"/>
      <c r="C270" s="1069"/>
      <c r="D270" s="1060"/>
      <c r="E270" s="1061"/>
      <c r="F270" s="1061"/>
      <c r="G270" s="1061"/>
      <c r="H270" s="1061"/>
      <c r="I270" s="1062"/>
      <c r="J270" s="692"/>
      <c r="K270" s="1064"/>
      <c r="L270" s="1070"/>
      <c r="M270" s="1071"/>
      <c r="N270" s="6"/>
      <c r="O270" s="104"/>
      <c r="P270" s="120"/>
      <c r="Q270" s="120"/>
      <c r="R270" s="120"/>
      <c r="S270" s="82"/>
      <c r="T270" s="109"/>
      <c r="U270" s="831"/>
      <c r="V270" s="832"/>
      <c r="W270" s="833"/>
      <c r="X270" s="834"/>
      <c r="Y270" s="835"/>
      <c r="Z270" s="6"/>
      <c r="AA270" s="99"/>
      <c r="AB270" s="98" t="s">
        <v>53</v>
      </c>
      <c r="AC270" s="126"/>
      <c r="AD270" s="127" t="s">
        <v>54</v>
      </c>
      <c r="AE270" s="91"/>
      <c r="AG270" s="128" t="s">
        <v>55</v>
      </c>
      <c r="AH270" s="128" t="s">
        <v>56</v>
      </c>
      <c r="AI270" s="129"/>
      <c r="AJ270" s="130"/>
    </row>
    <row r="271" spans="1:36" ht="18" customHeight="1">
      <c r="A271" s="1067"/>
      <c r="B271" s="1068"/>
      <c r="C271" s="1069"/>
      <c r="D271" s="1060"/>
      <c r="E271" s="1061"/>
      <c r="F271" s="1061"/>
      <c r="G271" s="1061"/>
      <c r="H271" s="1061"/>
      <c r="I271" s="1062"/>
      <c r="J271" s="692"/>
      <c r="K271" s="1064"/>
      <c r="L271" s="1070"/>
      <c r="M271" s="1071"/>
      <c r="N271" s="6"/>
      <c r="O271" s="104"/>
      <c r="P271" s="120"/>
      <c r="Q271" s="89"/>
      <c r="R271" s="89"/>
      <c r="S271" s="82"/>
      <c r="T271" s="116"/>
      <c r="U271" s="831"/>
      <c r="V271" s="832"/>
      <c r="W271" s="833"/>
      <c r="X271" s="834"/>
      <c r="Y271" s="835"/>
      <c r="Z271" s="6"/>
      <c r="AA271" s="99"/>
      <c r="AB271" s="98" t="s">
        <v>57</v>
      </c>
      <c r="AC271" s="98"/>
      <c r="AD271" s="98" t="s">
        <v>58</v>
      </c>
      <c r="AE271" s="91"/>
      <c r="AG271" s="5"/>
      <c r="AH271" s="90" t="s">
        <v>35</v>
      </c>
      <c r="AI271" s="90" t="s">
        <v>36</v>
      </c>
      <c r="AJ271" s="91"/>
    </row>
    <row r="272" spans="1:36" ht="18" customHeight="1">
      <c r="A272" s="1067"/>
      <c r="B272" s="1068"/>
      <c r="C272" s="1069"/>
      <c r="D272" s="1060"/>
      <c r="E272" s="1061"/>
      <c r="F272" s="1061"/>
      <c r="G272" s="1061"/>
      <c r="H272" s="1061"/>
      <c r="I272" s="1062"/>
      <c r="J272" s="692"/>
      <c r="K272" s="1064"/>
      <c r="L272" s="1070"/>
      <c r="M272" s="1071"/>
      <c r="N272" s="6"/>
      <c r="O272" s="80"/>
      <c r="P272" s="85"/>
      <c r="Q272" s="131"/>
      <c r="R272" s="132"/>
      <c r="S272" s="82"/>
      <c r="T272" s="133"/>
      <c r="U272" s="831"/>
      <c r="V272" s="832"/>
      <c r="W272" s="833"/>
      <c r="X272" s="834"/>
      <c r="Y272" s="835"/>
      <c r="Z272" s="6"/>
      <c r="AA272" s="99"/>
      <c r="AB272" s="98"/>
      <c r="AC272" s="98"/>
      <c r="AD272" s="98" t="s">
        <v>59</v>
      </c>
      <c r="AE272" s="91"/>
      <c r="AG272" s="5" t="str">
        <f>AH272</f>
        <v>Jack Hammer</v>
      </c>
      <c r="AH272" s="98" t="s">
        <v>60</v>
      </c>
      <c r="AI272" s="98" t="s">
        <v>38</v>
      </c>
      <c r="AJ272" s="91"/>
    </row>
    <row r="273" spans="1:42" ht="18" customHeight="1" thickBot="1">
      <c r="A273" s="134"/>
      <c r="B273" s="135"/>
      <c r="C273" s="136"/>
      <c r="D273" s="137"/>
      <c r="E273" s="137"/>
      <c r="F273" s="137"/>
      <c r="G273" s="137"/>
      <c r="H273" s="137"/>
      <c r="I273" s="138"/>
      <c r="J273" s="139"/>
      <c r="K273" s="140"/>
      <c r="L273" s="141"/>
      <c r="M273" s="142"/>
      <c r="N273" s="6"/>
      <c r="O273" s="80"/>
      <c r="P273" s="85"/>
      <c r="Q273" s="131"/>
      <c r="R273" s="132"/>
      <c r="S273" s="82"/>
      <c r="T273" s="390"/>
      <c r="U273" s="831"/>
      <c r="V273" s="832"/>
      <c r="W273" s="833"/>
      <c r="X273" s="834"/>
      <c r="Y273" s="835"/>
      <c r="Z273" s="6"/>
      <c r="AA273" s="99"/>
      <c r="AB273" s="98" t="s">
        <v>38</v>
      </c>
      <c r="AC273" s="98"/>
      <c r="AD273" s="98"/>
      <c r="AE273" s="91"/>
      <c r="AG273" s="5" t="str">
        <f>AH273</f>
        <v>Dump Truck</v>
      </c>
      <c r="AH273" s="98" t="s">
        <v>41</v>
      </c>
      <c r="AI273" s="98" t="s">
        <v>42</v>
      </c>
      <c r="AJ273" s="91"/>
    </row>
    <row r="274" spans="1:42" ht="18" customHeight="1" thickTop="1">
      <c r="A274" s="143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6"/>
      <c r="O274" s="80"/>
      <c r="P274" s="85"/>
      <c r="Q274" s="131"/>
      <c r="R274" s="132"/>
      <c r="S274" s="82"/>
      <c r="T274" s="390"/>
      <c r="U274" s="831"/>
      <c r="V274" s="832"/>
      <c r="W274" s="833"/>
      <c r="X274" s="834"/>
      <c r="Y274" s="835"/>
      <c r="Z274" s="6"/>
      <c r="AA274" s="99"/>
      <c r="AB274" s="98" t="s">
        <v>61</v>
      </c>
      <c r="AC274" s="98"/>
      <c r="AD274" s="98"/>
      <c r="AE274" s="91"/>
      <c r="AG274" s="5" t="str">
        <f>AH274</f>
        <v>Compressor</v>
      </c>
      <c r="AH274" s="98" t="s">
        <v>62</v>
      </c>
      <c r="AI274" s="98"/>
      <c r="AJ274" s="91"/>
    </row>
    <row r="275" spans="1:42" ht="17.25" customHeight="1">
      <c r="A275" s="145" t="s">
        <v>63</v>
      </c>
      <c r="B275" s="146"/>
      <c r="C275" s="146"/>
      <c r="D275" s="146"/>
      <c r="E275" s="146"/>
      <c r="F275" s="146"/>
      <c r="G275" s="146"/>
      <c r="H275" s="146"/>
      <c r="I275" s="146"/>
      <c r="J275" s="146"/>
      <c r="K275" s="146"/>
      <c r="L275" s="146"/>
      <c r="M275" s="146"/>
      <c r="N275" s="6"/>
      <c r="O275" s="80"/>
      <c r="P275" s="85"/>
      <c r="Q275" s="131"/>
      <c r="R275" s="132"/>
      <c r="S275" s="82"/>
      <c r="T275" s="147"/>
      <c r="U275" s="831"/>
      <c r="V275" s="832"/>
      <c r="W275" s="833"/>
      <c r="X275" s="834"/>
      <c r="Y275" s="835"/>
      <c r="Z275" s="6"/>
      <c r="AA275" s="148"/>
      <c r="AB275" s="98" t="s">
        <v>42</v>
      </c>
      <c r="AC275" s="98"/>
      <c r="AD275" s="98"/>
      <c r="AE275" s="91"/>
      <c r="AG275" s="5" t="s">
        <v>64</v>
      </c>
      <c r="AH275" s="6"/>
      <c r="AI275" s="98"/>
      <c r="AJ275" s="7"/>
    </row>
    <row r="276" spans="1:42" ht="15" customHeight="1" thickBot="1">
      <c r="A276" s="149"/>
      <c r="B276" s="150"/>
      <c r="C276" s="150"/>
      <c r="D276" s="150"/>
      <c r="E276" s="150"/>
      <c r="F276" s="150"/>
      <c r="G276" s="150"/>
      <c r="H276" s="150"/>
      <c r="I276" s="150"/>
      <c r="J276" s="150"/>
      <c r="K276" s="150"/>
      <c r="L276" s="150"/>
      <c r="M276" s="150"/>
      <c r="N276" s="6"/>
      <c r="O276" s="80"/>
      <c r="P276" s="85"/>
      <c r="Q276" s="131"/>
      <c r="R276" s="132"/>
      <c r="S276" s="82"/>
      <c r="T276" s="151"/>
      <c r="U276" s="831"/>
      <c r="V276" s="832"/>
      <c r="W276" s="833"/>
      <c r="X276" s="834"/>
      <c r="Y276" s="835"/>
      <c r="Z276" s="6"/>
      <c r="AA276" s="99"/>
      <c r="AB276" s="98"/>
      <c r="AC276" s="98"/>
      <c r="AD276" s="98"/>
      <c r="AE276" s="91"/>
      <c r="AF276" s="152"/>
      <c r="AG276" s="153"/>
      <c r="AH276" s="153"/>
      <c r="AI276" s="153"/>
      <c r="AJ276" s="3"/>
    </row>
    <row r="277" spans="1:42" ht="18" customHeight="1" thickTop="1">
      <c r="A277" s="839" t="s">
        <v>65</v>
      </c>
      <c r="B277" s="840"/>
      <c r="C277" s="843" t="s">
        <v>66</v>
      </c>
      <c r="D277" s="844"/>
      <c r="E277" s="844"/>
      <c r="F277" s="844"/>
      <c r="G277" s="844"/>
      <c r="H277" s="844"/>
      <c r="I277" s="845"/>
      <c r="J277" s="849" t="s">
        <v>67</v>
      </c>
      <c r="K277" s="850"/>
      <c r="L277" s="849" t="s">
        <v>67</v>
      </c>
      <c r="M277" s="851"/>
      <c r="N277" s="6"/>
      <c r="O277" s="80" t="str">
        <f>IF(U277=0,"",O276+1)</f>
        <v/>
      </c>
      <c r="P277" s="154" t="str">
        <f>IF(U277=0,"",HLOOKUP(LARGE(#REF!,#REF!),#REF!,3,FALSE))</f>
        <v/>
      </c>
      <c r="Q277" s="154"/>
      <c r="R277" s="155"/>
      <c r="S277" s="131"/>
      <c r="T277" s="132"/>
      <c r="U277" s="831"/>
      <c r="V277" s="832"/>
      <c r="W277" s="833"/>
      <c r="X277" s="834"/>
      <c r="Y277" s="835"/>
      <c r="Z277" s="6"/>
      <c r="AA277" s="156"/>
      <c r="AB277" s="112"/>
      <c r="AC277" s="112"/>
      <c r="AD277" s="112"/>
      <c r="AE277" s="157"/>
      <c r="AF277" s="152"/>
      <c r="AG277" s="152"/>
      <c r="AH277" s="152"/>
      <c r="AI277" s="152"/>
    </row>
    <row r="278" spans="1:42" ht="18" customHeight="1" thickBot="1">
      <c r="A278" s="841"/>
      <c r="B278" s="842"/>
      <c r="C278" s="846"/>
      <c r="D278" s="847"/>
      <c r="E278" s="847"/>
      <c r="F278" s="847"/>
      <c r="G278" s="847"/>
      <c r="H278" s="847"/>
      <c r="I278" s="848"/>
      <c r="J278" s="852" t="s">
        <v>68</v>
      </c>
      <c r="K278" s="853"/>
      <c r="L278" s="846" t="s">
        <v>69</v>
      </c>
      <c r="M278" s="854"/>
      <c r="N278" s="6"/>
      <c r="O278" s="80"/>
      <c r="P278" s="131"/>
      <c r="Q278" s="131"/>
      <c r="R278" s="132"/>
      <c r="S278" s="131"/>
      <c r="T278" s="158"/>
      <c r="U278" s="831"/>
      <c r="V278" s="832"/>
      <c r="W278" s="833"/>
      <c r="X278" s="834"/>
      <c r="Y278" s="835"/>
      <c r="Z278" s="6"/>
      <c r="AA278" s="159"/>
      <c r="AB278" s="152"/>
      <c r="AC278" s="152"/>
      <c r="AD278" s="152"/>
      <c r="AE278" s="152"/>
      <c r="AF278" s="152"/>
      <c r="AG278" s="152"/>
      <c r="AH278" s="152"/>
      <c r="AI278" s="152"/>
    </row>
    <row r="279" spans="1:42" ht="18" customHeight="1" thickTop="1">
      <c r="A279" s="160"/>
      <c r="B279" s="60"/>
      <c r="C279" s="161"/>
      <c r="D279" s="65"/>
      <c r="E279" s="65"/>
      <c r="F279" s="65"/>
      <c r="G279" s="65"/>
      <c r="H279" s="65"/>
      <c r="I279" s="162"/>
      <c r="J279" s="163"/>
      <c r="K279" s="55"/>
      <c r="L279" s="164"/>
      <c r="M279" s="165"/>
      <c r="N279" s="166"/>
      <c r="O279" s="167"/>
      <c r="P279" s="168"/>
      <c r="Q279" s="154"/>
      <c r="R279" s="154"/>
      <c r="S279" s="169"/>
      <c r="T279" s="170"/>
      <c r="U279" s="831"/>
      <c r="V279" s="832"/>
      <c r="W279" s="833"/>
      <c r="X279" s="834"/>
      <c r="Y279" s="835"/>
      <c r="Z279" s="6"/>
      <c r="AA279" s="171"/>
      <c r="AB279" s="153"/>
      <c r="AC279" s="153"/>
      <c r="AD279" s="172"/>
      <c r="AE279" s="152"/>
      <c r="AF279" s="2"/>
      <c r="AG279" s="173" t="s">
        <v>70</v>
      </c>
      <c r="AH279" s="153"/>
      <c r="AI279" s="153"/>
      <c r="AJ279" s="174" t="s">
        <v>71</v>
      </c>
      <c r="AL279" s="836" t="s">
        <v>72</v>
      </c>
      <c r="AM279" s="837"/>
      <c r="AN279" s="837"/>
      <c r="AO279" s="837"/>
      <c r="AP279" s="838"/>
    </row>
    <row r="280" spans="1:42" ht="18" customHeight="1">
      <c r="A280" s="175"/>
      <c r="B280" s="176"/>
      <c r="C280" s="177"/>
      <c r="D280" s="178"/>
      <c r="E280" s="179"/>
      <c r="F280" s="179"/>
      <c r="G280" s="179"/>
      <c r="H280" s="179"/>
      <c r="I280" s="180"/>
      <c r="J280" s="181"/>
      <c r="K280" s="182"/>
      <c r="L280" s="823"/>
      <c r="M280" s="824"/>
      <c r="N280" s="166"/>
      <c r="O280" s="80"/>
      <c r="P280" s="85"/>
      <c r="Q280" s="131"/>
      <c r="R280" s="131"/>
      <c r="S280" s="183"/>
      <c r="T280" s="184"/>
      <c r="U280" s="831"/>
      <c r="V280" s="832"/>
      <c r="W280" s="833"/>
      <c r="X280" s="834"/>
      <c r="Y280" s="835"/>
      <c r="Z280" s="6"/>
      <c r="AA280" s="99" t="s">
        <v>73</v>
      </c>
      <c r="AB280" s="185" t="s">
        <v>74</v>
      </c>
      <c r="AC280" s="98"/>
      <c r="AD280" s="91"/>
      <c r="AE280" s="152"/>
      <c r="AF280" s="5"/>
      <c r="AG280" s="98"/>
      <c r="AH280" s="98"/>
      <c r="AI280" s="98"/>
      <c r="AJ280" s="186"/>
      <c r="AL280" s="5"/>
      <c r="AM280" s="6"/>
      <c r="AN280" s="6"/>
      <c r="AO280" s="6"/>
      <c r="AP280" s="7"/>
    </row>
    <row r="281" spans="1:42" ht="18" customHeight="1">
      <c r="A281" s="175"/>
      <c r="B281" s="187"/>
      <c r="C281" s="188"/>
      <c r="D281" s="178"/>
      <c r="E281" s="189"/>
      <c r="F281" s="178"/>
      <c r="G281" s="178"/>
      <c r="H281" s="178"/>
      <c r="I281" s="190"/>
      <c r="J281" s="191"/>
      <c r="K281" s="192"/>
      <c r="L281" s="823"/>
      <c r="M281" s="824"/>
      <c r="N281" s="6"/>
      <c r="O281" s="80"/>
      <c r="P281" s="85"/>
      <c r="Q281" s="131"/>
      <c r="R281" s="131"/>
      <c r="S281" s="183"/>
      <c r="T281" s="184"/>
      <c r="U281" s="831"/>
      <c r="V281" s="832"/>
      <c r="W281" s="833"/>
      <c r="X281" s="834"/>
      <c r="Y281" s="835"/>
      <c r="Z281" s="6"/>
      <c r="AA281" s="99">
        <v>1.1000000000000001</v>
      </c>
      <c r="AB281" s="98" t="s">
        <v>75</v>
      </c>
      <c r="AC281" s="193">
        <v>1.17</v>
      </c>
      <c r="AD281" s="91" t="s">
        <v>21</v>
      </c>
      <c r="AE281" s="152"/>
      <c r="AF281" s="194" t="s">
        <v>76</v>
      </c>
      <c r="AG281" s="98" t="s">
        <v>77</v>
      </c>
      <c r="AH281" s="98">
        <v>1.2585999999999999</v>
      </c>
      <c r="AI281" s="98" t="s">
        <v>78</v>
      </c>
      <c r="AJ281" s="186" t="s">
        <v>79</v>
      </c>
      <c r="AL281" s="5"/>
      <c r="AM281" s="6"/>
      <c r="AN281" s="6"/>
      <c r="AO281" s="6"/>
      <c r="AP281" s="7"/>
    </row>
    <row r="282" spans="1:42" ht="18" customHeight="1">
      <c r="A282" s="175"/>
      <c r="B282" s="195"/>
      <c r="C282" s="188"/>
      <c r="D282" s="178"/>
      <c r="E282" s="196"/>
      <c r="F282" s="178"/>
      <c r="G282" s="178"/>
      <c r="H282" s="178"/>
      <c r="I282" s="190"/>
      <c r="J282" s="197"/>
      <c r="K282" s="176"/>
      <c r="L282" s="823"/>
      <c r="M282" s="824"/>
      <c r="N282" s="6"/>
      <c r="O282" s="80"/>
      <c r="P282" s="85"/>
      <c r="Q282" s="131"/>
      <c r="R282" s="131"/>
      <c r="S282" s="183"/>
      <c r="T282" s="184"/>
      <c r="U282" s="831"/>
      <c r="V282" s="832"/>
      <c r="W282" s="833"/>
      <c r="X282" s="834"/>
      <c r="Y282" s="835"/>
      <c r="Z282" s="6"/>
      <c r="AA282" s="99" t="s">
        <v>80</v>
      </c>
      <c r="AB282" s="98" t="s">
        <v>81</v>
      </c>
      <c r="AC282" s="198">
        <f>176/50</f>
        <v>3.52</v>
      </c>
      <c r="AD282" s="91" t="s">
        <v>32</v>
      </c>
      <c r="AE282" s="159"/>
      <c r="AF282" s="5"/>
      <c r="AG282" s="98" t="s">
        <v>82</v>
      </c>
      <c r="AH282" s="98">
        <v>1.2</v>
      </c>
      <c r="AI282" s="98" t="s">
        <v>78</v>
      </c>
      <c r="AJ282" s="186"/>
      <c r="AL282" s="5"/>
      <c r="AM282" s="98" t="s">
        <v>83</v>
      </c>
      <c r="AN282" s="6"/>
      <c r="AO282" s="6"/>
      <c r="AP282" s="7"/>
    </row>
    <row r="283" spans="1:42" ht="18" customHeight="1">
      <c r="A283" s="175"/>
      <c r="B283" s="195"/>
      <c r="C283" s="199"/>
      <c r="D283" s="200"/>
      <c r="E283" s="200"/>
      <c r="F283" s="200"/>
      <c r="G283" s="200"/>
      <c r="H283" s="200"/>
      <c r="I283" s="200"/>
      <c r="J283" s="201"/>
      <c r="K283" s="202"/>
      <c r="L283" s="823"/>
      <c r="M283" s="824"/>
      <c r="N283" s="6"/>
      <c r="O283" s="80"/>
      <c r="P283" s="85"/>
      <c r="Q283" s="131"/>
      <c r="R283" s="131"/>
      <c r="S283" s="183"/>
      <c r="T283" s="184"/>
      <c r="U283" s="831"/>
      <c r="V283" s="832"/>
      <c r="W283" s="833"/>
      <c r="X283" s="834"/>
      <c r="Y283" s="835"/>
      <c r="Z283" s="6"/>
      <c r="AA283" s="99">
        <v>15</v>
      </c>
      <c r="AB283" s="98" t="s">
        <v>84</v>
      </c>
      <c r="AC283" s="98">
        <v>0.50880000000000003</v>
      </c>
      <c r="AD283" s="91" t="s">
        <v>21</v>
      </c>
      <c r="AE283" s="159"/>
      <c r="AF283" s="5"/>
      <c r="AH283" s="98"/>
      <c r="AI283" s="98"/>
      <c r="AJ283" s="186" t="str">
        <f>AG284</f>
        <v>Whell Loader</v>
      </c>
      <c r="AL283" s="5"/>
      <c r="AM283" s="98" t="s">
        <v>85</v>
      </c>
      <c r="AN283" s="6"/>
      <c r="AO283" s="6"/>
      <c r="AP283" s="7"/>
    </row>
    <row r="284" spans="1:42" ht="18" customHeight="1">
      <c r="A284" s="175"/>
      <c r="B284" s="187"/>
      <c r="C284" s="203"/>
      <c r="D284" s="196"/>
      <c r="E284" s="178"/>
      <c r="F284" s="178"/>
      <c r="G284" s="178"/>
      <c r="H284" s="178"/>
      <c r="I284" s="190"/>
      <c r="J284" s="204"/>
      <c r="K284" s="205"/>
      <c r="L284" s="823"/>
      <c r="M284" s="824"/>
      <c r="N284" s="6"/>
      <c r="O284" s="80"/>
      <c r="P284" s="85"/>
      <c r="Q284" s="131"/>
      <c r="R284" s="131"/>
      <c r="S284" s="183"/>
      <c r="T284" s="184"/>
      <c r="U284" s="831"/>
      <c r="V284" s="832"/>
      <c r="W284" s="833"/>
      <c r="X284" s="834"/>
      <c r="Y284" s="835"/>
      <c r="Z284" s="6"/>
      <c r="AA284" s="99" t="s">
        <v>32</v>
      </c>
      <c r="AB284" s="98"/>
      <c r="AC284" s="98"/>
      <c r="AD284" s="91"/>
      <c r="AE284" s="152"/>
      <c r="AF284" s="194" t="s">
        <v>76</v>
      </c>
      <c r="AG284" s="98" t="s">
        <v>83</v>
      </c>
      <c r="AH284" s="98"/>
      <c r="AI284" s="98"/>
      <c r="AJ284" s="186" t="str">
        <f>AG285</f>
        <v>Dump Truck</v>
      </c>
      <c r="AL284" s="5"/>
      <c r="AM284" s="98" t="s">
        <v>86</v>
      </c>
      <c r="AN284" s="6"/>
      <c r="AO284" s="6"/>
      <c r="AP284" s="7"/>
    </row>
    <row r="285" spans="1:42" ht="18" customHeight="1">
      <c r="A285" s="175"/>
      <c r="B285" s="187"/>
      <c r="C285" s="206"/>
      <c r="D285" s="207"/>
      <c r="E285" s="178"/>
      <c r="F285" s="178"/>
      <c r="G285" s="178"/>
      <c r="H285" s="178"/>
      <c r="I285" s="190"/>
      <c r="J285" s="208"/>
      <c r="K285" s="209"/>
      <c r="L285" s="823"/>
      <c r="M285" s="824"/>
      <c r="N285" s="6"/>
      <c r="O285" s="80"/>
      <c r="P285" s="85"/>
      <c r="Q285" s="131"/>
      <c r="R285" s="131"/>
      <c r="S285" s="183"/>
      <c r="T285" s="184"/>
      <c r="U285" s="831"/>
      <c r="V285" s="832"/>
      <c r="W285" s="833"/>
      <c r="X285" s="834"/>
      <c r="Y285" s="835"/>
      <c r="Z285" s="6"/>
      <c r="AA285" s="99"/>
      <c r="AB285" s="98" t="s">
        <v>87</v>
      </c>
      <c r="AC285" s="98">
        <v>1.1044</v>
      </c>
      <c r="AD285" s="91" t="s">
        <v>88</v>
      </c>
      <c r="AE285" s="152"/>
      <c r="AF285" s="194"/>
      <c r="AG285" s="98" t="s">
        <v>41</v>
      </c>
      <c r="AH285" s="98"/>
      <c r="AI285" s="98"/>
      <c r="AJ285" s="7"/>
      <c r="AL285" s="5"/>
      <c r="AM285" s="98" t="s">
        <v>89</v>
      </c>
      <c r="AN285" s="6"/>
      <c r="AO285" s="6"/>
      <c r="AP285" s="7"/>
    </row>
    <row r="286" spans="1:42" ht="18" customHeight="1" thickBot="1">
      <c r="A286" s="175"/>
      <c r="B286" s="210"/>
      <c r="C286" s="211"/>
      <c r="D286" s="212"/>
      <c r="E286" s="178"/>
      <c r="F286" s="178"/>
      <c r="G286" s="178"/>
      <c r="H286" s="178"/>
      <c r="I286" s="190"/>
      <c r="J286" s="213"/>
      <c r="K286" s="187"/>
      <c r="L286" s="823"/>
      <c r="M286" s="824"/>
      <c r="N286" s="6"/>
      <c r="O286" s="214"/>
      <c r="P286" s="215"/>
      <c r="Q286" s="216"/>
      <c r="R286" s="216"/>
      <c r="S286" s="217"/>
      <c r="T286" s="218"/>
      <c r="U286" s="831"/>
      <c r="V286" s="832"/>
      <c r="W286" s="833"/>
      <c r="X286" s="834"/>
      <c r="Y286" s="835"/>
      <c r="Z286" s="6"/>
      <c r="AA286" s="99"/>
      <c r="AB286" s="98" t="s">
        <v>89</v>
      </c>
      <c r="AC286" s="98">
        <v>0.28270000000000001</v>
      </c>
      <c r="AD286" s="91" t="s">
        <v>88</v>
      </c>
      <c r="AE286" s="152"/>
      <c r="AF286" s="194"/>
      <c r="AG286" s="98" t="s">
        <v>90</v>
      </c>
      <c r="AH286" s="98"/>
      <c r="AI286" s="98"/>
      <c r="AJ286" s="7"/>
      <c r="AL286" s="5"/>
      <c r="AM286" s="98" t="s">
        <v>43</v>
      </c>
      <c r="AN286" s="6"/>
      <c r="AO286" s="6"/>
      <c r="AP286" s="7"/>
    </row>
    <row r="287" spans="1:42" ht="18" customHeight="1" thickTop="1">
      <c r="A287" s="175"/>
      <c r="B287" s="210"/>
      <c r="C287" s="219"/>
      <c r="D287" s="207"/>
      <c r="E287" s="178"/>
      <c r="F287" s="178"/>
      <c r="G287" s="178"/>
      <c r="H287" s="178"/>
      <c r="I287" s="190"/>
      <c r="J287" s="213"/>
      <c r="K287" s="209"/>
      <c r="L287" s="823"/>
      <c r="M287" s="824"/>
      <c r="N287" s="6"/>
      <c r="O287" s="220"/>
      <c r="P287" s="220"/>
      <c r="Q287" s="220"/>
      <c r="R287" s="220"/>
      <c r="S287" s="220"/>
      <c r="T287" s="220"/>
      <c r="U287" s="220"/>
      <c r="V287" s="220"/>
      <c r="W287" s="220"/>
      <c r="X287" s="220"/>
      <c r="Y287" s="221"/>
      <c r="AA287" s="99"/>
      <c r="AB287" s="98"/>
      <c r="AC287" s="98"/>
      <c r="AD287" s="91"/>
      <c r="AE287" s="152"/>
      <c r="AF287" s="194"/>
      <c r="AG287" s="98" t="s">
        <v>91</v>
      </c>
      <c r="AH287" s="98"/>
      <c r="AI287" s="98"/>
      <c r="AJ287" s="7"/>
      <c r="AL287" s="41"/>
      <c r="AM287" s="112"/>
      <c r="AN287" s="42"/>
      <c r="AO287" s="42"/>
      <c r="AP287" s="43"/>
    </row>
    <row r="288" spans="1:42" ht="18" customHeight="1">
      <c r="A288" s="175"/>
      <c r="B288" s="222"/>
      <c r="C288" s="223"/>
      <c r="D288" s="224"/>
      <c r="E288" s="225"/>
      <c r="F288" s="196"/>
      <c r="G288" s="178"/>
      <c r="H288" s="178"/>
      <c r="I288" s="190"/>
      <c r="J288" s="213"/>
      <c r="K288" s="226"/>
      <c r="L288" s="823"/>
      <c r="M288" s="824"/>
      <c r="N288" s="6"/>
      <c r="O288" s="227" t="s">
        <v>92</v>
      </c>
      <c r="P288" s="228"/>
      <c r="Q288" s="228"/>
      <c r="R288" s="228"/>
      <c r="S288" s="228"/>
      <c r="T288" s="228"/>
      <c r="U288" s="228"/>
      <c r="V288" s="228"/>
      <c r="W288" s="228"/>
      <c r="X288" s="228"/>
      <c r="Y288" s="229"/>
      <c r="AA288" s="99"/>
      <c r="AB288" s="98" t="s">
        <v>93</v>
      </c>
      <c r="AC288" s="98">
        <v>8.8353000000000002</v>
      </c>
      <c r="AD288" s="91" t="s">
        <v>88</v>
      </c>
      <c r="AE288" s="152"/>
      <c r="AF288" s="194"/>
      <c r="AG288" s="98" t="s">
        <v>89</v>
      </c>
      <c r="AH288" s="98"/>
      <c r="AI288" s="98"/>
      <c r="AJ288" s="7"/>
      <c r="AM288" s="98"/>
    </row>
    <row r="289" spans="1:36" ht="18" customHeight="1" thickBot="1">
      <c r="A289" s="175"/>
      <c r="B289" s="210"/>
      <c r="C289" s="230"/>
      <c r="D289" s="212"/>
      <c r="E289" s="231"/>
      <c r="F289" s="196"/>
      <c r="G289" s="178"/>
      <c r="H289" s="178"/>
      <c r="I289" s="190"/>
      <c r="J289" s="232"/>
      <c r="K289" s="195"/>
      <c r="L289" s="823"/>
      <c r="M289" s="824"/>
      <c r="N289" s="6"/>
      <c r="O289" s="233"/>
      <c r="P289" s="233"/>
      <c r="Q289" s="233"/>
      <c r="R289" s="233"/>
      <c r="S289" s="233"/>
      <c r="T289" s="233"/>
      <c r="U289" s="233"/>
      <c r="V289" s="233"/>
      <c r="W289" s="233"/>
      <c r="X289" s="233"/>
      <c r="Y289" s="234"/>
      <c r="AA289" s="99"/>
      <c r="AB289" s="98" t="s">
        <v>94</v>
      </c>
      <c r="AC289" s="98">
        <v>2.2088000000000001</v>
      </c>
      <c r="AD289" s="91"/>
      <c r="AE289" s="152"/>
      <c r="AF289" s="194" t="s">
        <v>76</v>
      </c>
      <c r="AG289" s="98" t="s">
        <v>95</v>
      </c>
      <c r="AH289" s="98"/>
      <c r="AI289" s="98"/>
      <c r="AJ289" s="7"/>
    </row>
    <row r="290" spans="1:36" ht="17.25" customHeight="1" thickTop="1" thickBot="1">
      <c r="A290" s="175"/>
      <c r="B290" s="226"/>
      <c r="C290" s="235"/>
      <c r="D290" s="178"/>
      <c r="E290" s="178"/>
      <c r="F290" s="178"/>
      <c r="G290" s="178"/>
      <c r="H290" s="178"/>
      <c r="I290" s="190"/>
      <c r="J290" s="236"/>
      <c r="K290" s="226"/>
      <c r="L290" s="823"/>
      <c r="M290" s="824"/>
      <c r="N290" s="6"/>
      <c r="O290" s="825" t="s">
        <v>0</v>
      </c>
      <c r="P290" s="827" t="s">
        <v>96</v>
      </c>
      <c r="Q290" s="828"/>
      <c r="R290" s="828"/>
      <c r="S290" s="237"/>
      <c r="T290" s="811" t="s">
        <v>97</v>
      </c>
      <c r="U290" s="813" t="s">
        <v>29</v>
      </c>
      <c r="V290" s="814"/>
      <c r="W290" s="817"/>
      <c r="X290" s="818"/>
      <c r="Y290" s="819"/>
      <c r="Z290" s="6"/>
      <c r="AA290" s="99"/>
      <c r="AB290" s="98" t="s">
        <v>98</v>
      </c>
      <c r="AC290" s="98">
        <v>1.1044</v>
      </c>
      <c r="AD290" s="91"/>
      <c r="AE290" s="152"/>
      <c r="AF290" s="238"/>
      <c r="AG290" s="112" t="s">
        <v>42</v>
      </c>
      <c r="AH290" s="112"/>
      <c r="AI290" s="112"/>
      <c r="AJ290" s="43"/>
    </row>
    <row r="291" spans="1:36" ht="18" customHeight="1" thickBot="1">
      <c r="A291" s="175"/>
      <c r="B291" s="226"/>
      <c r="C291" s="235"/>
      <c r="D291" s="178"/>
      <c r="E291" s="178"/>
      <c r="F291" s="178"/>
      <c r="G291" s="178"/>
      <c r="H291" s="178"/>
      <c r="I291" s="190"/>
      <c r="J291" s="236"/>
      <c r="K291" s="226"/>
      <c r="L291" s="823"/>
      <c r="M291" s="824"/>
      <c r="N291" s="6"/>
      <c r="O291" s="826"/>
      <c r="P291" s="829"/>
      <c r="Q291" s="830"/>
      <c r="R291" s="830"/>
      <c r="S291" s="239"/>
      <c r="T291" s="812"/>
      <c r="U291" s="815"/>
      <c r="V291" s="816"/>
      <c r="W291" s="820"/>
      <c r="X291" s="821"/>
      <c r="Y291" s="822"/>
      <c r="Z291" s="6"/>
      <c r="AA291" s="99"/>
      <c r="AB291" s="98"/>
      <c r="AC291" s="98"/>
      <c r="AD291" s="91"/>
      <c r="AE291" s="152"/>
      <c r="AF291" s="152"/>
      <c r="AG291" s="152"/>
      <c r="AH291" s="152"/>
      <c r="AI291" s="152"/>
    </row>
    <row r="292" spans="1:36" ht="17.25" customHeight="1" thickTop="1" thickBot="1">
      <c r="A292" s="240"/>
      <c r="B292" s="241"/>
      <c r="C292" s="242"/>
      <c r="D292" s="243"/>
      <c r="E292" s="243"/>
      <c r="F292" s="243"/>
      <c r="G292" s="243"/>
      <c r="H292" s="243"/>
      <c r="I292" s="244"/>
      <c r="J292" s="245"/>
      <c r="K292" s="241"/>
      <c r="L292" s="246"/>
      <c r="M292" s="247"/>
      <c r="N292" s="6"/>
      <c r="O292" s="63"/>
      <c r="P292" s="64"/>
      <c r="Q292" s="65"/>
      <c r="R292" s="65"/>
      <c r="S292" s="248"/>
      <c r="T292" s="249"/>
      <c r="U292" s="250"/>
      <c r="V292" s="250"/>
      <c r="W292" s="251"/>
      <c r="X292" s="252"/>
      <c r="Y292" s="253"/>
      <c r="Z292" s="6"/>
      <c r="AA292" s="238"/>
      <c r="AB292" s="112"/>
      <c r="AC292" s="112"/>
      <c r="AD292" s="157"/>
      <c r="AE292" s="152"/>
      <c r="AF292" s="2"/>
      <c r="AG292" s="173" t="s">
        <v>99</v>
      </c>
      <c r="AH292" s="153"/>
      <c r="AI292" s="172"/>
      <c r="AJ292" s="254" t="s">
        <v>100</v>
      </c>
    </row>
    <row r="293" spans="1:36" ht="15" customHeight="1" thickTop="1">
      <c r="A293" s="25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256"/>
      <c r="P293" s="257"/>
      <c r="Q293" s="258"/>
      <c r="R293" s="258"/>
      <c r="S293" s="259"/>
      <c r="T293" s="260"/>
      <c r="U293" s="261"/>
      <c r="V293" s="261"/>
      <c r="W293" s="262"/>
      <c r="X293" s="263"/>
      <c r="Y293" s="264"/>
      <c r="Z293" s="6"/>
      <c r="AA293" s="152"/>
      <c r="AB293" s="152"/>
      <c r="AC293" s="152"/>
      <c r="AD293" s="152"/>
      <c r="AE293" s="152"/>
      <c r="AF293" s="5"/>
      <c r="AG293" s="90" t="s">
        <v>35</v>
      </c>
      <c r="AH293" s="98" t="s">
        <v>10</v>
      </c>
      <c r="AI293" s="91"/>
      <c r="AJ293" s="265"/>
    </row>
    <row r="294" spans="1:36" ht="18" customHeight="1">
      <c r="A294" s="266" t="s">
        <v>101</v>
      </c>
      <c r="B294" s="267"/>
      <c r="C294" s="267"/>
      <c r="D294" s="267"/>
      <c r="E294" s="267"/>
      <c r="F294" s="267"/>
      <c r="G294" s="267"/>
      <c r="H294" s="267"/>
      <c r="I294" s="6"/>
      <c r="J294" s="6"/>
      <c r="K294" s="6"/>
      <c r="L294" s="6"/>
      <c r="M294" s="6"/>
      <c r="N294" s="6"/>
      <c r="O294" s="268">
        <v>1</v>
      </c>
      <c r="P294" s="269" t="s">
        <v>102</v>
      </c>
      <c r="Q294" s="270"/>
      <c r="R294" s="258"/>
      <c r="S294" s="259"/>
      <c r="T294" s="271"/>
      <c r="U294" s="807" t="s">
        <v>103</v>
      </c>
      <c r="V294" s="808"/>
      <c r="W294" s="262"/>
      <c r="X294" s="263"/>
      <c r="Y294" s="264"/>
      <c r="Z294" s="6"/>
      <c r="AA294" s="171"/>
      <c r="AB294" s="153" t="s">
        <v>104</v>
      </c>
      <c r="AC294" s="153" t="s">
        <v>105</v>
      </c>
      <c r="AD294" s="172"/>
      <c r="AE294" s="152"/>
      <c r="AF294" s="5"/>
      <c r="AG294" s="98" t="s">
        <v>106</v>
      </c>
      <c r="AH294" s="98" t="s">
        <v>107</v>
      </c>
      <c r="AI294" s="91">
        <v>0.67900000000000005</v>
      </c>
      <c r="AJ294" s="265">
        <v>0.84870000000000001</v>
      </c>
    </row>
    <row r="295" spans="1:36" ht="18" customHeight="1" thickBot="1">
      <c r="A295" s="272"/>
      <c r="B295" s="267"/>
      <c r="C295" s="267"/>
      <c r="D295" s="267"/>
      <c r="E295" s="267"/>
      <c r="F295" s="267"/>
      <c r="G295" s="267"/>
      <c r="H295" s="267"/>
      <c r="I295" s="6"/>
      <c r="J295" s="6"/>
      <c r="K295" s="6"/>
      <c r="L295" s="6"/>
      <c r="M295" s="6"/>
      <c r="N295" s="6"/>
      <c r="O295" s="268">
        <v>2</v>
      </c>
      <c r="P295" s="269" t="s">
        <v>108</v>
      </c>
      <c r="Q295" s="273"/>
      <c r="R295" s="258"/>
      <c r="S295" s="259"/>
      <c r="T295" s="274"/>
      <c r="U295" s="807" t="s">
        <v>103</v>
      </c>
      <c r="V295" s="808"/>
      <c r="W295" s="262"/>
      <c r="X295" s="263"/>
      <c r="Y295" s="264"/>
      <c r="Z295" s="6"/>
      <c r="AA295" s="99" t="s">
        <v>10</v>
      </c>
      <c r="AB295" s="98">
        <f>422.3/50</f>
        <v>8.4459999999999997</v>
      </c>
      <c r="AC295" s="98">
        <f>327.54/50</f>
        <v>6.5508000000000006</v>
      </c>
      <c r="AD295" s="91" t="s">
        <v>32</v>
      </c>
      <c r="AE295" s="152"/>
      <c r="AF295" s="5"/>
      <c r="AG295" s="98" t="s">
        <v>62</v>
      </c>
      <c r="AH295" s="98" t="s">
        <v>109</v>
      </c>
      <c r="AI295" s="91">
        <v>0.37080000000000002</v>
      </c>
      <c r="AJ295" s="265">
        <v>0.20599999999999999</v>
      </c>
    </row>
    <row r="296" spans="1:36" ht="18" customHeight="1" thickTop="1">
      <c r="A296" s="275"/>
      <c r="B296" s="276"/>
      <c r="C296" s="276"/>
      <c r="D296" s="276"/>
      <c r="E296" s="276"/>
      <c r="F296" s="277"/>
      <c r="G296" s="277"/>
      <c r="H296" s="278"/>
      <c r="I296" s="277"/>
      <c r="J296" s="278"/>
      <c r="K296" s="279"/>
      <c r="L296" s="6"/>
      <c r="M296" s="6"/>
      <c r="N296" s="6"/>
      <c r="O296" s="268">
        <v>3</v>
      </c>
      <c r="P296" s="269" t="s">
        <v>110</v>
      </c>
      <c r="Q296" s="273"/>
      <c r="R296" s="258"/>
      <c r="S296" s="259"/>
      <c r="T296" s="271"/>
      <c r="U296" s="807" t="s">
        <v>103</v>
      </c>
      <c r="V296" s="808"/>
      <c r="W296" s="262"/>
      <c r="X296" s="263"/>
      <c r="Y296" s="264"/>
      <c r="Z296" s="6"/>
      <c r="AA296" s="280" t="s">
        <v>17</v>
      </c>
      <c r="AB296" s="98">
        <v>0.54120000000000001</v>
      </c>
      <c r="AC296" s="98">
        <v>0.50239999999999996</v>
      </c>
      <c r="AD296" s="91" t="s">
        <v>21</v>
      </c>
      <c r="AE296" s="152"/>
      <c r="AF296" s="5"/>
      <c r="AG296" s="98"/>
      <c r="AH296" s="98"/>
      <c r="AI296" s="91"/>
      <c r="AJ296" s="265"/>
    </row>
    <row r="297" spans="1:36" ht="18" customHeight="1">
      <c r="A297" s="281" t="s">
        <v>111</v>
      </c>
      <c r="B297" s="282"/>
      <c r="C297" s="282"/>
      <c r="D297" s="282"/>
      <c r="E297" s="282"/>
      <c r="F297" s="283"/>
      <c r="G297" s="283"/>
      <c r="H297" s="284"/>
      <c r="I297" s="809" t="s">
        <v>112</v>
      </c>
      <c r="J297" s="810"/>
      <c r="K297" s="285"/>
      <c r="L297" s="6"/>
      <c r="M297" s="6"/>
      <c r="N297" s="6"/>
      <c r="O297" s="268">
        <v>4</v>
      </c>
      <c r="P297" s="269" t="s">
        <v>113</v>
      </c>
      <c r="Q297" s="273"/>
      <c r="R297" s="258"/>
      <c r="S297" s="259"/>
      <c r="T297" s="271"/>
      <c r="U297" s="807" t="s">
        <v>103</v>
      </c>
      <c r="V297" s="808"/>
      <c r="W297" s="262"/>
      <c r="X297" s="263"/>
      <c r="Y297" s="264"/>
      <c r="Z297" s="6"/>
      <c r="AA297" s="99" t="s">
        <v>114</v>
      </c>
      <c r="AB297" s="98">
        <v>0.74399999999999999</v>
      </c>
      <c r="AC297" s="98">
        <v>0.90529999999999999</v>
      </c>
      <c r="AD297" s="91" t="s">
        <v>21</v>
      </c>
      <c r="AE297" s="152"/>
      <c r="AF297" s="238"/>
      <c r="AG297" s="112"/>
      <c r="AH297" s="112"/>
      <c r="AI297" s="157"/>
      <c r="AJ297" s="265"/>
    </row>
    <row r="298" spans="1:36" ht="18" customHeight="1" thickBot="1">
      <c r="A298" s="286"/>
      <c r="B298" s="287"/>
      <c r="C298" s="287"/>
      <c r="D298" s="287"/>
      <c r="E298" s="287"/>
      <c r="F298" s="287"/>
      <c r="G298" s="287"/>
      <c r="H298" s="288"/>
      <c r="I298" s="287"/>
      <c r="J298" s="288"/>
      <c r="K298" s="289"/>
      <c r="L298" s="6"/>
      <c r="M298" s="6"/>
      <c r="N298" s="6"/>
      <c r="O298" s="268">
        <v>5</v>
      </c>
      <c r="P298" s="269" t="s">
        <v>115</v>
      </c>
      <c r="Q298" s="273"/>
      <c r="R298" s="258"/>
      <c r="S298" s="259"/>
      <c r="T298" s="271"/>
      <c r="U298" s="807" t="s">
        <v>103</v>
      </c>
      <c r="V298" s="808"/>
      <c r="W298" s="262"/>
      <c r="X298" s="263"/>
      <c r="Y298" s="264"/>
      <c r="Z298" s="6"/>
      <c r="AA298" s="99" t="s">
        <v>116</v>
      </c>
      <c r="AB298" s="98">
        <v>0.25</v>
      </c>
      <c r="AC298" s="98">
        <v>0.1</v>
      </c>
      <c r="AD298" s="91" t="s">
        <v>21</v>
      </c>
      <c r="AE298" s="152"/>
      <c r="AF298" s="2"/>
      <c r="AG298" s="173" t="s">
        <v>117</v>
      </c>
      <c r="AH298" s="153"/>
      <c r="AI298" s="172"/>
      <c r="AJ298" s="290" t="s">
        <v>118</v>
      </c>
    </row>
    <row r="299" spans="1:36" ht="18" customHeight="1" thickTop="1">
      <c r="A299" s="291" t="s">
        <v>119</v>
      </c>
      <c r="B299" s="292"/>
      <c r="C299" s="292"/>
      <c r="D299" s="292"/>
      <c r="E299" s="292"/>
      <c r="F299" s="293"/>
      <c r="G299" s="293"/>
      <c r="H299" s="294"/>
      <c r="I299" s="295"/>
      <c r="J299" s="296"/>
      <c r="K299" s="297"/>
      <c r="L299" s="6"/>
      <c r="M299" s="6"/>
      <c r="N299" s="6"/>
      <c r="O299" s="268">
        <v>6</v>
      </c>
      <c r="P299" s="269" t="s">
        <v>120</v>
      </c>
      <c r="Q299" s="273"/>
      <c r="R299" s="258"/>
      <c r="S299" s="259"/>
      <c r="T299" s="274"/>
      <c r="U299" s="807" t="s">
        <v>103</v>
      </c>
      <c r="V299" s="808"/>
      <c r="W299" s="262"/>
      <c r="X299" s="263"/>
      <c r="Y299" s="264"/>
      <c r="Z299" s="6"/>
      <c r="AA299" s="99" t="s">
        <v>121</v>
      </c>
      <c r="AB299" s="98">
        <v>2</v>
      </c>
      <c r="AC299" s="98">
        <v>0.8</v>
      </c>
      <c r="AD299" s="91" t="s">
        <v>32</v>
      </c>
      <c r="AE299" s="152"/>
      <c r="AF299" s="5"/>
      <c r="AG299" s="90" t="s">
        <v>35</v>
      </c>
      <c r="AH299" s="90" t="s">
        <v>10</v>
      </c>
      <c r="AI299" s="91"/>
      <c r="AJ299" s="298"/>
    </row>
    <row r="300" spans="1:36" ht="18" customHeight="1">
      <c r="A300" s="299" t="s">
        <v>122</v>
      </c>
      <c r="B300" s="300"/>
      <c r="C300" s="300"/>
      <c r="D300" s="300"/>
      <c r="E300" s="300"/>
      <c r="F300" s="273"/>
      <c r="G300" s="273"/>
      <c r="H300" s="301"/>
      <c r="I300" s="302"/>
      <c r="J300" s="303" t="s">
        <v>123</v>
      </c>
      <c r="K300" s="304"/>
      <c r="L300" s="6"/>
      <c r="M300" s="6"/>
      <c r="N300" s="6"/>
      <c r="O300" s="268">
        <v>7</v>
      </c>
      <c r="P300" s="269" t="s">
        <v>124</v>
      </c>
      <c r="Q300" s="273"/>
      <c r="R300" s="258"/>
      <c r="S300" s="259"/>
      <c r="T300" s="271"/>
      <c r="U300" s="807" t="s">
        <v>103</v>
      </c>
      <c r="V300" s="808"/>
      <c r="W300" s="262"/>
      <c r="X300" s="263"/>
      <c r="Y300" s="264"/>
      <c r="Z300" s="6"/>
      <c r="AA300" s="99" t="s">
        <v>125</v>
      </c>
      <c r="AB300" s="98"/>
      <c r="AC300" s="98"/>
      <c r="AD300" s="91"/>
      <c r="AE300" s="152"/>
      <c r="AF300" s="5"/>
      <c r="AG300" s="117" t="s">
        <v>64</v>
      </c>
      <c r="AH300" s="117" t="s">
        <v>126</v>
      </c>
      <c r="AI300" s="91">
        <v>0.33050000000000002</v>
      </c>
      <c r="AJ300" s="298">
        <v>0.37190000000000001</v>
      </c>
    </row>
    <row r="301" spans="1:36" ht="18" customHeight="1">
      <c r="A301" s="299"/>
      <c r="B301" s="300"/>
      <c r="C301" s="300"/>
      <c r="D301" s="300"/>
      <c r="E301" s="300"/>
      <c r="F301" s="273"/>
      <c r="G301" s="273"/>
      <c r="H301" s="301"/>
      <c r="I301" s="302"/>
      <c r="J301" s="303"/>
      <c r="K301" s="304"/>
      <c r="L301" s="6"/>
      <c r="M301" s="6"/>
      <c r="N301" s="6"/>
      <c r="O301" s="305"/>
      <c r="P301" s="306"/>
      <c r="Q301" s="306"/>
      <c r="R301" s="306"/>
      <c r="S301" s="307"/>
      <c r="T301" s="308"/>
      <c r="U301" s="309"/>
      <c r="V301" s="309"/>
      <c r="W301" s="310"/>
      <c r="X301" s="311"/>
      <c r="Y301" s="312"/>
      <c r="Z301" s="6"/>
      <c r="AA301" s="99"/>
      <c r="AB301" s="98"/>
      <c r="AC301" s="98"/>
      <c r="AD301" s="91"/>
      <c r="AE301" s="152"/>
      <c r="AF301" s="5"/>
      <c r="AG301" s="117" t="s">
        <v>127</v>
      </c>
      <c r="AH301" s="117" t="s">
        <v>128</v>
      </c>
      <c r="AI301" s="91">
        <v>0.3201</v>
      </c>
      <c r="AJ301" s="298">
        <v>0.1759</v>
      </c>
    </row>
    <row r="302" spans="1:36" ht="18" customHeight="1" thickBot="1">
      <c r="A302" s="299" t="s">
        <v>153</v>
      </c>
      <c r="B302" s="300"/>
      <c r="C302" s="300"/>
      <c r="D302" s="300"/>
      <c r="E302" s="300"/>
      <c r="F302" s="273"/>
      <c r="G302" s="273"/>
      <c r="H302" s="301"/>
      <c r="I302" s="302"/>
      <c r="J302" s="303"/>
      <c r="K302" s="304"/>
      <c r="L302" s="6"/>
      <c r="M302" s="6"/>
      <c r="N302" s="6"/>
      <c r="O302" s="316" t="str">
        <f>IF(T302=0,"",O300+1)</f>
        <v/>
      </c>
      <c r="P302" s="137"/>
      <c r="Q302" s="137"/>
      <c r="R302" s="137"/>
      <c r="S302" s="137"/>
      <c r="T302" s="317"/>
      <c r="U302" s="318"/>
      <c r="V302" s="318"/>
      <c r="W302" s="319"/>
      <c r="X302" s="141"/>
      <c r="Y302" s="142"/>
      <c r="Z302" s="6"/>
      <c r="AA302" s="99" t="str">
        <f>AB285</f>
        <v>Conc. Mixer</v>
      </c>
      <c r="AB302" s="98"/>
      <c r="AC302" s="98"/>
      <c r="AD302" s="91"/>
      <c r="AE302" s="152"/>
      <c r="AF302" s="5"/>
      <c r="AG302" s="117" t="s">
        <v>129</v>
      </c>
      <c r="AH302" s="117" t="s">
        <v>130</v>
      </c>
      <c r="AI302" s="91"/>
      <c r="AJ302" s="298">
        <v>0.1331</v>
      </c>
    </row>
    <row r="303" spans="1:36" ht="18" customHeight="1" thickTop="1">
      <c r="A303" s="299" t="s">
        <v>154</v>
      </c>
      <c r="B303" s="313"/>
      <c r="C303" s="313"/>
      <c r="D303" s="313"/>
      <c r="E303" s="313"/>
      <c r="F303" s="314"/>
      <c r="G303" s="314"/>
      <c r="H303" s="315"/>
      <c r="I303" s="302"/>
      <c r="J303" s="303" t="s">
        <v>123</v>
      </c>
      <c r="K303" s="304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320"/>
      <c r="Z303" s="6"/>
      <c r="AA303" s="99" t="str">
        <f>AB286</f>
        <v>Water Tanker</v>
      </c>
      <c r="AB303" s="98"/>
      <c r="AC303" s="98"/>
      <c r="AD303" s="91"/>
      <c r="AE303" s="152"/>
      <c r="AF303" s="5"/>
      <c r="AG303" s="117" t="s">
        <v>41</v>
      </c>
      <c r="AH303" s="117"/>
      <c r="AI303" s="91"/>
      <c r="AJ303" s="298"/>
    </row>
    <row r="304" spans="1:36" ht="18" customHeight="1">
      <c r="A304" s="299" t="s">
        <v>155</v>
      </c>
      <c r="B304" s="313"/>
      <c r="C304" s="313"/>
      <c r="D304" s="313"/>
      <c r="E304" s="313"/>
      <c r="F304" s="314"/>
      <c r="G304" s="314"/>
      <c r="H304" s="315"/>
      <c r="I304" s="302"/>
      <c r="J304" s="303" t="s">
        <v>123</v>
      </c>
      <c r="K304" s="304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321"/>
      <c r="Z304" s="6"/>
      <c r="AA304" s="99"/>
      <c r="AB304" s="98"/>
      <c r="AC304" s="98"/>
      <c r="AD304" s="91"/>
      <c r="AE304" s="152"/>
      <c r="AF304" s="5"/>
      <c r="AG304" s="117" t="s">
        <v>131</v>
      </c>
      <c r="AH304" s="117"/>
      <c r="AI304" s="91"/>
    </row>
    <row r="305" spans="1:35" ht="18" customHeight="1">
      <c r="A305" s="299" t="s">
        <v>156</v>
      </c>
      <c r="B305" s="313"/>
      <c r="C305" s="313"/>
      <c r="D305" s="313"/>
      <c r="E305" s="313"/>
      <c r="F305" s="314"/>
      <c r="G305" s="314"/>
      <c r="H305" s="315"/>
      <c r="I305" s="302"/>
      <c r="J305" s="303" t="s">
        <v>123</v>
      </c>
      <c r="K305" s="304"/>
      <c r="L305" s="6"/>
      <c r="M305" s="24" t="s">
        <v>132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321"/>
      <c r="Z305" s="6"/>
      <c r="AA305" s="99"/>
      <c r="AB305" s="98"/>
      <c r="AC305" s="98"/>
      <c r="AD305" s="91"/>
      <c r="AE305" s="152"/>
      <c r="AF305" s="5"/>
      <c r="AG305" s="117" t="s">
        <v>91</v>
      </c>
      <c r="AH305" s="117"/>
      <c r="AI305" s="91"/>
    </row>
    <row r="306" spans="1:35" ht="17.25" customHeight="1">
      <c r="A306" s="299"/>
      <c r="B306" s="313"/>
      <c r="C306" s="313"/>
      <c r="D306" s="313"/>
      <c r="E306" s="313"/>
      <c r="F306" s="314"/>
      <c r="G306" s="314"/>
      <c r="H306" s="315"/>
      <c r="I306" s="302"/>
      <c r="J306" s="303" t="s">
        <v>123</v>
      </c>
      <c r="K306" s="304"/>
      <c r="L306" s="6"/>
      <c r="M306" s="267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321"/>
      <c r="Z306" s="6"/>
      <c r="AA306" s="238"/>
      <c r="AB306" s="112"/>
      <c r="AC306" s="112"/>
      <c r="AD306" s="157"/>
      <c r="AE306" s="152"/>
      <c r="AF306" s="5"/>
      <c r="AG306" s="117" t="s">
        <v>133</v>
      </c>
      <c r="AH306" s="117"/>
      <c r="AI306" s="91"/>
    </row>
    <row r="307" spans="1:35" ht="16.5" thickBot="1">
      <c r="A307" s="299" t="s">
        <v>157</v>
      </c>
      <c r="B307" s="313"/>
      <c r="C307" s="313"/>
      <c r="D307" s="313"/>
      <c r="E307" s="313"/>
      <c r="F307" s="314"/>
      <c r="G307" s="314"/>
      <c r="H307" s="315"/>
      <c r="I307" s="302"/>
      <c r="J307" s="303"/>
      <c r="K307" s="304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322"/>
      <c r="Z307" s="6"/>
      <c r="AA307" s="323" t="s">
        <v>134</v>
      </c>
      <c r="AB307" s="152"/>
      <c r="AC307" s="152"/>
      <c r="AD307" s="152"/>
      <c r="AE307" s="152"/>
      <c r="AF307" s="5"/>
      <c r="AG307" s="117" t="s">
        <v>43</v>
      </c>
      <c r="AH307" s="117"/>
      <c r="AI307" s="91"/>
    </row>
    <row r="308" spans="1:35" ht="15" customHeight="1" thickTop="1">
      <c r="A308" s="299" t="s">
        <v>158</v>
      </c>
      <c r="B308" s="313"/>
      <c r="C308" s="313"/>
      <c r="D308" s="313"/>
      <c r="E308" s="313"/>
      <c r="F308" s="314"/>
      <c r="G308" s="314"/>
      <c r="H308" s="315"/>
      <c r="I308" s="302"/>
      <c r="J308" s="303" t="s">
        <v>123</v>
      </c>
      <c r="K308" s="304"/>
      <c r="L308" s="6"/>
      <c r="M308" s="324"/>
      <c r="N308" s="325"/>
      <c r="O308" s="325"/>
      <c r="P308" s="326"/>
      <c r="Q308" s="326"/>
      <c r="R308" s="327"/>
      <c r="S308" s="326"/>
      <c r="T308" s="798" t="s">
        <v>135</v>
      </c>
      <c r="U308" s="799"/>
      <c r="V308" s="799"/>
      <c r="W308" s="799"/>
      <c r="X308" s="799"/>
      <c r="Y308" s="800"/>
      <c r="Z308" s="6"/>
      <c r="AF308" s="41"/>
      <c r="AG308" s="42"/>
      <c r="AH308" s="42"/>
      <c r="AI308" s="43"/>
    </row>
    <row r="309" spans="1:35" ht="18" customHeight="1">
      <c r="A309" s="299" t="s">
        <v>159</v>
      </c>
      <c r="B309" s="313"/>
      <c r="C309" s="313"/>
      <c r="D309" s="313"/>
      <c r="E309" s="313"/>
      <c r="F309" s="314"/>
      <c r="G309" s="314"/>
      <c r="H309" s="315"/>
      <c r="I309" s="302"/>
      <c r="J309" s="303" t="s">
        <v>123</v>
      </c>
      <c r="K309" s="304"/>
      <c r="L309" s="6"/>
      <c r="M309" s="328" t="s">
        <v>26</v>
      </c>
      <c r="N309" s="282" t="s">
        <v>136</v>
      </c>
      <c r="O309" s="282"/>
      <c r="P309" s="329"/>
      <c r="Q309" s="329" t="s">
        <v>137</v>
      </c>
      <c r="R309" s="330" t="s">
        <v>25</v>
      </c>
      <c r="S309" s="329"/>
      <c r="T309" s="282" t="s">
        <v>138</v>
      </c>
      <c r="U309" s="282"/>
      <c r="V309" s="282"/>
      <c r="W309" s="282"/>
      <c r="X309" s="282"/>
      <c r="Y309" s="285"/>
      <c r="AA309" s="1" t="s">
        <v>139</v>
      </c>
      <c r="AB309" s="1">
        <v>1.1000000000000001</v>
      </c>
    </row>
    <row r="310" spans="1:35" ht="18" customHeight="1" thickBot="1">
      <c r="A310" s="299" t="s">
        <v>160</v>
      </c>
      <c r="B310" s="313"/>
      <c r="C310" s="313"/>
      <c r="D310" s="313"/>
      <c r="E310" s="313"/>
      <c r="F310" s="314"/>
      <c r="G310" s="314"/>
      <c r="H310" s="315"/>
      <c r="I310" s="302"/>
      <c r="J310" s="303" t="s">
        <v>123</v>
      </c>
      <c r="K310" s="304"/>
      <c r="L310" s="6"/>
      <c r="M310" s="331"/>
      <c r="N310" s="332"/>
      <c r="O310" s="332"/>
      <c r="P310" s="333"/>
      <c r="Q310" s="333"/>
      <c r="R310" s="334"/>
      <c r="S310" s="333"/>
      <c r="T310" s="335" t="s">
        <v>140</v>
      </c>
      <c r="U310" s="335"/>
      <c r="V310" s="335"/>
      <c r="W310" s="335"/>
      <c r="X310" s="335"/>
      <c r="Y310" s="285"/>
      <c r="AA310" s="1" t="s">
        <v>141</v>
      </c>
      <c r="AB310" s="1">
        <v>2.5000000000000001E-3</v>
      </c>
    </row>
    <row r="311" spans="1:35" ht="18" customHeight="1" thickTop="1">
      <c r="A311" s="299" t="s">
        <v>161</v>
      </c>
      <c r="B311" s="313"/>
      <c r="C311" s="313"/>
      <c r="D311" s="313"/>
      <c r="E311" s="313"/>
      <c r="F311" s="314"/>
      <c r="G311" s="314"/>
      <c r="H311" s="315"/>
      <c r="I311" s="302"/>
      <c r="J311" s="303" t="s">
        <v>123</v>
      </c>
      <c r="K311" s="304"/>
      <c r="L311" s="6"/>
      <c r="M311" s="336"/>
      <c r="N311" s="65"/>
      <c r="O311" s="65"/>
      <c r="P311" s="66"/>
      <c r="Q311" s="66"/>
      <c r="R311" s="337"/>
      <c r="S311" s="66"/>
      <c r="T311" s="65"/>
      <c r="U311" s="65"/>
      <c r="V311" s="65"/>
      <c r="W311" s="65"/>
      <c r="X311" s="65"/>
      <c r="Y311" s="338"/>
    </row>
    <row r="312" spans="1:35" ht="18" customHeight="1" thickBot="1">
      <c r="A312" s="299" t="s">
        <v>162</v>
      </c>
      <c r="B312" s="313"/>
      <c r="C312" s="313"/>
      <c r="D312" s="313"/>
      <c r="E312" s="313"/>
      <c r="F312" s="314"/>
      <c r="G312" s="314"/>
      <c r="H312" s="315"/>
      <c r="I312" s="302"/>
      <c r="J312" s="303" t="s">
        <v>123</v>
      </c>
      <c r="K312" s="341"/>
      <c r="L312" s="6"/>
      <c r="M312" s="342"/>
      <c r="N312" s="258"/>
      <c r="O312" s="258"/>
      <c r="P312" s="343"/>
      <c r="Q312" s="343"/>
      <c r="R312" s="344"/>
      <c r="S312" s="343"/>
      <c r="T312" s="258"/>
      <c r="U312" s="258"/>
      <c r="V312" s="258"/>
      <c r="W312" s="258"/>
      <c r="X312" s="258"/>
      <c r="Y312" s="345"/>
      <c r="AA312" s="346" t="s">
        <v>142</v>
      </c>
    </row>
    <row r="313" spans="1:35" ht="18" customHeight="1" thickTop="1">
      <c r="A313" s="347"/>
      <c r="B313" s="348"/>
      <c r="C313" s="348"/>
      <c r="D313" s="348"/>
      <c r="E313" s="348"/>
      <c r="F313" s="349"/>
      <c r="G313" s="349"/>
      <c r="H313" s="349"/>
      <c r="I313" s="350"/>
      <c r="J313" s="351"/>
      <c r="K313" s="352"/>
      <c r="L313" s="6"/>
      <c r="M313" s="342"/>
      <c r="N313" s="258"/>
      <c r="O313" s="258"/>
      <c r="P313" s="343"/>
      <c r="Q313" s="343"/>
      <c r="R313" s="344"/>
      <c r="S313" s="343"/>
      <c r="T313" s="258"/>
      <c r="U313" s="258"/>
      <c r="V313" s="258"/>
      <c r="W313" s="258"/>
      <c r="X313" s="258"/>
      <c r="Y313" s="345"/>
      <c r="AA313" s="1" t="s">
        <v>143</v>
      </c>
      <c r="AC313" s="1">
        <v>1</v>
      </c>
    </row>
    <row r="314" spans="1:35" ht="18" customHeight="1">
      <c r="A314" s="353"/>
      <c r="B314" s="339"/>
      <c r="C314" s="339"/>
      <c r="D314" s="339"/>
      <c r="E314" s="339"/>
      <c r="F314" s="16"/>
      <c r="G314" s="16"/>
      <c r="H314" s="16"/>
      <c r="I314" s="340"/>
      <c r="J314" s="354"/>
      <c r="K314" s="355"/>
      <c r="L314" s="6"/>
      <c r="M314" s="342"/>
      <c r="N314" s="258"/>
      <c r="O314" s="258"/>
      <c r="P314" s="343"/>
      <c r="Q314" s="343"/>
      <c r="R314" s="344"/>
      <c r="S314" s="343"/>
      <c r="T314" s="258"/>
      <c r="U314" s="258"/>
      <c r="V314" s="258"/>
      <c r="W314" s="258"/>
      <c r="X314" s="258"/>
      <c r="Y314" s="345"/>
      <c r="AA314" s="1" t="s">
        <v>144</v>
      </c>
      <c r="AC314" s="1">
        <v>2</v>
      </c>
    </row>
    <row r="315" spans="1:35" ht="18" customHeight="1">
      <c r="A315" s="353"/>
      <c r="B315" s="339"/>
      <c r="C315" s="339"/>
      <c r="D315" s="339"/>
      <c r="E315" s="339"/>
      <c r="F315" s="16"/>
      <c r="G315" s="16"/>
      <c r="H315" s="16"/>
      <c r="I315" s="340"/>
      <c r="J315" s="354"/>
      <c r="K315" s="355"/>
      <c r="L315" s="6"/>
      <c r="M315" s="342"/>
      <c r="N315" s="258"/>
      <c r="O315" s="258"/>
      <c r="P315" s="343"/>
      <c r="Q315" s="343"/>
      <c r="R315" s="344"/>
      <c r="S315" s="343"/>
      <c r="T315" s="258"/>
      <c r="U315" s="258"/>
      <c r="V315" s="258"/>
      <c r="W315" s="258"/>
      <c r="X315" s="258"/>
      <c r="Y315" s="345"/>
      <c r="AA315" s="1" t="s">
        <v>48</v>
      </c>
      <c r="AC315" s="1">
        <v>0.04</v>
      </c>
    </row>
    <row r="316" spans="1:35" ht="18" customHeight="1">
      <c r="A316" s="353"/>
      <c r="B316" s="339"/>
      <c r="C316" s="339"/>
      <c r="D316" s="339"/>
      <c r="E316" s="339"/>
      <c r="F316" s="16"/>
      <c r="G316" s="16"/>
      <c r="H316" s="16"/>
      <c r="I316" s="340"/>
      <c r="J316" s="354"/>
      <c r="K316" s="355"/>
      <c r="L316" s="6"/>
      <c r="M316" s="342"/>
      <c r="N316" s="258"/>
      <c r="O316" s="258"/>
      <c r="P316" s="343"/>
      <c r="Q316" s="343"/>
      <c r="R316" s="344"/>
      <c r="S316" s="343"/>
      <c r="T316" s="258"/>
      <c r="U316" s="258"/>
      <c r="V316" s="258"/>
      <c r="W316" s="258"/>
      <c r="X316" s="258"/>
      <c r="Y316" s="345"/>
      <c r="AA316" s="1" t="s">
        <v>145</v>
      </c>
      <c r="AC316" s="1">
        <v>1.5</v>
      </c>
    </row>
    <row r="317" spans="1:35" ht="18" customHeight="1" thickBot="1">
      <c r="A317" s="356"/>
      <c r="B317" s="6"/>
      <c r="C317" s="6"/>
      <c r="D317" s="6"/>
      <c r="E317" s="6"/>
      <c r="F317" s="6"/>
      <c r="G317" s="6"/>
      <c r="H317" s="6"/>
      <c r="I317" s="357"/>
      <c r="J317" s="358"/>
      <c r="K317" s="355"/>
      <c r="L317" s="6"/>
      <c r="M317" s="359"/>
      <c r="N317" s="137"/>
      <c r="O317" s="137"/>
      <c r="P317" s="138"/>
      <c r="Q317" s="138"/>
      <c r="R317" s="360"/>
      <c r="S317" s="138"/>
      <c r="T317" s="137"/>
      <c r="U317" s="137"/>
      <c r="V317" s="137"/>
      <c r="W317" s="137"/>
      <c r="X317" s="137"/>
      <c r="Y317" s="361"/>
      <c r="AA317" s="1" t="s">
        <v>146</v>
      </c>
      <c r="AC317" s="1">
        <v>0.86309999999999998</v>
      </c>
    </row>
    <row r="318" spans="1:35" ht="12" thickTop="1">
      <c r="A318" s="362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321"/>
      <c r="Z318" s="6"/>
    </row>
    <row r="319" spans="1:35" ht="15">
      <c r="A319" s="266" t="s">
        <v>147</v>
      </c>
      <c r="B319" s="267"/>
      <c r="C319" s="267"/>
      <c r="D319" s="267"/>
      <c r="E319" s="267"/>
      <c r="F319" s="267"/>
      <c r="G319" s="267"/>
      <c r="H319" s="267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321"/>
      <c r="Z319" s="6"/>
    </row>
    <row r="320" spans="1:35" ht="12" thickBot="1">
      <c r="A320" s="363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321"/>
      <c r="Z320" s="6"/>
    </row>
    <row r="321" spans="1:119" ht="13.5" customHeight="1" thickTop="1">
      <c r="A321" s="364"/>
      <c r="B321" s="349"/>
      <c r="C321" s="349"/>
      <c r="D321" s="349"/>
      <c r="E321" s="349"/>
      <c r="F321" s="349"/>
      <c r="G321" s="365"/>
      <c r="H321" s="801" t="s">
        <v>148</v>
      </c>
      <c r="I321" s="801"/>
      <c r="J321" s="801"/>
      <c r="K321" s="801"/>
      <c r="L321" s="801"/>
      <c r="M321" s="801"/>
      <c r="N321" s="801"/>
      <c r="O321" s="801"/>
      <c r="P321" s="801"/>
      <c r="Q321" s="801"/>
      <c r="R321" s="801"/>
      <c r="S321" s="365"/>
      <c r="T321" s="803" t="s">
        <v>149</v>
      </c>
      <c r="U321" s="801"/>
      <c r="V321" s="801"/>
      <c r="W321" s="801"/>
      <c r="X321" s="801"/>
      <c r="Y321" s="804"/>
    </row>
    <row r="322" spans="1:119">
      <c r="A322" s="366"/>
      <c r="B322" s="367"/>
      <c r="C322" s="367"/>
      <c r="D322" s="367"/>
      <c r="E322" s="367"/>
      <c r="F322" s="367"/>
      <c r="G322" s="368"/>
      <c r="H322" s="802"/>
      <c r="I322" s="802"/>
      <c r="J322" s="802"/>
      <c r="K322" s="802"/>
      <c r="L322" s="802"/>
      <c r="M322" s="802"/>
      <c r="N322" s="802"/>
      <c r="O322" s="802"/>
      <c r="P322" s="802"/>
      <c r="Q322" s="802"/>
      <c r="R322" s="802"/>
      <c r="S322" s="368"/>
      <c r="T322" s="805"/>
      <c r="U322" s="802"/>
      <c r="V322" s="802"/>
      <c r="W322" s="802"/>
      <c r="X322" s="802"/>
      <c r="Y322" s="806"/>
    </row>
    <row r="323" spans="1:119" s="14" customFormat="1" ht="54.75" customHeight="1">
      <c r="A323" s="369" t="s">
        <v>150</v>
      </c>
      <c r="B323" s="370"/>
      <c r="C323" s="370"/>
      <c r="D323" s="370"/>
      <c r="E323" s="370"/>
      <c r="F323" s="370"/>
      <c r="G323" s="371"/>
      <c r="H323" s="370"/>
      <c r="I323" s="370"/>
      <c r="J323" s="370"/>
      <c r="K323" s="370"/>
      <c r="L323" s="370"/>
      <c r="M323" s="370"/>
      <c r="N323" s="370"/>
      <c r="O323" s="370"/>
      <c r="P323" s="370"/>
      <c r="Q323" s="370"/>
      <c r="R323" s="370"/>
      <c r="S323" s="370"/>
      <c r="T323" s="372" t="s">
        <v>151</v>
      </c>
      <c r="U323" s="370"/>
      <c r="V323" s="370"/>
      <c r="W323" s="370"/>
      <c r="X323" s="370"/>
      <c r="Y323" s="373"/>
    </row>
    <row r="324" spans="1:119" s="14" customFormat="1" ht="54.75" customHeight="1">
      <c r="A324" s="374" t="s">
        <v>163</v>
      </c>
      <c r="B324" s="375"/>
      <c r="C324" s="375"/>
      <c r="D324" s="375"/>
      <c r="E324" s="375"/>
      <c r="F324" s="375"/>
      <c r="G324" s="376"/>
      <c r="H324" s="375"/>
      <c r="I324" s="375"/>
      <c r="J324" s="375"/>
      <c r="K324" s="375"/>
      <c r="L324" s="375"/>
      <c r="M324" s="375"/>
      <c r="N324" s="375"/>
      <c r="O324" s="375"/>
      <c r="P324" s="375"/>
      <c r="Q324" s="375"/>
      <c r="R324" s="375"/>
      <c r="S324" s="375"/>
      <c r="T324" s="377" t="s">
        <v>151</v>
      </c>
      <c r="U324" s="375"/>
      <c r="V324" s="375"/>
      <c r="W324" s="375"/>
      <c r="X324" s="375"/>
      <c r="Y324" s="378"/>
    </row>
    <row r="325" spans="1:119" s="14" customFormat="1" ht="54.75" customHeight="1" thickBot="1">
      <c r="A325" s="385" t="s">
        <v>164</v>
      </c>
      <c r="B325" s="379"/>
      <c r="C325" s="379"/>
      <c r="D325" s="379"/>
      <c r="E325" s="379"/>
      <c r="F325" s="379"/>
      <c r="G325" s="380"/>
      <c r="H325" s="379"/>
      <c r="I325" s="379"/>
      <c r="J325" s="379"/>
      <c r="K325" s="379"/>
      <c r="L325" s="379"/>
      <c r="M325" s="379"/>
      <c r="N325" s="379"/>
      <c r="O325" s="379"/>
      <c r="P325" s="379"/>
      <c r="Q325" s="379"/>
      <c r="R325" s="379"/>
      <c r="S325" s="379"/>
      <c r="T325" s="381"/>
      <c r="U325" s="379"/>
      <c r="V325" s="379"/>
      <c r="W325" s="379"/>
      <c r="X325" s="379"/>
      <c r="Y325" s="382"/>
    </row>
    <row r="326" spans="1:119" ht="19.5" customHeight="1" thickTop="1">
      <c r="A326" s="901" t="s">
        <v>165</v>
      </c>
      <c r="B326" s="902"/>
      <c r="C326" s="902"/>
      <c r="D326" s="902"/>
      <c r="E326" s="902"/>
      <c r="F326" s="902"/>
      <c r="G326" s="902"/>
      <c r="H326" s="902"/>
      <c r="I326" s="902"/>
      <c r="J326" s="902"/>
      <c r="K326" s="902"/>
      <c r="L326" s="902"/>
      <c r="M326" s="903"/>
      <c r="N326" s="904" t="s">
        <v>1</v>
      </c>
      <c r="O326" s="905"/>
      <c r="P326" s="905"/>
      <c r="Q326" s="906"/>
      <c r="R326" s="910" t="s">
        <v>2</v>
      </c>
      <c r="S326" s="911"/>
      <c r="T326" s="911"/>
      <c r="U326" s="911"/>
      <c r="V326" s="911"/>
      <c r="W326" s="911"/>
      <c r="X326" s="911"/>
      <c r="Y326" s="912"/>
    </row>
    <row r="327" spans="1:119" ht="20.25" customHeight="1">
      <c r="A327" s="919" t="s">
        <v>166</v>
      </c>
      <c r="B327" s="920"/>
      <c r="C327" s="920"/>
      <c r="D327" s="920"/>
      <c r="E327" s="920"/>
      <c r="F327" s="920"/>
      <c r="G327" s="920"/>
      <c r="H327" s="920"/>
      <c r="I327" s="920"/>
      <c r="J327" s="920"/>
      <c r="K327" s="920"/>
      <c r="L327" s="920"/>
      <c r="M327" s="921"/>
      <c r="N327" s="907"/>
      <c r="O327" s="908"/>
      <c r="P327" s="908"/>
      <c r="Q327" s="909"/>
      <c r="R327" s="913"/>
      <c r="S327" s="914"/>
      <c r="T327" s="914"/>
      <c r="U327" s="914"/>
      <c r="V327" s="914"/>
      <c r="W327" s="914"/>
      <c r="X327" s="914"/>
      <c r="Y327" s="915"/>
    </row>
    <row r="328" spans="1:119" ht="15.75" customHeight="1" thickBot="1">
      <c r="A328" s="922" t="s">
        <v>3</v>
      </c>
      <c r="B328" s="923"/>
      <c r="C328" s="923"/>
      <c r="D328" s="923"/>
      <c r="E328" s="923"/>
      <c r="F328" s="923"/>
      <c r="G328" s="923"/>
      <c r="H328" s="923"/>
      <c r="I328" s="923"/>
      <c r="J328" s="923"/>
      <c r="K328" s="923"/>
      <c r="L328" s="923"/>
      <c r="M328" s="924"/>
      <c r="N328" s="907"/>
      <c r="O328" s="908"/>
      <c r="P328" s="908"/>
      <c r="Q328" s="909"/>
      <c r="R328" s="916"/>
      <c r="S328" s="917"/>
      <c r="T328" s="917"/>
      <c r="U328" s="917"/>
      <c r="V328" s="917"/>
      <c r="W328" s="917"/>
      <c r="X328" s="917"/>
      <c r="Y328" s="918"/>
    </row>
    <row r="329" spans="1:119" ht="19.5" customHeight="1" thickTop="1">
      <c r="A329" s="879" t="str">
        <f>A248</f>
        <v>KEGIATAN: PEMBANGUN JALAN PROVINSI PASAMAN - PASAMAN BARAT</v>
      </c>
      <c r="B329" s="880"/>
      <c r="C329" s="880"/>
      <c r="D329" s="880"/>
      <c r="E329" s="880"/>
      <c r="F329" s="880"/>
      <c r="G329" s="880"/>
      <c r="H329" s="880"/>
      <c r="I329" s="880"/>
      <c r="J329" s="880"/>
      <c r="K329" s="880"/>
      <c r="L329" s="880"/>
      <c r="M329" s="881"/>
      <c r="N329" s="882" t="s">
        <v>4</v>
      </c>
      <c r="O329" s="883"/>
      <c r="P329" s="886">
        <f>P248+1</f>
        <v>42112</v>
      </c>
      <c r="Q329" s="887"/>
      <c r="R329" s="890" t="s">
        <v>152</v>
      </c>
      <c r="S329" s="891"/>
      <c r="T329" s="891"/>
      <c r="U329" s="891"/>
      <c r="V329" s="891"/>
      <c r="W329" s="891"/>
      <c r="X329" s="891"/>
      <c r="Y329" s="892"/>
      <c r="AB329" s="2" t="s">
        <v>5</v>
      </c>
      <c r="AC329" s="3" t="s">
        <v>6</v>
      </c>
      <c r="AD329" s="4"/>
      <c r="AE329" s="2" t="s">
        <v>7</v>
      </c>
      <c r="AF329" s="3" t="s">
        <v>6</v>
      </c>
      <c r="AG329" s="4"/>
      <c r="AH329" s="2" t="s">
        <v>8</v>
      </c>
      <c r="AI329" s="3" t="s">
        <v>6</v>
      </c>
      <c r="AJ329" s="4" t="s">
        <v>9</v>
      </c>
    </row>
    <row r="330" spans="1:119" ht="15.75" customHeight="1">
      <c r="A330" s="879" t="str">
        <f>A249</f>
        <v>RUAS : LUBUK SIKAPING - TALU</v>
      </c>
      <c r="B330" s="880"/>
      <c r="C330" s="880"/>
      <c r="D330" s="880"/>
      <c r="E330" s="880"/>
      <c r="F330" s="880"/>
      <c r="G330" s="880"/>
      <c r="H330" s="880"/>
      <c r="I330" s="880"/>
      <c r="J330" s="880"/>
      <c r="K330" s="880"/>
      <c r="L330" s="880"/>
      <c r="M330" s="881"/>
      <c r="N330" s="882"/>
      <c r="O330" s="883"/>
      <c r="P330" s="886"/>
      <c r="Q330" s="887"/>
      <c r="R330" s="893"/>
      <c r="S330" s="894"/>
      <c r="T330" s="894"/>
      <c r="U330" s="894"/>
      <c r="V330" s="894"/>
      <c r="W330" s="894"/>
      <c r="X330" s="894"/>
      <c r="Y330" s="895"/>
      <c r="AB330" s="5" t="s">
        <v>10</v>
      </c>
      <c r="AC330" s="6"/>
      <c r="AD330" s="7"/>
      <c r="AE330" s="5" t="s">
        <v>10</v>
      </c>
      <c r="AF330" s="6"/>
      <c r="AG330" s="7"/>
      <c r="AH330" s="5" t="s">
        <v>10</v>
      </c>
      <c r="AI330" s="6"/>
      <c r="AJ330" s="7"/>
    </row>
    <row r="331" spans="1:119" s="14" customFormat="1" ht="4.5" customHeight="1" thickBot="1">
      <c r="A331" s="8"/>
      <c r="B331" s="9"/>
      <c r="C331" s="9"/>
      <c r="D331" s="9"/>
      <c r="E331" s="10"/>
      <c r="F331" s="9"/>
      <c r="G331" s="9"/>
      <c r="H331" s="11"/>
      <c r="I331" s="12"/>
      <c r="J331" s="12"/>
      <c r="K331" s="12"/>
      <c r="L331" s="12"/>
      <c r="M331" s="13"/>
      <c r="N331" s="884"/>
      <c r="O331" s="885"/>
      <c r="P331" s="888"/>
      <c r="Q331" s="889"/>
      <c r="R331" s="896"/>
      <c r="S331" s="897"/>
      <c r="T331" s="897"/>
      <c r="U331" s="897"/>
      <c r="V331" s="897"/>
      <c r="W331" s="897"/>
      <c r="X331" s="897"/>
      <c r="Y331" s="898"/>
      <c r="AB331" s="15"/>
      <c r="AC331" s="16"/>
      <c r="AD331" s="17"/>
      <c r="AE331" s="15"/>
      <c r="AF331" s="16"/>
      <c r="AG331" s="17"/>
      <c r="AH331" s="15"/>
      <c r="AI331" s="16"/>
      <c r="AJ331" s="17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</row>
    <row r="332" spans="1:119" ht="12" thickTop="1">
      <c r="A332" s="18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20"/>
      <c r="S332" s="19"/>
      <c r="T332" s="19"/>
      <c r="U332" s="19"/>
      <c r="V332" s="19"/>
      <c r="W332" s="21"/>
      <c r="X332" s="19"/>
      <c r="Y332" s="22"/>
      <c r="Z332" s="6"/>
      <c r="AA332" s="6"/>
      <c r="AB332" s="5" t="s">
        <v>11</v>
      </c>
      <c r="AC332" s="6">
        <v>1.1000000000000001</v>
      </c>
      <c r="AD332" s="7" t="s">
        <v>12</v>
      </c>
      <c r="AE332" s="5" t="s">
        <v>13</v>
      </c>
      <c r="AF332" s="6">
        <v>15</v>
      </c>
      <c r="AG332" s="7" t="s">
        <v>14</v>
      </c>
      <c r="AH332" s="5"/>
      <c r="AI332" s="6"/>
      <c r="AJ332" s="7"/>
    </row>
    <row r="333" spans="1:119" ht="15" customHeight="1">
      <c r="A333" s="23" t="s">
        <v>15</v>
      </c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24" t="s">
        <v>16</v>
      </c>
      <c r="P333" s="19"/>
      <c r="Q333" s="19"/>
      <c r="R333" s="19"/>
      <c r="S333" s="19"/>
      <c r="T333" s="19"/>
      <c r="U333" s="19"/>
      <c r="V333" s="19"/>
      <c r="W333" s="21"/>
      <c r="X333" s="19"/>
      <c r="Y333" s="22"/>
      <c r="Z333" s="6"/>
      <c r="AA333" s="6"/>
      <c r="AB333" s="5" t="s">
        <v>17</v>
      </c>
      <c r="AC333" s="25">
        <f>10/50</f>
        <v>0.2</v>
      </c>
      <c r="AD333" s="7" t="s">
        <v>18</v>
      </c>
      <c r="AE333" s="5" t="s">
        <v>17</v>
      </c>
      <c r="AF333" s="25">
        <f>10/50</f>
        <v>0.2</v>
      </c>
      <c r="AG333" s="7" t="s">
        <v>18</v>
      </c>
      <c r="AH333" s="5" t="s">
        <v>17</v>
      </c>
      <c r="AI333" s="25">
        <f>4.08/50</f>
        <v>8.1600000000000006E-2</v>
      </c>
      <c r="AJ333" s="7">
        <f>6.24/50</f>
        <v>0.12480000000000001</v>
      </c>
    </row>
    <row r="334" spans="1:119" ht="9" customHeight="1" thickBot="1">
      <c r="A334" s="26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24"/>
      <c r="P334" s="19"/>
      <c r="Q334" s="19"/>
      <c r="R334" s="19"/>
      <c r="S334" s="19"/>
      <c r="T334" s="19"/>
      <c r="U334" s="19"/>
      <c r="V334" s="19"/>
      <c r="W334" s="19"/>
      <c r="X334" s="19"/>
      <c r="Y334" s="27"/>
      <c r="Z334" s="6"/>
      <c r="AB334" s="5"/>
      <c r="AC334" s="25"/>
      <c r="AD334" s="7"/>
      <c r="AE334" s="5"/>
      <c r="AF334" s="25"/>
      <c r="AG334" s="7"/>
      <c r="AH334" s="5"/>
      <c r="AI334" s="25"/>
      <c r="AJ334" s="7"/>
    </row>
    <row r="335" spans="1:119" ht="13.5" thickTop="1">
      <c r="A335" s="899" t="s">
        <v>19</v>
      </c>
      <c r="B335" s="900"/>
      <c r="C335" s="28"/>
      <c r="D335" s="28"/>
      <c r="E335" s="28"/>
      <c r="F335" s="28"/>
      <c r="G335" s="28"/>
      <c r="H335" s="28"/>
      <c r="I335" s="29"/>
      <c r="J335" s="28"/>
      <c r="K335" s="29"/>
      <c r="L335" s="28"/>
      <c r="M335" s="30"/>
      <c r="N335" s="31"/>
      <c r="O335" s="32"/>
      <c r="P335" s="33"/>
      <c r="Q335" s="33"/>
      <c r="R335" s="34"/>
      <c r="S335" s="35"/>
      <c r="T335" s="36"/>
      <c r="U335" s="35"/>
      <c r="V335" s="36"/>
      <c r="W335" s="33"/>
      <c r="X335" s="33"/>
      <c r="Y335" s="37"/>
      <c r="Z335" s="6"/>
      <c r="AA335" s="6"/>
      <c r="AB335" s="5" t="s">
        <v>20</v>
      </c>
      <c r="AC335" s="6">
        <v>4.4999999999999998E-2</v>
      </c>
      <c r="AD335" s="7" t="s">
        <v>21</v>
      </c>
      <c r="AE335" s="5" t="s">
        <v>20</v>
      </c>
      <c r="AF335" s="6">
        <v>1.6E-2</v>
      </c>
      <c r="AG335" s="7" t="s">
        <v>21</v>
      </c>
      <c r="AH335" s="5" t="s">
        <v>20</v>
      </c>
      <c r="AI335" s="6">
        <v>9.7000000000000003E-3</v>
      </c>
      <c r="AJ335" s="7">
        <v>2.4E-2</v>
      </c>
    </row>
    <row r="336" spans="1:119" ht="12.75" customHeight="1">
      <c r="A336" s="869" t="s">
        <v>22</v>
      </c>
      <c r="B336" s="870"/>
      <c r="C336" s="871" t="s">
        <v>23</v>
      </c>
      <c r="D336" s="872"/>
      <c r="E336" s="872"/>
      <c r="F336" s="872"/>
      <c r="G336" s="872"/>
      <c r="H336" s="872"/>
      <c r="I336" s="873"/>
      <c r="J336" s="874" t="s">
        <v>24</v>
      </c>
      <c r="K336" s="875"/>
      <c r="L336" s="874" t="s">
        <v>25</v>
      </c>
      <c r="M336" s="876"/>
      <c r="N336" s="31"/>
      <c r="O336" s="38" t="s">
        <v>26</v>
      </c>
      <c r="P336" s="874" t="s">
        <v>27</v>
      </c>
      <c r="Q336" s="877"/>
      <c r="R336" s="875"/>
      <c r="S336" s="39" t="s">
        <v>24</v>
      </c>
      <c r="T336" s="40" t="s">
        <v>28</v>
      </c>
      <c r="U336" s="862" t="s">
        <v>29</v>
      </c>
      <c r="V336" s="878"/>
      <c r="W336" s="862" t="s">
        <v>30</v>
      </c>
      <c r="X336" s="863"/>
      <c r="Y336" s="864"/>
      <c r="Z336" s="6"/>
      <c r="AB336" s="41" t="s">
        <v>31</v>
      </c>
      <c r="AC336" s="42">
        <f>1.5/50</f>
        <v>0.03</v>
      </c>
      <c r="AD336" s="43" t="s">
        <v>32</v>
      </c>
      <c r="AE336" s="41"/>
      <c r="AF336" s="42"/>
      <c r="AG336" s="43"/>
      <c r="AH336" s="41"/>
      <c r="AI336" s="42"/>
      <c r="AJ336" s="43"/>
    </row>
    <row r="337" spans="1:36" ht="15.75" thickBot="1">
      <c r="A337" s="44"/>
      <c r="B337" s="45"/>
      <c r="C337" s="46"/>
      <c r="D337" s="46"/>
      <c r="E337" s="46"/>
      <c r="F337" s="46"/>
      <c r="G337" s="46"/>
      <c r="H337" s="46"/>
      <c r="I337" s="47"/>
      <c r="J337" s="46"/>
      <c r="K337" s="47"/>
      <c r="L337" s="46"/>
      <c r="M337" s="48"/>
      <c r="N337" s="31"/>
      <c r="O337" s="49"/>
      <c r="P337" s="50"/>
      <c r="Q337" s="50"/>
      <c r="R337" s="51"/>
      <c r="S337" s="50"/>
      <c r="T337" s="51"/>
      <c r="U337" s="50"/>
      <c r="V337" s="51"/>
      <c r="W337" s="50"/>
      <c r="X337" s="50"/>
      <c r="Y337" s="52"/>
      <c r="Z337" s="6"/>
      <c r="AB337" s="6"/>
      <c r="AC337" s="53"/>
      <c r="AD337" s="6"/>
      <c r="AE337" s="6"/>
      <c r="AF337" s="6"/>
      <c r="AG337" s="6"/>
      <c r="AH337" s="6"/>
    </row>
    <row r="338" spans="1:36" ht="11.25" customHeight="1" thickTop="1">
      <c r="A338" s="54"/>
      <c r="B338" s="55"/>
      <c r="C338" s="56"/>
      <c r="D338" s="57"/>
      <c r="E338" s="57"/>
      <c r="F338" s="57"/>
      <c r="G338" s="57"/>
      <c r="H338" s="57"/>
      <c r="I338" s="58"/>
      <c r="J338" s="59"/>
      <c r="K338" s="60"/>
      <c r="L338" s="61"/>
      <c r="M338" s="62"/>
      <c r="N338" s="6"/>
      <c r="O338" s="63"/>
      <c r="P338" s="64"/>
      <c r="Q338" s="65"/>
      <c r="R338" s="66"/>
      <c r="S338" s="67"/>
      <c r="T338" s="60"/>
      <c r="U338" s="68"/>
      <c r="V338" s="69"/>
      <c r="W338" s="70"/>
      <c r="X338" s="71"/>
      <c r="Y338" s="72"/>
      <c r="Z338" s="6"/>
      <c r="AB338" s="73"/>
      <c r="AC338" s="6"/>
      <c r="AD338" s="6"/>
      <c r="AE338" s="6"/>
      <c r="AF338" s="6"/>
      <c r="AG338" s="6"/>
      <c r="AH338" s="6"/>
    </row>
    <row r="339" spans="1:36" ht="18" customHeight="1">
      <c r="A339" s="1057" t="s">
        <v>170</v>
      </c>
      <c r="B339" s="1058"/>
      <c r="C339" s="1059" t="s">
        <v>171</v>
      </c>
      <c r="D339" s="1060"/>
      <c r="E339" s="1061"/>
      <c r="F339" s="1061"/>
      <c r="G339" s="1061"/>
      <c r="H339" s="1061"/>
      <c r="I339" s="1062"/>
      <c r="J339" s="1063">
        <f>0.300008823788935/7</f>
        <v>4.2858403398419287E-2</v>
      </c>
      <c r="K339" s="1064" t="s">
        <v>172</v>
      </c>
      <c r="L339" s="1065"/>
      <c r="M339" s="1066"/>
      <c r="N339" s="6"/>
      <c r="O339" s="80"/>
      <c r="P339" s="81"/>
      <c r="Q339" s="81"/>
      <c r="R339" s="81"/>
      <c r="S339" s="82"/>
      <c r="T339" s="83"/>
      <c r="U339" s="831"/>
      <c r="V339" s="832"/>
      <c r="W339" s="833"/>
      <c r="X339" s="834"/>
      <c r="Y339" s="835"/>
      <c r="Z339" s="6"/>
      <c r="AA339" s="859" t="s">
        <v>33</v>
      </c>
      <c r="AB339" s="860"/>
      <c r="AC339" s="860"/>
      <c r="AD339" s="861"/>
      <c r="AE339" s="6"/>
      <c r="AF339" s="6"/>
      <c r="AG339" s="84" t="s">
        <v>34</v>
      </c>
      <c r="AH339" s="391"/>
      <c r="AI339" s="391"/>
      <c r="AJ339" s="392"/>
    </row>
    <row r="340" spans="1:36" ht="18" customHeight="1">
      <c r="A340" s="1067" t="s">
        <v>173</v>
      </c>
      <c r="B340" s="1068"/>
      <c r="C340" s="1069" t="s">
        <v>174</v>
      </c>
      <c r="D340" s="1060"/>
      <c r="E340" s="1061"/>
      <c r="F340" s="1061"/>
      <c r="G340" s="1061"/>
      <c r="H340" s="1061"/>
      <c r="I340" s="1062"/>
      <c r="J340" s="1063">
        <f>0.0833333333333333/7</f>
        <v>1.1904761904761901E-2</v>
      </c>
      <c r="K340" s="1064" t="s">
        <v>172</v>
      </c>
      <c r="L340" s="1070"/>
      <c r="M340" s="1071"/>
      <c r="N340" s="86"/>
      <c r="O340" s="87"/>
      <c r="P340" s="88"/>
      <c r="Q340" s="89"/>
      <c r="R340" s="89"/>
      <c r="S340" s="82"/>
      <c r="T340" s="83"/>
      <c r="U340" s="831"/>
      <c r="V340" s="832"/>
      <c r="W340" s="833"/>
      <c r="X340" s="834"/>
      <c r="Y340" s="835"/>
      <c r="Z340" s="6"/>
      <c r="AA340" s="5"/>
      <c r="AB340" s="90" t="s">
        <v>35</v>
      </c>
      <c r="AC340" s="90" t="s">
        <v>36</v>
      </c>
      <c r="AD340" s="91"/>
      <c r="AE340" s="6"/>
      <c r="AF340" s="6"/>
      <c r="AG340" s="92" t="s">
        <v>35</v>
      </c>
      <c r="AH340" s="93" t="s">
        <v>36</v>
      </c>
      <c r="AI340" s="94" t="s">
        <v>10</v>
      </c>
      <c r="AJ340" s="95"/>
    </row>
    <row r="341" spans="1:36" ht="18" customHeight="1">
      <c r="A341" s="1067"/>
      <c r="B341" s="1068"/>
      <c r="C341" s="1069"/>
      <c r="D341" s="1060"/>
      <c r="E341" s="1061"/>
      <c r="F341" s="1061"/>
      <c r="G341" s="1061"/>
      <c r="H341" s="1061"/>
      <c r="I341" s="1062"/>
      <c r="J341" s="692"/>
      <c r="K341" s="1064"/>
      <c r="L341" s="1070"/>
      <c r="M341" s="1071"/>
      <c r="N341" s="86"/>
      <c r="O341" s="87"/>
      <c r="P341" s="88"/>
      <c r="Q341" s="89"/>
      <c r="R341" s="89"/>
      <c r="S341" s="82"/>
      <c r="T341" s="97"/>
      <c r="U341" s="831"/>
      <c r="V341" s="832"/>
      <c r="W341" s="833"/>
      <c r="X341" s="834"/>
      <c r="Y341" s="835"/>
      <c r="Z341" s="6"/>
      <c r="AA341" s="5"/>
      <c r="AB341" s="98" t="s">
        <v>37</v>
      </c>
      <c r="AC341" s="98" t="s">
        <v>38</v>
      </c>
      <c r="AD341" s="91"/>
      <c r="AE341" s="6"/>
      <c r="AF341" s="6"/>
      <c r="AG341" s="99" t="s">
        <v>39</v>
      </c>
      <c r="AH341" s="98" t="s">
        <v>38</v>
      </c>
      <c r="AI341" s="90" t="s">
        <v>40</v>
      </c>
      <c r="AJ341" s="91">
        <v>1.08</v>
      </c>
    </row>
    <row r="342" spans="1:36" ht="18" customHeight="1">
      <c r="A342" s="1067"/>
      <c r="B342" s="1068"/>
      <c r="C342" s="1069"/>
      <c r="D342" s="1060"/>
      <c r="E342" s="1061"/>
      <c r="F342" s="1061"/>
      <c r="G342" s="1061"/>
      <c r="H342" s="1061"/>
      <c r="I342" s="1062"/>
      <c r="J342" s="692"/>
      <c r="K342" s="1064"/>
      <c r="L342" s="1070"/>
      <c r="M342" s="1071"/>
      <c r="N342" s="86"/>
      <c r="O342" s="87"/>
      <c r="P342" s="100"/>
      <c r="Q342" s="101"/>
      <c r="R342" s="101"/>
      <c r="S342" s="82"/>
      <c r="T342" s="102"/>
      <c r="U342" s="831"/>
      <c r="V342" s="832"/>
      <c r="W342" s="833"/>
      <c r="X342" s="834"/>
      <c r="Y342" s="835"/>
      <c r="Z342" s="6"/>
      <c r="AA342" s="5"/>
      <c r="AB342" s="98" t="s">
        <v>41</v>
      </c>
      <c r="AC342" s="98" t="s">
        <v>42</v>
      </c>
      <c r="AD342" s="91"/>
      <c r="AE342" s="6"/>
      <c r="AF342" s="6"/>
      <c r="AG342" s="99" t="s">
        <v>43</v>
      </c>
      <c r="AH342" s="98" t="s">
        <v>42</v>
      </c>
      <c r="AI342" s="98" t="s">
        <v>17</v>
      </c>
      <c r="AJ342" s="91">
        <f>161/50</f>
        <v>3.22</v>
      </c>
    </row>
    <row r="343" spans="1:36" ht="18" customHeight="1">
      <c r="A343" s="1067"/>
      <c r="B343" s="1068"/>
      <c r="C343" s="1069"/>
      <c r="D343" s="1060"/>
      <c r="E343" s="1061"/>
      <c r="F343" s="1061"/>
      <c r="G343" s="1061"/>
      <c r="H343" s="1061"/>
      <c r="I343" s="1062"/>
      <c r="J343" s="692"/>
      <c r="K343" s="1064"/>
      <c r="L343" s="1070"/>
      <c r="M343" s="1071"/>
      <c r="N343" s="103"/>
      <c r="O343" s="104"/>
      <c r="P343" s="105"/>
      <c r="Q343" s="106"/>
      <c r="R343" s="107"/>
      <c r="S343" s="108"/>
      <c r="T343" s="109"/>
      <c r="U343" s="831"/>
      <c r="V343" s="832"/>
      <c r="W343" s="833"/>
      <c r="X343" s="834"/>
      <c r="Y343" s="835"/>
      <c r="Z343" s="6"/>
      <c r="AA343" s="5"/>
      <c r="AB343" s="98" t="s">
        <v>43</v>
      </c>
      <c r="AC343" s="98"/>
      <c r="AD343" s="91"/>
      <c r="AE343" s="6"/>
      <c r="AF343" s="6"/>
      <c r="AG343" s="99"/>
      <c r="AH343" s="98" t="s">
        <v>44</v>
      </c>
      <c r="AI343" s="98" t="s">
        <v>45</v>
      </c>
      <c r="AJ343" s="91">
        <v>0.4829</v>
      </c>
    </row>
    <row r="344" spans="1:36" ht="17.25" customHeight="1">
      <c r="A344" s="1067"/>
      <c r="B344" s="1068"/>
      <c r="C344" s="1069"/>
      <c r="D344" s="1060"/>
      <c r="E344" s="1061"/>
      <c r="F344" s="1061"/>
      <c r="G344" s="1061"/>
      <c r="H344" s="1061"/>
      <c r="I344" s="1062"/>
      <c r="J344" s="692"/>
      <c r="K344" s="1064"/>
      <c r="L344" s="1070"/>
      <c r="M344" s="1071"/>
      <c r="N344" s="103"/>
      <c r="O344" s="104"/>
      <c r="P344" s="89"/>
      <c r="Q344" s="106"/>
      <c r="R344" s="110"/>
      <c r="S344" s="108"/>
      <c r="T344" s="111"/>
      <c r="U344" s="831"/>
      <c r="V344" s="832"/>
      <c r="W344" s="833"/>
      <c r="X344" s="834"/>
      <c r="Y344" s="835"/>
      <c r="Z344" s="6"/>
      <c r="AA344" s="41"/>
      <c r="AB344" s="42"/>
      <c r="AC344" s="112"/>
      <c r="AD344" s="43"/>
      <c r="AE344" s="98"/>
      <c r="AF344" s="98"/>
      <c r="AG344" s="99"/>
      <c r="AH344" s="98"/>
      <c r="AI344" s="98"/>
      <c r="AJ344" s="7"/>
    </row>
    <row r="345" spans="1:36" ht="17.25" customHeight="1">
      <c r="A345" s="1067"/>
      <c r="B345" s="1068"/>
      <c r="C345" s="1069"/>
      <c r="D345" s="1060"/>
      <c r="E345" s="1061"/>
      <c r="F345" s="1061"/>
      <c r="G345" s="1061"/>
      <c r="H345" s="1061"/>
      <c r="I345" s="1062"/>
      <c r="J345" s="692"/>
      <c r="K345" s="1064"/>
      <c r="L345" s="1070"/>
      <c r="M345" s="1071"/>
      <c r="N345" s="113"/>
      <c r="O345" s="104"/>
      <c r="P345" s="81"/>
      <c r="Q345" s="114"/>
      <c r="R345" s="115"/>
      <c r="S345" s="108"/>
      <c r="T345" s="116"/>
      <c r="U345" s="831"/>
      <c r="V345" s="832"/>
      <c r="W345" s="833"/>
      <c r="X345" s="834"/>
      <c r="Y345" s="835"/>
      <c r="Z345" s="6"/>
      <c r="AA345" s="836" t="s">
        <v>46</v>
      </c>
      <c r="AB345" s="837"/>
      <c r="AC345" s="837"/>
      <c r="AD345" s="837"/>
      <c r="AE345" s="838"/>
      <c r="AG345" s="859" t="s">
        <v>47</v>
      </c>
      <c r="AH345" s="860"/>
      <c r="AI345" s="860"/>
      <c r="AJ345" s="861"/>
    </row>
    <row r="346" spans="1:36" ht="17.25" customHeight="1">
      <c r="A346" s="1067"/>
      <c r="B346" s="1068"/>
      <c r="C346" s="1069"/>
      <c r="D346" s="1060"/>
      <c r="E346" s="1061"/>
      <c r="F346" s="1061"/>
      <c r="G346" s="1061"/>
      <c r="H346" s="1061"/>
      <c r="I346" s="1062"/>
      <c r="J346" s="692"/>
      <c r="K346" s="1064"/>
      <c r="L346" s="1070"/>
      <c r="M346" s="1071"/>
      <c r="N346" s="113"/>
      <c r="O346" s="104"/>
      <c r="P346" s="88"/>
      <c r="Q346" s="106"/>
      <c r="R346" s="110"/>
      <c r="S346" s="108"/>
      <c r="T346" s="116"/>
      <c r="U346" s="831"/>
      <c r="V346" s="832"/>
      <c r="W346" s="833"/>
      <c r="X346" s="834"/>
      <c r="Y346" s="835"/>
      <c r="Z346" s="6"/>
      <c r="AA346" s="99"/>
      <c r="AB346" s="98" t="s">
        <v>48</v>
      </c>
      <c r="AC346" s="98"/>
      <c r="AD346" s="98">
        <v>9.5000000000000001E-2</v>
      </c>
      <c r="AE346" s="91" t="s">
        <v>21</v>
      </c>
      <c r="AG346" s="5"/>
      <c r="AH346" s="90" t="s">
        <v>35</v>
      </c>
      <c r="AI346" s="90" t="s">
        <v>36</v>
      </c>
      <c r="AJ346" s="91"/>
    </row>
    <row r="347" spans="1:36" ht="18" customHeight="1">
      <c r="A347" s="1067"/>
      <c r="B347" s="1068"/>
      <c r="C347" s="1069"/>
      <c r="D347" s="1060"/>
      <c r="E347" s="1061"/>
      <c r="F347" s="1061"/>
      <c r="G347" s="1061"/>
      <c r="H347" s="1061"/>
      <c r="I347" s="1062"/>
      <c r="J347" s="692"/>
      <c r="K347" s="1064"/>
      <c r="L347" s="1070"/>
      <c r="M347" s="1071"/>
      <c r="N347" s="113"/>
      <c r="O347" s="104"/>
      <c r="P347" s="118"/>
      <c r="Q347" s="115"/>
      <c r="R347" s="115"/>
      <c r="S347" s="108"/>
      <c r="T347" s="109"/>
      <c r="U347" s="831"/>
      <c r="V347" s="832"/>
      <c r="W347" s="833"/>
      <c r="X347" s="834"/>
      <c r="Y347" s="835"/>
      <c r="Z347" s="6"/>
      <c r="AA347" s="99"/>
      <c r="AB347" s="383" t="s">
        <v>49</v>
      </c>
      <c r="AC347" s="98"/>
      <c r="AD347" s="98">
        <v>10.445</v>
      </c>
      <c r="AE347" s="91" t="s">
        <v>32</v>
      </c>
      <c r="AG347" s="5"/>
      <c r="AH347" s="98" t="s">
        <v>50</v>
      </c>
      <c r="AI347" s="98" t="s">
        <v>38</v>
      </c>
      <c r="AJ347" s="91"/>
    </row>
    <row r="348" spans="1:36" ht="18" customHeight="1">
      <c r="A348" s="1067"/>
      <c r="B348" s="1068"/>
      <c r="C348" s="1069"/>
      <c r="D348" s="1060"/>
      <c r="E348" s="1061"/>
      <c r="F348" s="1061"/>
      <c r="G348" s="1061"/>
      <c r="H348" s="1061"/>
      <c r="I348" s="1062"/>
      <c r="J348" s="692"/>
      <c r="K348" s="1064"/>
      <c r="L348" s="1070"/>
      <c r="M348" s="1071"/>
      <c r="N348" s="113"/>
      <c r="O348" s="104"/>
      <c r="P348" s="120"/>
      <c r="Q348" s="110"/>
      <c r="R348" s="110"/>
      <c r="S348" s="108"/>
      <c r="T348" s="109"/>
      <c r="U348" s="831"/>
      <c r="V348" s="832"/>
      <c r="W348" s="833"/>
      <c r="X348" s="834"/>
      <c r="Y348" s="835"/>
      <c r="Z348" s="6"/>
      <c r="AA348" s="99"/>
      <c r="AB348" s="384" t="s">
        <v>51</v>
      </c>
      <c r="AC348" s="98"/>
      <c r="AD348" s="98">
        <v>0.1187</v>
      </c>
      <c r="AE348" s="91" t="s">
        <v>21</v>
      </c>
      <c r="AG348" s="5"/>
      <c r="AH348" s="98" t="s">
        <v>41</v>
      </c>
      <c r="AI348" s="98" t="s">
        <v>42</v>
      </c>
      <c r="AJ348" s="91"/>
    </row>
    <row r="349" spans="1:36" ht="18" customHeight="1">
      <c r="A349" s="1067"/>
      <c r="B349" s="1068"/>
      <c r="C349" s="1069"/>
      <c r="D349" s="1060"/>
      <c r="E349" s="1061"/>
      <c r="F349" s="1061"/>
      <c r="G349" s="1061"/>
      <c r="H349" s="1061"/>
      <c r="I349" s="1062"/>
      <c r="J349" s="692"/>
      <c r="K349" s="1064"/>
      <c r="L349" s="1070"/>
      <c r="M349" s="1071"/>
      <c r="N349" s="113"/>
      <c r="O349" s="104"/>
      <c r="P349" s="120"/>
      <c r="Q349" s="122"/>
      <c r="R349" s="123"/>
      <c r="S349" s="108"/>
      <c r="T349" s="109"/>
      <c r="U349" s="831"/>
      <c r="V349" s="832"/>
      <c r="W349" s="833"/>
      <c r="X349" s="834"/>
      <c r="Y349" s="835"/>
      <c r="Z349" s="6"/>
      <c r="AA349" s="99"/>
      <c r="AB349" s="98" t="s">
        <v>52</v>
      </c>
      <c r="AC349" s="98"/>
      <c r="AD349" s="98">
        <v>0.75309999999999999</v>
      </c>
      <c r="AE349" s="91" t="s">
        <v>21</v>
      </c>
      <c r="AG349" s="5"/>
      <c r="AH349" s="98"/>
      <c r="AI349" s="98"/>
      <c r="AJ349" s="91"/>
    </row>
    <row r="350" spans="1:36" ht="18" customHeight="1">
      <c r="A350" s="1067"/>
      <c r="B350" s="1068"/>
      <c r="C350" s="1069"/>
      <c r="D350" s="1060"/>
      <c r="E350" s="1061"/>
      <c r="F350" s="1061"/>
      <c r="G350" s="1061"/>
      <c r="H350" s="1061"/>
      <c r="I350" s="1062"/>
      <c r="J350" s="692"/>
      <c r="K350" s="1064"/>
      <c r="L350" s="1070"/>
      <c r="M350" s="1071"/>
      <c r="N350" s="6"/>
      <c r="O350" s="104"/>
      <c r="P350" s="124"/>
      <c r="Q350" s="120"/>
      <c r="R350" s="120"/>
      <c r="S350" s="82"/>
      <c r="T350" s="109"/>
      <c r="U350" s="831"/>
      <c r="V350" s="832"/>
      <c r="W350" s="833"/>
      <c r="X350" s="834"/>
      <c r="Y350" s="835"/>
      <c r="Z350" s="6"/>
      <c r="AA350" s="99"/>
      <c r="AB350" s="98"/>
      <c r="AC350" s="125"/>
      <c r="AD350" s="125"/>
      <c r="AE350" s="91"/>
      <c r="AF350" s="98"/>
      <c r="AG350" s="41"/>
      <c r="AH350" s="42"/>
      <c r="AI350" s="112"/>
      <c r="AJ350" s="43"/>
    </row>
    <row r="351" spans="1:36" ht="18" customHeight="1">
      <c r="A351" s="1067"/>
      <c r="B351" s="1068"/>
      <c r="C351" s="1069"/>
      <c r="D351" s="1060"/>
      <c r="E351" s="1061"/>
      <c r="F351" s="1061"/>
      <c r="G351" s="1061"/>
      <c r="H351" s="1061"/>
      <c r="I351" s="1062"/>
      <c r="J351" s="692"/>
      <c r="K351" s="1064"/>
      <c r="L351" s="1070"/>
      <c r="M351" s="1071"/>
      <c r="N351" s="6"/>
      <c r="O351" s="104"/>
      <c r="P351" s="120"/>
      <c r="Q351" s="120"/>
      <c r="R351" s="120"/>
      <c r="S351" s="82"/>
      <c r="T351" s="109"/>
      <c r="U351" s="831"/>
      <c r="V351" s="832"/>
      <c r="W351" s="833"/>
      <c r="X351" s="834"/>
      <c r="Y351" s="835"/>
      <c r="Z351" s="6"/>
      <c r="AA351" s="99"/>
      <c r="AB351" s="98" t="s">
        <v>53</v>
      </c>
      <c r="AC351" s="126"/>
      <c r="AD351" s="127" t="s">
        <v>54</v>
      </c>
      <c r="AE351" s="91"/>
      <c r="AG351" s="128" t="s">
        <v>55</v>
      </c>
      <c r="AH351" s="128" t="s">
        <v>56</v>
      </c>
      <c r="AI351" s="129"/>
      <c r="AJ351" s="130"/>
    </row>
    <row r="352" spans="1:36" ht="18" customHeight="1">
      <c r="A352" s="1067"/>
      <c r="B352" s="1068"/>
      <c r="C352" s="1069"/>
      <c r="D352" s="1060"/>
      <c r="E352" s="1061"/>
      <c r="F352" s="1061"/>
      <c r="G352" s="1061"/>
      <c r="H352" s="1061"/>
      <c r="I352" s="1062"/>
      <c r="J352" s="692"/>
      <c r="K352" s="1064"/>
      <c r="L352" s="1070"/>
      <c r="M352" s="1071"/>
      <c r="N352" s="6"/>
      <c r="O352" s="104"/>
      <c r="P352" s="120"/>
      <c r="Q352" s="89"/>
      <c r="R352" s="89"/>
      <c r="S352" s="82"/>
      <c r="T352" s="116"/>
      <c r="U352" s="831"/>
      <c r="V352" s="832"/>
      <c r="W352" s="833"/>
      <c r="X352" s="834"/>
      <c r="Y352" s="835"/>
      <c r="Z352" s="6"/>
      <c r="AA352" s="99"/>
      <c r="AB352" s="98" t="s">
        <v>57</v>
      </c>
      <c r="AC352" s="98"/>
      <c r="AD352" s="98" t="s">
        <v>58</v>
      </c>
      <c r="AE352" s="91"/>
      <c r="AG352" s="5"/>
      <c r="AH352" s="90" t="s">
        <v>35</v>
      </c>
      <c r="AI352" s="90" t="s">
        <v>36</v>
      </c>
      <c r="AJ352" s="91"/>
    </row>
    <row r="353" spans="1:42" ht="18" customHeight="1">
      <c r="A353" s="1067"/>
      <c r="B353" s="1068"/>
      <c r="C353" s="1069"/>
      <c r="D353" s="1060"/>
      <c r="E353" s="1061"/>
      <c r="F353" s="1061"/>
      <c r="G353" s="1061"/>
      <c r="H353" s="1061"/>
      <c r="I353" s="1062"/>
      <c r="J353" s="692"/>
      <c r="K353" s="1064"/>
      <c r="L353" s="1070"/>
      <c r="M353" s="1071"/>
      <c r="N353" s="6"/>
      <c r="O353" s="80"/>
      <c r="P353" s="85"/>
      <c r="Q353" s="131"/>
      <c r="R353" s="132"/>
      <c r="S353" s="82"/>
      <c r="T353" s="133"/>
      <c r="U353" s="831"/>
      <c r="V353" s="832"/>
      <c r="W353" s="833"/>
      <c r="X353" s="834"/>
      <c r="Y353" s="835"/>
      <c r="Z353" s="6"/>
      <c r="AA353" s="99"/>
      <c r="AB353" s="98"/>
      <c r="AC353" s="98"/>
      <c r="AD353" s="98" t="s">
        <v>59</v>
      </c>
      <c r="AE353" s="91"/>
      <c r="AG353" s="5" t="str">
        <f>AH353</f>
        <v>Jack Hammer</v>
      </c>
      <c r="AH353" s="98" t="s">
        <v>60</v>
      </c>
      <c r="AI353" s="98" t="s">
        <v>38</v>
      </c>
      <c r="AJ353" s="91"/>
    </row>
    <row r="354" spans="1:42" ht="18" customHeight="1" thickBot="1">
      <c r="A354" s="134"/>
      <c r="B354" s="135"/>
      <c r="C354" s="136"/>
      <c r="D354" s="137"/>
      <c r="E354" s="137"/>
      <c r="F354" s="137"/>
      <c r="G354" s="137"/>
      <c r="H354" s="137"/>
      <c r="I354" s="138"/>
      <c r="J354" s="139"/>
      <c r="K354" s="140"/>
      <c r="L354" s="141"/>
      <c r="M354" s="142"/>
      <c r="N354" s="6"/>
      <c r="O354" s="80"/>
      <c r="P354" s="85"/>
      <c r="Q354" s="131"/>
      <c r="R354" s="132"/>
      <c r="S354" s="82"/>
      <c r="T354" s="390"/>
      <c r="U354" s="831"/>
      <c r="V354" s="832"/>
      <c r="W354" s="833"/>
      <c r="X354" s="834"/>
      <c r="Y354" s="835"/>
      <c r="Z354" s="6"/>
      <c r="AA354" s="99"/>
      <c r="AB354" s="98" t="s">
        <v>38</v>
      </c>
      <c r="AC354" s="98"/>
      <c r="AD354" s="98"/>
      <c r="AE354" s="91"/>
      <c r="AG354" s="5" t="str">
        <f>AH354</f>
        <v>Dump Truck</v>
      </c>
      <c r="AH354" s="98" t="s">
        <v>41</v>
      </c>
      <c r="AI354" s="98" t="s">
        <v>42</v>
      </c>
      <c r="AJ354" s="91"/>
    </row>
    <row r="355" spans="1:42" ht="18" customHeight="1" thickTop="1">
      <c r="A355" s="143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6"/>
      <c r="O355" s="80"/>
      <c r="P355" s="85"/>
      <c r="Q355" s="131"/>
      <c r="R355" s="132"/>
      <c r="S355" s="82"/>
      <c r="T355" s="390"/>
      <c r="U355" s="831"/>
      <c r="V355" s="832"/>
      <c r="W355" s="833"/>
      <c r="X355" s="834"/>
      <c r="Y355" s="835"/>
      <c r="Z355" s="6"/>
      <c r="AA355" s="99"/>
      <c r="AB355" s="98" t="s">
        <v>61</v>
      </c>
      <c r="AC355" s="98"/>
      <c r="AD355" s="98"/>
      <c r="AE355" s="91"/>
      <c r="AG355" s="5" t="str">
        <f>AH355</f>
        <v>Compressor</v>
      </c>
      <c r="AH355" s="98" t="s">
        <v>62</v>
      </c>
      <c r="AI355" s="98"/>
      <c r="AJ355" s="91"/>
    </row>
    <row r="356" spans="1:42" ht="17.25" customHeight="1">
      <c r="A356" s="145" t="s">
        <v>63</v>
      </c>
      <c r="B356" s="146"/>
      <c r="C356" s="146"/>
      <c r="D356" s="146"/>
      <c r="E356" s="146"/>
      <c r="F356" s="146"/>
      <c r="G356" s="146"/>
      <c r="H356" s="146"/>
      <c r="I356" s="146"/>
      <c r="J356" s="146"/>
      <c r="K356" s="146"/>
      <c r="L356" s="146"/>
      <c r="M356" s="146"/>
      <c r="N356" s="6"/>
      <c r="O356" s="80"/>
      <c r="P356" s="85"/>
      <c r="Q356" s="131"/>
      <c r="R356" s="132"/>
      <c r="S356" s="82"/>
      <c r="T356" s="147"/>
      <c r="U356" s="831"/>
      <c r="V356" s="832"/>
      <c r="W356" s="833"/>
      <c r="X356" s="834"/>
      <c r="Y356" s="835"/>
      <c r="Z356" s="6"/>
      <c r="AA356" s="148"/>
      <c r="AB356" s="98" t="s">
        <v>42</v>
      </c>
      <c r="AC356" s="98"/>
      <c r="AD356" s="98"/>
      <c r="AE356" s="91"/>
      <c r="AG356" s="5" t="s">
        <v>64</v>
      </c>
      <c r="AH356" s="6"/>
      <c r="AI356" s="98"/>
      <c r="AJ356" s="7"/>
    </row>
    <row r="357" spans="1:42" ht="15" customHeight="1" thickBot="1">
      <c r="A357" s="149"/>
      <c r="B357" s="150"/>
      <c r="C357" s="150"/>
      <c r="D357" s="150"/>
      <c r="E357" s="150"/>
      <c r="F357" s="150"/>
      <c r="G357" s="150"/>
      <c r="H357" s="150"/>
      <c r="I357" s="150"/>
      <c r="J357" s="150"/>
      <c r="K357" s="150"/>
      <c r="L357" s="150"/>
      <c r="M357" s="150"/>
      <c r="N357" s="6"/>
      <c r="O357" s="80"/>
      <c r="P357" s="85"/>
      <c r="Q357" s="131"/>
      <c r="R357" s="132"/>
      <c r="S357" s="82"/>
      <c r="T357" s="151"/>
      <c r="U357" s="831"/>
      <c r="V357" s="832"/>
      <c r="W357" s="833"/>
      <c r="X357" s="834"/>
      <c r="Y357" s="835"/>
      <c r="Z357" s="6"/>
      <c r="AA357" s="99"/>
      <c r="AB357" s="98"/>
      <c r="AC357" s="98"/>
      <c r="AD357" s="98"/>
      <c r="AE357" s="91"/>
      <c r="AF357" s="152"/>
      <c r="AG357" s="153"/>
      <c r="AH357" s="153"/>
      <c r="AI357" s="153"/>
      <c r="AJ357" s="3"/>
    </row>
    <row r="358" spans="1:42" ht="18" customHeight="1" thickTop="1">
      <c r="A358" s="839" t="s">
        <v>65</v>
      </c>
      <c r="B358" s="840"/>
      <c r="C358" s="843" t="s">
        <v>66</v>
      </c>
      <c r="D358" s="844"/>
      <c r="E358" s="844"/>
      <c r="F358" s="844"/>
      <c r="G358" s="844"/>
      <c r="H358" s="844"/>
      <c r="I358" s="845"/>
      <c r="J358" s="849" t="s">
        <v>67</v>
      </c>
      <c r="K358" s="850"/>
      <c r="L358" s="849" t="s">
        <v>67</v>
      </c>
      <c r="M358" s="851"/>
      <c r="N358" s="6"/>
      <c r="O358" s="80" t="str">
        <f>IF(U358=0,"",O357+1)</f>
        <v/>
      </c>
      <c r="P358" s="154" t="str">
        <f>IF(U358=0,"",HLOOKUP(LARGE(#REF!,#REF!),#REF!,3,FALSE))</f>
        <v/>
      </c>
      <c r="Q358" s="154"/>
      <c r="R358" s="155"/>
      <c r="S358" s="131"/>
      <c r="T358" s="132"/>
      <c r="U358" s="831"/>
      <c r="V358" s="832"/>
      <c r="W358" s="833"/>
      <c r="X358" s="834"/>
      <c r="Y358" s="835"/>
      <c r="Z358" s="6"/>
      <c r="AA358" s="156"/>
      <c r="AB358" s="112"/>
      <c r="AC358" s="112"/>
      <c r="AD358" s="112"/>
      <c r="AE358" s="157"/>
      <c r="AF358" s="152"/>
      <c r="AG358" s="152"/>
      <c r="AH358" s="152"/>
      <c r="AI358" s="152"/>
    </row>
    <row r="359" spans="1:42" ht="18" customHeight="1" thickBot="1">
      <c r="A359" s="841"/>
      <c r="B359" s="842"/>
      <c r="C359" s="846"/>
      <c r="D359" s="847"/>
      <c r="E359" s="847"/>
      <c r="F359" s="847"/>
      <c r="G359" s="847"/>
      <c r="H359" s="847"/>
      <c r="I359" s="848"/>
      <c r="J359" s="852" t="s">
        <v>68</v>
      </c>
      <c r="K359" s="853"/>
      <c r="L359" s="846" t="s">
        <v>69</v>
      </c>
      <c r="M359" s="854"/>
      <c r="N359" s="6"/>
      <c r="O359" s="80"/>
      <c r="P359" s="131"/>
      <c r="Q359" s="131"/>
      <c r="R359" s="132"/>
      <c r="S359" s="131"/>
      <c r="T359" s="158"/>
      <c r="U359" s="831"/>
      <c r="V359" s="832"/>
      <c r="W359" s="833"/>
      <c r="X359" s="834"/>
      <c r="Y359" s="835"/>
      <c r="Z359" s="6"/>
      <c r="AA359" s="159"/>
      <c r="AB359" s="152"/>
      <c r="AC359" s="152"/>
      <c r="AD359" s="152"/>
      <c r="AE359" s="152"/>
      <c r="AF359" s="152"/>
      <c r="AG359" s="152"/>
      <c r="AH359" s="152"/>
      <c r="AI359" s="152"/>
    </row>
    <row r="360" spans="1:42" ht="18" customHeight="1" thickTop="1">
      <c r="A360" s="160"/>
      <c r="B360" s="60"/>
      <c r="C360" s="161"/>
      <c r="D360" s="65"/>
      <c r="E360" s="65"/>
      <c r="F360" s="65"/>
      <c r="G360" s="65"/>
      <c r="H360" s="65"/>
      <c r="I360" s="162"/>
      <c r="J360" s="163"/>
      <c r="K360" s="55"/>
      <c r="L360" s="164"/>
      <c r="M360" s="165"/>
      <c r="N360" s="166"/>
      <c r="O360" s="167"/>
      <c r="P360" s="168"/>
      <c r="Q360" s="154"/>
      <c r="R360" s="154"/>
      <c r="S360" s="169"/>
      <c r="T360" s="170"/>
      <c r="U360" s="831"/>
      <c r="V360" s="832"/>
      <c r="W360" s="833"/>
      <c r="X360" s="834"/>
      <c r="Y360" s="835"/>
      <c r="Z360" s="6"/>
      <c r="AA360" s="171"/>
      <c r="AB360" s="153"/>
      <c r="AC360" s="153"/>
      <c r="AD360" s="172"/>
      <c r="AE360" s="152"/>
      <c r="AF360" s="2"/>
      <c r="AG360" s="173" t="s">
        <v>70</v>
      </c>
      <c r="AH360" s="153"/>
      <c r="AI360" s="153"/>
      <c r="AJ360" s="174" t="s">
        <v>71</v>
      </c>
      <c r="AL360" s="836" t="s">
        <v>72</v>
      </c>
      <c r="AM360" s="837"/>
      <c r="AN360" s="837"/>
      <c r="AO360" s="837"/>
      <c r="AP360" s="838"/>
    </row>
    <row r="361" spans="1:42" ht="18" customHeight="1">
      <c r="A361" s="175"/>
      <c r="B361" s="176"/>
      <c r="C361" s="177"/>
      <c r="D361" s="178"/>
      <c r="E361" s="179"/>
      <c r="F361" s="179"/>
      <c r="G361" s="179"/>
      <c r="H361" s="179"/>
      <c r="I361" s="180"/>
      <c r="J361" s="181"/>
      <c r="K361" s="182"/>
      <c r="L361" s="823"/>
      <c r="M361" s="824"/>
      <c r="N361" s="166"/>
      <c r="O361" s="80"/>
      <c r="P361" s="85"/>
      <c r="Q361" s="131"/>
      <c r="R361" s="131"/>
      <c r="S361" s="183"/>
      <c r="T361" s="184"/>
      <c r="U361" s="831"/>
      <c r="V361" s="832"/>
      <c r="W361" s="833"/>
      <c r="X361" s="834"/>
      <c r="Y361" s="835"/>
      <c r="Z361" s="6"/>
      <c r="AA361" s="99" t="s">
        <v>73</v>
      </c>
      <c r="AB361" s="185" t="s">
        <v>74</v>
      </c>
      <c r="AC361" s="98"/>
      <c r="AD361" s="91"/>
      <c r="AE361" s="152"/>
      <c r="AF361" s="5"/>
      <c r="AG361" s="98"/>
      <c r="AH361" s="98"/>
      <c r="AI361" s="98"/>
      <c r="AJ361" s="186"/>
      <c r="AL361" s="5"/>
      <c r="AM361" s="6"/>
      <c r="AN361" s="6"/>
      <c r="AO361" s="6"/>
      <c r="AP361" s="7"/>
    </row>
    <row r="362" spans="1:42" ht="18" customHeight="1">
      <c r="A362" s="175"/>
      <c r="B362" s="187"/>
      <c r="C362" s="188"/>
      <c r="D362" s="178"/>
      <c r="E362" s="189"/>
      <c r="F362" s="178"/>
      <c r="G362" s="178"/>
      <c r="H362" s="178"/>
      <c r="I362" s="190"/>
      <c r="J362" s="191"/>
      <c r="K362" s="192"/>
      <c r="L362" s="823"/>
      <c r="M362" s="824"/>
      <c r="N362" s="6"/>
      <c r="O362" s="80"/>
      <c r="P362" s="85"/>
      <c r="Q362" s="131"/>
      <c r="R362" s="131"/>
      <c r="S362" s="183"/>
      <c r="T362" s="184"/>
      <c r="U362" s="831"/>
      <c r="V362" s="832"/>
      <c r="W362" s="833"/>
      <c r="X362" s="834"/>
      <c r="Y362" s="835"/>
      <c r="Z362" s="6"/>
      <c r="AA362" s="99">
        <v>1.1000000000000001</v>
      </c>
      <c r="AB362" s="98" t="s">
        <v>75</v>
      </c>
      <c r="AC362" s="193">
        <v>1.17</v>
      </c>
      <c r="AD362" s="91" t="s">
        <v>21</v>
      </c>
      <c r="AE362" s="152"/>
      <c r="AF362" s="194" t="s">
        <v>76</v>
      </c>
      <c r="AG362" s="98" t="s">
        <v>77</v>
      </c>
      <c r="AH362" s="98">
        <v>1.2585999999999999</v>
      </c>
      <c r="AI362" s="98" t="s">
        <v>78</v>
      </c>
      <c r="AJ362" s="186" t="s">
        <v>79</v>
      </c>
      <c r="AL362" s="5"/>
      <c r="AM362" s="6"/>
      <c r="AN362" s="6"/>
      <c r="AO362" s="6"/>
      <c r="AP362" s="7"/>
    </row>
    <row r="363" spans="1:42" ht="18" customHeight="1">
      <c r="A363" s="175"/>
      <c r="B363" s="195"/>
      <c r="C363" s="188"/>
      <c r="D363" s="178"/>
      <c r="E363" s="196"/>
      <c r="F363" s="178"/>
      <c r="G363" s="178"/>
      <c r="H363" s="178"/>
      <c r="I363" s="190"/>
      <c r="J363" s="197"/>
      <c r="K363" s="176"/>
      <c r="L363" s="823"/>
      <c r="M363" s="824"/>
      <c r="N363" s="6"/>
      <c r="O363" s="80"/>
      <c r="P363" s="85"/>
      <c r="Q363" s="131"/>
      <c r="R363" s="131"/>
      <c r="S363" s="183"/>
      <c r="T363" s="184"/>
      <c r="U363" s="831"/>
      <c r="V363" s="832"/>
      <c r="W363" s="833"/>
      <c r="X363" s="834"/>
      <c r="Y363" s="835"/>
      <c r="Z363" s="6"/>
      <c r="AA363" s="99" t="s">
        <v>80</v>
      </c>
      <c r="AB363" s="98" t="s">
        <v>81</v>
      </c>
      <c r="AC363" s="198">
        <f>176/50</f>
        <v>3.52</v>
      </c>
      <c r="AD363" s="91" t="s">
        <v>32</v>
      </c>
      <c r="AE363" s="159"/>
      <c r="AF363" s="5"/>
      <c r="AG363" s="98" t="s">
        <v>82</v>
      </c>
      <c r="AH363" s="98">
        <v>1.2</v>
      </c>
      <c r="AI363" s="98" t="s">
        <v>78</v>
      </c>
      <c r="AJ363" s="186"/>
      <c r="AL363" s="5"/>
      <c r="AM363" s="98" t="s">
        <v>83</v>
      </c>
      <c r="AN363" s="6"/>
      <c r="AO363" s="6"/>
      <c r="AP363" s="7"/>
    </row>
    <row r="364" spans="1:42" ht="18" customHeight="1">
      <c r="A364" s="175"/>
      <c r="B364" s="195"/>
      <c r="C364" s="199"/>
      <c r="D364" s="200"/>
      <c r="E364" s="200"/>
      <c r="F364" s="200"/>
      <c r="G364" s="200"/>
      <c r="H364" s="200"/>
      <c r="I364" s="200"/>
      <c r="J364" s="201"/>
      <c r="K364" s="202"/>
      <c r="L364" s="823"/>
      <c r="M364" s="824"/>
      <c r="N364" s="6"/>
      <c r="O364" s="80"/>
      <c r="P364" s="85"/>
      <c r="Q364" s="131"/>
      <c r="R364" s="131"/>
      <c r="S364" s="183"/>
      <c r="T364" s="184"/>
      <c r="U364" s="831"/>
      <c r="V364" s="832"/>
      <c r="W364" s="833"/>
      <c r="X364" s="834"/>
      <c r="Y364" s="835"/>
      <c r="Z364" s="6"/>
      <c r="AA364" s="99">
        <v>15</v>
      </c>
      <c r="AB364" s="98" t="s">
        <v>84</v>
      </c>
      <c r="AC364" s="98">
        <v>0.50880000000000003</v>
      </c>
      <c r="AD364" s="91" t="s">
        <v>21</v>
      </c>
      <c r="AE364" s="159"/>
      <c r="AF364" s="5"/>
      <c r="AH364" s="98"/>
      <c r="AI364" s="98"/>
      <c r="AJ364" s="186" t="str">
        <f>AG365</f>
        <v>Whell Loader</v>
      </c>
      <c r="AL364" s="5"/>
      <c r="AM364" s="98" t="s">
        <v>85</v>
      </c>
      <c r="AN364" s="6"/>
      <c r="AO364" s="6"/>
      <c r="AP364" s="7"/>
    </row>
    <row r="365" spans="1:42" ht="18" customHeight="1">
      <c r="A365" s="175"/>
      <c r="B365" s="187"/>
      <c r="C365" s="203"/>
      <c r="D365" s="196"/>
      <c r="E365" s="178"/>
      <c r="F365" s="178"/>
      <c r="G365" s="178"/>
      <c r="H365" s="178"/>
      <c r="I365" s="190"/>
      <c r="J365" s="204"/>
      <c r="K365" s="205"/>
      <c r="L365" s="823"/>
      <c r="M365" s="824"/>
      <c r="N365" s="6"/>
      <c r="O365" s="80"/>
      <c r="P365" s="85"/>
      <c r="Q365" s="131"/>
      <c r="R365" s="131"/>
      <c r="S365" s="183"/>
      <c r="T365" s="184"/>
      <c r="U365" s="831"/>
      <c r="V365" s="832"/>
      <c r="W365" s="833"/>
      <c r="X365" s="834"/>
      <c r="Y365" s="835"/>
      <c r="Z365" s="6"/>
      <c r="AA365" s="99" t="s">
        <v>32</v>
      </c>
      <c r="AB365" s="98"/>
      <c r="AC365" s="98"/>
      <c r="AD365" s="91"/>
      <c r="AE365" s="152"/>
      <c r="AF365" s="194" t="s">
        <v>76</v>
      </c>
      <c r="AG365" s="98" t="s">
        <v>83</v>
      </c>
      <c r="AH365" s="98"/>
      <c r="AI365" s="98"/>
      <c r="AJ365" s="186" t="str">
        <f>AG366</f>
        <v>Dump Truck</v>
      </c>
      <c r="AL365" s="5"/>
      <c r="AM365" s="98" t="s">
        <v>86</v>
      </c>
      <c r="AN365" s="6"/>
      <c r="AO365" s="6"/>
      <c r="AP365" s="7"/>
    </row>
    <row r="366" spans="1:42" ht="18" customHeight="1">
      <c r="A366" s="175"/>
      <c r="B366" s="187"/>
      <c r="C366" s="206"/>
      <c r="D366" s="207"/>
      <c r="E366" s="178"/>
      <c r="F366" s="178"/>
      <c r="G366" s="178"/>
      <c r="H366" s="178"/>
      <c r="I366" s="190"/>
      <c r="J366" s="208"/>
      <c r="K366" s="209"/>
      <c r="L366" s="823"/>
      <c r="M366" s="824"/>
      <c r="N366" s="6"/>
      <c r="O366" s="80"/>
      <c r="P366" s="85"/>
      <c r="Q366" s="131"/>
      <c r="R366" s="131"/>
      <c r="S366" s="183"/>
      <c r="T366" s="184"/>
      <c r="U366" s="831"/>
      <c r="V366" s="832"/>
      <c r="W366" s="833"/>
      <c r="X366" s="834"/>
      <c r="Y366" s="835"/>
      <c r="Z366" s="6"/>
      <c r="AA366" s="99"/>
      <c r="AB366" s="98" t="s">
        <v>87</v>
      </c>
      <c r="AC366" s="98">
        <v>1.1044</v>
      </c>
      <c r="AD366" s="91" t="s">
        <v>88</v>
      </c>
      <c r="AE366" s="152"/>
      <c r="AF366" s="194"/>
      <c r="AG366" s="98" t="s">
        <v>41</v>
      </c>
      <c r="AH366" s="98"/>
      <c r="AI366" s="98"/>
      <c r="AJ366" s="7"/>
      <c r="AL366" s="5"/>
      <c r="AM366" s="98" t="s">
        <v>89</v>
      </c>
      <c r="AN366" s="6"/>
      <c r="AO366" s="6"/>
      <c r="AP366" s="7"/>
    </row>
    <row r="367" spans="1:42" ht="18" customHeight="1" thickBot="1">
      <c r="A367" s="175"/>
      <c r="B367" s="210"/>
      <c r="C367" s="211"/>
      <c r="D367" s="212"/>
      <c r="E367" s="178"/>
      <c r="F367" s="178"/>
      <c r="G367" s="178"/>
      <c r="H367" s="178"/>
      <c r="I367" s="190"/>
      <c r="J367" s="213"/>
      <c r="K367" s="187"/>
      <c r="L367" s="823"/>
      <c r="M367" s="824"/>
      <c r="N367" s="6"/>
      <c r="O367" s="214"/>
      <c r="P367" s="215"/>
      <c r="Q367" s="216"/>
      <c r="R367" s="216"/>
      <c r="S367" s="217"/>
      <c r="T367" s="218"/>
      <c r="U367" s="831"/>
      <c r="V367" s="832"/>
      <c r="W367" s="833"/>
      <c r="X367" s="834"/>
      <c r="Y367" s="835"/>
      <c r="Z367" s="6"/>
      <c r="AA367" s="99"/>
      <c r="AB367" s="98" t="s">
        <v>89</v>
      </c>
      <c r="AC367" s="98">
        <v>0.28270000000000001</v>
      </c>
      <c r="AD367" s="91" t="s">
        <v>88</v>
      </c>
      <c r="AE367" s="152"/>
      <c r="AF367" s="194"/>
      <c r="AG367" s="98" t="s">
        <v>90</v>
      </c>
      <c r="AH367" s="98"/>
      <c r="AI367" s="98"/>
      <c r="AJ367" s="7"/>
      <c r="AL367" s="5"/>
      <c r="AM367" s="98" t="s">
        <v>43</v>
      </c>
      <c r="AN367" s="6"/>
      <c r="AO367" s="6"/>
      <c r="AP367" s="7"/>
    </row>
    <row r="368" spans="1:42" ht="18" customHeight="1" thickTop="1">
      <c r="A368" s="175"/>
      <c r="B368" s="210"/>
      <c r="C368" s="219"/>
      <c r="D368" s="207"/>
      <c r="E368" s="178"/>
      <c r="F368" s="178"/>
      <c r="G368" s="178"/>
      <c r="H368" s="178"/>
      <c r="I368" s="190"/>
      <c r="J368" s="213"/>
      <c r="K368" s="209"/>
      <c r="L368" s="823"/>
      <c r="M368" s="824"/>
      <c r="N368" s="6"/>
      <c r="O368" s="220"/>
      <c r="P368" s="220"/>
      <c r="Q368" s="220"/>
      <c r="R368" s="220"/>
      <c r="S368" s="220"/>
      <c r="T368" s="220"/>
      <c r="U368" s="220"/>
      <c r="V368" s="220"/>
      <c r="W368" s="220"/>
      <c r="X368" s="220"/>
      <c r="Y368" s="221"/>
      <c r="AA368" s="99"/>
      <c r="AB368" s="98"/>
      <c r="AC368" s="98"/>
      <c r="AD368" s="91"/>
      <c r="AE368" s="152"/>
      <c r="AF368" s="194"/>
      <c r="AG368" s="98" t="s">
        <v>91</v>
      </c>
      <c r="AH368" s="98"/>
      <c r="AI368" s="98"/>
      <c r="AJ368" s="7"/>
      <c r="AL368" s="41"/>
      <c r="AM368" s="112"/>
      <c r="AN368" s="42"/>
      <c r="AO368" s="42"/>
      <c r="AP368" s="43"/>
    </row>
    <row r="369" spans="1:39" ht="18" customHeight="1">
      <c r="A369" s="175"/>
      <c r="B369" s="222"/>
      <c r="C369" s="223"/>
      <c r="D369" s="224"/>
      <c r="E369" s="225"/>
      <c r="F369" s="196"/>
      <c r="G369" s="178"/>
      <c r="H369" s="178"/>
      <c r="I369" s="190"/>
      <c r="J369" s="213"/>
      <c r="K369" s="226"/>
      <c r="L369" s="823"/>
      <c r="M369" s="824"/>
      <c r="N369" s="6"/>
      <c r="O369" s="227" t="s">
        <v>92</v>
      </c>
      <c r="P369" s="228"/>
      <c r="Q369" s="228"/>
      <c r="R369" s="228"/>
      <c r="S369" s="228"/>
      <c r="T369" s="228"/>
      <c r="U369" s="228"/>
      <c r="V369" s="228"/>
      <c r="W369" s="228"/>
      <c r="X369" s="228"/>
      <c r="Y369" s="229"/>
      <c r="AA369" s="99"/>
      <c r="AB369" s="98" t="s">
        <v>93</v>
      </c>
      <c r="AC369" s="98">
        <v>8.8353000000000002</v>
      </c>
      <c r="AD369" s="91" t="s">
        <v>88</v>
      </c>
      <c r="AE369" s="152"/>
      <c r="AF369" s="194"/>
      <c r="AG369" s="98" t="s">
        <v>89</v>
      </c>
      <c r="AH369" s="98"/>
      <c r="AI369" s="98"/>
      <c r="AJ369" s="7"/>
      <c r="AM369" s="98"/>
    </row>
    <row r="370" spans="1:39" ht="18" customHeight="1" thickBot="1">
      <c r="A370" s="175"/>
      <c r="B370" s="210"/>
      <c r="C370" s="230"/>
      <c r="D370" s="212"/>
      <c r="E370" s="231"/>
      <c r="F370" s="196"/>
      <c r="G370" s="178"/>
      <c r="H370" s="178"/>
      <c r="I370" s="190"/>
      <c r="J370" s="232"/>
      <c r="K370" s="195"/>
      <c r="L370" s="823"/>
      <c r="M370" s="824"/>
      <c r="N370" s="6"/>
      <c r="O370" s="233"/>
      <c r="P370" s="233"/>
      <c r="Q370" s="233"/>
      <c r="R370" s="233"/>
      <c r="S370" s="233"/>
      <c r="T370" s="233"/>
      <c r="U370" s="233"/>
      <c r="V370" s="233"/>
      <c r="W370" s="233"/>
      <c r="X370" s="233"/>
      <c r="Y370" s="234"/>
      <c r="AA370" s="99"/>
      <c r="AB370" s="98" t="s">
        <v>94</v>
      </c>
      <c r="AC370" s="98">
        <v>2.2088000000000001</v>
      </c>
      <c r="AD370" s="91"/>
      <c r="AE370" s="152"/>
      <c r="AF370" s="194" t="s">
        <v>76</v>
      </c>
      <c r="AG370" s="98" t="s">
        <v>95</v>
      </c>
      <c r="AH370" s="98"/>
      <c r="AI370" s="98"/>
      <c r="AJ370" s="7"/>
    </row>
    <row r="371" spans="1:39" ht="17.25" customHeight="1" thickTop="1" thickBot="1">
      <c r="A371" s="175"/>
      <c r="B371" s="226"/>
      <c r="C371" s="235"/>
      <c r="D371" s="178"/>
      <c r="E371" s="178"/>
      <c r="F371" s="178"/>
      <c r="G371" s="178"/>
      <c r="H371" s="178"/>
      <c r="I371" s="190"/>
      <c r="J371" s="236"/>
      <c r="K371" s="226"/>
      <c r="L371" s="823"/>
      <c r="M371" s="824"/>
      <c r="N371" s="6"/>
      <c r="O371" s="825" t="s">
        <v>0</v>
      </c>
      <c r="P371" s="827" t="s">
        <v>96</v>
      </c>
      <c r="Q371" s="828"/>
      <c r="R371" s="828"/>
      <c r="S371" s="237"/>
      <c r="T371" s="811" t="s">
        <v>97</v>
      </c>
      <c r="U371" s="813" t="s">
        <v>29</v>
      </c>
      <c r="V371" s="814"/>
      <c r="W371" s="817"/>
      <c r="X371" s="818"/>
      <c r="Y371" s="819"/>
      <c r="Z371" s="6"/>
      <c r="AA371" s="99"/>
      <c r="AB371" s="98" t="s">
        <v>98</v>
      </c>
      <c r="AC371" s="98">
        <v>1.1044</v>
      </c>
      <c r="AD371" s="91"/>
      <c r="AE371" s="152"/>
      <c r="AF371" s="238"/>
      <c r="AG371" s="112" t="s">
        <v>42</v>
      </c>
      <c r="AH371" s="112"/>
      <c r="AI371" s="112"/>
      <c r="AJ371" s="43"/>
    </row>
    <row r="372" spans="1:39" ht="18" customHeight="1" thickBot="1">
      <c r="A372" s="175"/>
      <c r="B372" s="226"/>
      <c r="C372" s="235"/>
      <c r="D372" s="178"/>
      <c r="E372" s="178"/>
      <c r="F372" s="178"/>
      <c r="G372" s="178"/>
      <c r="H372" s="178"/>
      <c r="I372" s="190"/>
      <c r="J372" s="236"/>
      <c r="K372" s="226"/>
      <c r="L372" s="823"/>
      <c r="M372" s="824"/>
      <c r="N372" s="6"/>
      <c r="O372" s="826"/>
      <c r="P372" s="829"/>
      <c r="Q372" s="830"/>
      <c r="R372" s="830"/>
      <c r="S372" s="239"/>
      <c r="T372" s="812"/>
      <c r="U372" s="815"/>
      <c r="V372" s="816"/>
      <c r="W372" s="820"/>
      <c r="X372" s="821"/>
      <c r="Y372" s="822"/>
      <c r="Z372" s="6"/>
      <c r="AA372" s="99"/>
      <c r="AB372" s="98"/>
      <c r="AC372" s="98"/>
      <c r="AD372" s="91"/>
      <c r="AE372" s="152"/>
      <c r="AF372" s="152"/>
      <c r="AG372" s="152"/>
      <c r="AH372" s="152"/>
      <c r="AI372" s="152"/>
    </row>
    <row r="373" spans="1:39" ht="17.25" customHeight="1" thickTop="1" thickBot="1">
      <c r="A373" s="240"/>
      <c r="B373" s="241"/>
      <c r="C373" s="242"/>
      <c r="D373" s="243"/>
      <c r="E373" s="243"/>
      <c r="F373" s="243"/>
      <c r="G373" s="243"/>
      <c r="H373" s="243"/>
      <c r="I373" s="244"/>
      <c r="J373" s="245"/>
      <c r="K373" s="241"/>
      <c r="L373" s="246"/>
      <c r="M373" s="247"/>
      <c r="N373" s="6"/>
      <c r="O373" s="63"/>
      <c r="P373" s="64"/>
      <c r="Q373" s="65"/>
      <c r="R373" s="65"/>
      <c r="S373" s="248"/>
      <c r="T373" s="249"/>
      <c r="U373" s="250"/>
      <c r="V373" s="250"/>
      <c r="W373" s="251"/>
      <c r="X373" s="252"/>
      <c r="Y373" s="253"/>
      <c r="Z373" s="6"/>
      <c r="AA373" s="238"/>
      <c r="AB373" s="112"/>
      <c r="AC373" s="112"/>
      <c r="AD373" s="157"/>
      <c r="AE373" s="152"/>
      <c r="AF373" s="2"/>
      <c r="AG373" s="173" t="s">
        <v>99</v>
      </c>
      <c r="AH373" s="153"/>
      <c r="AI373" s="172"/>
      <c r="AJ373" s="254" t="s">
        <v>100</v>
      </c>
    </row>
    <row r="374" spans="1:39" ht="15" customHeight="1" thickTop="1">
      <c r="A374" s="25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256"/>
      <c r="P374" s="257"/>
      <c r="Q374" s="258"/>
      <c r="R374" s="258"/>
      <c r="S374" s="259"/>
      <c r="T374" s="260"/>
      <c r="U374" s="261"/>
      <c r="V374" s="261"/>
      <c r="W374" s="262"/>
      <c r="X374" s="263"/>
      <c r="Y374" s="264"/>
      <c r="Z374" s="6"/>
      <c r="AA374" s="152"/>
      <c r="AB374" s="152"/>
      <c r="AC374" s="152"/>
      <c r="AD374" s="152"/>
      <c r="AE374" s="152"/>
      <c r="AF374" s="5"/>
      <c r="AG374" s="90" t="s">
        <v>35</v>
      </c>
      <c r="AH374" s="98" t="s">
        <v>10</v>
      </c>
      <c r="AI374" s="91"/>
      <c r="AJ374" s="265"/>
    </row>
    <row r="375" spans="1:39" ht="18" customHeight="1">
      <c r="A375" s="266" t="s">
        <v>101</v>
      </c>
      <c r="B375" s="267"/>
      <c r="C375" s="267"/>
      <c r="D375" s="267"/>
      <c r="E375" s="267"/>
      <c r="F375" s="267"/>
      <c r="G375" s="267"/>
      <c r="H375" s="267"/>
      <c r="I375" s="6"/>
      <c r="J375" s="6"/>
      <c r="K375" s="6"/>
      <c r="L375" s="6"/>
      <c r="M375" s="6"/>
      <c r="N375" s="6"/>
      <c r="O375" s="268">
        <v>1</v>
      </c>
      <c r="P375" s="269" t="s">
        <v>102</v>
      </c>
      <c r="Q375" s="270"/>
      <c r="R375" s="258"/>
      <c r="S375" s="259"/>
      <c r="T375" s="271"/>
      <c r="U375" s="807" t="s">
        <v>103</v>
      </c>
      <c r="V375" s="808"/>
      <c r="W375" s="262"/>
      <c r="X375" s="263"/>
      <c r="Y375" s="264"/>
      <c r="Z375" s="6"/>
      <c r="AA375" s="171"/>
      <c r="AB375" s="153" t="s">
        <v>104</v>
      </c>
      <c r="AC375" s="153" t="s">
        <v>105</v>
      </c>
      <c r="AD375" s="172"/>
      <c r="AE375" s="152"/>
      <c r="AF375" s="5"/>
      <c r="AG375" s="98" t="s">
        <v>106</v>
      </c>
      <c r="AH375" s="98" t="s">
        <v>107</v>
      </c>
      <c r="AI375" s="91">
        <v>0.67900000000000005</v>
      </c>
      <c r="AJ375" s="265">
        <v>0.84870000000000001</v>
      </c>
    </row>
    <row r="376" spans="1:39" ht="18" customHeight="1" thickBot="1">
      <c r="A376" s="272"/>
      <c r="B376" s="267"/>
      <c r="C376" s="267"/>
      <c r="D376" s="267"/>
      <c r="E376" s="267"/>
      <c r="F376" s="267"/>
      <c r="G376" s="267"/>
      <c r="H376" s="267"/>
      <c r="I376" s="6"/>
      <c r="J376" s="6"/>
      <c r="K376" s="6"/>
      <c r="L376" s="6"/>
      <c r="M376" s="6"/>
      <c r="N376" s="6"/>
      <c r="O376" s="268">
        <v>2</v>
      </c>
      <c r="P376" s="269" t="s">
        <v>108</v>
      </c>
      <c r="Q376" s="273"/>
      <c r="R376" s="258"/>
      <c r="S376" s="259"/>
      <c r="T376" s="274"/>
      <c r="U376" s="807" t="s">
        <v>103</v>
      </c>
      <c r="V376" s="808"/>
      <c r="W376" s="262"/>
      <c r="X376" s="263"/>
      <c r="Y376" s="264"/>
      <c r="Z376" s="6"/>
      <c r="AA376" s="99" t="s">
        <v>10</v>
      </c>
      <c r="AB376" s="98">
        <f>422.3/50</f>
        <v>8.4459999999999997</v>
      </c>
      <c r="AC376" s="98">
        <f>327.54/50</f>
        <v>6.5508000000000006</v>
      </c>
      <c r="AD376" s="91" t="s">
        <v>32</v>
      </c>
      <c r="AE376" s="152"/>
      <c r="AF376" s="5"/>
      <c r="AG376" s="98" t="s">
        <v>62</v>
      </c>
      <c r="AH376" s="98" t="s">
        <v>109</v>
      </c>
      <c r="AI376" s="91">
        <v>0.37080000000000002</v>
      </c>
      <c r="AJ376" s="265">
        <v>0.20599999999999999</v>
      </c>
    </row>
    <row r="377" spans="1:39" ht="18" customHeight="1" thickTop="1">
      <c r="A377" s="275"/>
      <c r="B377" s="276"/>
      <c r="C377" s="276"/>
      <c r="D377" s="276"/>
      <c r="E377" s="276"/>
      <c r="F377" s="277"/>
      <c r="G377" s="277"/>
      <c r="H377" s="278"/>
      <c r="I377" s="277"/>
      <c r="J377" s="278"/>
      <c r="K377" s="279"/>
      <c r="L377" s="6"/>
      <c r="M377" s="6"/>
      <c r="N377" s="6"/>
      <c r="O377" s="268">
        <v>3</v>
      </c>
      <c r="P377" s="269" t="s">
        <v>110</v>
      </c>
      <c r="Q377" s="273"/>
      <c r="R377" s="258"/>
      <c r="S377" s="259"/>
      <c r="T377" s="271"/>
      <c r="U377" s="807" t="s">
        <v>103</v>
      </c>
      <c r="V377" s="808"/>
      <c r="W377" s="262"/>
      <c r="X377" s="263"/>
      <c r="Y377" s="264"/>
      <c r="Z377" s="6"/>
      <c r="AA377" s="280" t="s">
        <v>17</v>
      </c>
      <c r="AB377" s="98">
        <v>0.54120000000000001</v>
      </c>
      <c r="AC377" s="98">
        <v>0.50239999999999996</v>
      </c>
      <c r="AD377" s="91" t="s">
        <v>21</v>
      </c>
      <c r="AE377" s="152"/>
      <c r="AF377" s="5"/>
      <c r="AG377" s="98"/>
      <c r="AH377" s="98"/>
      <c r="AI377" s="91"/>
      <c r="AJ377" s="265"/>
    </row>
    <row r="378" spans="1:39" ht="18" customHeight="1">
      <c r="A378" s="281" t="s">
        <v>111</v>
      </c>
      <c r="B378" s="282"/>
      <c r="C378" s="282"/>
      <c r="D378" s="282"/>
      <c r="E378" s="282"/>
      <c r="F378" s="283"/>
      <c r="G378" s="283"/>
      <c r="H378" s="284"/>
      <c r="I378" s="809" t="s">
        <v>112</v>
      </c>
      <c r="J378" s="810"/>
      <c r="K378" s="285"/>
      <c r="L378" s="6"/>
      <c r="M378" s="6"/>
      <c r="N378" s="6"/>
      <c r="O378" s="268">
        <v>4</v>
      </c>
      <c r="P378" s="269" t="s">
        <v>113</v>
      </c>
      <c r="Q378" s="273"/>
      <c r="R378" s="258"/>
      <c r="S378" s="259"/>
      <c r="T378" s="271"/>
      <c r="U378" s="807" t="s">
        <v>103</v>
      </c>
      <c r="V378" s="808"/>
      <c r="W378" s="262"/>
      <c r="X378" s="263"/>
      <c r="Y378" s="264"/>
      <c r="Z378" s="6"/>
      <c r="AA378" s="99" t="s">
        <v>114</v>
      </c>
      <c r="AB378" s="98">
        <v>0.74399999999999999</v>
      </c>
      <c r="AC378" s="98">
        <v>0.90529999999999999</v>
      </c>
      <c r="AD378" s="91" t="s">
        <v>21</v>
      </c>
      <c r="AE378" s="152"/>
      <c r="AF378" s="238"/>
      <c r="AG378" s="112"/>
      <c r="AH378" s="112"/>
      <c r="AI378" s="157"/>
      <c r="AJ378" s="265"/>
    </row>
    <row r="379" spans="1:39" ht="18" customHeight="1" thickBot="1">
      <c r="A379" s="286"/>
      <c r="B379" s="287"/>
      <c r="C379" s="287"/>
      <c r="D379" s="287"/>
      <c r="E379" s="287"/>
      <c r="F379" s="287"/>
      <c r="G379" s="287"/>
      <c r="H379" s="288"/>
      <c r="I379" s="287"/>
      <c r="J379" s="288"/>
      <c r="K379" s="289"/>
      <c r="L379" s="6"/>
      <c r="M379" s="6"/>
      <c r="N379" s="6"/>
      <c r="O379" s="268">
        <v>5</v>
      </c>
      <c r="P379" s="269" t="s">
        <v>115</v>
      </c>
      <c r="Q379" s="273"/>
      <c r="R379" s="258"/>
      <c r="S379" s="259"/>
      <c r="T379" s="271"/>
      <c r="U379" s="807" t="s">
        <v>103</v>
      </c>
      <c r="V379" s="808"/>
      <c r="W379" s="262"/>
      <c r="X379" s="263"/>
      <c r="Y379" s="264"/>
      <c r="Z379" s="6"/>
      <c r="AA379" s="99" t="s">
        <v>116</v>
      </c>
      <c r="AB379" s="98">
        <v>0.25</v>
      </c>
      <c r="AC379" s="98">
        <v>0.1</v>
      </c>
      <c r="AD379" s="91" t="s">
        <v>21</v>
      </c>
      <c r="AE379" s="152"/>
      <c r="AF379" s="2"/>
      <c r="AG379" s="173" t="s">
        <v>117</v>
      </c>
      <c r="AH379" s="153"/>
      <c r="AI379" s="172"/>
      <c r="AJ379" s="290" t="s">
        <v>118</v>
      </c>
    </row>
    <row r="380" spans="1:39" ht="18" customHeight="1" thickTop="1">
      <c r="A380" s="291" t="s">
        <v>119</v>
      </c>
      <c r="B380" s="292"/>
      <c r="C380" s="292"/>
      <c r="D380" s="292"/>
      <c r="E380" s="292"/>
      <c r="F380" s="293"/>
      <c r="G380" s="293"/>
      <c r="H380" s="294"/>
      <c r="I380" s="295"/>
      <c r="J380" s="296"/>
      <c r="K380" s="297"/>
      <c r="L380" s="6"/>
      <c r="M380" s="6"/>
      <c r="N380" s="6"/>
      <c r="O380" s="268">
        <v>6</v>
      </c>
      <c r="P380" s="269" t="s">
        <v>120</v>
      </c>
      <c r="Q380" s="273"/>
      <c r="R380" s="258"/>
      <c r="S380" s="259"/>
      <c r="T380" s="274"/>
      <c r="U380" s="807" t="s">
        <v>103</v>
      </c>
      <c r="V380" s="808"/>
      <c r="W380" s="262"/>
      <c r="X380" s="263"/>
      <c r="Y380" s="264"/>
      <c r="Z380" s="6"/>
      <c r="AA380" s="99" t="s">
        <v>121</v>
      </c>
      <c r="AB380" s="98">
        <v>2</v>
      </c>
      <c r="AC380" s="98">
        <v>0.8</v>
      </c>
      <c r="AD380" s="91" t="s">
        <v>32</v>
      </c>
      <c r="AE380" s="152"/>
      <c r="AF380" s="5"/>
      <c r="AG380" s="90" t="s">
        <v>35</v>
      </c>
      <c r="AH380" s="90" t="s">
        <v>10</v>
      </c>
      <c r="AI380" s="91"/>
      <c r="AJ380" s="298"/>
    </row>
    <row r="381" spans="1:39" ht="18" customHeight="1">
      <c r="A381" s="299" t="s">
        <v>122</v>
      </c>
      <c r="B381" s="300"/>
      <c r="C381" s="300"/>
      <c r="D381" s="300"/>
      <c r="E381" s="300"/>
      <c r="F381" s="273"/>
      <c r="G381" s="273"/>
      <c r="H381" s="301"/>
      <c r="I381" s="302"/>
      <c r="J381" s="303" t="s">
        <v>123</v>
      </c>
      <c r="K381" s="304"/>
      <c r="L381" s="6"/>
      <c r="M381" s="6"/>
      <c r="N381" s="6"/>
      <c r="O381" s="268">
        <v>7</v>
      </c>
      <c r="P381" s="269" t="s">
        <v>124</v>
      </c>
      <c r="Q381" s="273"/>
      <c r="R381" s="258"/>
      <c r="S381" s="259"/>
      <c r="T381" s="271"/>
      <c r="U381" s="807" t="s">
        <v>103</v>
      </c>
      <c r="V381" s="808"/>
      <c r="W381" s="262"/>
      <c r="X381" s="263"/>
      <c r="Y381" s="264"/>
      <c r="Z381" s="6"/>
      <c r="AA381" s="99" t="s">
        <v>125</v>
      </c>
      <c r="AB381" s="98"/>
      <c r="AC381" s="98"/>
      <c r="AD381" s="91"/>
      <c r="AE381" s="152"/>
      <c r="AF381" s="5"/>
      <c r="AG381" s="117" t="s">
        <v>64</v>
      </c>
      <c r="AH381" s="117" t="s">
        <v>126</v>
      </c>
      <c r="AI381" s="91">
        <v>0.33050000000000002</v>
      </c>
      <c r="AJ381" s="298">
        <v>0.37190000000000001</v>
      </c>
    </row>
    <row r="382" spans="1:39" ht="18" customHeight="1">
      <c r="A382" s="299"/>
      <c r="B382" s="300"/>
      <c r="C382" s="300"/>
      <c r="D382" s="300"/>
      <c r="E382" s="300"/>
      <c r="F382" s="273"/>
      <c r="G382" s="273"/>
      <c r="H382" s="301"/>
      <c r="I382" s="302"/>
      <c r="J382" s="303"/>
      <c r="K382" s="304"/>
      <c r="L382" s="6"/>
      <c r="M382" s="6"/>
      <c r="N382" s="6"/>
      <c r="O382" s="305"/>
      <c r="P382" s="306"/>
      <c r="Q382" s="306"/>
      <c r="R382" s="306"/>
      <c r="S382" s="307"/>
      <c r="T382" s="308"/>
      <c r="U382" s="309"/>
      <c r="V382" s="309"/>
      <c r="W382" s="310"/>
      <c r="X382" s="311"/>
      <c r="Y382" s="312"/>
      <c r="Z382" s="6"/>
      <c r="AA382" s="99"/>
      <c r="AB382" s="98"/>
      <c r="AC382" s="98"/>
      <c r="AD382" s="91"/>
      <c r="AE382" s="152"/>
      <c r="AF382" s="5"/>
      <c r="AG382" s="117" t="s">
        <v>127</v>
      </c>
      <c r="AH382" s="117" t="s">
        <v>128</v>
      </c>
      <c r="AI382" s="91">
        <v>0.3201</v>
      </c>
      <c r="AJ382" s="298">
        <v>0.1759</v>
      </c>
    </row>
    <row r="383" spans="1:39" ht="18" customHeight="1" thickBot="1">
      <c r="A383" s="299" t="s">
        <v>153</v>
      </c>
      <c r="B383" s="300"/>
      <c r="C383" s="300"/>
      <c r="D383" s="300"/>
      <c r="E383" s="300"/>
      <c r="F383" s="273"/>
      <c r="G383" s="273"/>
      <c r="H383" s="301"/>
      <c r="I383" s="302"/>
      <c r="J383" s="303"/>
      <c r="K383" s="304"/>
      <c r="L383" s="6"/>
      <c r="M383" s="6"/>
      <c r="N383" s="6"/>
      <c r="O383" s="316" t="str">
        <f>IF(T383=0,"",O381+1)</f>
        <v/>
      </c>
      <c r="P383" s="137"/>
      <c r="Q383" s="137"/>
      <c r="R383" s="137"/>
      <c r="S383" s="137"/>
      <c r="T383" s="317"/>
      <c r="U383" s="318"/>
      <c r="V383" s="318"/>
      <c r="W383" s="319"/>
      <c r="X383" s="141"/>
      <c r="Y383" s="142"/>
      <c r="Z383" s="6"/>
      <c r="AA383" s="99" t="str">
        <f>AB366</f>
        <v>Conc. Mixer</v>
      </c>
      <c r="AB383" s="98"/>
      <c r="AC383" s="98"/>
      <c r="AD383" s="91"/>
      <c r="AE383" s="152"/>
      <c r="AF383" s="5"/>
      <c r="AG383" s="117" t="s">
        <v>129</v>
      </c>
      <c r="AH383" s="117" t="s">
        <v>130</v>
      </c>
      <c r="AI383" s="91"/>
      <c r="AJ383" s="298">
        <v>0.1331</v>
      </c>
    </row>
    <row r="384" spans="1:39" ht="18" customHeight="1" thickTop="1">
      <c r="A384" s="299" t="s">
        <v>154</v>
      </c>
      <c r="B384" s="313"/>
      <c r="C384" s="313"/>
      <c r="D384" s="313"/>
      <c r="E384" s="313"/>
      <c r="F384" s="314"/>
      <c r="G384" s="314"/>
      <c r="H384" s="315"/>
      <c r="I384" s="302"/>
      <c r="J384" s="303" t="s">
        <v>123</v>
      </c>
      <c r="K384" s="304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320"/>
      <c r="Z384" s="6"/>
      <c r="AA384" s="99" t="str">
        <f>AB367</f>
        <v>Water Tanker</v>
      </c>
      <c r="AB384" s="98"/>
      <c r="AC384" s="98"/>
      <c r="AD384" s="91"/>
      <c r="AE384" s="152"/>
      <c r="AF384" s="5"/>
      <c r="AG384" s="117" t="s">
        <v>41</v>
      </c>
      <c r="AH384" s="117"/>
      <c r="AI384" s="91"/>
      <c r="AJ384" s="298"/>
    </row>
    <row r="385" spans="1:35" ht="18" customHeight="1">
      <c r="A385" s="299" t="s">
        <v>155</v>
      </c>
      <c r="B385" s="313"/>
      <c r="C385" s="313"/>
      <c r="D385" s="313"/>
      <c r="E385" s="313"/>
      <c r="F385" s="314"/>
      <c r="G385" s="314"/>
      <c r="H385" s="315"/>
      <c r="I385" s="302"/>
      <c r="J385" s="303" t="s">
        <v>123</v>
      </c>
      <c r="K385" s="304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321"/>
      <c r="Z385" s="6"/>
      <c r="AA385" s="99"/>
      <c r="AB385" s="98"/>
      <c r="AC385" s="98"/>
      <c r="AD385" s="91"/>
      <c r="AE385" s="152"/>
      <c r="AF385" s="5"/>
      <c r="AG385" s="117" t="s">
        <v>131</v>
      </c>
      <c r="AH385" s="117"/>
      <c r="AI385" s="91"/>
    </row>
    <row r="386" spans="1:35" ht="18" customHeight="1">
      <c r="A386" s="299" t="s">
        <v>156</v>
      </c>
      <c r="B386" s="313"/>
      <c r="C386" s="313"/>
      <c r="D386" s="313"/>
      <c r="E386" s="313"/>
      <c r="F386" s="314"/>
      <c r="G386" s="314"/>
      <c r="H386" s="315"/>
      <c r="I386" s="302"/>
      <c r="J386" s="303" t="s">
        <v>123</v>
      </c>
      <c r="K386" s="304"/>
      <c r="L386" s="6"/>
      <c r="M386" s="24" t="s">
        <v>132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321"/>
      <c r="Z386" s="6"/>
      <c r="AA386" s="99"/>
      <c r="AB386" s="98"/>
      <c r="AC386" s="98"/>
      <c r="AD386" s="91"/>
      <c r="AE386" s="152"/>
      <c r="AF386" s="5"/>
      <c r="AG386" s="117" t="s">
        <v>91</v>
      </c>
      <c r="AH386" s="117"/>
      <c r="AI386" s="91"/>
    </row>
    <row r="387" spans="1:35" ht="17.25" customHeight="1">
      <c r="A387" s="299"/>
      <c r="B387" s="313"/>
      <c r="C387" s="313"/>
      <c r="D387" s="313"/>
      <c r="E387" s="313"/>
      <c r="F387" s="314"/>
      <c r="G387" s="314"/>
      <c r="H387" s="315"/>
      <c r="I387" s="302"/>
      <c r="J387" s="303" t="s">
        <v>123</v>
      </c>
      <c r="K387" s="304"/>
      <c r="L387" s="6"/>
      <c r="M387" s="267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321"/>
      <c r="Z387" s="6"/>
      <c r="AA387" s="238"/>
      <c r="AB387" s="112"/>
      <c r="AC387" s="112"/>
      <c r="AD387" s="157"/>
      <c r="AE387" s="152"/>
      <c r="AF387" s="5"/>
      <c r="AG387" s="117" t="s">
        <v>133</v>
      </c>
      <c r="AH387" s="117"/>
      <c r="AI387" s="91"/>
    </row>
    <row r="388" spans="1:35" ht="16.5" thickBot="1">
      <c r="A388" s="299" t="s">
        <v>157</v>
      </c>
      <c r="B388" s="313"/>
      <c r="C388" s="313"/>
      <c r="D388" s="313"/>
      <c r="E388" s="313"/>
      <c r="F388" s="314"/>
      <c r="G388" s="314"/>
      <c r="H388" s="315"/>
      <c r="I388" s="302"/>
      <c r="J388" s="303"/>
      <c r="K388" s="304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322"/>
      <c r="Z388" s="6"/>
      <c r="AA388" s="323" t="s">
        <v>134</v>
      </c>
      <c r="AB388" s="152"/>
      <c r="AC388" s="152"/>
      <c r="AD388" s="152"/>
      <c r="AE388" s="152"/>
      <c r="AF388" s="5"/>
      <c r="AG388" s="117" t="s">
        <v>43</v>
      </c>
      <c r="AH388" s="117"/>
      <c r="AI388" s="91"/>
    </row>
    <row r="389" spans="1:35" ht="15" customHeight="1" thickTop="1">
      <c r="A389" s="299" t="s">
        <v>158</v>
      </c>
      <c r="B389" s="313"/>
      <c r="C389" s="313"/>
      <c r="D389" s="313"/>
      <c r="E389" s="313"/>
      <c r="F389" s="314"/>
      <c r="G389" s="314"/>
      <c r="H389" s="315"/>
      <c r="I389" s="302"/>
      <c r="J389" s="303" t="s">
        <v>123</v>
      </c>
      <c r="K389" s="304"/>
      <c r="L389" s="6"/>
      <c r="M389" s="324"/>
      <c r="N389" s="325"/>
      <c r="O389" s="325"/>
      <c r="P389" s="326"/>
      <c r="Q389" s="326"/>
      <c r="R389" s="327"/>
      <c r="S389" s="326"/>
      <c r="T389" s="798" t="s">
        <v>135</v>
      </c>
      <c r="U389" s="799"/>
      <c r="V389" s="799"/>
      <c r="W389" s="799"/>
      <c r="X389" s="799"/>
      <c r="Y389" s="800"/>
      <c r="Z389" s="6"/>
      <c r="AF389" s="41"/>
      <c r="AG389" s="42"/>
      <c r="AH389" s="42"/>
      <c r="AI389" s="43"/>
    </row>
    <row r="390" spans="1:35" ht="18" customHeight="1">
      <c r="A390" s="299" t="s">
        <v>159</v>
      </c>
      <c r="B390" s="313"/>
      <c r="C390" s="313"/>
      <c r="D390" s="313"/>
      <c r="E390" s="313"/>
      <c r="F390" s="314"/>
      <c r="G390" s="314"/>
      <c r="H390" s="315"/>
      <c r="I390" s="302"/>
      <c r="J390" s="303" t="s">
        <v>123</v>
      </c>
      <c r="K390" s="304"/>
      <c r="L390" s="6"/>
      <c r="M390" s="328" t="s">
        <v>26</v>
      </c>
      <c r="N390" s="282" t="s">
        <v>136</v>
      </c>
      <c r="O390" s="282"/>
      <c r="P390" s="329"/>
      <c r="Q390" s="329" t="s">
        <v>137</v>
      </c>
      <c r="R390" s="330" t="s">
        <v>25</v>
      </c>
      <c r="S390" s="329"/>
      <c r="T390" s="282" t="s">
        <v>138</v>
      </c>
      <c r="U390" s="282"/>
      <c r="V390" s="282"/>
      <c r="W390" s="282"/>
      <c r="X390" s="282"/>
      <c r="Y390" s="285"/>
      <c r="AA390" s="1" t="s">
        <v>139</v>
      </c>
      <c r="AB390" s="1">
        <v>1.1000000000000001</v>
      </c>
    </row>
    <row r="391" spans="1:35" ht="18" customHeight="1" thickBot="1">
      <c r="A391" s="299" t="s">
        <v>160</v>
      </c>
      <c r="B391" s="313"/>
      <c r="C391" s="313"/>
      <c r="D391" s="313"/>
      <c r="E391" s="313"/>
      <c r="F391" s="314"/>
      <c r="G391" s="314"/>
      <c r="H391" s="315"/>
      <c r="I391" s="302"/>
      <c r="J391" s="303" t="s">
        <v>123</v>
      </c>
      <c r="K391" s="304"/>
      <c r="L391" s="6"/>
      <c r="M391" s="331"/>
      <c r="N391" s="332"/>
      <c r="O391" s="332"/>
      <c r="P391" s="333"/>
      <c r="Q391" s="333"/>
      <c r="R391" s="334"/>
      <c r="S391" s="333"/>
      <c r="T391" s="335" t="s">
        <v>140</v>
      </c>
      <c r="U391" s="335"/>
      <c r="V391" s="335"/>
      <c r="W391" s="335"/>
      <c r="X391" s="335"/>
      <c r="Y391" s="285"/>
      <c r="AA391" s="1" t="s">
        <v>141</v>
      </c>
      <c r="AB391" s="1">
        <v>2.5000000000000001E-3</v>
      </c>
    </row>
    <row r="392" spans="1:35" ht="18" customHeight="1" thickTop="1">
      <c r="A392" s="299" t="s">
        <v>161</v>
      </c>
      <c r="B392" s="313"/>
      <c r="C392" s="313"/>
      <c r="D392" s="313"/>
      <c r="E392" s="313"/>
      <c r="F392" s="314"/>
      <c r="G392" s="314"/>
      <c r="H392" s="315"/>
      <c r="I392" s="302"/>
      <c r="J392" s="303" t="s">
        <v>123</v>
      </c>
      <c r="K392" s="304"/>
      <c r="L392" s="6"/>
      <c r="M392" s="336"/>
      <c r="N392" s="65"/>
      <c r="O392" s="65"/>
      <c r="P392" s="66"/>
      <c r="Q392" s="66"/>
      <c r="R392" s="337"/>
      <c r="S392" s="66"/>
      <c r="T392" s="65"/>
      <c r="U392" s="65"/>
      <c r="V392" s="65"/>
      <c r="W392" s="65"/>
      <c r="X392" s="65"/>
      <c r="Y392" s="338"/>
    </row>
    <row r="393" spans="1:35" ht="18" customHeight="1" thickBot="1">
      <c r="A393" s="299" t="s">
        <v>162</v>
      </c>
      <c r="B393" s="313"/>
      <c r="C393" s="313"/>
      <c r="D393" s="313"/>
      <c r="E393" s="313"/>
      <c r="F393" s="314"/>
      <c r="G393" s="314"/>
      <c r="H393" s="315"/>
      <c r="I393" s="302"/>
      <c r="J393" s="303" t="s">
        <v>123</v>
      </c>
      <c r="K393" s="341"/>
      <c r="L393" s="6"/>
      <c r="M393" s="342"/>
      <c r="N393" s="258"/>
      <c r="O393" s="258"/>
      <c r="P393" s="343"/>
      <c r="Q393" s="343"/>
      <c r="R393" s="344"/>
      <c r="S393" s="343"/>
      <c r="T393" s="258"/>
      <c r="U393" s="258"/>
      <c r="V393" s="258"/>
      <c r="W393" s="258"/>
      <c r="X393" s="258"/>
      <c r="Y393" s="345"/>
      <c r="AA393" s="346" t="s">
        <v>142</v>
      </c>
    </row>
    <row r="394" spans="1:35" ht="18" customHeight="1" thickTop="1">
      <c r="A394" s="347"/>
      <c r="B394" s="348"/>
      <c r="C394" s="348"/>
      <c r="D394" s="348"/>
      <c r="E394" s="348"/>
      <c r="F394" s="349"/>
      <c r="G394" s="349"/>
      <c r="H394" s="349"/>
      <c r="I394" s="350"/>
      <c r="J394" s="351"/>
      <c r="K394" s="352"/>
      <c r="L394" s="6"/>
      <c r="M394" s="342"/>
      <c r="N394" s="258"/>
      <c r="O394" s="258"/>
      <c r="P394" s="343"/>
      <c r="Q394" s="343"/>
      <c r="R394" s="344"/>
      <c r="S394" s="343"/>
      <c r="T394" s="258"/>
      <c r="U394" s="258"/>
      <c r="V394" s="258"/>
      <c r="W394" s="258"/>
      <c r="X394" s="258"/>
      <c r="Y394" s="345"/>
      <c r="AA394" s="1" t="s">
        <v>143</v>
      </c>
      <c r="AC394" s="1">
        <v>1</v>
      </c>
    </row>
    <row r="395" spans="1:35" ht="18" customHeight="1">
      <c r="A395" s="353"/>
      <c r="B395" s="339"/>
      <c r="C395" s="339"/>
      <c r="D395" s="339"/>
      <c r="E395" s="339"/>
      <c r="F395" s="16"/>
      <c r="G395" s="16"/>
      <c r="H395" s="16"/>
      <c r="I395" s="340"/>
      <c r="J395" s="354"/>
      <c r="K395" s="355"/>
      <c r="L395" s="6"/>
      <c r="M395" s="342"/>
      <c r="N395" s="258"/>
      <c r="O395" s="258"/>
      <c r="P395" s="343"/>
      <c r="Q395" s="343"/>
      <c r="R395" s="344"/>
      <c r="S395" s="343"/>
      <c r="T395" s="258"/>
      <c r="U395" s="258"/>
      <c r="V395" s="258"/>
      <c r="W395" s="258"/>
      <c r="X395" s="258"/>
      <c r="Y395" s="345"/>
      <c r="AA395" s="1" t="s">
        <v>144</v>
      </c>
      <c r="AC395" s="1">
        <v>2</v>
      </c>
    </row>
    <row r="396" spans="1:35" ht="18" customHeight="1">
      <c r="A396" s="353"/>
      <c r="B396" s="339"/>
      <c r="C396" s="339"/>
      <c r="D396" s="339"/>
      <c r="E396" s="339"/>
      <c r="F396" s="16"/>
      <c r="G396" s="16"/>
      <c r="H396" s="16"/>
      <c r="I396" s="340"/>
      <c r="J396" s="354"/>
      <c r="K396" s="355"/>
      <c r="L396" s="6"/>
      <c r="M396" s="342"/>
      <c r="N396" s="258"/>
      <c r="O396" s="258"/>
      <c r="P396" s="343"/>
      <c r="Q396" s="343"/>
      <c r="R396" s="344"/>
      <c r="S396" s="343"/>
      <c r="T396" s="258"/>
      <c r="U396" s="258"/>
      <c r="V396" s="258"/>
      <c r="W396" s="258"/>
      <c r="X396" s="258"/>
      <c r="Y396" s="345"/>
      <c r="AA396" s="1" t="s">
        <v>48</v>
      </c>
      <c r="AC396" s="1">
        <v>0.04</v>
      </c>
    </row>
    <row r="397" spans="1:35" ht="18" customHeight="1">
      <c r="A397" s="353"/>
      <c r="B397" s="339"/>
      <c r="C397" s="339"/>
      <c r="D397" s="339"/>
      <c r="E397" s="339"/>
      <c r="F397" s="16"/>
      <c r="G397" s="16"/>
      <c r="H397" s="16"/>
      <c r="I397" s="340"/>
      <c r="J397" s="354"/>
      <c r="K397" s="355"/>
      <c r="L397" s="6"/>
      <c r="M397" s="342"/>
      <c r="N397" s="258"/>
      <c r="O397" s="258"/>
      <c r="P397" s="343"/>
      <c r="Q397" s="343"/>
      <c r="R397" s="344"/>
      <c r="S397" s="343"/>
      <c r="T397" s="258"/>
      <c r="U397" s="258"/>
      <c r="V397" s="258"/>
      <c r="W397" s="258"/>
      <c r="X397" s="258"/>
      <c r="Y397" s="345"/>
      <c r="AA397" s="1" t="s">
        <v>145</v>
      </c>
      <c r="AC397" s="1">
        <v>1.5</v>
      </c>
    </row>
    <row r="398" spans="1:35" ht="18" customHeight="1" thickBot="1">
      <c r="A398" s="356"/>
      <c r="B398" s="6"/>
      <c r="C398" s="6"/>
      <c r="D398" s="6"/>
      <c r="E398" s="6"/>
      <c r="F398" s="6"/>
      <c r="G398" s="6"/>
      <c r="H398" s="6"/>
      <c r="I398" s="357"/>
      <c r="J398" s="358"/>
      <c r="K398" s="355"/>
      <c r="L398" s="6"/>
      <c r="M398" s="359"/>
      <c r="N398" s="137"/>
      <c r="O398" s="137"/>
      <c r="P398" s="138"/>
      <c r="Q398" s="138"/>
      <c r="R398" s="360"/>
      <c r="S398" s="138"/>
      <c r="T398" s="137"/>
      <c r="U398" s="137"/>
      <c r="V398" s="137"/>
      <c r="W398" s="137"/>
      <c r="X398" s="137"/>
      <c r="Y398" s="361"/>
      <c r="AA398" s="1" t="s">
        <v>146</v>
      </c>
      <c r="AC398" s="1">
        <v>0.86309999999999998</v>
      </c>
    </row>
    <row r="399" spans="1:35" ht="12" thickTop="1">
      <c r="A399" s="362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321"/>
      <c r="Z399" s="6"/>
    </row>
    <row r="400" spans="1:35" ht="15">
      <c r="A400" s="266" t="s">
        <v>147</v>
      </c>
      <c r="B400" s="267"/>
      <c r="C400" s="267"/>
      <c r="D400" s="267"/>
      <c r="E400" s="267"/>
      <c r="F400" s="267"/>
      <c r="G400" s="267"/>
      <c r="H400" s="267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321"/>
      <c r="Z400" s="6"/>
    </row>
    <row r="401" spans="1:119" ht="12" thickBot="1">
      <c r="A401" s="363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321"/>
      <c r="Z401" s="6"/>
    </row>
    <row r="402" spans="1:119" ht="13.5" customHeight="1" thickTop="1">
      <c r="A402" s="364"/>
      <c r="B402" s="349"/>
      <c r="C402" s="349"/>
      <c r="D402" s="349"/>
      <c r="E402" s="349"/>
      <c r="F402" s="349"/>
      <c r="G402" s="365"/>
      <c r="H402" s="801" t="s">
        <v>148</v>
      </c>
      <c r="I402" s="801"/>
      <c r="J402" s="801"/>
      <c r="K402" s="801"/>
      <c r="L402" s="801"/>
      <c r="M402" s="801"/>
      <c r="N402" s="801"/>
      <c r="O402" s="801"/>
      <c r="P402" s="801"/>
      <c r="Q402" s="801"/>
      <c r="R402" s="801"/>
      <c r="S402" s="365"/>
      <c r="T402" s="803" t="s">
        <v>149</v>
      </c>
      <c r="U402" s="801"/>
      <c r="V402" s="801"/>
      <c r="W402" s="801"/>
      <c r="X402" s="801"/>
      <c r="Y402" s="804"/>
    </row>
    <row r="403" spans="1:119">
      <c r="A403" s="366"/>
      <c r="B403" s="367"/>
      <c r="C403" s="367"/>
      <c r="D403" s="367"/>
      <c r="E403" s="367"/>
      <c r="F403" s="367"/>
      <c r="G403" s="368"/>
      <c r="H403" s="802"/>
      <c r="I403" s="802"/>
      <c r="J403" s="802"/>
      <c r="K403" s="802"/>
      <c r="L403" s="802"/>
      <c r="M403" s="802"/>
      <c r="N403" s="802"/>
      <c r="O403" s="802"/>
      <c r="P403" s="802"/>
      <c r="Q403" s="802"/>
      <c r="R403" s="802"/>
      <c r="S403" s="368"/>
      <c r="T403" s="805"/>
      <c r="U403" s="802"/>
      <c r="V403" s="802"/>
      <c r="W403" s="802"/>
      <c r="X403" s="802"/>
      <c r="Y403" s="806"/>
    </row>
    <row r="404" spans="1:119" s="14" customFormat="1" ht="54.75" customHeight="1">
      <c r="A404" s="369" t="s">
        <v>150</v>
      </c>
      <c r="B404" s="370"/>
      <c r="C404" s="370"/>
      <c r="D404" s="370"/>
      <c r="E404" s="370"/>
      <c r="F404" s="370"/>
      <c r="G404" s="371"/>
      <c r="H404" s="370"/>
      <c r="I404" s="370"/>
      <c r="J404" s="370"/>
      <c r="K404" s="370"/>
      <c r="L404" s="370"/>
      <c r="M404" s="370"/>
      <c r="N404" s="370"/>
      <c r="O404" s="370"/>
      <c r="P404" s="370"/>
      <c r="Q404" s="370"/>
      <c r="R404" s="370"/>
      <c r="S404" s="370"/>
      <c r="T404" s="372" t="s">
        <v>151</v>
      </c>
      <c r="U404" s="370"/>
      <c r="V404" s="370"/>
      <c r="W404" s="370"/>
      <c r="X404" s="370"/>
      <c r="Y404" s="373"/>
    </row>
    <row r="405" spans="1:119" s="14" customFormat="1" ht="54.75" customHeight="1">
      <c r="A405" s="374" t="s">
        <v>163</v>
      </c>
      <c r="B405" s="375"/>
      <c r="C405" s="375"/>
      <c r="D405" s="375"/>
      <c r="E405" s="375"/>
      <c r="F405" s="375"/>
      <c r="G405" s="376"/>
      <c r="H405" s="375"/>
      <c r="I405" s="375"/>
      <c r="J405" s="375"/>
      <c r="K405" s="375"/>
      <c r="L405" s="375"/>
      <c r="M405" s="375"/>
      <c r="N405" s="375"/>
      <c r="O405" s="375"/>
      <c r="P405" s="375"/>
      <c r="Q405" s="375"/>
      <c r="R405" s="375"/>
      <c r="S405" s="375"/>
      <c r="T405" s="377" t="s">
        <v>151</v>
      </c>
      <c r="U405" s="375"/>
      <c r="V405" s="375"/>
      <c r="W405" s="375"/>
      <c r="X405" s="375"/>
      <c r="Y405" s="378"/>
    </row>
    <row r="406" spans="1:119" s="14" customFormat="1" ht="54.75" customHeight="1" thickBot="1">
      <c r="A406" s="385" t="s">
        <v>164</v>
      </c>
      <c r="B406" s="379"/>
      <c r="C406" s="379"/>
      <c r="D406" s="379"/>
      <c r="E406" s="379"/>
      <c r="F406" s="379"/>
      <c r="G406" s="380"/>
      <c r="H406" s="379"/>
      <c r="I406" s="379"/>
      <c r="J406" s="379"/>
      <c r="K406" s="379"/>
      <c r="L406" s="379"/>
      <c r="M406" s="379"/>
      <c r="N406" s="379"/>
      <c r="O406" s="379"/>
      <c r="P406" s="379"/>
      <c r="Q406" s="379"/>
      <c r="R406" s="379"/>
      <c r="S406" s="379"/>
      <c r="T406" s="381"/>
      <c r="U406" s="379"/>
      <c r="V406" s="379"/>
      <c r="W406" s="379"/>
      <c r="X406" s="379"/>
      <c r="Y406" s="382"/>
    </row>
    <row r="407" spans="1:119" ht="19.5" customHeight="1" thickTop="1">
      <c r="A407" s="901" t="s">
        <v>165</v>
      </c>
      <c r="B407" s="902"/>
      <c r="C407" s="902"/>
      <c r="D407" s="902"/>
      <c r="E407" s="902"/>
      <c r="F407" s="902"/>
      <c r="G407" s="902"/>
      <c r="H407" s="902"/>
      <c r="I407" s="902"/>
      <c r="J407" s="902"/>
      <c r="K407" s="902"/>
      <c r="L407" s="902"/>
      <c r="M407" s="903"/>
      <c r="N407" s="904" t="s">
        <v>1</v>
      </c>
      <c r="O407" s="905"/>
      <c r="P407" s="905"/>
      <c r="Q407" s="906"/>
      <c r="R407" s="910" t="s">
        <v>2</v>
      </c>
      <c r="S407" s="911"/>
      <c r="T407" s="911"/>
      <c r="U407" s="911"/>
      <c r="V407" s="911"/>
      <c r="W407" s="911"/>
      <c r="X407" s="911"/>
      <c r="Y407" s="912"/>
    </row>
    <row r="408" spans="1:119" ht="20.25" customHeight="1">
      <c r="A408" s="919" t="s">
        <v>166</v>
      </c>
      <c r="B408" s="920"/>
      <c r="C408" s="920"/>
      <c r="D408" s="920"/>
      <c r="E408" s="920"/>
      <c r="F408" s="920"/>
      <c r="G408" s="920"/>
      <c r="H408" s="920"/>
      <c r="I408" s="920"/>
      <c r="J408" s="920"/>
      <c r="K408" s="920"/>
      <c r="L408" s="920"/>
      <c r="M408" s="921"/>
      <c r="N408" s="907"/>
      <c r="O408" s="908"/>
      <c r="P408" s="908"/>
      <c r="Q408" s="909"/>
      <c r="R408" s="913"/>
      <c r="S408" s="914"/>
      <c r="T408" s="914"/>
      <c r="U408" s="914"/>
      <c r="V408" s="914"/>
      <c r="W408" s="914"/>
      <c r="X408" s="914"/>
      <c r="Y408" s="915"/>
    </row>
    <row r="409" spans="1:119" ht="15.75" customHeight="1" thickBot="1">
      <c r="A409" s="922" t="s">
        <v>3</v>
      </c>
      <c r="B409" s="923"/>
      <c r="C409" s="923"/>
      <c r="D409" s="923"/>
      <c r="E409" s="923"/>
      <c r="F409" s="923"/>
      <c r="G409" s="923"/>
      <c r="H409" s="923"/>
      <c r="I409" s="923"/>
      <c r="J409" s="923"/>
      <c r="K409" s="923"/>
      <c r="L409" s="923"/>
      <c r="M409" s="924"/>
      <c r="N409" s="907"/>
      <c r="O409" s="908"/>
      <c r="P409" s="908"/>
      <c r="Q409" s="909"/>
      <c r="R409" s="916"/>
      <c r="S409" s="917"/>
      <c r="T409" s="917"/>
      <c r="U409" s="917"/>
      <c r="V409" s="917"/>
      <c r="W409" s="917"/>
      <c r="X409" s="917"/>
      <c r="Y409" s="918"/>
    </row>
    <row r="410" spans="1:119" ht="19.5" customHeight="1" thickTop="1">
      <c r="A410" s="879" t="str">
        <f>A329</f>
        <v>KEGIATAN: PEMBANGUN JALAN PROVINSI PASAMAN - PASAMAN BARAT</v>
      </c>
      <c r="B410" s="880"/>
      <c r="C410" s="880"/>
      <c r="D410" s="880"/>
      <c r="E410" s="880"/>
      <c r="F410" s="880"/>
      <c r="G410" s="880"/>
      <c r="H410" s="880"/>
      <c r="I410" s="880"/>
      <c r="J410" s="880"/>
      <c r="K410" s="880"/>
      <c r="L410" s="880"/>
      <c r="M410" s="881"/>
      <c r="N410" s="882" t="s">
        <v>4</v>
      </c>
      <c r="O410" s="883"/>
      <c r="P410" s="886">
        <f>P329+1</f>
        <v>42113</v>
      </c>
      <c r="Q410" s="887"/>
      <c r="R410" s="890" t="s">
        <v>152</v>
      </c>
      <c r="S410" s="891"/>
      <c r="T410" s="891"/>
      <c r="U410" s="891"/>
      <c r="V410" s="891"/>
      <c r="W410" s="891"/>
      <c r="X410" s="891"/>
      <c r="Y410" s="892"/>
      <c r="AB410" s="2" t="s">
        <v>5</v>
      </c>
      <c r="AC410" s="3" t="s">
        <v>6</v>
      </c>
      <c r="AD410" s="4"/>
      <c r="AE410" s="2" t="s">
        <v>7</v>
      </c>
      <c r="AF410" s="3" t="s">
        <v>6</v>
      </c>
      <c r="AG410" s="4"/>
      <c r="AH410" s="2" t="s">
        <v>8</v>
      </c>
      <c r="AI410" s="3" t="s">
        <v>6</v>
      </c>
      <c r="AJ410" s="4" t="s">
        <v>9</v>
      </c>
    </row>
    <row r="411" spans="1:119" ht="15.75" customHeight="1">
      <c r="A411" s="879" t="str">
        <f>A330</f>
        <v>RUAS : LUBUK SIKAPING - TALU</v>
      </c>
      <c r="B411" s="880"/>
      <c r="C411" s="880"/>
      <c r="D411" s="880"/>
      <c r="E411" s="880"/>
      <c r="F411" s="880"/>
      <c r="G411" s="880"/>
      <c r="H411" s="880"/>
      <c r="I411" s="880"/>
      <c r="J411" s="880"/>
      <c r="K411" s="880"/>
      <c r="L411" s="880"/>
      <c r="M411" s="881"/>
      <c r="N411" s="882"/>
      <c r="O411" s="883"/>
      <c r="P411" s="886"/>
      <c r="Q411" s="887"/>
      <c r="R411" s="893"/>
      <c r="S411" s="894"/>
      <c r="T411" s="894"/>
      <c r="U411" s="894"/>
      <c r="V411" s="894"/>
      <c r="W411" s="894"/>
      <c r="X411" s="894"/>
      <c r="Y411" s="895"/>
      <c r="AB411" s="5" t="s">
        <v>10</v>
      </c>
      <c r="AC411" s="6"/>
      <c r="AD411" s="7"/>
      <c r="AE411" s="5" t="s">
        <v>10</v>
      </c>
      <c r="AF411" s="6"/>
      <c r="AG411" s="7"/>
      <c r="AH411" s="5" t="s">
        <v>10</v>
      </c>
      <c r="AI411" s="6"/>
      <c r="AJ411" s="7"/>
    </row>
    <row r="412" spans="1:119" s="14" customFormat="1" ht="4.5" customHeight="1" thickBot="1">
      <c r="A412" s="8"/>
      <c r="B412" s="9"/>
      <c r="C412" s="9"/>
      <c r="D412" s="9"/>
      <c r="E412" s="10"/>
      <c r="F412" s="9"/>
      <c r="G412" s="9"/>
      <c r="H412" s="11"/>
      <c r="I412" s="12"/>
      <c r="J412" s="12"/>
      <c r="K412" s="12"/>
      <c r="L412" s="12"/>
      <c r="M412" s="13"/>
      <c r="N412" s="884"/>
      <c r="O412" s="885"/>
      <c r="P412" s="888"/>
      <c r="Q412" s="889"/>
      <c r="R412" s="896"/>
      <c r="S412" s="897"/>
      <c r="T412" s="897"/>
      <c r="U412" s="897"/>
      <c r="V412" s="897"/>
      <c r="W412" s="897"/>
      <c r="X412" s="897"/>
      <c r="Y412" s="898"/>
      <c r="AB412" s="15"/>
      <c r="AC412" s="16"/>
      <c r="AD412" s="17"/>
      <c r="AE412" s="15"/>
      <c r="AF412" s="16"/>
      <c r="AG412" s="17"/>
      <c r="AH412" s="15"/>
      <c r="AI412" s="16"/>
      <c r="AJ412" s="17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</row>
    <row r="413" spans="1:119" ht="12" thickTop="1">
      <c r="A413" s="18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20"/>
      <c r="S413" s="19"/>
      <c r="T413" s="19"/>
      <c r="U413" s="19"/>
      <c r="V413" s="19"/>
      <c r="W413" s="21"/>
      <c r="X413" s="19"/>
      <c r="Y413" s="22"/>
      <c r="Z413" s="6"/>
      <c r="AA413" s="6"/>
      <c r="AB413" s="5" t="s">
        <v>11</v>
      </c>
      <c r="AC413" s="6">
        <v>1.1000000000000001</v>
      </c>
      <c r="AD413" s="7" t="s">
        <v>12</v>
      </c>
      <c r="AE413" s="5" t="s">
        <v>13</v>
      </c>
      <c r="AF413" s="6">
        <v>15</v>
      </c>
      <c r="AG413" s="7" t="s">
        <v>14</v>
      </c>
      <c r="AH413" s="5"/>
      <c r="AI413" s="6"/>
      <c r="AJ413" s="7"/>
    </row>
    <row r="414" spans="1:119" ht="15" customHeight="1">
      <c r="A414" s="23" t="s">
        <v>15</v>
      </c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24" t="s">
        <v>16</v>
      </c>
      <c r="P414" s="19"/>
      <c r="Q414" s="19"/>
      <c r="R414" s="19"/>
      <c r="S414" s="19"/>
      <c r="T414" s="19"/>
      <c r="U414" s="19"/>
      <c r="V414" s="19"/>
      <c r="W414" s="21"/>
      <c r="X414" s="19"/>
      <c r="Y414" s="22"/>
      <c r="Z414" s="6"/>
      <c r="AA414" s="6"/>
      <c r="AB414" s="5" t="s">
        <v>17</v>
      </c>
      <c r="AC414" s="25">
        <f>10/50</f>
        <v>0.2</v>
      </c>
      <c r="AD414" s="7" t="s">
        <v>18</v>
      </c>
      <c r="AE414" s="5" t="s">
        <v>17</v>
      </c>
      <c r="AF414" s="25">
        <f>10/50</f>
        <v>0.2</v>
      </c>
      <c r="AG414" s="7" t="s">
        <v>18</v>
      </c>
      <c r="AH414" s="5" t="s">
        <v>17</v>
      </c>
      <c r="AI414" s="25">
        <f>4.08/50</f>
        <v>8.1600000000000006E-2</v>
      </c>
      <c r="AJ414" s="7">
        <f>6.24/50</f>
        <v>0.12480000000000001</v>
      </c>
    </row>
    <row r="415" spans="1:119" ht="9" customHeight="1" thickBot="1">
      <c r="A415" s="26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24"/>
      <c r="P415" s="19"/>
      <c r="Q415" s="19"/>
      <c r="R415" s="19"/>
      <c r="S415" s="19"/>
      <c r="T415" s="19"/>
      <c r="U415" s="19"/>
      <c r="V415" s="19"/>
      <c r="W415" s="19"/>
      <c r="X415" s="19"/>
      <c r="Y415" s="27"/>
      <c r="Z415" s="6"/>
      <c r="AB415" s="5"/>
      <c r="AC415" s="25"/>
      <c r="AD415" s="7"/>
      <c r="AE415" s="5"/>
      <c r="AF415" s="25"/>
      <c r="AG415" s="7"/>
      <c r="AH415" s="5"/>
      <c r="AI415" s="25"/>
      <c r="AJ415" s="7"/>
    </row>
    <row r="416" spans="1:119" ht="13.5" thickTop="1">
      <c r="A416" s="899" t="s">
        <v>19</v>
      </c>
      <c r="B416" s="900"/>
      <c r="C416" s="28"/>
      <c r="D416" s="28"/>
      <c r="E416" s="28"/>
      <c r="F416" s="28"/>
      <c r="G416" s="28"/>
      <c r="H416" s="28"/>
      <c r="I416" s="29"/>
      <c r="J416" s="28"/>
      <c r="K416" s="29"/>
      <c r="L416" s="28"/>
      <c r="M416" s="30"/>
      <c r="N416" s="31"/>
      <c r="O416" s="32"/>
      <c r="P416" s="33"/>
      <c r="Q416" s="33"/>
      <c r="R416" s="34"/>
      <c r="S416" s="35"/>
      <c r="T416" s="36"/>
      <c r="U416" s="35"/>
      <c r="V416" s="36"/>
      <c r="W416" s="33"/>
      <c r="X416" s="33"/>
      <c r="Y416" s="37"/>
      <c r="Z416" s="6"/>
      <c r="AA416" s="6"/>
      <c r="AB416" s="5" t="s">
        <v>20</v>
      </c>
      <c r="AC416" s="6">
        <v>4.4999999999999998E-2</v>
      </c>
      <c r="AD416" s="7" t="s">
        <v>21</v>
      </c>
      <c r="AE416" s="5" t="s">
        <v>20</v>
      </c>
      <c r="AF416" s="6">
        <v>1.6E-2</v>
      </c>
      <c r="AG416" s="7" t="s">
        <v>21</v>
      </c>
      <c r="AH416" s="5" t="s">
        <v>20</v>
      </c>
      <c r="AI416" s="6">
        <v>9.7000000000000003E-3</v>
      </c>
      <c r="AJ416" s="7">
        <v>2.4E-2</v>
      </c>
    </row>
    <row r="417" spans="1:36" ht="12.75" customHeight="1">
      <c r="A417" s="869" t="s">
        <v>22</v>
      </c>
      <c r="B417" s="870"/>
      <c r="C417" s="871" t="s">
        <v>23</v>
      </c>
      <c r="D417" s="872"/>
      <c r="E417" s="872"/>
      <c r="F417" s="872"/>
      <c r="G417" s="872"/>
      <c r="H417" s="872"/>
      <c r="I417" s="873"/>
      <c r="J417" s="874" t="s">
        <v>24</v>
      </c>
      <c r="K417" s="875"/>
      <c r="L417" s="874" t="s">
        <v>25</v>
      </c>
      <c r="M417" s="876"/>
      <c r="N417" s="31"/>
      <c r="O417" s="38" t="s">
        <v>26</v>
      </c>
      <c r="P417" s="874" t="s">
        <v>27</v>
      </c>
      <c r="Q417" s="877"/>
      <c r="R417" s="875"/>
      <c r="S417" s="39" t="s">
        <v>24</v>
      </c>
      <c r="T417" s="40" t="s">
        <v>28</v>
      </c>
      <c r="U417" s="862" t="s">
        <v>29</v>
      </c>
      <c r="V417" s="878"/>
      <c r="W417" s="862" t="s">
        <v>30</v>
      </c>
      <c r="X417" s="863"/>
      <c r="Y417" s="864"/>
      <c r="Z417" s="6"/>
      <c r="AB417" s="41" t="s">
        <v>31</v>
      </c>
      <c r="AC417" s="42">
        <f>1.5/50</f>
        <v>0.03</v>
      </c>
      <c r="AD417" s="43" t="s">
        <v>32</v>
      </c>
      <c r="AE417" s="41"/>
      <c r="AF417" s="42"/>
      <c r="AG417" s="43"/>
      <c r="AH417" s="41"/>
      <c r="AI417" s="42"/>
      <c r="AJ417" s="43"/>
    </row>
    <row r="418" spans="1:36" ht="15.75" thickBot="1">
      <c r="A418" s="44"/>
      <c r="B418" s="45"/>
      <c r="C418" s="46"/>
      <c r="D418" s="46"/>
      <c r="E418" s="46"/>
      <c r="F418" s="46"/>
      <c r="G418" s="46"/>
      <c r="H418" s="46"/>
      <c r="I418" s="47"/>
      <c r="J418" s="46"/>
      <c r="K418" s="47"/>
      <c r="L418" s="46"/>
      <c r="M418" s="48"/>
      <c r="N418" s="31"/>
      <c r="O418" s="49"/>
      <c r="P418" s="50"/>
      <c r="Q418" s="50"/>
      <c r="R418" s="51"/>
      <c r="S418" s="50"/>
      <c r="T418" s="51"/>
      <c r="U418" s="50"/>
      <c r="V418" s="51"/>
      <c r="W418" s="50"/>
      <c r="X418" s="50"/>
      <c r="Y418" s="52"/>
      <c r="Z418" s="6"/>
      <c r="AB418" s="6"/>
      <c r="AC418" s="53"/>
      <c r="AD418" s="6"/>
      <c r="AE418" s="6"/>
      <c r="AF418" s="6"/>
      <c r="AG418" s="6"/>
      <c r="AH418" s="6"/>
    </row>
    <row r="419" spans="1:36" ht="11.25" customHeight="1" thickTop="1">
      <c r="A419" s="54"/>
      <c r="B419" s="55"/>
      <c r="C419" s="56"/>
      <c r="D419" s="57"/>
      <c r="E419" s="57"/>
      <c r="F419" s="57"/>
      <c r="G419" s="57"/>
      <c r="H419" s="57"/>
      <c r="I419" s="58"/>
      <c r="J419" s="59"/>
      <c r="K419" s="60"/>
      <c r="L419" s="61"/>
      <c r="M419" s="62"/>
      <c r="N419" s="6"/>
      <c r="O419" s="63"/>
      <c r="P419" s="64"/>
      <c r="Q419" s="65"/>
      <c r="R419" s="66"/>
      <c r="S419" s="67"/>
      <c r="T419" s="60"/>
      <c r="U419" s="68"/>
      <c r="V419" s="69"/>
      <c r="W419" s="70"/>
      <c r="X419" s="71"/>
      <c r="Y419" s="72"/>
      <c r="Z419" s="6"/>
      <c r="AB419" s="73"/>
      <c r="AC419" s="6"/>
      <c r="AD419" s="6"/>
      <c r="AE419" s="6"/>
      <c r="AF419" s="6"/>
      <c r="AG419" s="6"/>
      <c r="AH419" s="6"/>
    </row>
    <row r="420" spans="1:36" ht="18" customHeight="1">
      <c r="A420" s="1057" t="s">
        <v>170</v>
      </c>
      <c r="B420" s="1058"/>
      <c r="C420" s="1059" t="s">
        <v>171</v>
      </c>
      <c r="D420" s="1060"/>
      <c r="E420" s="1061"/>
      <c r="F420" s="1061"/>
      <c r="G420" s="1061"/>
      <c r="H420" s="1061"/>
      <c r="I420" s="1062"/>
      <c r="J420" s="1063">
        <f>0.300008823788935/7</f>
        <v>4.2858403398419287E-2</v>
      </c>
      <c r="K420" s="1064" t="s">
        <v>172</v>
      </c>
      <c r="L420" s="1065"/>
      <c r="M420" s="1066"/>
      <c r="N420" s="6"/>
      <c r="O420" s="80"/>
      <c r="P420" s="81"/>
      <c r="Q420" s="81"/>
      <c r="R420" s="81"/>
      <c r="S420" s="82"/>
      <c r="T420" s="83"/>
      <c r="U420" s="831"/>
      <c r="V420" s="832"/>
      <c r="W420" s="833"/>
      <c r="X420" s="834"/>
      <c r="Y420" s="835"/>
      <c r="Z420" s="6"/>
      <c r="AA420" s="859" t="s">
        <v>33</v>
      </c>
      <c r="AB420" s="860"/>
      <c r="AC420" s="860"/>
      <c r="AD420" s="861"/>
      <c r="AE420" s="6"/>
      <c r="AF420" s="6"/>
      <c r="AG420" s="84" t="s">
        <v>34</v>
      </c>
      <c r="AH420" s="391"/>
      <c r="AI420" s="391"/>
      <c r="AJ420" s="392"/>
    </row>
    <row r="421" spans="1:36" ht="18" customHeight="1">
      <c r="A421" s="1067" t="s">
        <v>173</v>
      </c>
      <c r="B421" s="1068"/>
      <c r="C421" s="1069" t="s">
        <v>174</v>
      </c>
      <c r="D421" s="1060"/>
      <c r="E421" s="1061"/>
      <c r="F421" s="1061"/>
      <c r="G421" s="1061"/>
      <c r="H421" s="1061"/>
      <c r="I421" s="1062"/>
      <c r="J421" s="1063">
        <f>0.0833333333333333/7</f>
        <v>1.1904761904761901E-2</v>
      </c>
      <c r="K421" s="1064" t="s">
        <v>172</v>
      </c>
      <c r="L421" s="1070"/>
      <c r="M421" s="1071"/>
      <c r="N421" s="86"/>
      <c r="O421" s="87"/>
      <c r="P421" s="88"/>
      <c r="Q421" s="89"/>
      <c r="R421" s="89"/>
      <c r="S421" s="82"/>
      <c r="T421" s="83"/>
      <c r="U421" s="831"/>
      <c r="V421" s="832"/>
      <c r="W421" s="833"/>
      <c r="X421" s="834"/>
      <c r="Y421" s="835"/>
      <c r="Z421" s="6"/>
      <c r="AA421" s="5"/>
      <c r="AB421" s="90" t="s">
        <v>35</v>
      </c>
      <c r="AC421" s="90" t="s">
        <v>36</v>
      </c>
      <c r="AD421" s="91"/>
      <c r="AE421" s="6"/>
      <c r="AF421" s="6"/>
      <c r="AG421" s="92" t="s">
        <v>35</v>
      </c>
      <c r="AH421" s="93" t="s">
        <v>36</v>
      </c>
      <c r="AI421" s="94" t="s">
        <v>10</v>
      </c>
      <c r="AJ421" s="95"/>
    </row>
    <row r="422" spans="1:36" ht="18" customHeight="1">
      <c r="A422" s="1067"/>
      <c r="B422" s="1068"/>
      <c r="C422" s="1069"/>
      <c r="D422" s="1060"/>
      <c r="E422" s="1061"/>
      <c r="F422" s="1061"/>
      <c r="G422" s="1061"/>
      <c r="H422" s="1061"/>
      <c r="I422" s="1062"/>
      <c r="J422" s="692"/>
      <c r="K422" s="1064"/>
      <c r="L422" s="1070"/>
      <c r="M422" s="1071"/>
      <c r="N422" s="86"/>
      <c r="O422" s="87"/>
      <c r="P422" s="88"/>
      <c r="Q422" s="89"/>
      <c r="R422" s="89"/>
      <c r="S422" s="82"/>
      <c r="T422" s="97"/>
      <c r="U422" s="831"/>
      <c r="V422" s="832"/>
      <c r="W422" s="833"/>
      <c r="X422" s="834"/>
      <c r="Y422" s="835"/>
      <c r="Z422" s="6"/>
      <c r="AA422" s="5"/>
      <c r="AB422" s="98" t="s">
        <v>37</v>
      </c>
      <c r="AC422" s="98" t="s">
        <v>38</v>
      </c>
      <c r="AD422" s="91"/>
      <c r="AE422" s="6"/>
      <c r="AF422" s="6"/>
      <c r="AG422" s="99" t="s">
        <v>39</v>
      </c>
      <c r="AH422" s="98" t="s">
        <v>38</v>
      </c>
      <c r="AI422" s="90" t="s">
        <v>40</v>
      </c>
      <c r="AJ422" s="91">
        <v>1.08</v>
      </c>
    </row>
    <row r="423" spans="1:36" ht="18" customHeight="1">
      <c r="A423" s="1067"/>
      <c r="B423" s="1068"/>
      <c r="C423" s="1069"/>
      <c r="D423" s="1060"/>
      <c r="E423" s="1061"/>
      <c r="F423" s="1061"/>
      <c r="G423" s="1061"/>
      <c r="H423" s="1061"/>
      <c r="I423" s="1062"/>
      <c r="J423" s="692"/>
      <c r="K423" s="1064"/>
      <c r="L423" s="1070"/>
      <c r="M423" s="1071"/>
      <c r="N423" s="86"/>
      <c r="O423" s="87"/>
      <c r="P423" s="100"/>
      <c r="Q423" s="101"/>
      <c r="R423" s="101"/>
      <c r="S423" s="82"/>
      <c r="T423" s="102"/>
      <c r="U423" s="831"/>
      <c r="V423" s="832"/>
      <c r="W423" s="833"/>
      <c r="X423" s="834"/>
      <c r="Y423" s="835"/>
      <c r="Z423" s="6"/>
      <c r="AA423" s="5"/>
      <c r="AB423" s="98" t="s">
        <v>41</v>
      </c>
      <c r="AC423" s="98" t="s">
        <v>42</v>
      </c>
      <c r="AD423" s="91"/>
      <c r="AE423" s="6"/>
      <c r="AF423" s="6"/>
      <c r="AG423" s="99" t="s">
        <v>43</v>
      </c>
      <c r="AH423" s="98" t="s">
        <v>42</v>
      </c>
      <c r="AI423" s="98" t="s">
        <v>17</v>
      </c>
      <c r="AJ423" s="91">
        <f>161/50</f>
        <v>3.22</v>
      </c>
    </row>
    <row r="424" spans="1:36" ht="18" customHeight="1">
      <c r="A424" s="1067"/>
      <c r="B424" s="1068"/>
      <c r="C424" s="1069"/>
      <c r="D424" s="1060"/>
      <c r="E424" s="1061"/>
      <c r="F424" s="1061"/>
      <c r="G424" s="1061"/>
      <c r="H424" s="1061"/>
      <c r="I424" s="1062"/>
      <c r="J424" s="692"/>
      <c r="K424" s="1064"/>
      <c r="L424" s="1070"/>
      <c r="M424" s="1071"/>
      <c r="N424" s="103"/>
      <c r="O424" s="104"/>
      <c r="P424" s="105"/>
      <c r="Q424" s="106"/>
      <c r="R424" s="107"/>
      <c r="S424" s="108"/>
      <c r="T424" s="109"/>
      <c r="U424" s="831"/>
      <c r="V424" s="832"/>
      <c r="W424" s="833"/>
      <c r="X424" s="834"/>
      <c r="Y424" s="835"/>
      <c r="Z424" s="6"/>
      <c r="AA424" s="5"/>
      <c r="AB424" s="98" t="s">
        <v>43</v>
      </c>
      <c r="AC424" s="98"/>
      <c r="AD424" s="91"/>
      <c r="AE424" s="6"/>
      <c r="AF424" s="6"/>
      <c r="AG424" s="99"/>
      <c r="AH424" s="98" t="s">
        <v>44</v>
      </c>
      <c r="AI424" s="98" t="s">
        <v>45</v>
      </c>
      <c r="AJ424" s="91">
        <v>0.4829</v>
      </c>
    </row>
    <row r="425" spans="1:36" ht="17.25" customHeight="1">
      <c r="A425" s="1067"/>
      <c r="B425" s="1068"/>
      <c r="C425" s="1069"/>
      <c r="D425" s="1060"/>
      <c r="E425" s="1061"/>
      <c r="F425" s="1061"/>
      <c r="G425" s="1061"/>
      <c r="H425" s="1061"/>
      <c r="I425" s="1062"/>
      <c r="J425" s="692"/>
      <c r="K425" s="1064"/>
      <c r="L425" s="1070"/>
      <c r="M425" s="1071"/>
      <c r="N425" s="103"/>
      <c r="O425" s="104"/>
      <c r="P425" s="89"/>
      <c r="Q425" s="106"/>
      <c r="R425" s="110"/>
      <c r="S425" s="108"/>
      <c r="T425" s="111"/>
      <c r="U425" s="831"/>
      <c r="V425" s="832"/>
      <c r="W425" s="833"/>
      <c r="X425" s="834"/>
      <c r="Y425" s="835"/>
      <c r="Z425" s="6"/>
      <c r="AA425" s="41"/>
      <c r="AB425" s="42"/>
      <c r="AC425" s="112"/>
      <c r="AD425" s="43"/>
      <c r="AE425" s="98"/>
      <c r="AF425" s="98"/>
      <c r="AG425" s="99"/>
      <c r="AH425" s="98"/>
      <c r="AI425" s="98"/>
      <c r="AJ425" s="7"/>
    </row>
    <row r="426" spans="1:36" ht="17.25" customHeight="1">
      <c r="A426" s="1067"/>
      <c r="B426" s="1068"/>
      <c r="C426" s="1069"/>
      <c r="D426" s="1060"/>
      <c r="E426" s="1061"/>
      <c r="F426" s="1061"/>
      <c r="G426" s="1061"/>
      <c r="H426" s="1061"/>
      <c r="I426" s="1062"/>
      <c r="J426" s="692"/>
      <c r="K426" s="1064"/>
      <c r="L426" s="1070"/>
      <c r="M426" s="1071"/>
      <c r="N426" s="113"/>
      <c r="O426" s="104"/>
      <c r="P426" s="81"/>
      <c r="Q426" s="114"/>
      <c r="R426" s="115"/>
      <c r="S426" s="108"/>
      <c r="T426" s="116"/>
      <c r="U426" s="831"/>
      <c r="V426" s="832"/>
      <c r="W426" s="833"/>
      <c r="X426" s="834"/>
      <c r="Y426" s="835"/>
      <c r="Z426" s="6"/>
      <c r="AA426" s="836" t="s">
        <v>46</v>
      </c>
      <c r="AB426" s="837"/>
      <c r="AC426" s="837"/>
      <c r="AD426" s="837"/>
      <c r="AE426" s="838"/>
      <c r="AG426" s="859" t="s">
        <v>47</v>
      </c>
      <c r="AH426" s="860"/>
      <c r="AI426" s="860"/>
      <c r="AJ426" s="861"/>
    </row>
    <row r="427" spans="1:36" ht="17.25" customHeight="1">
      <c r="A427" s="1067"/>
      <c r="B427" s="1068"/>
      <c r="C427" s="1069"/>
      <c r="D427" s="1060"/>
      <c r="E427" s="1061"/>
      <c r="F427" s="1061"/>
      <c r="G427" s="1061"/>
      <c r="H427" s="1061"/>
      <c r="I427" s="1062"/>
      <c r="J427" s="692"/>
      <c r="K427" s="1064"/>
      <c r="L427" s="1070"/>
      <c r="M427" s="1071"/>
      <c r="N427" s="113"/>
      <c r="O427" s="104"/>
      <c r="P427" s="88"/>
      <c r="Q427" s="106"/>
      <c r="R427" s="110"/>
      <c r="S427" s="108"/>
      <c r="T427" s="116"/>
      <c r="U427" s="831"/>
      <c r="V427" s="832"/>
      <c r="W427" s="833"/>
      <c r="X427" s="834"/>
      <c r="Y427" s="835"/>
      <c r="Z427" s="6"/>
      <c r="AA427" s="99"/>
      <c r="AB427" s="98" t="s">
        <v>48</v>
      </c>
      <c r="AC427" s="98"/>
      <c r="AD427" s="98">
        <v>9.5000000000000001E-2</v>
      </c>
      <c r="AE427" s="91" t="s">
        <v>21</v>
      </c>
      <c r="AG427" s="5"/>
      <c r="AH427" s="90" t="s">
        <v>35</v>
      </c>
      <c r="AI427" s="90" t="s">
        <v>36</v>
      </c>
      <c r="AJ427" s="91"/>
    </row>
    <row r="428" spans="1:36" ht="18" customHeight="1">
      <c r="A428" s="1067"/>
      <c r="B428" s="1068"/>
      <c r="C428" s="1069"/>
      <c r="D428" s="1060"/>
      <c r="E428" s="1061"/>
      <c r="F428" s="1061"/>
      <c r="G428" s="1061"/>
      <c r="H428" s="1061"/>
      <c r="I428" s="1062"/>
      <c r="J428" s="692"/>
      <c r="K428" s="1064"/>
      <c r="L428" s="1070"/>
      <c r="M428" s="1071"/>
      <c r="N428" s="113"/>
      <c r="O428" s="104"/>
      <c r="P428" s="118"/>
      <c r="Q428" s="115"/>
      <c r="R428" s="115"/>
      <c r="S428" s="108"/>
      <c r="T428" s="109"/>
      <c r="U428" s="831"/>
      <c r="V428" s="832"/>
      <c r="W428" s="833"/>
      <c r="X428" s="834"/>
      <c r="Y428" s="835"/>
      <c r="Z428" s="6"/>
      <c r="AA428" s="99"/>
      <c r="AB428" s="383" t="s">
        <v>49</v>
      </c>
      <c r="AC428" s="98"/>
      <c r="AD428" s="98">
        <v>10.445</v>
      </c>
      <c r="AE428" s="91" t="s">
        <v>32</v>
      </c>
      <c r="AG428" s="5"/>
      <c r="AH428" s="98" t="s">
        <v>50</v>
      </c>
      <c r="AI428" s="98" t="s">
        <v>38</v>
      </c>
      <c r="AJ428" s="91"/>
    </row>
    <row r="429" spans="1:36" ht="18" customHeight="1">
      <c r="A429" s="1067"/>
      <c r="B429" s="1068"/>
      <c r="C429" s="1069"/>
      <c r="D429" s="1060"/>
      <c r="E429" s="1061"/>
      <c r="F429" s="1061"/>
      <c r="G429" s="1061"/>
      <c r="H429" s="1061"/>
      <c r="I429" s="1062"/>
      <c r="J429" s="692"/>
      <c r="K429" s="1064"/>
      <c r="L429" s="1070"/>
      <c r="M429" s="1071"/>
      <c r="N429" s="113"/>
      <c r="O429" s="104"/>
      <c r="P429" s="120"/>
      <c r="Q429" s="110"/>
      <c r="R429" s="110"/>
      <c r="S429" s="108"/>
      <c r="T429" s="109"/>
      <c r="U429" s="831"/>
      <c r="V429" s="832"/>
      <c r="W429" s="833"/>
      <c r="X429" s="834"/>
      <c r="Y429" s="835"/>
      <c r="Z429" s="6"/>
      <c r="AA429" s="99"/>
      <c r="AB429" s="384" t="s">
        <v>51</v>
      </c>
      <c r="AC429" s="98"/>
      <c r="AD429" s="98">
        <v>0.1187</v>
      </c>
      <c r="AE429" s="91" t="s">
        <v>21</v>
      </c>
      <c r="AG429" s="5"/>
      <c r="AH429" s="98" t="s">
        <v>41</v>
      </c>
      <c r="AI429" s="98" t="s">
        <v>42</v>
      </c>
      <c r="AJ429" s="91"/>
    </row>
    <row r="430" spans="1:36" ht="18" customHeight="1">
      <c r="A430" s="1067"/>
      <c r="B430" s="1068"/>
      <c r="C430" s="1069"/>
      <c r="D430" s="1060"/>
      <c r="E430" s="1061"/>
      <c r="F430" s="1061"/>
      <c r="G430" s="1061"/>
      <c r="H430" s="1061"/>
      <c r="I430" s="1062"/>
      <c r="J430" s="692"/>
      <c r="K430" s="1064"/>
      <c r="L430" s="1070"/>
      <c r="M430" s="1071"/>
      <c r="N430" s="113"/>
      <c r="O430" s="104"/>
      <c r="P430" s="120"/>
      <c r="Q430" s="122"/>
      <c r="R430" s="123"/>
      <c r="S430" s="108"/>
      <c r="T430" s="109"/>
      <c r="U430" s="831"/>
      <c r="V430" s="832"/>
      <c r="W430" s="833"/>
      <c r="X430" s="834"/>
      <c r="Y430" s="835"/>
      <c r="Z430" s="6"/>
      <c r="AA430" s="99"/>
      <c r="AB430" s="98" t="s">
        <v>52</v>
      </c>
      <c r="AC430" s="98"/>
      <c r="AD430" s="98">
        <v>0.75309999999999999</v>
      </c>
      <c r="AE430" s="91" t="s">
        <v>21</v>
      </c>
      <c r="AG430" s="5"/>
      <c r="AH430" s="98"/>
      <c r="AI430" s="98"/>
      <c r="AJ430" s="91"/>
    </row>
    <row r="431" spans="1:36" ht="18" customHeight="1">
      <c r="A431" s="1067"/>
      <c r="B431" s="1068"/>
      <c r="C431" s="1069"/>
      <c r="D431" s="1060"/>
      <c r="E431" s="1061"/>
      <c r="F431" s="1061"/>
      <c r="G431" s="1061"/>
      <c r="H431" s="1061"/>
      <c r="I431" s="1062"/>
      <c r="J431" s="692"/>
      <c r="K431" s="1064"/>
      <c r="L431" s="1070"/>
      <c r="M431" s="1071"/>
      <c r="N431" s="6"/>
      <c r="O431" s="104"/>
      <c r="P431" s="124"/>
      <c r="Q431" s="120"/>
      <c r="R431" s="120"/>
      <c r="S431" s="82"/>
      <c r="T431" s="109"/>
      <c r="U431" s="831"/>
      <c r="V431" s="832"/>
      <c r="W431" s="833"/>
      <c r="X431" s="834"/>
      <c r="Y431" s="835"/>
      <c r="Z431" s="6"/>
      <c r="AA431" s="99"/>
      <c r="AB431" s="98"/>
      <c r="AC431" s="125"/>
      <c r="AD431" s="125"/>
      <c r="AE431" s="91"/>
      <c r="AF431" s="98"/>
      <c r="AG431" s="41"/>
      <c r="AH431" s="42"/>
      <c r="AI431" s="112"/>
      <c r="AJ431" s="43"/>
    </row>
    <row r="432" spans="1:36" ht="18" customHeight="1">
      <c r="A432" s="1067"/>
      <c r="B432" s="1068"/>
      <c r="C432" s="1069"/>
      <c r="D432" s="1060"/>
      <c r="E432" s="1061"/>
      <c r="F432" s="1061"/>
      <c r="G432" s="1061"/>
      <c r="H432" s="1061"/>
      <c r="I432" s="1062"/>
      <c r="J432" s="692"/>
      <c r="K432" s="1064"/>
      <c r="L432" s="1070"/>
      <c r="M432" s="1071"/>
      <c r="N432" s="6"/>
      <c r="O432" s="104"/>
      <c r="P432" s="120"/>
      <c r="Q432" s="120"/>
      <c r="R432" s="120"/>
      <c r="S432" s="82"/>
      <c r="T432" s="109"/>
      <c r="U432" s="831"/>
      <c r="V432" s="832"/>
      <c r="W432" s="833"/>
      <c r="X432" s="834"/>
      <c r="Y432" s="835"/>
      <c r="Z432" s="6"/>
      <c r="AA432" s="99"/>
      <c r="AB432" s="98" t="s">
        <v>53</v>
      </c>
      <c r="AC432" s="126"/>
      <c r="AD432" s="127" t="s">
        <v>54</v>
      </c>
      <c r="AE432" s="91"/>
      <c r="AG432" s="128" t="s">
        <v>55</v>
      </c>
      <c r="AH432" s="128" t="s">
        <v>56</v>
      </c>
      <c r="AI432" s="129"/>
      <c r="AJ432" s="130"/>
    </row>
    <row r="433" spans="1:42" ht="18" customHeight="1">
      <c r="A433" s="1067"/>
      <c r="B433" s="1068"/>
      <c r="C433" s="1069"/>
      <c r="D433" s="1060"/>
      <c r="E433" s="1061"/>
      <c r="F433" s="1061"/>
      <c r="G433" s="1061"/>
      <c r="H433" s="1061"/>
      <c r="I433" s="1062"/>
      <c r="J433" s="692"/>
      <c r="K433" s="1064"/>
      <c r="L433" s="1070"/>
      <c r="M433" s="1071"/>
      <c r="N433" s="6"/>
      <c r="O433" s="104"/>
      <c r="P433" s="120"/>
      <c r="Q433" s="89"/>
      <c r="R433" s="89"/>
      <c r="S433" s="82"/>
      <c r="T433" s="116"/>
      <c r="U433" s="831"/>
      <c r="V433" s="832"/>
      <c r="W433" s="833"/>
      <c r="X433" s="834"/>
      <c r="Y433" s="835"/>
      <c r="Z433" s="6"/>
      <c r="AA433" s="99"/>
      <c r="AB433" s="98" t="s">
        <v>57</v>
      </c>
      <c r="AC433" s="98"/>
      <c r="AD433" s="98" t="s">
        <v>58</v>
      </c>
      <c r="AE433" s="91"/>
      <c r="AG433" s="5"/>
      <c r="AH433" s="90" t="s">
        <v>35</v>
      </c>
      <c r="AI433" s="90" t="s">
        <v>36</v>
      </c>
      <c r="AJ433" s="91"/>
    </row>
    <row r="434" spans="1:42" ht="18" customHeight="1">
      <c r="A434" s="1067"/>
      <c r="B434" s="1068"/>
      <c r="C434" s="1069"/>
      <c r="D434" s="1060"/>
      <c r="E434" s="1061"/>
      <c r="F434" s="1061"/>
      <c r="G434" s="1061"/>
      <c r="H434" s="1061"/>
      <c r="I434" s="1062"/>
      <c r="J434" s="692"/>
      <c r="K434" s="1064"/>
      <c r="L434" s="1070"/>
      <c r="M434" s="1071"/>
      <c r="N434" s="6"/>
      <c r="O434" s="80"/>
      <c r="P434" s="85"/>
      <c r="Q434" s="131"/>
      <c r="R434" s="132"/>
      <c r="S434" s="82"/>
      <c r="T434" s="133"/>
      <c r="U434" s="831"/>
      <c r="V434" s="832"/>
      <c r="W434" s="833"/>
      <c r="X434" s="834"/>
      <c r="Y434" s="835"/>
      <c r="Z434" s="6"/>
      <c r="AA434" s="99"/>
      <c r="AB434" s="98"/>
      <c r="AC434" s="98"/>
      <c r="AD434" s="98" t="s">
        <v>59</v>
      </c>
      <c r="AE434" s="91"/>
      <c r="AG434" s="5" t="str">
        <f>AH434</f>
        <v>Jack Hammer</v>
      </c>
      <c r="AH434" s="98" t="s">
        <v>60</v>
      </c>
      <c r="AI434" s="98" t="s">
        <v>38</v>
      </c>
      <c r="AJ434" s="91"/>
    </row>
    <row r="435" spans="1:42" ht="18" customHeight="1" thickBot="1">
      <c r="A435" s="1072"/>
      <c r="B435" s="1073"/>
      <c r="C435" s="1074"/>
      <c r="D435" s="1075"/>
      <c r="E435" s="1075"/>
      <c r="F435" s="1075"/>
      <c r="G435" s="1075"/>
      <c r="H435" s="1075"/>
      <c r="I435" s="1076"/>
      <c r="J435" s="1077"/>
      <c r="K435" s="1078"/>
      <c r="L435" s="1079"/>
      <c r="M435" s="1080"/>
      <c r="N435" s="6"/>
      <c r="O435" s="80"/>
      <c r="P435" s="85"/>
      <c r="Q435" s="131"/>
      <c r="R435" s="132"/>
      <c r="S435" s="82"/>
      <c r="T435" s="390"/>
      <c r="U435" s="831"/>
      <c r="V435" s="832"/>
      <c r="W435" s="833"/>
      <c r="X435" s="834"/>
      <c r="Y435" s="835"/>
      <c r="Z435" s="6"/>
      <c r="AA435" s="99"/>
      <c r="AB435" s="98" t="s">
        <v>38</v>
      </c>
      <c r="AC435" s="98"/>
      <c r="AD435" s="98"/>
      <c r="AE435" s="91"/>
      <c r="AG435" s="5" t="str">
        <f>AH435</f>
        <v>Dump Truck</v>
      </c>
      <c r="AH435" s="98" t="s">
        <v>41</v>
      </c>
      <c r="AI435" s="98" t="s">
        <v>42</v>
      </c>
      <c r="AJ435" s="91"/>
    </row>
    <row r="436" spans="1:42" ht="18" customHeight="1" thickTop="1">
      <c r="A436" s="143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6"/>
      <c r="O436" s="80"/>
      <c r="P436" s="85"/>
      <c r="Q436" s="131"/>
      <c r="R436" s="132"/>
      <c r="S436" s="82"/>
      <c r="T436" s="390"/>
      <c r="U436" s="831"/>
      <c r="V436" s="832"/>
      <c r="W436" s="833"/>
      <c r="X436" s="834"/>
      <c r="Y436" s="835"/>
      <c r="Z436" s="6"/>
      <c r="AA436" s="99"/>
      <c r="AB436" s="98" t="s">
        <v>61</v>
      </c>
      <c r="AC436" s="98"/>
      <c r="AD436" s="98"/>
      <c r="AE436" s="91"/>
      <c r="AG436" s="5" t="str">
        <f>AH436</f>
        <v>Compressor</v>
      </c>
      <c r="AH436" s="98" t="s">
        <v>62</v>
      </c>
      <c r="AI436" s="98"/>
      <c r="AJ436" s="91"/>
    </row>
    <row r="437" spans="1:42" ht="17.25" customHeight="1">
      <c r="A437" s="145" t="s">
        <v>63</v>
      </c>
      <c r="B437" s="146"/>
      <c r="C437" s="146"/>
      <c r="D437" s="146"/>
      <c r="E437" s="146"/>
      <c r="F437" s="146"/>
      <c r="G437" s="146"/>
      <c r="H437" s="146"/>
      <c r="I437" s="146"/>
      <c r="J437" s="146"/>
      <c r="K437" s="146"/>
      <c r="L437" s="146"/>
      <c r="M437" s="146"/>
      <c r="N437" s="6"/>
      <c r="O437" s="80"/>
      <c r="P437" s="85"/>
      <c r="Q437" s="131"/>
      <c r="R437" s="132"/>
      <c r="S437" s="82"/>
      <c r="T437" s="147"/>
      <c r="U437" s="831"/>
      <c r="V437" s="832"/>
      <c r="W437" s="833"/>
      <c r="X437" s="834"/>
      <c r="Y437" s="835"/>
      <c r="Z437" s="6"/>
      <c r="AA437" s="148"/>
      <c r="AB437" s="98" t="s">
        <v>42</v>
      </c>
      <c r="AC437" s="98"/>
      <c r="AD437" s="98"/>
      <c r="AE437" s="91"/>
      <c r="AG437" s="5" t="s">
        <v>64</v>
      </c>
      <c r="AH437" s="6"/>
      <c r="AI437" s="98"/>
      <c r="AJ437" s="7"/>
    </row>
    <row r="438" spans="1:42" ht="15" customHeight="1" thickBot="1">
      <c r="A438" s="149"/>
      <c r="B438" s="150"/>
      <c r="C438" s="150"/>
      <c r="D438" s="150"/>
      <c r="E438" s="150"/>
      <c r="F438" s="150"/>
      <c r="G438" s="150"/>
      <c r="H438" s="150"/>
      <c r="I438" s="150"/>
      <c r="J438" s="150"/>
      <c r="K438" s="150"/>
      <c r="L438" s="150"/>
      <c r="M438" s="150"/>
      <c r="N438" s="6"/>
      <c r="O438" s="80"/>
      <c r="P438" s="85"/>
      <c r="Q438" s="131"/>
      <c r="R438" s="132"/>
      <c r="S438" s="82"/>
      <c r="T438" s="151"/>
      <c r="U438" s="831"/>
      <c r="V438" s="832"/>
      <c r="W438" s="833"/>
      <c r="X438" s="834"/>
      <c r="Y438" s="835"/>
      <c r="Z438" s="6"/>
      <c r="AA438" s="99"/>
      <c r="AB438" s="98"/>
      <c r="AC438" s="98"/>
      <c r="AD438" s="98"/>
      <c r="AE438" s="91"/>
      <c r="AF438" s="152"/>
      <c r="AG438" s="153"/>
      <c r="AH438" s="153"/>
      <c r="AI438" s="153"/>
      <c r="AJ438" s="3"/>
    </row>
    <row r="439" spans="1:42" ht="18" customHeight="1" thickTop="1">
      <c r="A439" s="839" t="s">
        <v>65</v>
      </c>
      <c r="B439" s="840"/>
      <c r="C439" s="843" t="s">
        <v>66</v>
      </c>
      <c r="D439" s="844"/>
      <c r="E439" s="844"/>
      <c r="F439" s="844"/>
      <c r="G439" s="844"/>
      <c r="H439" s="844"/>
      <c r="I439" s="845"/>
      <c r="J439" s="849" t="s">
        <v>67</v>
      </c>
      <c r="K439" s="850"/>
      <c r="L439" s="849" t="s">
        <v>67</v>
      </c>
      <c r="M439" s="851"/>
      <c r="N439" s="6"/>
      <c r="O439" s="80" t="str">
        <f>IF(U439=0,"",O438+1)</f>
        <v/>
      </c>
      <c r="P439" s="154" t="str">
        <f>IF(U439=0,"",HLOOKUP(LARGE(#REF!,#REF!),#REF!,3,FALSE))</f>
        <v/>
      </c>
      <c r="Q439" s="154"/>
      <c r="R439" s="155"/>
      <c r="S439" s="131"/>
      <c r="T439" s="132"/>
      <c r="U439" s="831"/>
      <c r="V439" s="832"/>
      <c r="W439" s="833"/>
      <c r="X439" s="834"/>
      <c r="Y439" s="835"/>
      <c r="Z439" s="6"/>
      <c r="AA439" s="156"/>
      <c r="AB439" s="112"/>
      <c r="AC439" s="112"/>
      <c r="AD439" s="112"/>
      <c r="AE439" s="157"/>
      <c r="AF439" s="152"/>
      <c r="AG439" s="152"/>
      <c r="AH439" s="152"/>
      <c r="AI439" s="152"/>
    </row>
    <row r="440" spans="1:42" ht="18" customHeight="1" thickBot="1">
      <c r="A440" s="841"/>
      <c r="B440" s="842"/>
      <c r="C440" s="846"/>
      <c r="D440" s="847"/>
      <c r="E440" s="847"/>
      <c r="F440" s="847"/>
      <c r="G440" s="847"/>
      <c r="H440" s="847"/>
      <c r="I440" s="848"/>
      <c r="J440" s="852" t="s">
        <v>68</v>
      </c>
      <c r="K440" s="853"/>
      <c r="L440" s="846" t="s">
        <v>69</v>
      </c>
      <c r="M440" s="854"/>
      <c r="N440" s="6"/>
      <c r="O440" s="80"/>
      <c r="P440" s="131"/>
      <c r="Q440" s="131"/>
      <c r="R440" s="132"/>
      <c r="S440" s="131"/>
      <c r="T440" s="158"/>
      <c r="U440" s="831"/>
      <c r="V440" s="832"/>
      <c r="W440" s="833"/>
      <c r="X440" s="834"/>
      <c r="Y440" s="835"/>
      <c r="Z440" s="6"/>
      <c r="AA440" s="159"/>
      <c r="AB440" s="152"/>
      <c r="AC440" s="152"/>
      <c r="AD440" s="152"/>
      <c r="AE440" s="152"/>
      <c r="AF440" s="152"/>
      <c r="AG440" s="152"/>
      <c r="AH440" s="152"/>
      <c r="AI440" s="152"/>
    </row>
    <row r="441" spans="1:42" ht="18" customHeight="1" thickTop="1">
      <c r="A441" s="160"/>
      <c r="B441" s="60"/>
      <c r="C441" s="161"/>
      <c r="D441" s="65"/>
      <c r="E441" s="65"/>
      <c r="F441" s="65"/>
      <c r="G441" s="65"/>
      <c r="H441" s="65"/>
      <c r="I441" s="162"/>
      <c r="J441" s="163"/>
      <c r="K441" s="55"/>
      <c r="L441" s="164"/>
      <c r="M441" s="165"/>
      <c r="N441" s="166"/>
      <c r="O441" s="167"/>
      <c r="P441" s="168"/>
      <c r="Q441" s="154"/>
      <c r="R441" s="154"/>
      <c r="S441" s="169"/>
      <c r="T441" s="170"/>
      <c r="U441" s="831"/>
      <c r="V441" s="832"/>
      <c r="W441" s="833"/>
      <c r="X441" s="834"/>
      <c r="Y441" s="835"/>
      <c r="Z441" s="6"/>
      <c r="AA441" s="171"/>
      <c r="AB441" s="153"/>
      <c r="AC441" s="153"/>
      <c r="AD441" s="172"/>
      <c r="AE441" s="152"/>
      <c r="AF441" s="2"/>
      <c r="AG441" s="173" t="s">
        <v>70</v>
      </c>
      <c r="AH441" s="153"/>
      <c r="AI441" s="153"/>
      <c r="AJ441" s="174" t="s">
        <v>71</v>
      </c>
      <c r="AL441" s="836" t="s">
        <v>72</v>
      </c>
      <c r="AM441" s="837"/>
      <c r="AN441" s="837"/>
      <c r="AO441" s="837"/>
      <c r="AP441" s="838"/>
    </row>
    <row r="442" spans="1:42" ht="18" customHeight="1">
      <c r="A442" s="175"/>
      <c r="B442" s="176"/>
      <c r="C442" s="177"/>
      <c r="D442" s="178"/>
      <c r="E442" s="179"/>
      <c r="F442" s="179"/>
      <c r="G442" s="179"/>
      <c r="H442" s="179"/>
      <c r="I442" s="180"/>
      <c r="J442" s="181"/>
      <c r="K442" s="182"/>
      <c r="L442" s="823"/>
      <c r="M442" s="824"/>
      <c r="N442" s="166"/>
      <c r="O442" s="80"/>
      <c r="P442" s="85"/>
      <c r="Q442" s="131"/>
      <c r="R442" s="131"/>
      <c r="S442" s="183"/>
      <c r="T442" s="184"/>
      <c r="U442" s="831"/>
      <c r="V442" s="832"/>
      <c r="W442" s="833"/>
      <c r="X442" s="834"/>
      <c r="Y442" s="835"/>
      <c r="Z442" s="6"/>
      <c r="AA442" s="99" t="s">
        <v>73</v>
      </c>
      <c r="AB442" s="185" t="s">
        <v>74</v>
      </c>
      <c r="AC442" s="98"/>
      <c r="AD442" s="91"/>
      <c r="AE442" s="152"/>
      <c r="AF442" s="5"/>
      <c r="AG442" s="98"/>
      <c r="AH442" s="98"/>
      <c r="AI442" s="98"/>
      <c r="AJ442" s="186"/>
      <c r="AL442" s="5"/>
      <c r="AM442" s="6"/>
      <c r="AN442" s="6"/>
      <c r="AO442" s="6"/>
      <c r="AP442" s="7"/>
    </row>
    <row r="443" spans="1:42" ht="18" customHeight="1">
      <c r="A443" s="175"/>
      <c r="B443" s="187"/>
      <c r="C443" s="188"/>
      <c r="D443" s="178"/>
      <c r="E443" s="189"/>
      <c r="F443" s="178"/>
      <c r="G443" s="178"/>
      <c r="H443" s="178"/>
      <c r="I443" s="190"/>
      <c r="J443" s="191"/>
      <c r="K443" s="192"/>
      <c r="L443" s="823"/>
      <c r="M443" s="824"/>
      <c r="N443" s="6"/>
      <c r="O443" s="80"/>
      <c r="P443" s="85"/>
      <c r="Q443" s="131"/>
      <c r="R443" s="131"/>
      <c r="S443" s="183"/>
      <c r="T443" s="184"/>
      <c r="U443" s="831"/>
      <c r="V443" s="832"/>
      <c r="W443" s="833"/>
      <c r="X443" s="834"/>
      <c r="Y443" s="835"/>
      <c r="Z443" s="6"/>
      <c r="AA443" s="99">
        <v>1.1000000000000001</v>
      </c>
      <c r="AB443" s="98" t="s">
        <v>75</v>
      </c>
      <c r="AC443" s="193">
        <v>1.17</v>
      </c>
      <c r="AD443" s="91" t="s">
        <v>21</v>
      </c>
      <c r="AE443" s="152"/>
      <c r="AF443" s="194" t="s">
        <v>76</v>
      </c>
      <c r="AG443" s="98" t="s">
        <v>77</v>
      </c>
      <c r="AH443" s="98">
        <v>1.2585999999999999</v>
      </c>
      <c r="AI443" s="98" t="s">
        <v>78</v>
      </c>
      <c r="AJ443" s="186" t="s">
        <v>79</v>
      </c>
      <c r="AL443" s="5"/>
      <c r="AM443" s="6"/>
      <c r="AN443" s="6"/>
      <c r="AO443" s="6"/>
      <c r="AP443" s="7"/>
    </row>
    <row r="444" spans="1:42" ht="18" customHeight="1">
      <c r="A444" s="175"/>
      <c r="B444" s="195"/>
      <c r="C444" s="188"/>
      <c r="D444" s="178"/>
      <c r="E444" s="196"/>
      <c r="F444" s="178"/>
      <c r="G444" s="178"/>
      <c r="H444" s="178"/>
      <c r="I444" s="190"/>
      <c r="J444" s="197"/>
      <c r="K444" s="176"/>
      <c r="L444" s="823"/>
      <c r="M444" s="824"/>
      <c r="N444" s="6"/>
      <c r="O444" s="80"/>
      <c r="P444" s="85"/>
      <c r="Q444" s="131"/>
      <c r="R444" s="131"/>
      <c r="S444" s="183"/>
      <c r="T444" s="184"/>
      <c r="U444" s="831"/>
      <c r="V444" s="832"/>
      <c r="W444" s="833"/>
      <c r="X444" s="834"/>
      <c r="Y444" s="835"/>
      <c r="Z444" s="6"/>
      <c r="AA444" s="99" t="s">
        <v>80</v>
      </c>
      <c r="AB444" s="98" t="s">
        <v>81</v>
      </c>
      <c r="AC444" s="198">
        <f>176/50</f>
        <v>3.52</v>
      </c>
      <c r="AD444" s="91" t="s">
        <v>32</v>
      </c>
      <c r="AE444" s="159"/>
      <c r="AF444" s="5"/>
      <c r="AG444" s="98" t="s">
        <v>82</v>
      </c>
      <c r="AH444" s="98">
        <v>1.2</v>
      </c>
      <c r="AI444" s="98" t="s">
        <v>78</v>
      </c>
      <c r="AJ444" s="186"/>
      <c r="AL444" s="5"/>
      <c r="AM444" s="98" t="s">
        <v>83</v>
      </c>
      <c r="AN444" s="6"/>
      <c r="AO444" s="6"/>
      <c r="AP444" s="7"/>
    </row>
    <row r="445" spans="1:42" ht="18" customHeight="1">
      <c r="A445" s="175"/>
      <c r="B445" s="195"/>
      <c r="C445" s="199"/>
      <c r="D445" s="200"/>
      <c r="E445" s="200"/>
      <c r="F445" s="200"/>
      <c r="G445" s="200"/>
      <c r="H445" s="200"/>
      <c r="I445" s="200"/>
      <c r="J445" s="201"/>
      <c r="K445" s="202"/>
      <c r="L445" s="823"/>
      <c r="M445" s="824"/>
      <c r="N445" s="6"/>
      <c r="O445" s="80"/>
      <c r="P445" s="85"/>
      <c r="Q445" s="131"/>
      <c r="R445" s="131"/>
      <c r="S445" s="183"/>
      <c r="T445" s="184"/>
      <c r="U445" s="831"/>
      <c r="V445" s="832"/>
      <c r="W445" s="833"/>
      <c r="X445" s="834"/>
      <c r="Y445" s="835"/>
      <c r="Z445" s="6"/>
      <c r="AA445" s="99">
        <v>15</v>
      </c>
      <c r="AB445" s="98" t="s">
        <v>84</v>
      </c>
      <c r="AC445" s="98">
        <v>0.50880000000000003</v>
      </c>
      <c r="AD445" s="91" t="s">
        <v>21</v>
      </c>
      <c r="AE445" s="159"/>
      <c r="AF445" s="5"/>
      <c r="AH445" s="98"/>
      <c r="AI445" s="98"/>
      <c r="AJ445" s="186" t="str">
        <f>AG446</f>
        <v>Whell Loader</v>
      </c>
      <c r="AL445" s="5"/>
      <c r="AM445" s="98" t="s">
        <v>85</v>
      </c>
      <c r="AN445" s="6"/>
      <c r="AO445" s="6"/>
      <c r="AP445" s="7"/>
    </row>
    <row r="446" spans="1:42" ht="18" customHeight="1">
      <c r="A446" s="175"/>
      <c r="B446" s="187"/>
      <c r="C446" s="203"/>
      <c r="D446" s="196"/>
      <c r="E446" s="178"/>
      <c r="F446" s="178"/>
      <c r="G446" s="178"/>
      <c r="H446" s="178"/>
      <c r="I446" s="190"/>
      <c r="J446" s="204"/>
      <c r="K446" s="205"/>
      <c r="L446" s="823"/>
      <c r="M446" s="824"/>
      <c r="N446" s="6"/>
      <c r="O446" s="80"/>
      <c r="P446" s="85"/>
      <c r="Q446" s="131"/>
      <c r="R446" s="131"/>
      <c r="S446" s="183"/>
      <c r="T446" s="184"/>
      <c r="U446" s="831"/>
      <c r="V446" s="832"/>
      <c r="W446" s="833"/>
      <c r="X446" s="834"/>
      <c r="Y446" s="835"/>
      <c r="Z446" s="6"/>
      <c r="AA446" s="99" t="s">
        <v>32</v>
      </c>
      <c r="AB446" s="98"/>
      <c r="AC446" s="98"/>
      <c r="AD446" s="91"/>
      <c r="AE446" s="152"/>
      <c r="AF446" s="194" t="s">
        <v>76</v>
      </c>
      <c r="AG446" s="98" t="s">
        <v>83</v>
      </c>
      <c r="AH446" s="98"/>
      <c r="AI446" s="98"/>
      <c r="AJ446" s="186" t="str">
        <f>AG447</f>
        <v>Dump Truck</v>
      </c>
      <c r="AL446" s="5"/>
      <c r="AM446" s="98" t="s">
        <v>86</v>
      </c>
      <c r="AN446" s="6"/>
      <c r="AO446" s="6"/>
      <c r="AP446" s="7"/>
    </row>
    <row r="447" spans="1:42" ht="18" customHeight="1">
      <c r="A447" s="175"/>
      <c r="B447" s="187"/>
      <c r="C447" s="206"/>
      <c r="D447" s="207"/>
      <c r="E447" s="178"/>
      <c r="F447" s="178"/>
      <c r="G447" s="178"/>
      <c r="H447" s="178"/>
      <c r="I447" s="190"/>
      <c r="J447" s="208"/>
      <c r="K447" s="209"/>
      <c r="L447" s="823"/>
      <c r="M447" s="824"/>
      <c r="N447" s="6"/>
      <c r="O447" s="80"/>
      <c r="P447" s="85"/>
      <c r="Q447" s="131"/>
      <c r="R447" s="131"/>
      <c r="S447" s="183"/>
      <c r="T447" s="184"/>
      <c r="U447" s="831"/>
      <c r="V447" s="832"/>
      <c r="W447" s="833"/>
      <c r="X447" s="834"/>
      <c r="Y447" s="835"/>
      <c r="Z447" s="6"/>
      <c r="AA447" s="99"/>
      <c r="AB447" s="98" t="s">
        <v>87</v>
      </c>
      <c r="AC447" s="98">
        <v>1.1044</v>
      </c>
      <c r="AD447" s="91" t="s">
        <v>88</v>
      </c>
      <c r="AE447" s="152"/>
      <c r="AF447" s="194"/>
      <c r="AG447" s="98" t="s">
        <v>41</v>
      </c>
      <c r="AH447" s="98"/>
      <c r="AI447" s="98"/>
      <c r="AJ447" s="7"/>
      <c r="AL447" s="5"/>
      <c r="AM447" s="98" t="s">
        <v>89</v>
      </c>
      <c r="AN447" s="6"/>
      <c r="AO447" s="6"/>
      <c r="AP447" s="7"/>
    </row>
    <row r="448" spans="1:42" ht="18" customHeight="1" thickBot="1">
      <c r="A448" s="175"/>
      <c r="B448" s="210"/>
      <c r="C448" s="211"/>
      <c r="D448" s="212"/>
      <c r="E448" s="178"/>
      <c r="F448" s="178"/>
      <c r="G448" s="178"/>
      <c r="H448" s="178"/>
      <c r="I448" s="190"/>
      <c r="J448" s="213"/>
      <c r="K448" s="187"/>
      <c r="L448" s="823"/>
      <c r="M448" s="824"/>
      <c r="N448" s="6"/>
      <c r="O448" s="214"/>
      <c r="P448" s="215"/>
      <c r="Q448" s="216"/>
      <c r="R448" s="216"/>
      <c r="S448" s="217"/>
      <c r="T448" s="218"/>
      <c r="U448" s="831"/>
      <c r="V448" s="832"/>
      <c r="W448" s="833"/>
      <c r="X448" s="834"/>
      <c r="Y448" s="835"/>
      <c r="Z448" s="6"/>
      <c r="AA448" s="99"/>
      <c r="AB448" s="98" t="s">
        <v>89</v>
      </c>
      <c r="AC448" s="98">
        <v>0.28270000000000001</v>
      </c>
      <c r="AD448" s="91" t="s">
        <v>88</v>
      </c>
      <c r="AE448" s="152"/>
      <c r="AF448" s="194"/>
      <c r="AG448" s="98" t="s">
        <v>90</v>
      </c>
      <c r="AH448" s="98"/>
      <c r="AI448" s="98"/>
      <c r="AJ448" s="7"/>
      <c r="AL448" s="5"/>
      <c r="AM448" s="98" t="s">
        <v>43</v>
      </c>
      <c r="AN448" s="6"/>
      <c r="AO448" s="6"/>
      <c r="AP448" s="7"/>
    </row>
    <row r="449" spans="1:42" ht="18" customHeight="1" thickTop="1">
      <c r="A449" s="175"/>
      <c r="B449" s="210"/>
      <c r="C449" s="219"/>
      <c r="D449" s="207"/>
      <c r="E449" s="178"/>
      <c r="F449" s="178"/>
      <c r="G449" s="178"/>
      <c r="H449" s="178"/>
      <c r="I449" s="190"/>
      <c r="J449" s="213"/>
      <c r="K449" s="209"/>
      <c r="L449" s="823"/>
      <c r="M449" s="824"/>
      <c r="N449" s="6"/>
      <c r="O449" s="220"/>
      <c r="P449" s="220"/>
      <c r="Q449" s="220"/>
      <c r="R449" s="220"/>
      <c r="S449" s="220"/>
      <c r="T449" s="220"/>
      <c r="U449" s="220"/>
      <c r="V449" s="220"/>
      <c r="W449" s="220"/>
      <c r="X449" s="220"/>
      <c r="Y449" s="221"/>
      <c r="AA449" s="99"/>
      <c r="AB449" s="98"/>
      <c r="AC449" s="98"/>
      <c r="AD449" s="91"/>
      <c r="AE449" s="152"/>
      <c r="AF449" s="194"/>
      <c r="AG449" s="98" t="s">
        <v>91</v>
      </c>
      <c r="AH449" s="98"/>
      <c r="AI449" s="98"/>
      <c r="AJ449" s="7"/>
      <c r="AL449" s="41"/>
      <c r="AM449" s="112"/>
      <c r="AN449" s="42"/>
      <c r="AO449" s="42"/>
      <c r="AP449" s="43"/>
    </row>
    <row r="450" spans="1:42" ht="18" customHeight="1">
      <c r="A450" s="175"/>
      <c r="B450" s="222"/>
      <c r="C450" s="223"/>
      <c r="D450" s="224"/>
      <c r="E450" s="225"/>
      <c r="F450" s="196"/>
      <c r="G450" s="178"/>
      <c r="H450" s="178"/>
      <c r="I450" s="190"/>
      <c r="J450" s="213"/>
      <c r="K450" s="226"/>
      <c r="L450" s="823"/>
      <c r="M450" s="824"/>
      <c r="N450" s="6"/>
      <c r="O450" s="227" t="s">
        <v>92</v>
      </c>
      <c r="P450" s="228"/>
      <c r="Q450" s="228"/>
      <c r="R450" s="228"/>
      <c r="S450" s="228"/>
      <c r="T450" s="228"/>
      <c r="U450" s="228"/>
      <c r="V450" s="228"/>
      <c r="W450" s="228"/>
      <c r="X450" s="228"/>
      <c r="Y450" s="229"/>
      <c r="AA450" s="99"/>
      <c r="AB450" s="98" t="s">
        <v>93</v>
      </c>
      <c r="AC450" s="98">
        <v>8.8353000000000002</v>
      </c>
      <c r="AD450" s="91" t="s">
        <v>88</v>
      </c>
      <c r="AE450" s="152"/>
      <c r="AF450" s="194"/>
      <c r="AG450" s="98" t="s">
        <v>89</v>
      </c>
      <c r="AH450" s="98"/>
      <c r="AI450" s="98"/>
      <c r="AJ450" s="7"/>
      <c r="AM450" s="98"/>
    </row>
    <row r="451" spans="1:42" ht="18" customHeight="1" thickBot="1">
      <c r="A451" s="175"/>
      <c r="B451" s="210"/>
      <c r="C451" s="230"/>
      <c r="D451" s="212"/>
      <c r="E451" s="231"/>
      <c r="F451" s="196"/>
      <c r="G451" s="178"/>
      <c r="H451" s="178"/>
      <c r="I451" s="190"/>
      <c r="J451" s="232"/>
      <c r="K451" s="195"/>
      <c r="L451" s="823"/>
      <c r="M451" s="824"/>
      <c r="N451" s="6"/>
      <c r="O451" s="233"/>
      <c r="P451" s="233"/>
      <c r="Q451" s="233"/>
      <c r="R451" s="233"/>
      <c r="S451" s="233"/>
      <c r="T451" s="233"/>
      <c r="U451" s="233"/>
      <c r="V451" s="233"/>
      <c r="W451" s="233"/>
      <c r="X451" s="233"/>
      <c r="Y451" s="234"/>
      <c r="AA451" s="99"/>
      <c r="AB451" s="98" t="s">
        <v>94</v>
      </c>
      <c r="AC451" s="98">
        <v>2.2088000000000001</v>
      </c>
      <c r="AD451" s="91"/>
      <c r="AE451" s="152"/>
      <c r="AF451" s="194" t="s">
        <v>76</v>
      </c>
      <c r="AG451" s="98" t="s">
        <v>95</v>
      </c>
      <c r="AH451" s="98"/>
      <c r="AI451" s="98"/>
      <c r="AJ451" s="7"/>
    </row>
    <row r="452" spans="1:42" ht="17.25" customHeight="1" thickTop="1" thickBot="1">
      <c r="A452" s="175"/>
      <c r="B452" s="226"/>
      <c r="C452" s="235"/>
      <c r="D452" s="178"/>
      <c r="E452" s="178"/>
      <c r="F452" s="178"/>
      <c r="G452" s="178"/>
      <c r="H452" s="178"/>
      <c r="I452" s="190"/>
      <c r="J452" s="236"/>
      <c r="K452" s="226"/>
      <c r="L452" s="823"/>
      <c r="M452" s="824"/>
      <c r="N452" s="6"/>
      <c r="O452" s="825" t="s">
        <v>0</v>
      </c>
      <c r="P452" s="827" t="s">
        <v>96</v>
      </c>
      <c r="Q452" s="828"/>
      <c r="R452" s="828"/>
      <c r="S452" s="237"/>
      <c r="T452" s="811" t="s">
        <v>97</v>
      </c>
      <c r="U452" s="813" t="s">
        <v>29</v>
      </c>
      <c r="V452" s="814"/>
      <c r="W452" s="817"/>
      <c r="X452" s="818"/>
      <c r="Y452" s="819"/>
      <c r="Z452" s="6"/>
      <c r="AA452" s="99"/>
      <c r="AB452" s="98" t="s">
        <v>98</v>
      </c>
      <c r="AC452" s="98">
        <v>1.1044</v>
      </c>
      <c r="AD452" s="91"/>
      <c r="AE452" s="152"/>
      <c r="AF452" s="238"/>
      <c r="AG452" s="112" t="s">
        <v>42</v>
      </c>
      <c r="AH452" s="112"/>
      <c r="AI452" s="112"/>
      <c r="AJ452" s="43"/>
    </row>
    <row r="453" spans="1:42" ht="18" customHeight="1" thickBot="1">
      <c r="A453" s="175"/>
      <c r="B453" s="226"/>
      <c r="C453" s="235"/>
      <c r="D453" s="178"/>
      <c r="E453" s="178"/>
      <c r="F453" s="178"/>
      <c r="G453" s="178"/>
      <c r="H453" s="178"/>
      <c r="I453" s="190"/>
      <c r="J453" s="236"/>
      <c r="K453" s="226"/>
      <c r="L453" s="823"/>
      <c r="M453" s="824"/>
      <c r="N453" s="6"/>
      <c r="O453" s="826"/>
      <c r="P453" s="829"/>
      <c r="Q453" s="830"/>
      <c r="R453" s="830"/>
      <c r="S453" s="239"/>
      <c r="T453" s="812"/>
      <c r="U453" s="815"/>
      <c r="V453" s="816"/>
      <c r="W453" s="820"/>
      <c r="X453" s="821"/>
      <c r="Y453" s="822"/>
      <c r="Z453" s="6"/>
      <c r="AA453" s="99"/>
      <c r="AB453" s="98"/>
      <c r="AC453" s="98"/>
      <c r="AD453" s="91"/>
      <c r="AE453" s="152"/>
      <c r="AF453" s="152"/>
      <c r="AG453" s="152"/>
      <c r="AH453" s="152"/>
      <c r="AI453" s="152"/>
    </row>
    <row r="454" spans="1:42" ht="17.25" customHeight="1" thickTop="1" thickBot="1">
      <c r="A454" s="240"/>
      <c r="B454" s="241"/>
      <c r="C454" s="242"/>
      <c r="D454" s="243"/>
      <c r="E454" s="243"/>
      <c r="F454" s="243"/>
      <c r="G454" s="243"/>
      <c r="H454" s="243"/>
      <c r="I454" s="244"/>
      <c r="J454" s="245"/>
      <c r="K454" s="241"/>
      <c r="L454" s="246"/>
      <c r="M454" s="247"/>
      <c r="N454" s="6"/>
      <c r="O454" s="63"/>
      <c r="P454" s="64"/>
      <c r="Q454" s="65"/>
      <c r="R454" s="65"/>
      <c r="S454" s="248"/>
      <c r="T454" s="249"/>
      <c r="U454" s="250"/>
      <c r="V454" s="250"/>
      <c r="W454" s="251"/>
      <c r="X454" s="252"/>
      <c r="Y454" s="253"/>
      <c r="Z454" s="6"/>
      <c r="AA454" s="238"/>
      <c r="AB454" s="112"/>
      <c r="AC454" s="112"/>
      <c r="AD454" s="157"/>
      <c r="AE454" s="152"/>
      <c r="AF454" s="2"/>
      <c r="AG454" s="173" t="s">
        <v>99</v>
      </c>
      <c r="AH454" s="153"/>
      <c r="AI454" s="172"/>
      <c r="AJ454" s="254" t="s">
        <v>100</v>
      </c>
    </row>
    <row r="455" spans="1:42" ht="15" customHeight="1" thickTop="1">
      <c r="A455" s="25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256"/>
      <c r="P455" s="257"/>
      <c r="Q455" s="258"/>
      <c r="R455" s="258"/>
      <c r="S455" s="259"/>
      <c r="T455" s="260"/>
      <c r="U455" s="261"/>
      <c r="V455" s="261"/>
      <c r="W455" s="262"/>
      <c r="X455" s="263"/>
      <c r="Y455" s="264"/>
      <c r="Z455" s="6"/>
      <c r="AA455" s="152"/>
      <c r="AB455" s="152"/>
      <c r="AC455" s="152"/>
      <c r="AD455" s="152"/>
      <c r="AE455" s="152"/>
      <c r="AF455" s="5"/>
      <c r="AG455" s="90" t="s">
        <v>35</v>
      </c>
      <c r="AH455" s="98" t="s">
        <v>10</v>
      </c>
      <c r="AI455" s="91"/>
      <c r="AJ455" s="265"/>
    </row>
    <row r="456" spans="1:42" ht="18" customHeight="1">
      <c r="A456" s="266" t="s">
        <v>101</v>
      </c>
      <c r="B456" s="267"/>
      <c r="C456" s="267"/>
      <c r="D456" s="267"/>
      <c r="E456" s="267"/>
      <c r="F456" s="267"/>
      <c r="G456" s="267"/>
      <c r="H456" s="267"/>
      <c r="I456" s="6"/>
      <c r="J456" s="6"/>
      <c r="K456" s="6"/>
      <c r="L456" s="6"/>
      <c r="M456" s="6"/>
      <c r="N456" s="6"/>
      <c r="O456" s="1081">
        <v>1</v>
      </c>
      <c r="P456" s="269" t="s">
        <v>102</v>
      </c>
      <c r="Q456" s="270"/>
      <c r="R456" s="258"/>
      <c r="S456" s="259"/>
      <c r="T456" s="271"/>
      <c r="U456" s="807" t="s">
        <v>103</v>
      </c>
      <c r="V456" s="808"/>
      <c r="W456" s="262"/>
      <c r="X456" s="263"/>
      <c r="Y456" s="264"/>
      <c r="Z456" s="6"/>
      <c r="AA456" s="171"/>
      <c r="AB456" s="153" t="s">
        <v>104</v>
      </c>
      <c r="AC456" s="153" t="s">
        <v>105</v>
      </c>
      <c r="AD456" s="172"/>
      <c r="AE456" s="152"/>
      <c r="AF456" s="5"/>
      <c r="AG456" s="98" t="s">
        <v>106</v>
      </c>
      <c r="AH456" s="98" t="s">
        <v>107</v>
      </c>
      <c r="AI456" s="91">
        <v>0.67900000000000005</v>
      </c>
      <c r="AJ456" s="265">
        <v>0.84870000000000001</v>
      </c>
    </row>
    <row r="457" spans="1:42" ht="18" customHeight="1" thickBot="1">
      <c r="A457" s="272"/>
      <c r="B457" s="267"/>
      <c r="C457" s="267"/>
      <c r="D457" s="267"/>
      <c r="E457" s="267"/>
      <c r="F457" s="267"/>
      <c r="G457" s="267"/>
      <c r="H457" s="267"/>
      <c r="I457" s="6"/>
      <c r="J457" s="6"/>
      <c r="K457" s="6"/>
      <c r="L457" s="6"/>
      <c r="M457" s="6"/>
      <c r="N457" s="6"/>
      <c r="O457" s="1081">
        <v>2</v>
      </c>
      <c r="P457" s="269" t="s">
        <v>108</v>
      </c>
      <c r="Q457" s="273"/>
      <c r="R457" s="258"/>
      <c r="S457" s="259"/>
      <c r="T457" s="274"/>
      <c r="U457" s="807" t="s">
        <v>103</v>
      </c>
      <c r="V457" s="808"/>
      <c r="W457" s="262"/>
      <c r="X457" s="263"/>
      <c r="Y457" s="264"/>
      <c r="Z457" s="6"/>
      <c r="AA457" s="99" t="s">
        <v>10</v>
      </c>
      <c r="AB457" s="98">
        <f>422.3/50</f>
        <v>8.4459999999999997</v>
      </c>
      <c r="AC457" s="98">
        <f>327.54/50</f>
        <v>6.5508000000000006</v>
      </c>
      <c r="AD457" s="91" t="s">
        <v>32</v>
      </c>
      <c r="AE457" s="152"/>
      <c r="AF457" s="5"/>
      <c r="AG457" s="98" t="s">
        <v>62</v>
      </c>
      <c r="AH457" s="98" t="s">
        <v>109</v>
      </c>
      <c r="AI457" s="91">
        <v>0.37080000000000002</v>
      </c>
      <c r="AJ457" s="265">
        <v>0.20599999999999999</v>
      </c>
    </row>
    <row r="458" spans="1:42" ht="18" customHeight="1" thickTop="1">
      <c r="A458" s="275"/>
      <c r="B458" s="276"/>
      <c r="C458" s="276"/>
      <c r="D458" s="276"/>
      <c r="E458" s="276"/>
      <c r="F458" s="277"/>
      <c r="G458" s="277"/>
      <c r="H458" s="278"/>
      <c r="I458" s="277"/>
      <c r="J458" s="278"/>
      <c r="K458" s="279"/>
      <c r="L458" s="6"/>
      <c r="M458" s="6"/>
      <c r="N458" s="6"/>
      <c r="O458" s="1081">
        <v>3</v>
      </c>
      <c r="P458" s="269" t="s">
        <v>110</v>
      </c>
      <c r="Q458" s="273"/>
      <c r="R458" s="258"/>
      <c r="S458" s="259"/>
      <c r="T458" s="271"/>
      <c r="U458" s="807" t="s">
        <v>103</v>
      </c>
      <c r="V458" s="808"/>
      <c r="W458" s="262"/>
      <c r="X458" s="263"/>
      <c r="Y458" s="264"/>
      <c r="Z458" s="6"/>
      <c r="AA458" s="280" t="s">
        <v>17</v>
      </c>
      <c r="AB458" s="98">
        <v>0.54120000000000001</v>
      </c>
      <c r="AC458" s="98">
        <v>0.50239999999999996</v>
      </c>
      <c r="AD458" s="91" t="s">
        <v>21</v>
      </c>
      <c r="AE458" s="152"/>
      <c r="AF458" s="5"/>
      <c r="AG458" s="98"/>
      <c r="AH458" s="98"/>
      <c r="AI458" s="91"/>
      <c r="AJ458" s="265"/>
    </row>
    <row r="459" spans="1:42" ht="18" customHeight="1">
      <c r="A459" s="281" t="s">
        <v>111</v>
      </c>
      <c r="B459" s="282"/>
      <c r="C459" s="282"/>
      <c r="D459" s="282"/>
      <c r="E459" s="282"/>
      <c r="F459" s="283"/>
      <c r="G459" s="283"/>
      <c r="H459" s="284"/>
      <c r="I459" s="809" t="s">
        <v>112</v>
      </c>
      <c r="J459" s="810"/>
      <c r="K459" s="285"/>
      <c r="L459" s="6"/>
      <c r="M459" s="6"/>
      <c r="N459" s="6"/>
      <c r="O459" s="1081">
        <v>4</v>
      </c>
      <c r="P459" s="269" t="s">
        <v>113</v>
      </c>
      <c r="Q459" s="273"/>
      <c r="R459" s="258"/>
      <c r="S459" s="259"/>
      <c r="T459" s="271"/>
      <c r="U459" s="807" t="s">
        <v>103</v>
      </c>
      <c r="V459" s="808"/>
      <c r="W459" s="262"/>
      <c r="X459" s="263"/>
      <c r="Y459" s="264"/>
      <c r="Z459" s="6"/>
      <c r="AA459" s="99" t="s">
        <v>114</v>
      </c>
      <c r="AB459" s="98">
        <v>0.74399999999999999</v>
      </c>
      <c r="AC459" s="98">
        <v>0.90529999999999999</v>
      </c>
      <c r="AD459" s="91" t="s">
        <v>21</v>
      </c>
      <c r="AE459" s="152"/>
      <c r="AF459" s="238"/>
      <c r="AG459" s="112"/>
      <c r="AH459" s="112"/>
      <c r="AI459" s="157"/>
      <c r="AJ459" s="265"/>
    </row>
    <row r="460" spans="1:42" ht="18" customHeight="1" thickBot="1">
      <c r="A460" s="286"/>
      <c r="B460" s="287"/>
      <c r="C460" s="287"/>
      <c r="D460" s="287"/>
      <c r="E460" s="287"/>
      <c r="F460" s="287"/>
      <c r="G460" s="287"/>
      <c r="H460" s="288"/>
      <c r="I460" s="287"/>
      <c r="J460" s="288"/>
      <c r="K460" s="289"/>
      <c r="L460" s="6"/>
      <c r="M460" s="6"/>
      <c r="N460" s="6"/>
      <c r="O460" s="1081">
        <v>5</v>
      </c>
      <c r="P460" s="269" t="s">
        <v>115</v>
      </c>
      <c r="Q460" s="273"/>
      <c r="R460" s="258"/>
      <c r="S460" s="259"/>
      <c r="T460" s="271"/>
      <c r="U460" s="807" t="s">
        <v>103</v>
      </c>
      <c r="V460" s="808"/>
      <c r="W460" s="262"/>
      <c r="X460" s="263"/>
      <c r="Y460" s="264"/>
      <c r="Z460" s="6"/>
      <c r="AA460" s="99" t="s">
        <v>116</v>
      </c>
      <c r="AB460" s="98">
        <v>0.25</v>
      </c>
      <c r="AC460" s="98">
        <v>0.1</v>
      </c>
      <c r="AD460" s="91" t="s">
        <v>21</v>
      </c>
      <c r="AE460" s="152"/>
      <c r="AF460" s="2"/>
      <c r="AG460" s="173" t="s">
        <v>117</v>
      </c>
      <c r="AH460" s="153"/>
      <c r="AI460" s="172"/>
      <c r="AJ460" s="290" t="s">
        <v>118</v>
      </c>
    </row>
    <row r="461" spans="1:42" ht="18" customHeight="1" thickTop="1">
      <c r="A461" s="291" t="s">
        <v>119</v>
      </c>
      <c r="B461" s="292"/>
      <c r="C461" s="292"/>
      <c r="D461" s="292"/>
      <c r="E461" s="292"/>
      <c r="F461" s="293"/>
      <c r="G461" s="293"/>
      <c r="H461" s="294"/>
      <c r="I461" s="295"/>
      <c r="J461" s="296"/>
      <c r="K461" s="297"/>
      <c r="L461" s="6"/>
      <c r="M461" s="6"/>
      <c r="N461" s="6"/>
      <c r="O461" s="1081">
        <v>6</v>
      </c>
      <c r="P461" s="269" t="s">
        <v>120</v>
      </c>
      <c r="Q461" s="273"/>
      <c r="R461" s="258"/>
      <c r="S461" s="259"/>
      <c r="T461" s="274"/>
      <c r="U461" s="807" t="s">
        <v>103</v>
      </c>
      <c r="V461" s="808"/>
      <c r="W461" s="262"/>
      <c r="X461" s="263"/>
      <c r="Y461" s="264"/>
      <c r="Z461" s="6"/>
      <c r="AA461" s="99" t="s">
        <v>121</v>
      </c>
      <c r="AB461" s="98">
        <v>2</v>
      </c>
      <c r="AC461" s="98">
        <v>0.8</v>
      </c>
      <c r="AD461" s="91" t="s">
        <v>32</v>
      </c>
      <c r="AE461" s="152"/>
      <c r="AF461" s="5"/>
      <c r="AG461" s="90" t="s">
        <v>35</v>
      </c>
      <c r="AH461" s="90" t="s">
        <v>10</v>
      </c>
      <c r="AI461" s="91"/>
      <c r="AJ461" s="298"/>
    </row>
    <row r="462" spans="1:42" ht="18" customHeight="1">
      <c r="A462" s="299" t="s">
        <v>122</v>
      </c>
      <c r="B462" s="300"/>
      <c r="C462" s="300"/>
      <c r="D462" s="300"/>
      <c r="E462" s="300"/>
      <c r="F462" s="273"/>
      <c r="G462" s="273"/>
      <c r="H462" s="301"/>
      <c r="I462" s="302"/>
      <c r="J462" s="303" t="s">
        <v>123</v>
      </c>
      <c r="K462" s="304"/>
      <c r="L462" s="6"/>
      <c r="M462" s="6"/>
      <c r="N462" s="6"/>
      <c r="O462" s="1081">
        <v>7</v>
      </c>
      <c r="P462" s="269" t="s">
        <v>124</v>
      </c>
      <c r="Q462" s="273"/>
      <c r="R462" s="258"/>
      <c r="S462" s="259"/>
      <c r="T462" s="271"/>
      <c r="U462" s="807" t="s">
        <v>103</v>
      </c>
      <c r="V462" s="808"/>
      <c r="W462" s="262"/>
      <c r="X462" s="263"/>
      <c r="Y462" s="264"/>
      <c r="Z462" s="6"/>
      <c r="AA462" s="99" t="s">
        <v>125</v>
      </c>
      <c r="AB462" s="98"/>
      <c r="AC462" s="98"/>
      <c r="AD462" s="91"/>
      <c r="AE462" s="152"/>
      <c r="AF462" s="5"/>
      <c r="AG462" s="117" t="s">
        <v>64</v>
      </c>
      <c r="AH462" s="117" t="s">
        <v>126</v>
      </c>
      <c r="AI462" s="91">
        <v>0.33050000000000002</v>
      </c>
      <c r="AJ462" s="298">
        <v>0.37190000000000001</v>
      </c>
    </row>
    <row r="463" spans="1:42" ht="18" customHeight="1">
      <c r="A463" s="299"/>
      <c r="B463" s="300"/>
      <c r="C463" s="300"/>
      <c r="D463" s="300"/>
      <c r="E463" s="300"/>
      <c r="F463" s="273"/>
      <c r="G463" s="273"/>
      <c r="H463" s="301"/>
      <c r="I463" s="302"/>
      <c r="J463" s="303"/>
      <c r="K463" s="304"/>
      <c r="L463" s="6"/>
      <c r="M463" s="6"/>
      <c r="N463" s="6"/>
      <c r="O463" s="1082"/>
      <c r="P463" s="306"/>
      <c r="Q463" s="306"/>
      <c r="R463" s="306"/>
      <c r="S463" s="307"/>
      <c r="T463" s="308"/>
      <c r="U463" s="309"/>
      <c r="V463" s="309"/>
      <c r="W463" s="310"/>
      <c r="X463" s="311"/>
      <c r="Y463" s="312"/>
      <c r="Z463" s="6"/>
      <c r="AA463" s="99"/>
      <c r="AB463" s="98"/>
      <c r="AC463" s="98"/>
      <c r="AD463" s="91"/>
      <c r="AE463" s="152"/>
      <c r="AF463" s="5"/>
      <c r="AG463" s="117" t="s">
        <v>127</v>
      </c>
      <c r="AH463" s="117" t="s">
        <v>128</v>
      </c>
      <c r="AI463" s="91">
        <v>0.3201</v>
      </c>
      <c r="AJ463" s="298">
        <v>0.1759</v>
      </c>
    </row>
    <row r="464" spans="1:42" ht="18" customHeight="1" thickBot="1">
      <c r="A464" s="299" t="s">
        <v>153</v>
      </c>
      <c r="B464" s="300"/>
      <c r="C464" s="300"/>
      <c r="D464" s="300"/>
      <c r="E464" s="300"/>
      <c r="F464" s="273"/>
      <c r="G464" s="273"/>
      <c r="H464" s="301"/>
      <c r="I464" s="302"/>
      <c r="J464" s="303"/>
      <c r="K464" s="304"/>
      <c r="L464" s="6"/>
      <c r="M464" s="6"/>
      <c r="N464" s="6"/>
      <c r="O464" s="1083" t="str">
        <f>IF(T464=0,"",O462+1)</f>
        <v/>
      </c>
      <c r="P464" s="137"/>
      <c r="Q464" s="137"/>
      <c r="R464" s="137"/>
      <c r="S464" s="137"/>
      <c r="T464" s="317"/>
      <c r="U464" s="318"/>
      <c r="V464" s="318"/>
      <c r="W464" s="319"/>
      <c r="X464" s="141"/>
      <c r="Y464" s="142"/>
      <c r="Z464" s="6"/>
      <c r="AA464" s="99" t="str">
        <f>AB447</f>
        <v>Conc. Mixer</v>
      </c>
      <c r="AB464" s="98"/>
      <c r="AC464" s="98"/>
      <c r="AD464" s="91"/>
      <c r="AE464" s="152"/>
      <c r="AF464" s="5"/>
      <c r="AG464" s="117" t="s">
        <v>129</v>
      </c>
      <c r="AH464" s="117" t="s">
        <v>130</v>
      </c>
      <c r="AI464" s="91"/>
      <c r="AJ464" s="298">
        <v>0.1331</v>
      </c>
    </row>
    <row r="465" spans="1:36" ht="18" customHeight="1" thickTop="1">
      <c r="A465" s="299" t="s">
        <v>154</v>
      </c>
      <c r="B465" s="313"/>
      <c r="C465" s="313"/>
      <c r="D465" s="313"/>
      <c r="E465" s="313"/>
      <c r="F465" s="314"/>
      <c r="G465" s="314"/>
      <c r="H465" s="315"/>
      <c r="I465" s="302"/>
      <c r="J465" s="303" t="s">
        <v>123</v>
      </c>
      <c r="K465" s="304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320"/>
      <c r="Z465" s="6"/>
      <c r="AA465" s="99" t="str">
        <f>AB448</f>
        <v>Water Tanker</v>
      </c>
      <c r="AB465" s="98"/>
      <c r="AC465" s="98"/>
      <c r="AD465" s="91"/>
      <c r="AE465" s="152"/>
      <c r="AF465" s="5"/>
      <c r="AG465" s="117" t="s">
        <v>41</v>
      </c>
      <c r="AH465" s="117"/>
      <c r="AI465" s="91"/>
      <c r="AJ465" s="298"/>
    </row>
    <row r="466" spans="1:36" ht="18" customHeight="1">
      <c r="A466" s="299" t="s">
        <v>155</v>
      </c>
      <c r="B466" s="313"/>
      <c r="C466" s="313"/>
      <c r="D466" s="313"/>
      <c r="E466" s="313"/>
      <c r="F466" s="314"/>
      <c r="G466" s="314"/>
      <c r="H466" s="315"/>
      <c r="I466" s="302"/>
      <c r="J466" s="303" t="s">
        <v>123</v>
      </c>
      <c r="K466" s="304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321"/>
      <c r="Z466" s="6"/>
      <c r="AA466" s="99"/>
      <c r="AB466" s="98"/>
      <c r="AC466" s="98"/>
      <c r="AD466" s="91"/>
      <c r="AE466" s="152"/>
      <c r="AF466" s="5"/>
      <c r="AG466" s="117" t="s">
        <v>131</v>
      </c>
      <c r="AH466" s="117"/>
      <c r="AI466" s="91"/>
    </row>
    <row r="467" spans="1:36" ht="18" customHeight="1">
      <c r="A467" s="299" t="s">
        <v>156</v>
      </c>
      <c r="B467" s="313"/>
      <c r="C467" s="313"/>
      <c r="D467" s="313"/>
      <c r="E467" s="313"/>
      <c r="F467" s="314"/>
      <c r="G467" s="314"/>
      <c r="H467" s="315"/>
      <c r="I467" s="302"/>
      <c r="J467" s="303" t="s">
        <v>123</v>
      </c>
      <c r="K467" s="304"/>
      <c r="L467" s="6"/>
      <c r="M467" s="24" t="s">
        <v>132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321"/>
      <c r="Z467" s="6"/>
      <c r="AA467" s="99"/>
      <c r="AB467" s="98"/>
      <c r="AC467" s="98"/>
      <c r="AD467" s="91"/>
      <c r="AE467" s="152"/>
      <c r="AF467" s="5"/>
      <c r="AG467" s="117" t="s">
        <v>91</v>
      </c>
      <c r="AH467" s="117"/>
      <c r="AI467" s="91"/>
    </row>
    <row r="468" spans="1:36" ht="17.25" customHeight="1">
      <c r="A468" s="299"/>
      <c r="B468" s="313"/>
      <c r="C468" s="313"/>
      <c r="D468" s="313"/>
      <c r="E468" s="313"/>
      <c r="F468" s="314"/>
      <c r="G468" s="314"/>
      <c r="H468" s="315"/>
      <c r="I468" s="302"/>
      <c r="J468" s="303" t="s">
        <v>123</v>
      </c>
      <c r="K468" s="304"/>
      <c r="L468" s="6"/>
      <c r="M468" s="267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321"/>
      <c r="Z468" s="6"/>
      <c r="AA468" s="238"/>
      <c r="AB468" s="112"/>
      <c r="AC468" s="112"/>
      <c r="AD468" s="157"/>
      <c r="AE468" s="152"/>
      <c r="AF468" s="5"/>
      <c r="AG468" s="117" t="s">
        <v>133</v>
      </c>
      <c r="AH468" s="117"/>
      <c r="AI468" s="91"/>
    </row>
    <row r="469" spans="1:36" ht="16.5" thickBot="1">
      <c r="A469" s="299" t="s">
        <v>157</v>
      </c>
      <c r="B469" s="313"/>
      <c r="C469" s="313"/>
      <c r="D469" s="313"/>
      <c r="E469" s="313"/>
      <c r="F469" s="314"/>
      <c r="G469" s="314"/>
      <c r="H469" s="315"/>
      <c r="I469" s="302"/>
      <c r="J469" s="303"/>
      <c r="K469" s="304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322"/>
      <c r="Z469" s="6"/>
      <c r="AA469" s="323" t="s">
        <v>134</v>
      </c>
      <c r="AB469" s="152"/>
      <c r="AC469" s="152"/>
      <c r="AD469" s="152"/>
      <c r="AE469" s="152"/>
      <c r="AF469" s="5"/>
      <c r="AG469" s="117" t="s">
        <v>43</v>
      </c>
      <c r="AH469" s="117"/>
      <c r="AI469" s="91"/>
    </row>
    <row r="470" spans="1:36" ht="15" customHeight="1" thickTop="1">
      <c r="A470" s="299" t="s">
        <v>158</v>
      </c>
      <c r="B470" s="313"/>
      <c r="C470" s="313"/>
      <c r="D470" s="313"/>
      <c r="E470" s="313"/>
      <c r="F470" s="314"/>
      <c r="G470" s="314"/>
      <c r="H470" s="315"/>
      <c r="I470" s="302"/>
      <c r="J470" s="303" t="s">
        <v>123</v>
      </c>
      <c r="K470" s="304"/>
      <c r="L470" s="6"/>
      <c r="M470" s="324"/>
      <c r="N470" s="325"/>
      <c r="O470" s="325"/>
      <c r="P470" s="326"/>
      <c r="Q470" s="326"/>
      <c r="R470" s="327"/>
      <c r="S470" s="326"/>
      <c r="T470" s="798" t="s">
        <v>135</v>
      </c>
      <c r="U470" s="799"/>
      <c r="V470" s="799"/>
      <c r="W470" s="799"/>
      <c r="X470" s="799"/>
      <c r="Y470" s="800"/>
      <c r="Z470" s="6"/>
      <c r="AF470" s="41"/>
      <c r="AG470" s="42"/>
      <c r="AH470" s="42"/>
      <c r="AI470" s="43"/>
    </row>
    <row r="471" spans="1:36" ht="18" customHeight="1">
      <c r="A471" s="299" t="s">
        <v>159</v>
      </c>
      <c r="B471" s="313"/>
      <c r="C471" s="313"/>
      <c r="D471" s="313"/>
      <c r="E471" s="313"/>
      <c r="F471" s="314"/>
      <c r="G471" s="314"/>
      <c r="H471" s="315"/>
      <c r="I471" s="302"/>
      <c r="J471" s="303" t="s">
        <v>123</v>
      </c>
      <c r="K471" s="304"/>
      <c r="L471" s="6"/>
      <c r="M471" s="328" t="s">
        <v>26</v>
      </c>
      <c r="N471" s="282" t="s">
        <v>136</v>
      </c>
      <c r="O471" s="282"/>
      <c r="P471" s="329"/>
      <c r="Q471" s="329" t="s">
        <v>137</v>
      </c>
      <c r="R471" s="330" t="s">
        <v>25</v>
      </c>
      <c r="S471" s="329"/>
      <c r="T471" s="282" t="s">
        <v>138</v>
      </c>
      <c r="U471" s="282"/>
      <c r="V471" s="282"/>
      <c r="W471" s="282"/>
      <c r="X471" s="282"/>
      <c r="Y471" s="285"/>
      <c r="AA471" s="1" t="s">
        <v>139</v>
      </c>
      <c r="AB471" s="1">
        <v>1.1000000000000001</v>
      </c>
    </row>
    <row r="472" spans="1:36" ht="18" customHeight="1" thickBot="1">
      <c r="A472" s="299" t="s">
        <v>160</v>
      </c>
      <c r="B472" s="313"/>
      <c r="C472" s="313"/>
      <c r="D472" s="313"/>
      <c r="E472" s="313"/>
      <c r="F472" s="314"/>
      <c r="G472" s="314"/>
      <c r="H472" s="315"/>
      <c r="I472" s="302"/>
      <c r="J472" s="303" t="s">
        <v>123</v>
      </c>
      <c r="K472" s="304"/>
      <c r="L472" s="6"/>
      <c r="M472" s="331"/>
      <c r="N472" s="332"/>
      <c r="O472" s="332"/>
      <c r="P472" s="333"/>
      <c r="Q472" s="333"/>
      <c r="R472" s="334"/>
      <c r="S472" s="333"/>
      <c r="T472" s="335" t="s">
        <v>140</v>
      </c>
      <c r="U472" s="335"/>
      <c r="V472" s="335"/>
      <c r="W472" s="335"/>
      <c r="X472" s="335"/>
      <c r="Y472" s="285"/>
      <c r="AA472" s="1" t="s">
        <v>141</v>
      </c>
      <c r="AB472" s="1">
        <v>2.5000000000000001E-3</v>
      </c>
    </row>
    <row r="473" spans="1:36" ht="18" customHeight="1" thickTop="1">
      <c r="A473" s="299" t="s">
        <v>161</v>
      </c>
      <c r="B473" s="313"/>
      <c r="C473" s="313"/>
      <c r="D473" s="313"/>
      <c r="E473" s="313"/>
      <c r="F473" s="314"/>
      <c r="G473" s="314"/>
      <c r="H473" s="315"/>
      <c r="I473" s="302"/>
      <c r="J473" s="303" t="s">
        <v>123</v>
      </c>
      <c r="K473" s="304"/>
      <c r="L473" s="6"/>
      <c r="M473" s="336"/>
      <c r="N473" s="65"/>
      <c r="O473" s="65"/>
      <c r="P473" s="66"/>
      <c r="Q473" s="66"/>
      <c r="R473" s="337"/>
      <c r="S473" s="66"/>
      <c r="T473" s="65"/>
      <c r="U473" s="65"/>
      <c r="V473" s="65"/>
      <c r="W473" s="65"/>
      <c r="X473" s="65"/>
      <c r="Y473" s="338"/>
    </row>
    <row r="474" spans="1:36" ht="18" customHeight="1" thickBot="1">
      <c r="A474" s="299" t="s">
        <v>162</v>
      </c>
      <c r="B474" s="313"/>
      <c r="C474" s="313"/>
      <c r="D474" s="313"/>
      <c r="E474" s="313"/>
      <c r="F474" s="314"/>
      <c r="G474" s="314"/>
      <c r="H474" s="315"/>
      <c r="I474" s="302"/>
      <c r="J474" s="303" t="s">
        <v>123</v>
      </c>
      <c r="K474" s="341"/>
      <c r="L474" s="6"/>
      <c r="M474" s="342"/>
      <c r="N474" s="258"/>
      <c r="O474" s="258"/>
      <c r="P474" s="343"/>
      <c r="Q474" s="343"/>
      <c r="R474" s="344"/>
      <c r="S474" s="343"/>
      <c r="T474" s="258"/>
      <c r="U474" s="258"/>
      <c r="V474" s="258"/>
      <c r="W474" s="258"/>
      <c r="X474" s="258"/>
      <c r="Y474" s="345"/>
      <c r="AA474" s="346" t="s">
        <v>142</v>
      </c>
    </row>
    <row r="475" spans="1:36" ht="18" customHeight="1" thickTop="1">
      <c r="A475" s="347"/>
      <c r="B475" s="348"/>
      <c r="C475" s="348"/>
      <c r="D475" s="348"/>
      <c r="E475" s="348"/>
      <c r="F475" s="349"/>
      <c r="G475" s="349"/>
      <c r="H475" s="349"/>
      <c r="I475" s="350"/>
      <c r="J475" s="351"/>
      <c r="K475" s="352"/>
      <c r="L475" s="6"/>
      <c r="M475" s="342"/>
      <c r="N475" s="258"/>
      <c r="O475" s="258"/>
      <c r="P475" s="343"/>
      <c r="Q475" s="343"/>
      <c r="R475" s="344"/>
      <c r="S475" s="343"/>
      <c r="T475" s="258"/>
      <c r="U475" s="258"/>
      <c r="V475" s="258"/>
      <c r="W475" s="258"/>
      <c r="X475" s="258"/>
      <c r="Y475" s="345"/>
      <c r="AA475" s="1" t="s">
        <v>143</v>
      </c>
      <c r="AC475" s="1">
        <v>1</v>
      </c>
    </row>
    <row r="476" spans="1:36" ht="18" customHeight="1">
      <c r="A476" s="353"/>
      <c r="B476" s="339"/>
      <c r="C476" s="339"/>
      <c r="D476" s="339"/>
      <c r="E476" s="339"/>
      <c r="F476" s="16"/>
      <c r="G476" s="16"/>
      <c r="H476" s="16"/>
      <c r="I476" s="340"/>
      <c r="J476" s="354"/>
      <c r="K476" s="355"/>
      <c r="L476" s="6"/>
      <c r="M476" s="342"/>
      <c r="N476" s="258"/>
      <c r="O476" s="258"/>
      <c r="P476" s="343"/>
      <c r="Q476" s="343"/>
      <c r="R476" s="344"/>
      <c r="S476" s="343"/>
      <c r="T476" s="258"/>
      <c r="U476" s="258"/>
      <c r="V476" s="258"/>
      <c r="W476" s="258"/>
      <c r="X476" s="258"/>
      <c r="Y476" s="345"/>
      <c r="AA476" s="1" t="s">
        <v>144</v>
      </c>
      <c r="AC476" s="1">
        <v>2</v>
      </c>
    </row>
    <row r="477" spans="1:36" ht="18" customHeight="1">
      <c r="A477" s="353"/>
      <c r="B477" s="339"/>
      <c r="C477" s="339"/>
      <c r="D477" s="339"/>
      <c r="E477" s="339"/>
      <c r="F477" s="16"/>
      <c r="G477" s="16"/>
      <c r="H477" s="16"/>
      <c r="I477" s="340"/>
      <c r="J477" s="354"/>
      <c r="K477" s="355"/>
      <c r="L477" s="6"/>
      <c r="M477" s="342"/>
      <c r="N477" s="258"/>
      <c r="O477" s="258"/>
      <c r="P477" s="343"/>
      <c r="Q477" s="343"/>
      <c r="R477" s="344"/>
      <c r="S477" s="343"/>
      <c r="T477" s="258"/>
      <c r="U477" s="258"/>
      <c r="V477" s="258"/>
      <c r="W477" s="258"/>
      <c r="X477" s="258"/>
      <c r="Y477" s="345"/>
      <c r="AA477" s="1" t="s">
        <v>48</v>
      </c>
      <c r="AC477" s="1">
        <v>0.04</v>
      </c>
    </row>
    <row r="478" spans="1:36" ht="18" customHeight="1">
      <c r="A478" s="353"/>
      <c r="B478" s="339"/>
      <c r="C478" s="339"/>
      <c r="D478" s="339"/>
      <c r="E478" s="339"/>
      <c r="F478" s="16"/>
      <c r="G478" s="16"/>
      <c r="H478" s="16"/>
      <c r="I478" s="340"/>
      <c r="J478" s="354"/>
      <c r="K478" s="355"/>
      <c r="L478" s="6"/>
      <c r="M478" s="342"/>
      <c r="N478" s="258"/>
      <c r="O478" s="258"/>
      <c r="P478" s="343"/>
      <c r="Q478" s="343"/>
      <c r="R478" s="344"/>
      <c r="S478" s="343"/>
      <c r="T478" s="258"/>
      <c r="U478" s="258"/>
      <c r="V478" s="258"/>
      <c r="W478" s="258"/>
      <c r="X478" s="258"/>
      <c r="Y478" s="345"/>
      <c r="AA478" s="1" t="s">
        <v>145</v>
      </c>
      <c r="AC478" s="1">
        <v>1.5</v>
      </c>
    </row>
    <row r="479" spans="1:36" ht="18" customHeight="1" thickBot="1">
      <c r="A479" s="356"/>
      <c r="B479" s="6"/>
      <c r="C479" s="6"/>
      <c r="D479" s="6"/>
      <c r="E479" s="6"/>
      <c r="F479" s="6"/>
      <c r="G479" s="6"/>
      <c r="H479" s="6"/>
      <c r="I479" s="357"/>
      <c r="J479" s="358"/>
      <c r="K479" s="355"/>
      <c r="L479" s="6"/>
      <c r="M479" s="359"/>
      <c r="N479" s="137"/>
      <c r="O479" s="137"/>
      <c r="P479" s="138"/>
      <c r="Q479" s="138"/>
      <c r="R479" s="360"/>
      <c r="S479" s="138"/>
      <c r="T479" s="137"/>
      <c r="U479" s="137"/>
      <c r="V479" s="137"/>
      <c r="W479" s="137"/>
      <c r="X479" s="137"/>
      <c r="Y479" s="361"/>
      <c r="AA479" s="1" t="s">
        <v>146</v>
      </c>
      <c r="AC479" s="1">
        <v>0.86309999999999998</v>
      </c>
    </row>
    <row r="480" spans="1:36" ht="12" thickTop="1">
      <c r="A480" s="362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321"/>
      <c r="Z480" s="6"/>
    </row>
    <row r="481" spans="1:119" ht="15">
      <c r="A481" s="266" t="s">
        <v>147</v>
      </c>
      <c r="B481" s="267"/>
      <c r="C481" s="267"/>
      <c r="D481" s="267"/>
      <c r="E481" s="267"/>
      <c r="F481" s="267"/>
      <c r="G481" s="267"/>
      <c r="H481" s="267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321"/>
      <c r="Z481" s="6"/>
    </row>
    <row r="482" spans="1:119" ht="12" thickBot="1">
      <c r="A482" s="363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321"/>
      <c r="Z482" s="6"/>
    </row>
    <row r="483" spans="1:119" ht="13.5" customHeight="1" thickTop="1">
      <c r="A483" s="364"/>
      <c r="B483" s="349"/>
      <c r="C483" s="349"/>
      <c r="D483" s="349"/>
      <c r="E483" s="349"/>
      <c r="F483" s="349"/>
      <c r="G483" s="365"/>
      <c r="H483" s="801" t="s">
        <v>148</v>
      </c>
      <c r="I483" s="801"/>
      <c r="J483" s="801"/>
      <c r="K483" s="801"/>
      <c r="L483" s="801"/>
      <c r="M483" s="801"/>
      <c r="N483" s="801"/>
      <c r="O483" s="801"/>
      <c r="P483" s="801"/>
      <c r="Q483" s="801"/>
      <c r="R483" s="801"/>
      <c r="S483" s="365"/>
      <c r="T483" s="803" t="s">
        <v>149</v>
      </c>
      <c r="U483" s="801"/>
      <c r="V483" s="801"/>
      <c r="W483" s="801"/>
      <c r="X483" s="801"/>
      <c r="Y483" s="804"/>
    </row>
    <row r="484" spans="1:119">
      <c r="A484" s="366"/>
      <c r="B484" s="367"/>
      <c r="C484" s="367"/>
      <c r="D484" s="367"/>
      <c r="E484" s="367"/>
      <c r="F484" s="367"/>
      <c r="G484" s="368"/>
      <c r="H484" s="802"/>
      <c r="I484" s="802"/>
      <c r="J484" s="802"/>
      <c r="K484" s="802"/>
      <c r="L484" s="802"/>
      <c r="M484" s="802"/>
      <c r="N484" s="802"/>
      <c r="O484" s="802"/>
      <c r="P484" s="802"/>
      <c r="Q484" s="802"/>
      <c r="R484" s="802"/>
      <c r="S484" s="368"/>
      <c r="T484" s="805"/>
      <c r="U484" s="802"/>
      <c r="V484" s="802"/>
      <c r="W484" s="802"/>
      <c r="X484" s="802"/>
      <c r="Y484" s="806"/>
    </row>
    <row r="485" spans="1:119" s="14" customFormat="1" ht="54.75" customHeight="1">
      <c r="A485" s="369" t="s">
        <v>150</v>
      </c>
      <c r="B485" s="370"/>
      <c r="C485" s="370"/>
      <c r="D485" s="370"/>
      <c r="E485" s="370"/>
      <c r="F485" s="370"/>
      <c r="G485" s="371"/>
      <c r="H485" s="370"/>
      <c r="I485" s="370"/>
      <c r="J485" s="370"/>
      <c r="K485" s="370"/>
      <c r="L485" s="370"/>
      <c r="M485" s="370"/>
      <c r="N485" s="370"/>
      <c r="O485" s="370"/>
      <c r="P485" s="370"/>
      <c r="Q485" s="370"/>
      <c r="R485" s="370"/>
      <c r="S485" s="370"/>
      <c r="T485" s="372" t="s">
        <v>151</v>
      </c>
      <c r="U485" s="370"/>
      <c r="V485" s="370"/>
      <c r="W485" s="370"/>
      <c r="X485" s="370"/>
      <c r="Y485" s="373"/>
    </row>
    <row r="486" spans="1:119" s="14" customFormat="1" ht="54.75" customHeight="1">
      <c r="A486" s="374" t="s">
        <v>163</v>
      </c>
      <c r="B486" s="375"/>
      <c r="C486" s="375"/>
      <c r="D486" s="375"/>
      <c r="E486" s="375"/>
      <c r="F486" s="375"/>
      <c r="G486" s="376"/>
      <c r="H486" s="375"/>
      <c r="I486" s="375"/>
      <c r="J486" s="375"/>
      <c r="K486" s="375"/>
      <c r="L486" s="375"/>
      <c r="M486" s="375"/>
      <c r="N486" s="375"/>
      <c r="O486" s="375"/>
      <c r="P486" s="375"/>
      <c r="Q486" s="375"/>
      <c r="R486" s="375"/>
      <c r="S486" s="375"/>
      <c r="T486" s="377" t="s">
        <v>151</v>
      </c>
      <c r="U486" s="375"/>
      <c r="V486" s="375"/>
      <c r="W486" s="375"/>
      <c r="X486" s="375"/>
      <c r="Y486" s="378"/>
    </row>
    <row r="487" spans="1:119" s="14" customFormat="1" ht="54.75" customHeight="1" thickBot="1">
      <c r="A487" s="385" t="s">
        <v>164</v>
      </c>
      <c r="B487" s="379"/>
      <c r="C487" s="379"/>
      <c r="D487" s="379"/>
      <c r="E487" s="379"/>
      <c r="F487" s="379"/>
      <c r="G487" s="380"/>
      <c r="H487" s="379"/>
      <c r="I487" s="379"/>
      <c r="J487" s="379"/>
      <c r="K487" s="379"/>
      <c r="L487" s="379"/>
      <c r="M487" s="379"/>
      <c r="N487" s="379"/>
      <c r="O487" s="379"/>
      <c r="P487" s="379"/>
      <c r="Q487" s="379"/>
      <c r="R487" s="379"/>
      <c r="S487" s="379"/>
      <c r="T487" s="381"/>
      <c r="U487" s="379"/>
      <c r="V487" s="379"/>
      <c r="W487" s="379"/>
      <c r="X487" s="379"/>
      <c r="Y487" s="382"/>
    </row>
    <row r="488" spans="1:119" ht="19.5" customHeight="1" thickTop="1">
      <c r="A488" s="901" t="s">
        <v>165</v>
      </c>
      <c r="B488" s="902"/>
      <c r="C488" s="902"/>
      <c r="D488" s="902"/>
      <c r="E488" s="902"/>
      <c r="F488" s="902"/>
      <c r="G488" s="902"/>
      <c r="H488" s="902"/>
      <c r="I488" s="902"/>
      <c r="J488" s="902"/>
      <c r="K488" s="902"/>
      <c r="L488" s="902"/>
      <c r="M488" s="903"/>
      <c r="N488" s="904" t="s">
        <v>1</v>
      </c>
      <c r="O488" s="905"/>
      <c r="P488" s="905"/>
      <c r="Q488" s="906"/>
      <c r="R488" s="910" t="s">
        <v>2</v>
      </c>
      <c r="S488" s="911"/>
      <c r="T488" s="911"/>
      <c r="U488" s="911"/>
      <c r="V488" s="911"/>
      <c r="W488" s="911"/>
      <c r="X488" s="911"/>
      <c r="Y488" s="912"/>
    </row>
    <row r="489" spans="1:119" ht="20.25" customHeight="1">
      <c r="A489" s="919" t="s">
        <v>166</v>
      </c>
      <c r="B489" s="920"/>
      <c r="C489" s="920"/>
      <c r="D489" s="920"/>
      <c r="E489" s="920"/>
      <c r="F489" s="920"/>
      <c r="G489" s="920"/>
      <c r="H489" s="920"/>
      <c r="I489" s="920"/>
      <c r="J489" s="920"/>
      <c r="K489" s="920"/>
      <c r="L489" s="920"/>
      <c r="M489" s="921"/>
      <c r="N489" s="907"/>
      <c r="O489" s="908"/>
      <c r="P489" s="908"/>
      <c r="Q489" s="909"/>
      <c r="R489" s="913"/>
      <c r="S489" s="914"/>
      <c r="T489" s="914"/>
      <c r="U489" s="914"/>
      <c r="V489" s="914"/>
      <c r="W489" s="914"/>
      <c r="X489" s="914"/>
      <c r="Y489" s="915"/>
    </row>
    <row r="490" spans="1:119" ht="15.75" customHeight="1" thickBot="1">
      <c r="A490" s="922" t="s">
        <v>3</v>
      </c>
      <c r="B490" s="923"/>
      <c r="C490" s="923"/>
      <c r="D490" s="923"/>
      <c r="E490" s="923"/>
      <c r="F490" s="923"/>
      <c r="G490" s="923"/>
      <c r="H490" s="923"/>
      <c r="I490" s="923"/>
      <c r="J490" s="923"/>
      <c r="K490" s="923"/>
      <c r="L490" s="923"/>
      <c r="M490" s="924"/>
      <c r="N490" s="907"/>
      <c r="O490" s="908"/>
      <c r="P490" s="908"/>
      <c r="Q490" s="909"/>
      <c r="R490" s="916"/>
      <c r="S490" s="917"/>
      <c r="T490" s="917"/>
      <c r="U490" s="917"/>
      <c r="V490" s="917"/>
      <c r="W490" s="917"/>
      <c r="X490" s="917"/>
      <c r="Y490" s="918"/>
    </row>
    <row r="491" spans="1:119" ht="19.5" customHeight="1" thickTop="1">
      <c r="A491" s="879" t="str">
        <f>A410</f>
        <v>KEGIATAN: PEMBANGUN JALAN PROVINSI PASAMAN - PASAMAN BARAT</v>
      </c>
      <c r="B491" s="880"/>
      <c r="C491" s="880"/>
      <c r="D491" s="880"/>
      <c r="E491" s="880"/>
      <c r="F491" s="880"/>
      <c r="G491" s="880"/>
      <c r="H491" s="880"/>
      <c r="I491" s="880"/>
      <c r="J491" s="880"/>
      <c r="K491" s="880"/>
      <c r="L491" s="880"/>
      <c r="M491" s="881"/>
      <c r="N491" s="882" t="s">
        <v>4</v>
      </c>
      <c r="O491" s="883"/>
      <c r="P491" s="886">
        <f>P410+1</f>
        <v>42114</v>
      </c>
      <c r="Q491" s="887"/>
      <c r="R491" s="890" t="s">
        <v>152</v>
      </c>
      <c r="S491" s="891"/>
      <c r="T491" s="891"/>
      <c r="U491" s="891"/>
      <c r="V491" s="891"/>
      <c r="W491" s="891"/>
      <c r="X491" s="891"/>
      <c r="Y491" s="892"/>
      <c r="AB491" s="2" t="s">
        <v>5</v>
      </c>
      <c r="AC491" s="3" t="s">
        <v>6</v>
      </c>
      <c r="AD491" s="4"/>
      <c r="AE491" s="2" t="s">
        <v>7</v>
      </c>
      <c r="AF491" s="3" t="s">
        <v>6</v>
      </c>
      <c r="AG491" s="4"/>
      <c r="AH491" s="2" t="s">
        <v>8</v>
      </c>
      <c r="AI491" s="3" t="s">
        <v>6</v>
      </c>
      <c r="AJ491" s="4" t="s">
        <v>9</v>
      </c>
    </row>
    <row r="492" spans="1:119" ht="15.75" customHeight="1">
      <c r="A492" s="879" t="str">
        <f>A411</f>
        <v>RUAS : LUBUK SIKAPING - TALU</v>
      </c>
      <c r="B492" s="880"/>
      <c r="C492" s="880"/>
      <c r="D492" s="880"/>
      <c r="E492" s="880"/>
      <c r="F492" s="880"/>
      <c r="G492" s="880"/>
      <c r="H492" s="880"/>
      <c r="I492" s="880"/>
      <c r="J492" s="880"/>
      <c r="K492" s="880"/>
      <c r="L492" s="880"/>
      <c r="M492" s="881"/>
      <c r="N492" s="882"/>
      <c r="O492" s="883"/>
      <c r="P492" s="886"/>
      <c r="Q492" s="887"/>
      <c r="R492" s="893"/>
      <c r="S492" s="894"/>
      <c r="T492" s="894"/>
      <c r="U492" s="894"/>
      <c r="V492" s="894"/>
      <c r="W492" s="894"/>
      <c r="X492" s="894"/>
      <c r="Y492" s="895"/>
      <c r="AB492" s="5" t="s">
        <v>10</v>
      </c>
      <c r="AC492" s="6"/>
      <c r="AD492" s="7"/>
      <c r="AE492" s="5" t="s">
        <v>10</v>
      </c>
      <c r="AF492" s="6"/>
      <c r="AG492" s="7"/>
      <c r="AH492" s="5" t="s">
        <v>10</v>
      </c>
      <c r="AI492" s="6"/>
      <c r="AJ492" s="7"/>
    </row>
    <row r="493" spans="1:119" s="14" customFormat="1" ht="4.5" customHeight="1" thickBot="1">
      <c r="A493" s="8"/>
      <c r="B493" s="9"/>
      <c r="C493" s="9"/>
      <c r="D493" s="9"/>
      <c r="E493" s="10"/>
      <c r="F493" s="9"/>
      <c r="G493" s="9"/>
      <c r="H493" s="11"/>
      <c r="I493" s="12"/>
      <c r="J493" s="12"/>
      <c r="K493" s="12"/>
      <c r="L493" s="12"/>
      <c r="M493" s="13"/>
      <c r="N493" s="884"/>
      <c r="O493" s="885"/>
      <c r="P493" s="888"/>
      <c r="Q493" s="889"/>
      <c r="R493" s="896"/>
      <c r="S493" s="897"/>
      <c r="T493" s="897"/>
      <c r="U493" s="897"/>
      <c r="V493" s="897"/>
      <c r="W493" s="897"/>
      <c r="X493" s="897"/>
      <c r="Y493" s="898"/>
      <c r="AB493" s="15"/>
      <c r="AC493" s="16"/>
      <c r="AD493" s="17"/>
      <c r="AE493" s="15"/>
      <c r="AF493" s="16"/>
      <c r="AG493" s="17"/>
      <c r="AH493" s="15"/>
      <c r="AI493" s="16"/>
      <c r="AJ493" s="17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</row>
    <row r="494" spans="1:119" ht="12" thickTop="1">
      <c r="A494" s="1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20"/>
      <c r="S494" s="19"/>
      <c r="T494" s="19"/>
      <c r="U494" s="19"/>
      <c r="V494" s="19"/>
      <c r="W494" s="21"/>
      <c r="X494" s="19"/>
      <c r="Y494" s="22"/>
      <c r="Z494" s="6"/>
      <c r="AA494" s="6"/>
      <c r="AB494" s="5" t="s">
        <v>11</v>
      </c>
      <c r="AC494" s="6">
        <v>1.1000000000000001</v>
      </c>
      <c r="AD494" s="7" t="s">
        <v>12</v>
      </c>
      <c r="AE494" s="5" t="s">
        <v>13</v>
      </c>
      <c r="AF494" s="6">
        <v>15</v>
      </c>
      <c r="AG494" s="7" t="s">
        <v>14</v>
      </c>
      <c r="AH494" s="5"/>
      <c r="AI494" s="6"/>
      <c r="AJ494" s="7"/>
    </row>
    <row r="495" spans="1:119" ht="15" customHeight="1">
      <c r="A495" s="23" t="s">
        <v>15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24" t="s">
        <v>16</v>
      </c>
      <c r="P495" s="19"/>
      <c r="Q495" s="19"/>
      <c r="R495" s="19"/>
      <c r="S495" s="19"/>
      <c r="T495" s="19"/>
      <c r="U495" s="19"/>
      <c r="V495" s="19"/>
      <c r="W495" s="21"/>
      <c r="X495" s="19"/>
      <c r="Y495" s="22"/>
      <c r="Z495" s="6"/>
      <c r="AA495" s="6"/>
      <c r="AB495" s="5" t="s">
        <v>17</v>
      </c>
      <c r="AC495" s="25">
        <f>10/50</f>
        <v>0.2</v>
      </c>
      <c r="AD495" s="7" t="s">
        <v>18</v>
      </c>
      <c r="AE495" s="5" t="s">
        <v>17</v>
      </c>
      <c r="AF495" s="25">
        <f>10/50</f>
        <v>0.2</v>
      </c>
      <c r="AG495" s="7" t="s">
        <v>18</v>
      </c>
      <c r="AH495" s="5" t="s">
        <v>17</v>
      </c>
      <c r="AI495" s="25">
        <f>4.08/50</f>
        <v>8.1600000000000006E-2</v>
      </c>
      <c r="AJ495" s="7">
        <f>6.24/50</f>
        <v>0.12480000000000001</v>
      </c>
    </row>
    <row r="496" spans="1:119" ht="9" customHeight="1" thickBot="1">
      <c r="A496" s="26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24"/>
      <c r="P496" s="19"/>
      <c r="Q496" s="19"/>
      <c r="R496" s="19"/>
      <c r="S496" s="19"/>
      <c r="T496" s="19"/>
      <c r="U496" s="19"/>
      <c r="V496" s="19"/>
      <c r="W496" s="19"/>
      <c r="X496" s="19"/>
      <c r="Y496" s="27"/>
      <c r="Z496" s="6"/>
      <c r="AB496" s="5"/>
      <c r="AC496" s="25"/>
      <c r="AD496" s="7"/>
      <c r="AE496" s="5"/>
      <c r="AF496" s="25"/>
      <c r="AG496" s="7"/>
      <c r="AH496" s="5"/>
      <c r="AI496" s="25"/>
      <c r="AJ496" s="7"/>
    </row>
    <row r="497" spans="1:36" ht="13.5" thickTop="1">
      <c r="A497" s="899" t="s">
        <v>19</v>
      </c>
      <c r="B497" s="900"/>
      <c r="C497" s="28"/>
      <c r="D497" s="28"/>
      <c r="E497" s="28"/>
      <c r="F497" s="28"/>
      <c r="G497" s="28"/>
      <c r="H497" s="28"/>
      <c r="I497" s="29"/>
      <c r="J497" s="28"/>
      <c r="K497" s="29"/>
      <c r="L497" s="28"/>
      <c r="M497" s="30"/>
      <c r="N497" s="31"/>
      <c r="O497" s="32"/>
      <c r="P497" s="33"/>
      <c r="Q497" s="33"/>
      <c r="R497" s="34"/>
      <c r="S497" s="35"/>
      <c r="T497" s="36"/>
      <c r="U497" s="35"/>
      <c r="V497" s="36"/>
      <c r="W497" s="33"/>
      <c r="X497" s="33"/>
      <c r="Y497" s="37"/>
      <c r="Z497" s="6"/>
      <c r="AA497" s="6"/>
      <c r="AB497" s="5" t="s">
        <v>20</v>
      </c>
      <c r="AC497" s="6">
        <v>4.4999999999999998E-2</v>
      </c>
      <c r="AD497" s="7" t="s">
        <v>21</v>
      </c>
      <c r="AE497" s="5" t="s">
        <v>20</v>
      </c>
      <c r="AF497" s="6">
        <v>1.6E-2</v>
      </c>
      <c r="AG497" s="7" t="s">
        <v>21</v>
      </c>
      <c r="AH497" s="5" t="s">
        <v>20</v>
      </c>
      <c r="AI497" s="6">
        <v>9.7000000000000003E-3</v>
      </c>
      <c r="AJ497" s="7">
        <v>2.4E-2</v>
      </c>
    </row>
    <row r="498" spans="1:36" ht="12.75" customHeight="1">
      <c r="A498" s="869" t="s">
        <v>22</v>
      </c>
      <c r="B498" s="870"/>
      <c r="C498" s="871" t="s">
        <v>23</v>
      </c>
      <c r="D498" s="872"/>
      <c r="E498" s="872"/>
      <c r="F498" s="872"/>
      <c r="G498" s="872"/>
      <c r="H498" s="872"/>
      <c r="I498" s="873"/>
      <c r="J498" s="874" t="s">
        <v>24</v>
      </c>
      <c r="K498" s="875"/>
      <c r="L498" s="874" t="s">
        <v>25</v>
      </c>
      <c r="M498" s="876"/>
      <c r="N498" s="31"/>
      <c r="O498" s="38" t="s">
        <v>26</v>
      </c>
      <c r="P498" s="874" t="s">
        <v>27</v>
      </c>
      <c r="Q498" s="877"/>
      <c r="R498" s="875"/>
      <c r="S498" s="39" t="s">
        <v>24</v>
      </c>
      <c r="T498" s="40" t="s">
        <v>28</v>
      </c>
      <c r="U498" s="862" t="s">
        <v>29</v>
      </c>
      <c r="V498" s="878"/>
      <c r="W498" s="862" t="s">
        <v>30</v>
      </c>
      <c r="X498" s="863"/>
      <c r="Y498" s="864"/>
      <c r="Z498" s="6"/>
      <c r="AB498" s="41" t="s">
        <v>31</v>
      </c>
      <c r="AC498" s="42">
        <f>1.5/50</f>
        <v>0.03</v>
      </c>
      <c r="AD498" s="43" t="s">
        <v>32</v>
      </c>
      <c r="AE498" s="41"/>
      <c r="AF498" s="42"/>
      <c r="AG498" s="43"/>
      <c r="AH498" s="41"/>
      <c r="AI498" s="42"/>
      <c r="AJ498" s="43"/>
    </row>
    <row r="499" spans="1:36" ht="15.75" thickBot="1">
      <c r="A499" s="44"/>
      <c r="B499" s="45"/>
      <c r="C499" s="46"/>
      <c r="D499" s="46"/>
      <c r="E499" s="46"/>
      <c r="F499" s="46"/>
      <c r="G499" s="46"/>
      <c r="H499" s="46"/>
      <c r="I499" s="47"/>
      <c r="J499" s="46"/>
      <c r="K499" s="47"/>
      <c r="L499" s="46"/>
      <c r="M499" s="48"/>
      <c r="N499" s="31"/>
      <c r="O499" s="49"/>
      <c r="P499" s="50"/>
      <c r="Q499" s="50"/>
      <c r="R499" s="51"/>
      <c r="S499" s="50"/>
      <c r="T499" s="51"/>
      <c r="U499" s="50"/>
      <c r="V499" s="51"/>
      <c r="W499" s="50"/>
      <c r="X499" s="50"/>
      <c r="Y499" s="52"/>
      <c r="Z499" s="6"/>
      <c r="AB499" s="6"/>
      <c r="AC499" s="53"/>
      <c r="AD499" s="6"/>
      <c r="AE499" s="6"/>
      <c r="AF499" s="6"/>
      <c r="AG499" s="6"/>
      <c r="AH499" s="6"/>
    </row>
    <row r="500" spans="1:36" ht="11.25" customHeight="1" thickTop="1">
      <c r="A500" s="54"/>
      <c r="B500" s="55"/>
      <c r="C500" s="56"/>
      <c r="D500" s="57"/>
      <c r="E500" s="57"/>
      <c r="F500" s="57"/>
      <c r="G500" s="57"/>
      <c r="H500" s="57"/>
      <c r="I500" s="58"/>
      <c r="J500" s="59"/>
      <c r="K500" s="60"/>
      <c r="L500" s="61"/>
      <c r="M500" s="62"/>
      <c r="N500" s="6"/>
      <c r="O500" s="63"/>
      <c r="P500" s="64"/>
      <c r="Q500" s="65"/>
      <c r="R500" s="66"/>
      <c r="S500" s="67"/>
      <c r="T500" s="60"/>
      <c r="U500" s="68"/>
      <c r="V500" s="69"/>
      <c r="W500" s="70"/>
      <c r="X500" s="71"/>
      <c r="Y500" s="72"/>
      <c r="Z500" s="6"/>
      <c r="AB500" s="73"/>
      <c r="AC500" s="6"/>
      <c r="AD500" s="6"/>
      <c r="AE500" s="6"/>
      <c r="AF500" s="6"/>
      <c r="AG500" s="6"/>
      <c r="AH500" s="6"/>
    </row>
    <row r="501" spans="1:36" ht="18" customHeight="1">
      <c r="A501" s="1057" t="s">
        <v>170</v>
      </c>
      <c r="B501" s="1058"/>
      <c r="C501" s="1059" t="s">
        <v>171</v>
      </c>
      <c r="D501" s="1060"/>
      <c r="E501" s="1061"/>
      <c r="F501" s="1061"/>
      <c r="G501" s="1061"/>
      <c r="H501" s="1061"/>
      <c r="I501" s="1062"/>
      <c r="J501" s="1063">
        <f>0.300008823788935/7</f>
        <v>4.2858403398419287E-2</v>
      </c>
      <c r="K501" s="1064" t="s">
        <v>172</v>
      </c>
      <c r="L501" s="1065"/>
      <c r="M501" s="1066"/>
      <c r="N501" s="6"/>
      <c r="O501" s="80"/>
      <c r="P501" s="81"/>
      <c r="Q501" s="81"/>
      <c r="R501" s="81"/>
      <c r="S501" s="82"/>
      <c r="T501" s="83"/>
      <c r="U501" s="831"/>
      <c r="V501" s="832"/>
      <c r="W501" s="833"/>
      <c r="X501" s="834"/>
      <c r="Y501" s="835"/>
      <c r="Z501" s="6"/>
      <c r="AA501" s="859" t="s">
        <v>33</v>
      </c>
      <c r="AB501" s="860"/>
      <c r="AC501" s="860"/>
      <c r="AD501" s="861"/>
      <c r="AE501" s="6"/>
      <c r="AF501" s="6"/>
      <c r="AG501" s="84" t="s">
        <v>34</v>
      </c>
      <c r="AH501" s="391"/>
      <c r="AI501" s="391"/>
      <c r="AJ501" s="392"/>
    </row>
    <row r="502" spans="1:36" ht="18" customHeight="1">
      <c r="A502" s="1067" t="s">
        <v>173</v>
      </c>
      <c r="B502" s="1068"/>
      <c r="C502" s="1069" t="s">
        <v>174</v>
      </c>
      <c r="D502" s="1060"/>
      <c r="E502" s="1061"/>
      <c r="F502" s="1061"/>
      <c r="G502" s="1061"/>
      <c r="H502" s="1061"/>
      <c r="I502" s="1062"/>
      <c r="J502" s="1063">
        <f>0.0833333333333333/7</f>
        <v>1.1904761904761901E-2</v>
      </c>
      <c r="K502" s="1064" t="s">
        <v>172</v>
      </c>
      <c r="L502" s="1070"/>
      <c r="M502" s="1071"/>
      <c r="N502" s="86"/>
      <c r="O502" s="87"/>
      <c r="P502" s="88"/>
      <c r="Q502" s="89"/>
      <c r="R502" s="89"/>
      <c r="S502" s="82"/>
      <c r="T502" s="83"/>
      <c r="U502" s="831"/>
      <c r="V502" s="832"/>
      <c r="W502" s="833"/>
      <c r="X502" s="834"/>
      <c r="Y502" s="835"/>
      <c r="Z502" s="6"/>
      <c r="AA502" s="5"/>
      <c r="AB502" s="90" t="s">
        <v>35</v>
      </c>
      <c r="AC502" s="90" t="s">
        <v>36</v>
      </c>
      <c r="AD502" s="91"/>
      <c r="AE502" s="6"/>
      <c r="AF502" s="6"/>
      <c r="AG502" s="92" t="s">
        <v>35</v>
      </c>
      <c r="AH502" s="93" t="s">
        <v>36</v>
      </c>
      <c r="AI502" s="94" t="s">
        <v>10</v>
      </c>
      <c r="AJ502" s="95"/>
    </row>
    <row r="503" spans="1:36" ht="18" customHeight="1">
      <c r="A503" s="1067"/>
      <c r="B503" s="1068"/>
      <c r="C503" s="1069"/>
      <c r="D503" s="1060"/>
      <c r="E503" s="1061"/>
      <c r="F503" s="1061"/>
      <c r="G503" s="1061"/>
      <c r="H503" s="1061"/>
      <c r="I503" s="1062"/>
      <c r="J503" s="692"/>
      <c r="K503" s="1064"/>
      <c r="L503" s="1070"/>
      <c r="M503" s="1071"/>
      <c r="N503" s="86"/>
      <c r="O503" s="87"/>
      <c r="P503" s="88"/>
      <c r="Q503" s="89"/>
      <c r="R503" s="89"/>
      <c r="S503" s="82"/>
      <c r="T503" s="97"/>
      <c r="U503" s="831"/>
      <c r="V503" s="832"/>
      <c r="W503" s="833"/>
      <c r="X503" s="834"/>
      <c r="Y503" s="835"/>
      <c r="Z503" s="6"/>
      <c r="AA503" s="5"/>
      <c r="AB503" s="98" t="s">
        <v>37</v>
      </c>
      <c r="AC503" s="98" t="s">
        <v>38</v>
      </c>
      <c r="AD503" s="91"/>
      <c r="AE503" s="6"/>
      <c r="AF503" s="6"/>
      <c r="AG503" s="99" t="s">
        <v>39</v>
      </c>
      <c r="AH503" s="98" t="s">
        <v>38</v>
      </c>
      <c r="AI503" s="90" t="s">
        <v>40</v>
      </c>
      <c r="AJ503" s="91">
        <v>1.08</v>
      </c>
    </row>
    <row r="504" spans="1:36" ht="18" customHeight="1">
      <c r="A504" s="1067"/>
      <c r="B504" s="1068"/>
      <c r="C504" s="1069"/>
      <c r="D504" s="1060"/>
      <c r="E504" s="1061"/>
      <c r="F504" s="1061"/>
      <c r="G504" s="1061"/>
      <c r="H504" s="1061"/>
      <c r="I504" s="1062"/>
      <c r="J504" s="692"/>
      <c r="K504" s="1064"/>
      <c r="L504" s="1070"/>
      <c r="M504" s="1071"/>
      <c r="N504" s="86"/>
      <c r="O504" s="87"/>
      <c r="P504" s="100"/>
      <c r="Q504" s="101"/>
      <c r="R504" s="101"/>
      <c r="S504" s="82"/>
      <c r="T504" s="102"/>
      <c r="U504" s="831"/>
      <c r="V504" s="832"/>
      <c r="W504" s="833"/>
      <c r="X504" s="834"/>
      <c r="Y504" s="835"/>
      <c r="Z504" s="6"/>
      <c r="AA504" s="5"/>
      <c r="AB504" s="98" t="s">
        <v>41</v>
      </c>
      <c r="AC504" s="98" t="s">
        <v>42</v>
      </c>
      <c r="AD504" s="91"/>
      <c r="AE504" s="6"/>
      <c r="AF504" s="6"/>
      <c r="AG504" s="99" t="s">
        <v>43</v>
      </c>
      <c r="AH504" s="98" t="s">
        <v>42</v>
      </c>
      <c r="AI504" s="98" t="s">
        <v>17</v>
      </c>
      <c r="AJ504" s="91">
        <f>161/50</f>
        <v>3.22</v>
      </c>
    </row>
    <row r="505" spans="1:36" ht="18" customHeight="1">
      <c r="A505" s="1067"/>
      <c r="B505" s="1068"/>
      <c r="C505" s="1069"/>
      <c r="D505" s="1060"/>
      <c r="E505" s="1061"/>
      <c r="F505" s="1061"/>
      <c r="G505" s="1061"/>
      <c r="H505" s="1061"/>
      <c r="I505" s="1062"/>
      <c r="J505" s="692"/>
      <c r="K505" s="1064"/>
      <c r="L505" s="1070"/>
      <c r="M505" s="1071"/>
      <c r="N505" s="103"/>
      <c r="O505" s="104"/>
      <c r="P505" s="105"/>
      <c r="Q505" s="106"/>
      <c r="R505" s="107"/>
      <c r="S505" s="108"/>
      <c r="T505" s="109"/>
      <c r="U505" s="831"/>
      <c r="V505" s="832"/>
      <c r="W505" s="833"/>
      <c r="X505" s="834"/>
      <c r="Y505" s="835"/>
      <c r="Z505" s="6"/>
      <c r="AA505" s="5"/>
      <c r="AB505" s="98" t="s">
        <v>43</v>
      </c>
      <c r="AC505" s="98"/>
      <c r="AD505" s="91"/>
      <c r="AE505" s="6"/>
      <c r="AF505" s="6"/>
      <c r="AG505" s="99"/>
      <c r="AH505" s="98" t="s">
        <v>44</v>
      </c>
      <c r="AI505" s="98" t="s">
        <v>45</v>
      </c>
      <c r="AJ505" s="91">
        <v>0.4829</v>
      </c>
    </row>
    <row r="506" spans="1:36" ht="17.25" customHeight="1">
      <c r="A506" s="1067"/>
      <c r="B506" s="1068"/>
      <c r="C506" s="1069"/>
      <c r="D506" s="1060"/>
      <c r="E506" s="1061"/>
      <c r="F506" s="1061"/>
      <c r="G506" s="1061"/>
      <c r="H506" s="1061"/>
      <c r="I506" s="1062"/>
      <c r="J506" s="692"/>
      <c r="K506" s="1064"/>
      <c r="L506" s="1070"/>
      <c r="M506" s="1071"/>
      <c r="N506" s="103"/>
      <c r="O506" s="104"/>
      <c r="P506" s="89"/>
      <c r="Q506" s="106"/>
      <c r="R506" s="110"/>
      <c r="S506" s="108"/>
      <c r="T506" s="111"/>
      <c r="U506" s="831"/>
      <c r="V506" s="832"/>
      <c r="W506" s="833"/>
      <c r="X506" s="834"/>
      <c r="Y506" s="835"/>
      <c r="Z506" s="6"/>
      <c r="AA506" s="41"/>
      <c r="AB506" s="42"/>
      <c r="AC506" s="112"/>
      <c r="AD506" s="43"/>
      <c r="AE506" s="98"/>
      <c r="AF506" s="98"/>
      <c r="AG506" s="99"/>
      <c r="AH506" s="98"/>
      <c r="AI506" s="98"/>
      <c r="AJ506" s="7"/>
    </row>
    <row r="507" spans="1:36" ht="17.25" customHeight="1">
      <c r="A507" s="1067"/>
      <c r="B507" s="1068"/>
      <c r="C507" s="1069"/>
      <c r="D507" s="1060"/>
      <c r="E507" s="1061"/>
      <c r="F507" s="1061"/>
      <c r="G507" s="1061"/>
      <c r="H507" s="1061"/>
      <c r="I507" s="1062"/>
      <c r="J507" s="692"/>
      <c r="K507" s="1064"/>
      <c r="L507" s="1070"/>
      <c r="M507" s="1071"/>
      <c r="N507" s="113"/>
      <c r="O507" s="104"/>
      <c r="P507" s="81"/>
      <c r="Q507" s="114"/>
      <c r="R507" s="115"/>
      <c r="S507" s="108"/>
      <c r="T507" s="116"/>
      <c r="U507" s="831"/>
      <c r="V507" s="832"/>
      <c r="W507" s="833"/>
      <c r="X507" s="834"/>
      <c r="Y507" s="835"/>
      <c r="Z507" s="6"/>
      <c r="AA507" s="836" t="s">
        <v>46</v>
      </c>
      <c r="AB507" s="837"/>
      <c r="AC507" s="837"/>
      <c r="AD507" s="837"/>
      <c r="AE507" s="838"/>
      <c r="AG507" s="859" t="s">
        <v>47</v>
      </c>
      <c r="AH507" s="860"/>
      <c r="AI507" s="860"/>
      <c r="AJ507" s="861"/>
    </row>
    <row r="508" spans="1:36" ht="17.25" customHeight="1">
      <c r="A508" s="1067"/>
      <c r="B508" s="1068"/>
      <c r="C508" s="1069"/>
      <c r="D508" s="1060"/>
      <c r="E508" s="1061"/>
      <c r="F508" s="1061"/>
      <c r="G508" s="1061"/>
      <c r="H508" s="1061"/>
      <c r="I508" s="1062"/>
      <c r="J508" s="692"/>
      <c r="K508" s="1064"/>
      <c r="L508" s="1070"/>
      <c r="M508" s="1071"/>
      <c r="N508" s="113"/>
      <c r="O508" s="104"/>
      <c r="P508" s="88"/>
      <c r="Q508" s="106"/>
      <c r="R508" s="110"/>
      <c r="S508" s="108"/>
      <c r="T508" s="116"/>
      <c r="U508" s="831"/>
      <c r="V508" s="832"/>
      <c r="W508" s="833"/>
      <c r="X508" s="834"/>
      <c r="Y508" s="835"/>
      <c r="Z508" s="6"/>
      <c r="AA508" s="99"/>
      <c r="AB508" s="98" t="s">
        <v>48</v>
      </c>
      <c r="AC508" s="98"/>
      <c r="AD508" s="98">
        <v>9.5000000000000001E-2</v>
      </c>
      <c r="AE508" s="91" t="s">
        <v>21</v>
      </c>
      <c r="AG508" s="5"/>
      <c r="AH508" s="90" t="s">
        <v>35</v>
      </c>
      <c r="AI508" s="90" t="s">
        <v>36</v>
      </c>
      <c r="AJ508" s="91"/>
    </row>
    <row r="509" spans="1:36" ht="18" customHeight="1">
      <c r="A509" s="1067"/>
      <c r="B509" s="1068"/>
      <c r="C509" s="1069"/>
      <c r="D509" s="1060"/>
      <c r="E509" s="1061"/>
      <c r="F509" s="1061"/>
      <c r="G509" s="1061"/>
      <c r="H509" s="1061"/>
      <c r="I509" s="1062"/>
      <c r="J509" s="692"/>
      <c r="K509" s="1064"/>
      <c r="L509" s="1070"/>
      <c r="M509" s="1071"/>
      <c r="N509" s="113"/>
      <c r="O509" s="104"/>
      <c r="P509" s="118"/>
      <c r="Q509" s="115"/>
      <c r="R509" s="115"/>
      <c r="S509" s="108"/>
      <c r="T509" s="109"/>
      <c r="U509" s="831"/>
      <c r="V509" s="832"/>
      <c r="W509" s="833"/>
      <c r="X509" s="834"/>
      <c r="Y509" s="835"/>
      <c r="Z509" s="6"/>
      <c r="AA509" s="99"/>
      <c r="AB509" s="383" t="s">
        <v>49</v>
      </c>
      <c r="AC509" s="98"/>
      <c r="AD509" s="98">
        <v>10.445</v>
      </c>
      <c r="AE509" s="91" t="s">
        <v>32</v>
      </c>
      <c r="AG509" s="5"/>
      <c r="AH509" s="98" t="s">
        <v>50</v>
      </c>
      <c r="AI509" s="98" t="s">
        <v>38</v>
      </c>
      <c r="AJ509" s="91"/>
    </row>
    <row r="510" spans="1:36" ht="18" customHeight="1">
      <c r="A510" s="1067"/>
      <c r="B510" s="1068"/>
      <c r="C510" s="1069"/>
      <c r="D510" s="1060"/>
      <c r="E510" s="1061"/>
      <c r="F510" s="1061"/>
      <c r="G510" s="1061"/>
      <c r="H510" s="1061"/>
      <c r="I510" s="1062"/>
      <c r="J510" s="692"/>
      <c r="K510" s="1064"/>
      <c r="L510" s="1070"/>
      <c r="M510" s="1071"/>
      <c r="N510" s="113"/>
      <c r="O510" s="104"/>
      <c r="P510" s="120"/>
      <c r="Q510" s="110"/>
      <c r="R510" s="110"/>
      <c r="S510" s="108"/>
      <c r="T510" s="109"/>
      <c r="U510" s="831"/>
      <c r="V510" s="832"/>
      <c r="W510" s="833"/>
      <c r="X510" s="834"/>
      <c r="Y510" s="835"/>
      <c r="Z510" s="6"/>
      <c r="AA510" s="99"/>
      <c r="AB510" s="384" t="s">
        <v>51</v>
      </c>
      <c r="AC510" s="98"/>
      <c r="AD510" s="98">
        <v>0.1187</v>
      </c>
      <c r="AE510" s="91" t="s">
        <v>21</v>
      </c>
      <c r="AG510" s="5"/>
      <c r="AH510" s="98" t="s">
        <v>41</v>
      </c>
      <c r="AI510" s="98" t="s">
        <v>42</v>
      </c>
      <c r="AJ510" s="91"/>
    </row>
    <row r="511" spans="1:36" ht="18" customHeight="1">
      <c r="A511" s="1067"/>
      <c r="B511" s="1068"/>
      <c r="C511" s="1069"/>
      <c r="D511" s="1060"/>
      <c r="E511" s="1061"/>
      <c r="F511" s="1061"/>
      <c r="G511" s="1061"/>
      <c r="H511" s="1061"/>
      <c r="I511" s="1062"/>
      <c r="J511" s="692"/>
      <c r="K511" s="1064"/>
      <c r="L511" s="1070"/>
      <c r="M511" s="1071"/>
      <c r="N511" s="113"/>
      <c r="O511" s="104"/>
      <c r="P511" s="120"/>
      <c r="Q511" s="122"/>
      <c r="R511" s="123"/>
      <c r="S511" s="108"/>
      <c r="T511" s="109"/>
      <c r="U511" s="831"/>
      <c r="V511" s="832"/>
      <c r="W511" s="833"/>
      <c r="X511" s="834"/>
      <c r="Y511" s="835"/>
      <c r="Z511" s="6"/>
      <c r="AA511" s="99"/>
      <c r="AB511" s="98" t="s">
        <v>52</v>
      </c>
      <c r="AC511" s="98"/>
      <c r="AD511" s="98">
        <v>0.75309999999999999</v>
      </c>
      <c r="AE511" s="91" t="s">
        <v>21</v>
      </c>
      <c r="AG511" s="5"/>
      <c r="AH511" s="98"/>
      <c r="AI511" s="98"/>
      <c r="AJ511" s="91"/>
    </row>
    <row r="512" spans="1:36" ht="18" customHeight="1">
      <c r="A512" s="1067"/>
      <c r="B512" s="1068"/>
      <c r="C512" s="1069"/>
      <c r="D512" s="1060"/>
      <c r="E512" s="1061"/>
      <c r="F512" s="1061"/>
      <c r="G512" s="1061"/>
      <c r="H512" s="1061"/>
      <c r="I512" s="1062"/>
      <c r="J512" s="692"/>
      <c r="K512" s="1064"/>
      <c r="L512" s="1070"/>
      <c r="M512" s="1071"/>
      <c r="N512" s="6"/>
      <c r="O512" s="104"/>
      <c r="P512" s="124"/>
      <c r="Q512" s="120"/>
      <c r="R512" s="120"/>
      <c r="S512" s="82"/>
      <c r="T512" s="109"/>
      <c r="U512" s="831"/>
      <c r="V512" s="832"/>
      <c r="W512" s="833"/>
      <c r="X512" s="834"/>
      <c r="Y512" s="835"/>
      <c r="Z512" s="6"/>
      <c r="AA512" s="99"/>
      <c r="AB512" s="98"/>
      <c r="AC512" s="125"/>
      <c r="AD512" s="125"/>
      <c r="AE512" s="91"/>
      <c r="AF512" s="98"/>
      <c r="AG512" s="41"/>
      <c r="AH512" s="42"/>
      <c r="AI512" s="112"/>
      <c r="AJ512" s="43"/>
    </row>
    <row r="513" spans="1:42" ht="18" customHeight="1">
      <c r="A513" s="1067"/>
      <c r="B513" s="1068"/>
      <c r="C513" s="1069"/>
      <c r="D513" s="1060"/>
      <c r="E513" s="1061"/>
      <c r="F513" s="1061"/>
      <c r="G513" s="1061"/>
      <c r="H513" s="1061"/>
      <c r="I513" s="1062"/>
      <c r="J513" s="692"/>
      <c r="K513" s="1064"/>
      <c r="L513" s="1070"/>
      <c r="M513" s="1071"/>
      <c r="N513" s="6"/>
      <c r="O513" s="104"/>
      <c r="P513" s="120"/>
      <c r="Q513" s="120"/>
      <c r="R513" s="120"/>
      <c r="S513" s="82"/>
      <c r="T513" s="109"/>
      <c r="U513" s="831"/>
      <c r="V513" s="832"/>
      <c r="W513" s="833"/>
      <c r="X513" s="834"/>
      <c r="Y513" s="835"/>
      <c r="Z513" s="6"/>
      <c r="AA513" s="99"/>
      <c r="AB513" s="98" t="s">
        <v>53</v>
      </c>
      <c r="AC513" s="126"/>
      <c r="AD513" s="127" t="s">
        <v>54</v>
      </c>
      <c r="AE513" s="91"/>
      <c r="AG513" s="128" t="s">
        <v>55</v>
      </c>
      <c r="AH513" s="128" t="s">
        <v>56</v>
      </c>
      <c r="AI513" s="129"/>
      <c r="AJ513" s="130"/>
    </row>
    <row r="514" spans="1:42" ht="18" customHeight="1">
      <c r="A514" s="1067"/>
      <c r="B514" s="1068"/>
      <c r="C514" s="1069"/>
      <c r="D514" s="1060"/>
      <c r="E514" s="1061"/>
      <c r="F514" s="1061"/>
      <c r="G514" s="1061"/>
      <c r="H514" s="1061"/>
      <c r="I514" s="1062"/>
      <c r="J514" s="692"/>
      <c r="K514" s="1064"/>
      <c r="L514" s="1070"/>
      <c r="M514" s="1071"/>
      <c r="N514" s="6"/>
      <c r="O514" s="104"/>
      <c r="P514" s="120"/>
      <c r="Q514" s="89"/>
      <c r="R514" s="89"/>
      <c r="S514" s="82"/>
      <c r="T514" s="116"/>
      <c r="U514" s="831"/>
      <c r="V514" s="832"/>
      <c r="W514" s="833"/>
      <c r="X514" s="834"/>
      <c r="Y514" s="835"/>
      <c r="Z514" s="6"/>
      <c r="AA514" s="99"/>
      <c r="AB514" s="98" t="s">
        <v>57</v>
      </c>
      <c r="AC514" s="98"/>
      <c r="AD514" s="98" t="s">
        <v>58</v>
      </c>
      <c r="AE514" s="91"/>
      <c r="AG514" s="5"/>
      <c r="AH514" s="90" t="s">
        <v>35</v>
      </c>
      <c r="AI514" s="90" t="s">
        <v>36</v>
      </c>
      <c r="AJ514" s="91"/>
    </row>
    <row r="515" spans="1:42" ht="18" customHeight="1">
      <c r="A515" s="1067"/>
      <c r="B515" s="1068"/>
      <c r="C515" s="1069"/>
      <c r="D515" s="1060"/>
      <c r="E515" s="1061"/>
      <c r="F515" s="1061"/>
      <c r="G515" s="1061"/>
      <c r="H515" s="1061"/>
      <c r="I515" s="1062"/>
      <c r="J515" s="692"/>
      <c r="K515" s="1064"/>
      <c r="L515" s="1070"/>
      <c r="M515" s="1071"/>
      <c r="N515" s="6"/>
      <c r="O515" s="80"/>
      <c r="P515" s="85"/>
      <c r="Q515" s="131"/>
      <c r="R515" s="132"/>
      <c r="S515" s="82"/>
      <c r="T515" s="133"/>
      <c r="U515" s="831"/>
      <c r="V515" s="832"/>
      <c r="W515" s="833"/>
      <c r="X515" s="834"/>
      <c r="Y515" s="835"/>
      <c r="Z515" s="6"/>
      <c r="AA515" s="99"/>
      <c r="AB515" s="98"/>
      <c r="AC515" s="98"/>
      <c r="AD515" s="98" t="s">
        <v>59</v>
      </c>
      <c r="AE515" s="91"/>
      <c r="AG515" s="5" t="str">
        <f>AH515</f>
        <v>Jack Hammer</v>
      </c>
      <c r="AH515" s="98" t="s">
        <v>60</v>
      </c>
      <c r="AI515" s="98" t="s">
        <v>38</v>
      </c>
      <c r="AJ515" s="91"/>
    </row>
    <row r="516" spans="1:42" ht="18" customHeight="1" thickBot="1">
      <c r="A516" s="1072"/>
      <c r="B516" s="1073"/>
      <c r="C516" s="1074"/>
      <c r="D516" s="1075"/>
      <c r="E516" s="1075"/>
      <c r="F516" s="1075"/>
      <c r="G516" s="1075"/>
      <c r="H516" s="1075"/>
      <c r="I516" s="1076"/>
      <c r="J516" s="1077"/>
      <c r="K516" s="1078"/>
      <c r="L516" s="1079"/>
      <c r="M516" s="1080"/>
      <c r="N516" s="6"/>
      <c r="O516" s="80"/>
      <c r="P516" s="85"/>
      <c r="Q516" s="131"/>
      <c r="R516" s="132"/>
      <c r="S516" s="82"/>
      <c r="T516" s="390"/>
      <c r="U516" s="831"/>
      <c r="V516" s="832"/>
      <c r="W516" s="833"/>
      <c r="X516" s="834"/>
      <c r="Y516" s="835"/>
      <c r="Z516" s="6"/>
      <c r="AA516" s="99"/>
      <c r="AB516" s="98" t="s">
        <v>38</v>
      </c>
      <c r="AC516" s="98"/>
      <c r="AD516" s="98"/>
      <c r="AE516" s="91"/>
      <c r="AG516" s="5" t="str">
        <f>AH516</f>
        <v>Dump Truck</v>
      </c>
      <c r="AH516" s="98" t="s">
        <v>41</v>
      </c>
      <c r="AI516" s="98" t="s">
        <v>42</v>
      </c>
      <c r="AJ516" s="91"/>
    </row>
    <row r="517" spans="1:42" ht="18" customHeight="1" thickTop="1">
      <c r="A517" s="143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6"/>
      <c r="O517" s="80"/>
      <c r="P517" s="85"/>
      <c r="Q517" s="131"/>
      <c r="R517" s="132"/>
      <c r="S517" s="82"/>
      <c r="T517" s="390"/>
      <c r="U517" s="831"/>
      <c r="V517" s="832"/>
      <c r="W517" s="833"/>
      <c r="X517" s="834"/>
      <c r="Y517" s="835"/>
      <c r="Z517" s="6"/>
      <c r="AA517" s="99"/>
      <c r="AB517" s="98" t="s">
        <v>61</v>
      </c>
      <c r="AC517" s="98"/>
      <c r="AD517" s="98"/>
      <c r="AE517" s="91"/>
      <c r="AG517" s="5" t="str">
        <f>AH517</f>
        <v>Compressor</v>
      </c>
      <c r="AH517" s="98" t="s">
        <v>62</v>
      </c>
      <c r="AI517" s="98"/>
      <c r="AJ517" s="91"/>
    </row>
    <row r="518" spans="1:42" ht="17.25" customHeight="1">
      <c r="A518" s="145" t="s">
        <v>63</v>
      </c>
      <c r="B518" s="146"/>
      <c r="C518" s="146"/>
      <c r="D518" s="146"/>
      <c r="E518" s="146"/>
      <c r="F518" s="146"/>
      <c r="G518" s="146"/>
      <c r="H518" s="146"/>
      <c r="I518" s="146"/>
      <c r="J518" s="146"/>
      <c r="K518" s="146"/>
      <c r="L518" s="146"/>
      <c r="M518" s="146"/>
      <c r="N518" s="6"/>
      <c r="O518" s="80"/>
      <c r="P518" s="85"/>
      <c r="Q518" s="131"/>
      <c r="R518" s="132"/>
      <c r="S518" s="82"/>
      <c r="T518" s="147"/>
      <c r="U518" s="831"/>
      <c r="V518" s="832"/>
      <c r="W518" s="833"/>
      <c r="X518" s="834"/>
      <c r="Y518" s="835"/>
      <c r="Z518" s="6"/>
      <c r="AA518" s="148"/>
      <c r="AB518" s="98" t="s">
        <v>42</v>
      </c>
      <c r="AC518" s="98"/>
      <c r="AD518" s="98"/>
      <c r="AE518" s="91"/>
      <c r="AG518" s="5" t="s">
        <v>64</v>
      </c>
      <c r="AH518" s="6"/>
      <c r="AI518" s="98"/>
      <c r="AJ518" s="7"/>
    </row>
    <row r="519" spans="1:42" ht="15" customHeight="1" thickBot="1">
      <c r="A519" s="149"/>
      <c r="B519" s="150"/>
      <c r="C519" s="150"/>
      <c r="D519" s="150"/>
      <c r="E519" s="150"/>
      <c r="F519" s="150"/>
      <c r="G519" s="150"/>
      <c r="H519" s="150"/>
      <c r="I519" s="150"/>
      <c r="J519" s="150"/>
      <c r="K519" s="150"/>
      <c r="L519" s="150"/>
      <c r="M519" s="150"/>
      <c r="N519" s="6"/>
      <c r="O519" s="80"/>
      <c r="P519" s="85"/>
      <c r="Q519" s="131"/>
      <c r="R519" s="132"/>
      <c r="S519" s="82"/>
      <c r="T519" s="151"/>
      <c r="U519" s="831"/>
      <c r="V519" s="832"/>
      <c r="W519" s="833"/>
      <c r="X519" s="834"/>
      <c r="Y519" s="835"/>
      <c r="Z519" s="6"/>
      <c r="AA519" s="99"/>
      <c r="AB519" s="98"/>
      <c r="AC519" s="98"/>
      <c r="AD519" s="98"/>
      <c r="AE519" s="91"/>
      <c r="AF519" s="152"/>
      <c r="AG519" s="153"/>
      <c r="AH519" s="153"/>
      <c r="AI519" s="153"/>
      <c r="AJ519" s="3"/>
    </row>
    <row r="520" spans="1:42" ht="18" customHeight="1" thickTop="1">
      <c r="A520" s="839" t="s">
        <v>65</v>
      </c>
      <c r="B520" s="840"/>
      <c r="C520" s="843" t="s">
        <v>66</v>
      </c>
      <c r="D520" s="844"/>
      <c r="E520" s="844"/>
      <c r="F520" s="844"/>
      <c r="G520" s="844"/>
      <c r="H520" s="844"/>
      <c r="I520" s="845"/>
      <c r="J520" s="849" t="s">
        <v>67</v>
      </c>
      <c r="K520" s="850"/>
      <c r="L520" s="849" t="s">
        <v>67</v>
      </c>
      <c r="M520" s="851"/>
      <c r="N520" s="6"/>
      <c r="O520" s="80" t="str">
        <f>IF(U520=0,"",O519+1)</f>
        <v/>
      </c>
      <c r="P520" s="154" t="str">
        <f>IF(U520=0,"",HLOOKUP(LARGE(#REF!,#REF!),#REF!,3,FALSE))</f>
        <v/>
      </c>
      <c r="Q520" s="154"/>
      <c r="R520" s="155"/>
      <c r="S520" s="131"/>
      <c r="T520" s="132"/>
      <c r="U520" s="831"/>
      <c r="V520" s="832"/>
      <c r="W520" s="833"/>
      <c r="X520" s="834"/>
      <c r="Y520" s="835"/>
      <c r="Z520" s="6"/>
      <c r="AA520" s="156"/>
      <c r="AB520" s="112"/>
      <c r="AC520" s="112"/>
      <c r="AD520" s="112"/>
      <c r="AE520" s="157"/>
      <c r="AF520" s="152"/>
      <c r="AG520" s="152"/>
      <c r="AH520" s="152"/>
      <c r="AI520" s="152"/>
    </row>
    <row r="521" spans="1:42" ht="18" customHeight="1" thickBot="1">
      <c r="A521" s="841"/>
      <c r="B521" s="842"/>
      <c r="C521" s="846"/>
      <c r="D521" s="847"/>
      <c r="E521" s="847"/>
      <c r="F521" s="847"/>
      <c r="G521" s="847"/>
      <c r="H521" s="847"/>
      <c r="I521" s="848"/>
      <c r="J521" s="852" t="s">
        <v>68</v>
      </c>
      <c r="K521" s="853"/>
      <c r="L521" s="846" t="s">
        <v>69</v>
      </c>
      <c r="M521" s="854"/>
      <c r="N521" s="6"/>
      <c r="O521" s="80"/>
      <c r="P521" s="131"/>
      <c r="Q521" s="131"/>
      <c r="R521" s="132"/>
      <c r="S521" s="131"/>
      <c r="T521" s="158"/>
      <c r="U521" s="831"/>
      <c r="V521" s="832"/>
      <c r="W521" s="833"/>
      <c r="X521" s="834"/>
      <c r="Y521" s="835"/>
      <c r="Z521" s="6"/>
      <c r="AA521" s="159"/>
      <c r="AB521" s="152"/>
      <c r="AC521" s="152"/>
      <c r="AD521" s="152"/>
      <c r="AE521" s="152"/>
      <c r="AF521" s="152"/>
      <c r="AG521" s="152"/>
      <c r="AH521" s="152"/>
      <c r="AI521" s="152"/>
    </row>
    <row r="522" spans="1:42" ht="18" customHeight="1" thickTop="1">
      <c r="A522" s="160"/>
      <c r="B522" s="60"/>
      <c r="C522" s="161"/>
      <c r="D522" s="65"/>
      <c r="E522" s="65"/>
      <c r="F522" s="65"/>
      <c r="G522" s="65"/>
      <c r="H522" s="65"/>
      <c r="I522" s="162"/>
      <c r="J522" s="163"/>
      <c r="K522" s="55"/>
      <c r="L522" s="164"/>
      <c r="M522" s="165"/>
      <c r="N522" s="166"/>
      <c r="O522" s="167"/>
      <c r="P522" s="168"/>
      <c r="Q522" s="154"/>
      <c r="R522" s="154"/>
      <c r="S522" s="169"/>
      <c r="T522" s="170"/>
      <c r="U522" s="831"/>
      <c r="V522" s="832"/>
      <c r="W522" s="833"/>
      <c r="X522" s="834"/>
      <c r="Y522" s="835"/>
      <c r="Z522" s="6"/>
      <c r="AA522" s="171"/>
      <c r="AB522" s="153"/>
      <c r="AC522" s="153"/>
      <c r="AD522" s="172"/>
      <c r="AE522" s="152"/>
      <c r="AF522" s="2"/>
      <c r="AG522" s="173" t="s">
        <v>70</v>
      </c>
      <c r="AH522" s="153"/>
      <c r="AI522" s="153"/>
      <c r="AJ522" s="174" t="s">
        <v>71</v>
      </c>
      <c r="AL522" s="836" t="s">
        <v>72</v>
      </c>
      <c r="AM522" s="837"/>
      <c r="AN522" s="837"/>
      <c r="AO522" s="837"/>
      <c r="AP522" s="838"/>
    </row>
    <row r="523" spans="1:42" ht="18" customHeight="1">
      <c r="A523" s="175"/>
      <c r="B523" s="176"/>
      <c r="C523" s="177"/>
      <c r="D523" s="178"/>
      <c r="E523" s="179"/>
      <c r="F523" s="179"/>
      <c r="G523" s="179"/>
      <c r="H523" s="179"/>
      <c r="I523" s="180"/>
      <c r="J523" s="181"/>
      <c r="K523" s="182"/>
      <c r="L523" s="823"/>
      <c r="M523" s="824"/>
      <c r="N523" s="166"/>
      <c r="O523" s="80"/>
      <c r="P523" s="85"/>
      <c r="Q523" s="131"/>
      <c r="R523" s="131"/>
      <c r="S523" s="183"/>
      <c r="T523" s="184"/>
      <c r="U523" s="831"/>
      <c r="V523" s="832"/>
      <c r="W523" s="833"/>
      <c r="X523" s="834"/>
      <c r="Y523" s="835"/>
      <c r="Z523" s="6"/>
      <c r="AA523" s="99" t="s">
        <v>73</v>
      </c>
      <c r="AB523" s="185" t="s">
        <v>74</v>
      </c>
      <c r="AC523" s="98"/>
      <c r="AD523" s="91"/>
      <c r="AE523" s="152"/>
      <c r="AF523" s="5"/>
      <c r="AG523" s="98"/>
      <c r="AH523" s="98"/>
      <c r="AI523" s="98"/>
      <c r="AJ523" s="186"/>
      <c r="AL523" s="5"/>
      <c r="AM523" s="6"/>
      <c r="AN523" s="6"/>
      <c r="AO523" s="6"/>
      <c r="AP523" s="7"/>
    </row>
    <row r="524" spans="1:42" ht="18" customHeight="1">
      <c r="A524" s="175"/>
      <c r="B524" s="187"/>
      <c r="C524" s="188"/>
      <c r="D524" s="178"/>
      <c r="E524" s="189"/>
      <c r="F524" s="178"/>
      <c r="G524" s="178"/>
      <c r="H524" s="178"/>
      <c r="I524" s="190"/>
      <c r="J524" s="191"/>
      <c r="K524" s="192"/>
      <c r="L524" s="823"/>
      <c r="M524" s="824"/>
      <c r="N524" s="6"/>
      <c r="O524" s="80"/>
      <c r="P524" s="85"/>
      <c r="Q524" s="131"/>
      <c r="R524" s="131"/>
      <c r="S524" s="183"/>
      <c r="T524" s="184"/>
      <c r="U524" s="831"/>
      <c r="V524" s="832"/>
      <c r="W524" s="833"/>
      <c r="X524" s="834"/>
      <c r="Y524" s="835"/>
      <c r="Z524" s="6"/>
      <c r="AA524" s="99">
        <v>1.1000000000000001</v>
      </c>
      <c r="AB524" s="98" t="s">
        <v>75</v>
      </c>
      <c r="AC524" s="193">
        <v>1.17</v>
      </c>
      <c r="AD524" s="91" t="s">
        <v>21</v>
      </c>
      <c r="AE524" s="152"/>
      <c r="AF524" s="194" t="s">
        <v>76</v>
      </c>
      <c r="AG524" s="98" t="s">
        <v>77</v>
      </c>
      <c r="AH524" s="98">
        <v>1.2585999999999999</v>
      </c>
      <c r="AI524" s="98" t="s">
        <v>78</v>
      </c>
      <c r="AJ524" s="186" t="s">
        <v>79</v>
      </c>
      <c r="AL524" s="5"/>
      <c r="AM524" s="6"/>
      <c r="AN524" s="6"/>
      <c r="AO524" s="6"/>
      <c r="AP524" s="7"/>
    </row>
    <row r="525" spans="1:42" ht="18" customHeight="1">
      <c r="A525" s="175"/>
      <c r="B525" s="195"/>
      <c r="C525" s="188"/>
      <c r="D525" s="178"/>
      <c r="E525" s="196"/>
      <c r="F525" s="178"/>
      <c r="G525" s="178"/>
      <c r="H525" s="178"/>
      <c r="I525" s="190"/>
      <c r="J525" s="197"/>
      <c r="K525" s="176"/>
      <c r="L525" s="823"/>
      <c r="M525" s="824"/>
      <c r="N525" s="6"/>
      <c r="O525" s="80"/>
      <c r="P525" s="85"/>
      <c r="Q525" s="131"/>
      <c r="R525" s="131"/>
      <c r="S525" s="183"/>
      <c r="T525" s="184"/>
      <c r="U525" s="831"/>
      <c r="V525" s="832"/>
      <c r="W525" s="833"/>
      <c r="X525" s="834"/>
      <c r="Y525" s="835"/>
      <c r="Z525" s="6"/>
      <c r="AA525" s="99" t="s">
        <v>80</v>
      </c>
      <c r="AB525" s="98" t="s">
        <v>81</v>
      </c>
      <c r="AC525" s="198">
        <f>176/50</f>
        <v>3.52</v>
      </c>
      <c r="AD525" s="91" t="s">
        <v>32</v>
      </c>
      <c r="AE525" s="159"/>
      <c r="AF525" s="5"/>
      <c r="AG525" s="98" t="s">
        <v>82</v>
      </c>
      <c r="AH525" s="98">
        <v>1.2</v>
      </c>
      <c r="AI525" s="98" t="s">
        <v>78</v>
      </c>
      <c r="AJ525" s="186"/>
      <c r="AL525" s="5"/>
      <c r="AM525" s="98" t="s">
        <v>83</v>
      </c>
      <c r="AN525" s="6"/>
      <c r="AO525" s="6"/>
      <c r="AP525" s="7"/>
    </row>
    <row r="526" spans="1:42" ht="18" customHeight="1">
      <c r="A526" s="175"/>
      <c r="B526" s="195"/>
      <c r="C526" s="199"/>
      <c r="D526" s="200"/>
      <c r="E526" s="200"/>
      <c r="F526" s="200"/>
      <c r="G526" s="200"/>
      <c r="H526" s="200"/>
      <c r="I526" s="200"/>
      <c r="J526" s="201"/>
      <c r="K526" s="202"/>
      <c r="L526" s="823"/>
      <c r="M526" s="824"/>
      <c r="N526" s="6"/>
      <c r="O526" s="80"/>
      <c r="P526" s="85"/>
      <c r="Q526" s="131"/>
      <c r="R526" s="131"/>
      <c r="S526" s="183"/>
      <c r="T526" s="184"/>
      <c r="U526" s="831"/>
      <c r="V526" s="832"/>
      <c r="W526" s="833"/>
      <c r="X526" s="834"/>
      <c r="Y526" s="835"/>
      <c r="Z526" s="6"/>
      <c r="AA526" s="99">
        <v>15</v>
      </c>
      <c r="AB526" s="98" t="s">
        <v>84</v>
      </c>
      <c r="AC526" s="98">
        <v>0.50880000000000003</v>
      </c>
      <c r="AD526" s="91" t="s">
        <v>21</v>
      </c>
      <c r="AE526" s="159"/>
      <c r="AF526" s="5"/>
      <c r="AH526" s="98"/>
      <c r="AI526" s="98"/>
      <c r="AJ526" s="186" t="str">
        <f>AG527</f>
        <v>Whell Loader</v>
      </c>
      <c r="AL526" s="5"/>
      <c r="AM526" s="98" t="s">
        <v>85</v>
      </c>
      <c r="AN526" s="6"/>
      <c r="AO526" s="6"/>
      <c r="AP526" s="7"/>
    </row>
    <row r="527" spans="1:42" ht="18" customHeight="1">
      <c r="A527" s="175"/>
      <c r="B527" s="187"/>
      <c r="C527" s="203"/>
      <c r="D527" s="196"/>
      <c r="E527" s="178"/>
      <c r="F527" s="178"/>
      <c r="G527" s="178"/>
      <c r="H527" s="178"/>
      <c r="I527" s="190"/>
      <c r="J527" s="204"/>
      <c r="K527" s="205"/>
      <c r="L527" s="823"/>
      <c r="M527" s="824"/>
      <c r="N527" s="6"/>
      <c r="O527" s="80"/>
      <c r="P527" s="85"/>
      <c r="Q527" s="131"/>
      <c r="R527" s="131"/>
      <c r="S527" s="183"/>
      <c r="T527" s="184"/>
      <c r="U527" s="831"/>
      <c r="V527" s="832"/>
      <c r="W527" s="833"/>
      <c r="X527" s="834"/>
      <c r="Y527" s="835"/>
      <c r="Z527" s="6"/>
      <c r="AA527" s="99" t="s">
        <v>32</v>
      </c>
      <c r="AB527" s="98"/>
      <c r="AC527" s="98"/>
      <c r="AD527" s="91"/>
      <c r="AE527" s="152"/>
      <c r="AF527" s="194" t="s">
        <v>76</v>
      </c>
      <c r="AG527" s="98" t="s">
        <v>83</v>
      </c>
      <c r="AH527" s="98"/>
      <c r="AI527" s="98"/>
      <c r="AJ527" s="186" t="str">
        <f>AG528</f>
        <v>Dump Truck</v>
      </c>
      <c r="AL527" s="5"/>
      <c r="AM527" s="98" t="s">
        <v>86</v>
      </c>
      <c r="AN527" s="6"/>
      <c r="AO527" s="6"/>
      <c r="AP527" s="7"/>
    </row>
    <row r="528" spans="1:42" ht="18" customHeight="1">
      <c r="A528" s="175"/>
      <c r="B528" s="187"/>
      <c r="C528" s="206"/>
      <c r="D528" s="207"/>
      <c r="E528" s="178"/>
      <c r="F528" s="178"/>
      <c r="G528" s="178"/>
      <c r="H528" s="178"/>
      <c r="I528" s="190"/>
      <c r="J528" s="208"/>
      <c r="K528" s="209"/>
      <c r="L528" s="823"/>
      <c r="M528" s="824"/>
      <c r="N528" s="6"/>
      <c r="O528" s="80"/>
      <c r="P528" s="85"/>
      <c r="Q528" s="131"/>
      <c r="R528" s="131"/>
      <c r="S528" s="183"/>
      <c r="T528" s="184"/>
      <c r="U528" s="831"/>
      <c r="V528" s="832"/>
      <c r="W528" s="833"/>
      <c r="X528" s="834"/>
      <c r="Y528" s="835"/>
      <c r="Z528" s="6"/>
      <c r="AA528" s="99"/>
      <c r="AB528" s="98" t="s">
        <v>87</v>
      </c>
      <c r="AC528" s="98">
        <v>1.1044</v>
      </c>
      <c r="AD528" s="91" t="s">
        <v>88</v>
      </c>
      <c r="AE528" s="152"/>
      <c r="AF528" s="194"/>
      <c r="AG528" s="98" t="s">
        <v>41</v>
      </c>
      <c r="AH528" s="98"/>
      <c r="AI528" s="98"/>
      <c r="AJ528" s="7"/>
      <c r="AL528" s="5"/>
      <c r="AM528" s="98" t="s">
        <v>89</v>
      </c>
      <c r="AN528" s="6"/>
      <c r="AO528" s="6"/>
      <c r="AP528" s="7"/>
    </row>
    <row r="529" spans="1:42" ht="18" customHeight="1" thickBot="1">
      <c r="A529" s="175"/>
      <c r="B529" s="210"/>
      <c r="C529" s="211"/>
      <c r="D529" s="212"/>
      <c r="E529" s="178"/>
      <c r="F529" s="178"/>
      <c r="G529" s="178"/>
      <c r="H529" s="178"/>
      <c r="I529" s="190"/>
      <c r="J529" s="213"/>
      <c r="K529" s="187"/>
      <c r="L529" s="823"/>
      <c r="M529" s="824"/>
      <c r="N529" s="6"/>
      <c r="O529" s="214"/>
      <c r="P529" s="215"/>
      <c r="Q529" s="216"/>
      <c r="R529" s="216"/>
      <c r="S529" s="217"/>
      <c r="T529" s="218"/>
      <c r="U529" s="831"/>
      <c r="V529" s="832"/>
      <c r="W529" s="833"/>
      <c r="X529" s="834"/>
      <c r="Y529" s="835"/>
      <c r="Z529" s="6"/>
      <c r="AA529" s="99"/>
      <c r="AB529" s="98" t="s">
        <v>89</v>
      </c>
      <c r="AC529" s="98">
        <v>0.28270000000000001</v>
      </c>
      <c r="AD529" s="91" t="s">
        <v>88</v>
      </c>
      <c r="AE529" s="152"/>
      <c r="AF529" s="194"/>
      <c r="AG529" s="98" t="s">
        <v>90</v>
      </c>
      <c r="AH529" s="98"/>
      <c r="AI529" s="98"/>
      <c r="AJ529" s="7"/>
      <c r="AL529" s="5"/>
      <c r="AM529" s="98" t="s">
        <v>43</v>
      </c>
      <c r="AN529" s="6"/>
      <c r="AO529" s="6"/>
      <c r="AP529" s="7"/>
    </row>
    <row r="530" spans="1:42" ht="18" customHeight="1" thickTop="1">
      <c r="A530" s="175"/>
      <c r="B530" s="210"/>
      <c r="C530" s="219"/>
      <c r="D530" s="207"/>
      <c r="E530" s="178"/>
      <c r="F530" s="178"/>
      <c r="G530" s="178"/>
      <c r="H530" s="178"/>
      <c r="I530" s="190"/>
      <c r="J530" s="213"/>
      <c r="K530" s="209"/>
      <c r="L530" s="823"/>
      <c r="M530" s="824"/>
      <c r="N530" s="6"/>
      <c r="O530" s="220"/>
      <c r="P530" s="220"/>
      <c r="Q530" s="220"/>
      <c r="R530" s="220"/>
      <c r="S530" s="220"/>
      <c r="T530" s="220"/>
      <c r="U530" s="220"/>
      <c r="V530" s="220"/>
      <c r="W530" s="220"/>
      <c r="X530" s="220"/>
      <c r="Y530" s="221"/>
      <c r="AA530" s="99"/>
      <c r="AB530" s="98"/>
      <c r="AC530" s="98"/>
      <c r="AD530" s="91"/>
      <c r="AE530" s="152"/>
      <c r="AF530" s="194"/>
      <c r="AG530" s="98" t="s">
        <v>91</v>
      </c>
      <c r="AH530" s="98"/>
      <c r="AI530" s="98"/>
      <c r="AJ530" s="7"/>
      <c r="AL530" s="41"/>
      <c r="AM530" s="112"/>
      <c r="AN530" s="42"/>
      <c r="AO530" s="42"/>
      <c r="AP530" s="43"/>
    </row>
    <row r="531" spans="1:42" ht="18" customHeight="1">
      <c r="A531" s="175"/>
      <c r="B531" s="222"/>
      <c r="C531" s="223"/>
      <c r="D531" s="224"/>
      <c r="E531" s="225"/>
      <c r="F531" s="196"/>
      <c r="G531" s="178"/>
      <c r="H531" s="178"/>
      <c r="I531" s="190"/>
      <c r="J531" s="213"/>
      <c r="K531" s="226"/>
      <c r="L531" s="823"/>
      <c r="M531" s="824"/>
      <c r="N531" s="6"/>
      <c r="O531" s="227" t="s">
        <v>92</v>
      </c>
      <c r="P531" s="228"/>
      <c r="Q531" s="228"/>
      <c r="R531" s="228"/>
      <c r="S531" s="228"/>
      <c r="T531" s="228"/>
      <c r="U531" s="228"/>
      <c r="V531" s="228"/>
      <c r="W531" s="228"/>
      <c r="X531" s="228"/>
      <c r="Y531" s="229"/>
      <c r="AA531" s="99"/>
      <c r="AB531" s="98" t="s">
        <v>93</v>
      </c>
      <c r="AC531" s="98">
        <v>8.8353000000000002</v>
      </c>
      <c r="AD531" s="91" t="s">
        <v>88</v>
      </c>
      <c r="AE531" s="152"/>
      <c r="AF531" s="194"/>
      <c r="AG531" s="98" t="s">
        <v>89</v>
      </c>
      <c r="AH531" s="98"/>
      <c r="AI531" s="98"/>
      <c r="AJ531" s="7"/>
      <c r="AM531" s="98"/>
    </row>
    <row r="532" spans="1:42" ht="18" customHeight="1" thickBot="1">
      <c r="A532" s="175"/>
      <c r="B532" s="210"/>
      <c r="C532" s="230"/>
      <c r="D532" s="212"/>
      <c r="E532" s="231"/>
      <c r="F532" s="196"/>
      <c r="G532" s="178"/>
      <c r="H532" s="178"/>
      <c r="I532" s="190"/>
      <c r="J532" s="232"/>
      <c r="K532" s="195"/>
      <c r="L532" s="823"/>
      <c r="M532" s="824"/>
      <c r="N532" s="6"/>
      <c r="O532" s="233"/>
      <c r="P532" s="233"/>
      <c r="Q532" s="233"/>
      <c r="R532" s="233"/>
      <c r="S532" s="233"/>
      <c r="T532" s="233"/>
      <c r="U532" s="233"/>
      <c r="V532" s="233"/>
      <c r="W532" s="233"/>
      <c r="X532" s="233"/>
      <c r="Y532" s="234"/>
      <c r="AA532" s="99"/>
      <c r="AB532" s="98" t="s">
        <v>94</v>
      </c>
      <c r="AC532" s="98">
        <v>2.2088000000000001</v>
      </c>
      <c r="AD532" s="91"/>
      <c r="AE532" s="152"/>
      <c r="AF532" s="194" t="s">
        <v>76</v>
      </c>
      <c r="AG532" s="98" t="s">
        <v>95</v>
      </c>
      <c r="AH532" s="98"/>
      <c r="AI532" s="98"/>
      <c r="AJ532" s="7"/>
    </row>
    <row r="533" spans="1:42" ht="17.25" customHeight="1" thickTop="1" thickBot="1">
      <c r="A533" s="175"/>
      <c r="B533" s="226"/>
      <c r="C533" s="235"/>
      <c r="D533" s="178"/>
      <c r="E533" s="178"/>
      <c r="F533" s="178"/>
      <c r="G533" s="178"/>
      <c r="H533" s="178"/>
      <c r="I533" s="190"/>
      <c r="J533" s="236"/>
      <c r="K533" s="226"/>
      <c r="L533" s="823"/>
      <c r="M533" s="824"/>
      <c r="N533" s="6"/>
      <c r="O533" s="825" t="s">
        <v>0</v>
      </c>
      <c r="P533" s="827" t="s">
        <v>96</v>
      </c>
      <c r="Q533" s="828"/>
      <c r="R533" s="828"/>
      <c r="S533" s="237"/>
      <c r="T533" s="811" t="s">
        <v>97</v>
      </c>
      <c r="U533" s="813" t="s">
        <v>29</v>
      </c>
      <c r="V533" s="814"/>
      <c r="W533" s="817"/>
      <c r="X533" s="818"/>
      <c r="Y533" s="819"/>
      <c r="Z533" s="6"/>
      <c r="AA533" s="99"/>
      <c r="AB533" s="98" t="s">
        <v>98</v>
      </c>
      <c r="AC533" s="98">
        <v>1.1044</v>
      </c>
      <c r="AD533" s="91"/>
      <c r="AE533" s="152"/>
      <c r="AF533" s="238"/>
      <c r="AG533" s="112" t="s">
        <v>42</v>
      </c>
      <c r="AH533" s="112"/>
      <c r="AI533" s="112"/>
      <c r="AJ533" s="43"/>
    </row>
    <row r="534" spans="1:42" ht="18" customHeight="1" thickBot="1">
      <c r="A534" s="175"/>
      <c r="B534" s="226"/>
      <c r="C534" s="235"/>
      <c r="D534" s="178"/>
      <c r="E534" s="178"/>
      <c r="F534" s="178"/>
      <c r="G534" s="178"/>
      <c r="H534" s="178"/>
      <c r="I534" s="190"/>
      <c r="J534" s="236"/>
      <c r="K534" s="226"/>
      <c r="L534" s="823"/>
      <c r="M534" s="824"/>
      <c r="N534" s="6"/>
      <c r="O534" s="826"/>
      <c r="P534" s="829"/>
      <c r="Q534" s="830"/>
      <c r="R534" s="830"/>
      <c r="S534" s="239"/>
      <c r="T534" s="812"/>
      <c r="U534" s="815"/>
      <c r="V534" s="816"/>
      <c r="W534" s="820"/>
      <c r="X534" s="821"/>
      <c r="Y534" s="822"/>
      <c r="Z534" s="6"/>
      <c r="AA534" s="99"/>
      <c r="AB534" s="98"/>
      <c r="AC534" s="98"/>
      <c r="AD534" s="91"/>
      <c r="AE534" s="152"/>
      <c r="AF534" s="152"/>
      <c r="AG534" s="152"/>
      <c r="AH534" s="152"/>
      <c r="AI534" s="152"/>
    </row>
    <row r="535" spans="1:42" ht="17.25" customHeight="1" thickTop="1" thickBot="1">
      <c r="A535" s="240"/>
      <c r="B535" s="241"/>
      <c r="C535" s="242"/>
      <c r="D535" s="243"/>
      <c r="E535" s="243"/>
      <c r="F535" s="243"/>
      <c r="G535" s="243"/>
      <c r="H535" s="243"/>
      <c r="I535" s="244"/>
      <c r="J535" s="245"/>
      <c r="K535" s="241"/>
      <c r="L535" s="246"/>
      <c r="M535" s="247"/>
      <c r="N535" s="6"/>
      <c r="O535" s="63"/>
      <c r="P535" s="64"/>
      <c r="Q535" s="65"/>
      <c r="R535" s="65"/>
      <c r="S535" s="248"/>
      <c r="T535" s="249"/>
      <c r="U535" s="250"/>
      <c r="V535" s="250"/>
      <c r="W535" s="251"/>
      <c r="X535" s="252"/>
      <c r="Y535" s="253"/>
      <c r="Z535" s="6"/>
      <c r="AA535" s="238"/>
      <c r="AB535" s="112"/>
      <c r="AC535" s="112"/>
      <c r="AD535" s="157"/>
      <c r="AE535" s="152"/>
      <c r="AF535" s="2"/>
      <c r="AG535" s="173" t="s">
        <v>99</v>
      </c>
      <c r="AH535" s="153"/>
      <c r="AI535" s="172"/>
      <c r="AJ535" s="254" t="s">
        <v>100</v>
      </c>
    </row>
    <row r="536" spans="1:42" ht="15" customHeight="1" thickTop="1">
      <c r="A536" s="255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256"/>
      <c r="P536" s="257"/>
      <c r="Q536" s="258"/>
      <c r="R536" s="258"/>
      <c r="S536" s="259"/>
      <c r="T536" s="260"/>
      <c r="U536" s="261"/>
      <c r="V536" s="261"/>
      <c r="W536" s="262"/>
      <c r="X536" s="263"/>
      <c r="Y536" s="264"/>
      <c r="Z536" s="6"/>
      <c r="AA536" s="152"/>
      <c r="AB536" s="152"/>
      <c r="AC536" s="152"/>
      <c r="AD536" s="152"/>
      <c r="AE536" s="152"/>
      <c r="AF536" s="5"/>
      <c r="AG536" s="90" t="s">
        <v>35</v>
      </c>
      <c r="AH536" s="98" t="s">
        <v>10</v>
      </c>
      <c r="AI536" s="91"/>
      <c r="AJ536" s="265"/>
    </row>
    <row r="537" spans="1:42" ht="18" customHeight="1">
      <c r="A537" s="266" t="s">
        <v>101</v>
      </c>
      <c r="B537" s="267"/>
      <c r="C537" s="267"/>
      <c r="D537" s="267"/>
      <c r="E537" s="267"/>
      <c r="F537" s="267"/>
      <c r="G537" s="267"/>
      <c r="H537" s="267"/>
      <c r="I537" s="6"/>
      <c r="J537" s="6"/>
      <c r="K537" s="6"/>
      <c r="L537" s="6"/>
      <c r="M537" s="6"/>
      <c r="N537" s="6"/>
      <c r="O537" s="268">
        <v>1</v>
      </c>
      <c r="P537" s="269" t="s">
        <v>102</v>
      </c>
      <c r="Q537" s="270"/>
      <c r="R537" s="258"/>
      <c r="S537" s="259"/>
      <c r="T537" s="271"/>
      <c r="U537" s="807" t="s">
        <v>103</v>
      </c>
      <c r="V537" s="808"/>
      <c r="W537" s="262"/>
      <c r="X537" s="263"/>
      <c r="Y537" s="264"/>
      <c r="Z537" s="6"/>
      <c r="AA537" s="171"/>
      <c r="AB537" s="153" t="s">
        <v>104</v>
      </c>
      <c r="AC537" s="153" t="s">
        <v>105</v>
      </c>
      <c r="AD537" s="172"/>
      <c r="AE537" s="152"/>
      <c r="AF537" s="5"/>
      <c r="AG537" s="98" t="s">
        <v>106</v>
      </c>
      <c r="AH537" s="98" t="s">
        <v>107</v>
      </c>
      <c r="AI537" s="91">
        <v>0.67900000000000005</v>
      </c>
      <c r="AJ537" s="265">
        <v>0.84870000000000001</v>
      </c>
    </row>
    <row r="538" spans="1:42" ht="18" customHeight="1" thickBot="1">
      <c r="A538" s="272"/>
      <c r="B538" s="267"/>
      <c r="C538" s="267"/>
      <c r="D538" s="267"/>
      <c r="E538" s="267"/>
      <c r="F538" s="267"/>
      <c r="G538" s="267"/>
      <c r="H538" s="267"/>
      <c r="I538" s="6"/>
      <c r="J538" s="6"/>
      <c r="K538" s="6"/>
      <c r="L538" s="6"/>
      <c r="M538" s="6"/>
      <c r="N538" s="6"/>
      <c r="O538" s="268">
        <v>2</v>
      </c>
      <c r="P538" s="269" t="s">
        <v>108</v>
      </c>
      <c r="Q538" s="273"/>
      <c r="R538" s="258"/>
      <c r="S538" s="259"/>
      <c r="T538" s="274"/>
      <c r="U538" s="807" t="s">
        <v>103</v>
      </c>
      <c r="V538" s="808"/>
      <c r="W538" s="262"/>
      <c r="X538" s="263"/>
      <c r="Y538" s="264"/>
      <c r="Z538" s="6"/>
      <c r="AA538" s="99" t="s">
        <v>10</v>
      </c>
      <c r="AB538" s="98">
        <f>422.3/50</f>
        <v>8.4459999999999997</v>
      </c>
      <c r="AC538" s="98">
        <f>327.54/50</f>
        <v>6.5508000000000006</v>
      </c>
      <c r="AD538" s="91" t="s">
        <v>32</v>
      </c>
      <c r="AE538" s="152"/>
      <c r="AF538" s="5"/>
      <c r="AG538" s="98" t="s">
        <v>62</v>
      </c>
      <c r="AH538" s="98" t="s">
        <v>109</v>
      </c>
      <c r="AI538" s="91">
        <v>0.37080000000000002</v>
      </c>
      <c r="AJ538" s="265">
        <v>0.20599999999999999</v>
      </c>
    </row>
    <row r="539" spans="1:42" ht="18" customHeight="1" thickTop="1">
      <c r="A539" s="275"/>
      <c r="B539" s="276"/>
      <c r="C539" s="276"/>
      <c r="D539" s="276"/>
      <c r="E539" s="276"/>
      <c r="F539" s="277"/>
      <c r="G539" s="277"/>
      <c r="H539" s="278"/>
      <c r="I539" s="277"/>
      <c r="J539" s="278"/>
      <c r="K539" s="279"/>
      <c r="L539" s="6"/>
      <c r="M539" s="6"/>
      <c r="N539" s="6"/>
      <c r="O539" s="268">
        <v>3</v>
      </c>
      <c r="P539" s="269" t="s">
        <v>110</v>
      </c>
      <c r="Q539" s="273"/>
      <c r="R539" s="258"/>
      <c r="S539" s="259"/>
      <c r="T539" s="271"/>
      <c r="U539" s="807" t="s">
        <v>103</v>
      </c>
      <c r="V539" s="808"/>
      <c r="W539" s="262"/>
      <c r="X539" s="263"/>
      <c r="Y539" s="264"/>
      <c r="Z539" s="6"/>
      <c r="AA539" s="280" t="s">
        <v>17</v>
      </c>
      <c r="AB539" s="98">
        <v>0.54120000000000001</v>
      </c>
      <c r="AC539" s="98">
        <v>0.50239999999999996</v>
      </c>
      <c r="AD539" s="91" t="s">
        <v>21</v>
      </c>
      <c r="AE539" s="152"/>
      <c r="AF539" s="5"/>
      <c r="AG539" s="98"/>
      <c r="AH539" s="98"/>
      <c r="AI539" s="91"/>
      <c r="AJ539" s="265"/>
    </row>
    <row r="540" spans="1:42" ht="18" customHeight="1">
      <c r="A540" s="281" t="s">
        <v>111</v>
      </c>
      <c r="B540" s="282"/>
      <c r="C540" s="282"/>
      <c r="D540" s="282"/>
      <c r="E540" s="282"/>
      <c r="F540" s="283"/>
      <c r="G540" s="283"/>
      <c r="H540" s="284"/>
      <c r="I540" s="809" t="s">
        <v>112</v>
      </c>
      <c r="J540" s="810"/>
      <c r="K540" s="285"/>
      <c r="L540" s="6"/>
      <c r="M540" s="6"/>
      <c r="N540" s="6"/>
      <c r="O540" s="268">
        <v>4</v>
      </c>
      <c r="P540" s="269" t="s">
        <v>113</v>
      </c>
      <c r="Q540" s="273"/>
      <c r="R540" s="258"/>
      <c r="S540" s="259"/>
      <c r="T540" s="271"/>
      <c r="U540" s="807" t="s">
        <v>103</v>
      </c>
      <c r="V540" s="808"/>
      <c r="W540" s="262"/>
      <c r="X540" s="263"/>
      <c r="Y540" s="264"/>
      <c r="Z540" s="6"/>
      <c r="AA540" s="99" t="s">
        <v>114</v>
      </c>
      <c r="AB540" s="98">
        <v>0.74399999999999999</v>
      </c>
      <c r="AC540" s="98">
        <v>0.90529999999999999</v>
      </c>
      <c r="AD540" s="91" t="s">
        <v>21</v>
      </c>
      <c r="AE540" s="152"/>
      <c r="AF540" s="238"/>
      <c r="AG540" s="112"/>
      <c r="AH540" s="112"/>
      <c r="AI540" s="157"/>
      <c r="AJ540" s="265"/>
    </row>
    <row r="541" spans="1:42" ht="18" customHeight="1" thickBot="1">
      <c r="A541" s="286"/>
      <c r="B541" s="287"/>
      <c r="C541" s="287"/>
      <c r="D541" s="287"/>
      <c r="E541" s="287"/>
      <c r="F541" s="287"/>
      <c r="G541" s="287"/>
      <c r="H541" s="288"/>
      <c r="I541" s="287"/>
      <c r="J541" s="288"/>
      <c r="K541" s="289"/>
      <c r="L541" s="6"/>
      <c r="M541" s="6"/>
      <c r="N541" s="6"/>
      <c r="O541" s="268">
        <v>5</v>
      </c>
      <c r="P541" s="269" t="s">
        <v>115</v>
      </c>
      <c r="Q541" s="273"/>
      <c r="R541" s="258"/>
      <c r="S541" s="259"/>
      <c r="T541" s="271"/>
      <c r="U541" s="807" t="s">
        <v>103</v>
      </c>
      <c r="V541" s="808"/>
      <c r="W541" s="262"/>
      <c r="X541" s="263"/>
      <c r="Y541" s="264"/>
      <c r="Z541" s="6"/>
      <c r="AA541" s="99" t="s">
        <v>116</v>
      </c>
      <c r="AB541" s="98">
        <v>0.25</v>
      </c>
      <c r="AC541" s="98">
        <v>0.1</v>
      </c>
      <c r="AD541" s="91" t="s">
        <v>21</v>
      </c>
      <c r="AE541" s="152"/>
      <c r="AF541" s="2"/>
      <c r="AG541" s="173" t="s">
        <v>117</v>
      </c>
      <c r="AH541" s="153"/>
      <c r="AI541" s="172"/>
      <c r="AJ541" s="290" t="s">
        <v>118</v>
      </c>
    </row>
    <row r="542" spans="1:42" ht="18" customHeight="1" thickTop="1">
      <c r="A542" s="291" t="s">
        <v>119</v>
      </c>
      <c r="B542" s="292"/>
      <c r="C542" s="292"/>
      <c r="D542" s="292"/>
      <c r="E542" s="292"/>
      <c r="F542" s="293"/>
      <c r="G542" s="293"/>
      <c r="H542" s="294"/>
      <c r="I542" s="295"/>
      <c r="J542" s="296"/>
      <c r="K542" s="297"/>
      <c r="L542" s="6"/>
      <c r="M542" s="6"/>
      <c r="N542" s="6"/>
      <c r="O542" s="268">
        <v>6</v>
      </c>
      <c r="P542" s="269" t="s">
        <v>120</v>
      </c>
      <c r="Q542" s="273"/>
      <c r="R542" s="258"/>
      <c r="S542" s="259"/>
      <c r="T542" s="274"/>
      <c r="U542" s="807" t="s">
        <v>103</v>
      </c>
      <c r="V542" s="808"/>
      <c r="W542" s="262"/>
      <c r="X542" s="263"/>
      <c r="Y542" s="264"/>
      <c r="Z542" s="6"/>
      <c r="AA542" s="99" t="s">
        <v>121</v>
      </c>
      <c r="AB542" s="98">
        <v>2</v>
      </c>
      <c r="AC542" s="98">
        <v>0.8</v>
      </c>
      <c r="AD542" s="91" t="s">
        <v>32</v>
      </c>
      <c r="AE542" s="152"/>
      <c r="AF542" s="5"/>
      <c r="AG542" s="90" t="s">
        <v>35</v>
      </c>
      <c r="AH542" s="90" t="s">
        <v>10</v>
      </c>
      <c r="AI542" s="91"/>
      <c r="AJ542" s="298"/>
    </row>
    <row r="543" spans="1:42" ht="18" customHeight="1">
      <c r="A543" s="299" t="s">
        <v>122</v>
      </c>
      <c r="B543" s="300"/>
      <c r="C543" s="300"/>
      <c r="D543" s="300"/>
      <c r="E543" s="300"/>
      <c r="F543" s="273"/>
      <c r="G543" s="273"/>
      <c r="H543" s="301"/>
      <c r="I543" s="302"/>
      <c r="J543" s="303" t="s">
        <v>123</v>
      </c>
      <c r="K543" s="304"/>
      <c r="L543" s="6"/>
      <c r="M543" s="6"/>
      <c r="N543" s="6"/>
      <c r="O543" s="268">
        <v>7</v>
      </c>
      <c r="P543" s="269" t="s">
        <v>124</v>
      </c>
      <c r="Q543" s="273"/>
      <c r="R543" s="258"/>
      <c r="S543" s="259"/>
      <c r="T543" s="271"/>
      <c r="U543" s="807" t="s">
        <v>103</v>
      </c>
      <c r="V543" s="808"/>
      <c r="W543" s="262"/>
      <c r="X543" s="263"/>
      <c r="Y543" s="264"/>
      <c r="Z543" s="6"/>
      <c r="AA543" s="99" t="s">
        <v>125</v>
      </c>
      <c r="AB543" s="98"/>
      <c r="AC543" s="98"/>
      <c r="AD543" s="91"/>
      <c r="AE543" s="152"/>
      <c r="AF543" s="5"/>
      <c r="AG543" s="117" t="s">
        <v>64</v>
      </c>
      <c r="AH543" s="117" t="s">
        <v>126</v>
      </c>
      <c r="AI543" s="91">
        <v>0.33050000000000002</v>
      </c>
      <c r="AJ543" s="298">
        <v>0.37190000000000001</v>
      </c>
    </row>
    <row r="544" spans="1:42" ht="18" customHeight="1">
      <c r="A544" s="299"/>
      <c r="B544" s="300"/>
      <c r="C544" s="300"/>
      <c r="D544" s="300"/>
      <c r="E544" s="300"/>
      <c r="F544" s="273"/>
      <c r="G544" s="273"/>
      <c r="H544" s="301"/>
      <c r="I544" s="302"/>
      <c r="J544" s="303"/>
      <c r="K544" s="304"/>
      <c r="L544" s="6"/>
      <c r="M544" s="6"/>
      <c r="N544" s="6"/>
      <c r="O544" s="305"/>
      <c r="P544" s="306"/>
      <c r="Q544" s="306"/>
      <c r="R544" s="306"/>
      <c r="S544" s="307"/>
      <c r="T544" s="308"/>
      <c r="U544" s="309"/>
      <c r="V544" s="309"/>
      <c r="W544" s="310"/>
      <c r="X544" s="311"/>
      <c r="Y544" s="312"/>
      <c r="Z544" s="6"/>
      <c r="AA544" s="99"/>
      <c r="AB544" s="98"/>
      <c r="AC544" s="98"/>
      <c r="AD544" s="91"/>
      <c r="AE544" s="152"/>
      <c r="AF544" s="5"/>
      <c r="AG544" s="117" t="s">
        <v>127</v>
      </c>
      <c r="AH544" s="117" t="s">
        <v>128</v>
      </c>
      <c r="AI544" s="91">
        <v>0.3201</v>
      </c>
      <c r="AJ544" s="298">
        <v>0.1759</v>
      </c>
    </row>
    <row r="545" spans="1:36" ht="18" customHeight="1" thickBot="1">
      <c r="A545" s="299" t="s">
        <v>153</v>
      </c>
      <c r="B545" s="300"/>
      <c r="C545" s="300"/>
      <c r="D545" s="300"/>
      <c r="E545" s="300"/>
      <c r="F545" s="273"/>
      <c r="G545" s="273"/>
      <c r="H545" s="301"/>
      <c r="I545" s="302"/>
      <c r="J545" s="303"/>
      <c r="K545" s="304"/>
      <c r="L545" s="6"/>
      <c r="M545" s="6"/>
      <c r="N545" s="6"/>
      <c r="O545" s="316" t="str">
        <f>IF(T545=0,"",O543+1)</f>
        <v/>
      </c>
      <c r="P545" s="137"/>
      <c r="Q545" s="137"/>
      <c r="R545" s="137"/>
      <c r="S545" s="137"/>
      <c r="T545" s="317"/>
      <c r="U545" s="318"/>
      <c r="V545" s="318"/>
      <c r="W545" s="319"/>
      <c r="X545" s="141"/>
      <c r="Y545" s="142"/>
      <c r="Z545" s="6"/>
      <c r="AA545" s="99" t="str">
        <f>AB528</f>
        <v>Conc. Mixer</v>
      </c>
      <c r="AB545" s="98"/>
      <c r="AC545" s="98"/>
      <c r="AD545" s="91"/>
      <c r="AE545" s="152"/>
      <c r="AF545" s="5"/>
      <c r="AG545" s="117" t="s">
        <v>129</v>
      </c>
      <c r="AH545" s="117" t="s">
        <v>130</v>
      </c>
      <c r="AI545" s="91"/>
      <c r="AJ545" s="298">
        <v>0.1331</v>
      </c>
    </row>
    <row r="546" spans="1:36" ht="18" customHeight="1" thickTop="1">
      <c r="A546" s="299" t="s">
        <v>154</v>
      </c>
      <c r="B546" s="313"/>
      <c r="C546" s="313"/>
      <c r="D546" s="313"/>
      <c r="E546" s="313"/>
      <c r="F546" s="314"/>
      <c r="G546" s="314"/>
      <c r="H546" s="315"/>
      <c r="I546" s="302"/>
      <c r="J546" s="303" t="s">
        <v>123</v>
      </c>
      <c r="K546" s="304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320"/>
      <c r="Z546" s="6"/>
      <c r="AA546" s="99" t="str">
        <f>AB529</f>
        <v>Water Tanker</v>
      </c>
      <c r="AB546" s="98"/>
      <c r="AC546" s="98"/>
      <c r="AD546" s="91"/>
      <c r="AE546" s="152"/>
      <c r="AF546" s="5"/>
      <c r="AG546" s="117" t="s">
        <v>41</v>
      </c>
      <c r="AH546" s="117"/>
      <c r="AI546" s="91"/>
      <c r="AJ546" s="298"/>
    </row>
    <row r="547" spans="1:36" ht="18" customHeight="1">
      <c r="A547" s="299" t="s">
        <v>155</v>
      </c>
      <c r="B547" s="313"/>
      <c r="C547" s="313"/>
      <c r="D547" s="313"/>
      <c r="E547" s="313"/>
      <c r="F547" s="314"/>
      <c r="G547" s="314"/>
      <c r="H547" s="315"/>
      <c r="I547" s="302"/>
      <c r="J547" s="303" t="s">
        <v>123</v>
      </c>
      <c r="K547" s="304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321"/>
      <c r="Z547" s="6"/>
      <c r="AA547" s="99"/>
      <c r="AB547" s="98"/>
      <c r="AC547" s="98"/>
      <c r="AD547" s="91"/>
      <c r="AE547" s="152"/>
      <c r="AF547" s="5"/>
      <c r="AG547" s="117" t="s">
        <v>131</v>
      </c>
      <c r="AH547" s="117"/>
      <c r="AI547" s="91"/>
    </row>
    <row r="548" spans="1:36" ht="18" customHeight="1">
      <c r="A548" s="299" t="s">
        <v>156</v>
      </c>
      <c r="B548" s="313"/>
      <c r="C548" s="313"/>
      <c r="D548" s="313"/>
      <c r="E548" s="313"/>
      <c r="F548" s="314"/>
      <c r="G548" s="314"/>
      <c r="H548" s="315"/>
      <c r="I548" s="302"/>
      <c r="J548" s="303" t="s">
        <v>123</v>
      </c>
      <c r="K548" s="304"/>
      <c r="L548" s="6"/>
      <c r="M548" s="24" t="s">
        <v>132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321"/>
      <c r="Z548" s="6"/>
      <c r="AA548" s="99"/>
      <c r="AB548" s="98"/>
      <c r="AC548" s="98"/>
      <c r="AD548" s="91"/>
      <c r="AE548" s="152"/>
      <c r="AF548" s="5"/>
      <c r="AG548" s="117" t="s">
        <v>91</v>
      </c>
      <c r="AH548" s="117"/>
      <c r="AI548" s="91"/>
    </row>
    <row r="549" spans="1:36" ht="17.25" customHeight="1">
      <c r="A549" s="299"/>
      <c r="B549" s="313"/>
      <c r="C549" s="313"/>
      <c r="D549" s="313"/>
      <c r="E549" s="313"/>
      <c r="F549" s="314"/>
      <c r="G549" s="314"/>
      <c r="H549" s="315"/>
      <c r="I549" s="302"/>
      <c r="J549" s="303" t="s">
        <v>123</v>
      </c>
      <c r="K549" s="304"/>
      <c r="L549" s="6"/>
      <c r="M549" s="267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321"/>
      <c r="Z549" s="6"/>
      <c r="AA549" s="238"/>
      <c r="AB549" s="112"/>
      <c r="AC549" s="112"/>
      <c r="AD549" s="157"/>
      <c r="AE549" s="152"/>
      <c r="AF549" s="5"/>
      <c r="AG549" s="117" t="s">
        <v>133</v>
      </c>
      <c r="AH549" s="117"/>
      <c r="AI549" s="91"/>
    </row>
    <row r="550" spans="1:36" ht="16.5" thickBot="1">
      <c r="A550" s="299" t="s">
        <v>157</v>
      </c>
      <c r="B550" s="313"/>
      <c r="C550" s="313"/>
      <c r="D550" s="313"/>
      <c r="E550" s="313"/>
      <c r="F550" s="314"/>
      <c r="G550" s="314"/>
      <c r="H550" s="315"/>
      <c r="I550" s="302"/>
      <c r="J550" s="303"/>
      <c r="K550" s="304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322"/>
      <c r="Z550" s="6"/>
      <c r="AA550" s="323" t="s">
        <v>134</v>
      </c>
      <c r="AB550" s="152"/>
      <c r="AC550" s="152"/>
      <c r="AD550" s="152"/>
      <c r="AE550" s="152"/>
      <c r="AF550" s="5"/>
      <c r="AG550" s="117" t="s">
        <v>43</v>
      </c>
      <c r="AH550" s="117"/>
      <c r="AI550" s="91"/>
    </row>
    <row r="551" spans="1:36" ht="15" customHeight="1" thickTop="1">
      <c r="A551" s="299" t="s">
        <v>158</v>
      </c>
      <c r="B551" s="313"/>
      <c r="C551" s="313"/>
      <c r="D551" s="313"/>
      <c r="E551" s="313"/>
      <c r="F551" s="314"/>
      <c r="G551" s="314"/>
      <c r="H551" s="315"/>
      <c r="I551" s="302"/>
      <c r="J551" s="303" t="s">
        <v>123</v>
      </c>
      <c r="K551" s="304"/>
      <c r="L551" s="6"/>
      <c r="M551" s="324"/>
      <c r="N551" s="325"/>
      <c r="O551" s="325"/>
      <c r="P551" s="326"/>
      <c r="Q551" s="326"/>
      <c r="R551" s="327"/>
      <c r="S551" s="326"/>
      <c r="T551" s="798" t="s">
        <v>135</v>
      </c>
      <c r="U551" s="799"/>
      <c r="V551" s="799"/>
      <c r="W551" s="799"/>
      <c r="X551" s="799"/>
      <c r="Y551" s="800"/>
      <c r="Z551" s="6"/>
      <c r="AF551" s="41"/>
      <c r="AG551" s="42"/>
      <c r="AH551" s="42"/>
      <c r="AI551" s="43"/>
    </row>
    <row r="552" spans="1:36" ht="18" customHeight="1">
      <c r="A552" s="299" t="s">
        <v>159</v>
      </c>
      <c r="B552" s="313"/>
      <c r="C552" s="313"/>
      <c r="D552" s="313"/>
      <c r="E552" s="313"/>
      <c r="F552" s="314"/>
      <c r="G552" s="314"/>
      <c r="H552" s="315"/>
      <c r="I552" s="302"/>
      <c r="J552" s="303" t="s">
        <v>123</v>
      </c>
      <c r="K552" s="304"/>
      <c r="L552" s="6"/>
      <c r="M552" s="328" t="s">
        <v>26</v>
      </c>
      <c r="N552" s="282" t="s">
        <v>136</v>
      </c>
      <c r="O552" s="282"/>
      <c r="P552" s="329"/>
      <c r="Q552" s="329" t="s">
        <v>137</v>
      </c>
      <c r="R552" s="330" t="s">
        <v>25</v>
      </c>
      <c r="S552" s="329"/>
      <c r="T552" s="282" t="s">
        <v>138</v>
      </c>
      <c r="U552" s="282"/>
      <c r="V552" s="282"/>
      <c r="W552" s="282"/>
      <c r="X552" s="282"/>
      <c r="Y552" s="285"/>
      <c r="AA552" s="1" t="s">
        <v>139</v>
      </c>
      <c r="AB552" s="1">
        <v>1.1000000000000001</v>
      </c>
    </row>
    <row r="553" spans="1:36" ht="18" customHeight="1" thickBot="1">
      <c r="A553" s="299" t="s">
        <v>160</v>
      </c>
      <c r="B553" s="313"/>
      <c r="C553" s="313"/>
      <c r="D553" s="313"/>
      <c r="E553" s="313"/>
      <c r="F553" s="314"/>
      <c r="G553" s="314"/>
      <c r="H553" s="315"/>
      <c r="I553" s="302"/>
      <c r="J553" s="303" t="s">
        <v>123</v>
      </c>
      <c r="K553" s="304"/>
      <c r="L553" s="6"/>
      <c r="M553" s="331"/>
      <c r="N553" s="332"/>
      <c r="O553" s="332"/>
      <c r="P553" s="333"/>
      <c r="Q553" s="333"/>
      <c r="R553" s="334"/>
      <c r="S553" s="333"/>
      <c r="T553" s="335" t="s">
        <v>140</v>
      </c>
      <c r="U553" s="335"/>
      <c r="V553" s="335"/>
      <c r="W553" s="335"/>
      <c r="X553" s="335"/>
      <c r="Y553" s="285"/>
      <c r="AA553" s="1" t="s">
        <v>141</v>
      </c>
      <c r="AB553" s="1">
        <v>2.5000000000000001E-3</v>
      </c>
    </row>
    <row r="554" spans="1:36" ht="18" customHeight="1" thickTop="1">
      <c r="A554" s="299" t="s">
        <v>161</v>
      </c>
      <c r="B554" s="313"/>
      <c r="C554" s="313"/>
      <c r="D554" s="313"/>
      <c r="E554" s="313"/>
      <c r="F554" s="314"/>
      <c r="G554" s="314"/>
      <c r="H554" s="315"/>
      <c r="I554" s="302"/>
      <c r="J554" s="303" t="s">
        <v>123</v>
      </c>
      <c r="K554" s="304"/>
      <c r="L554" s="6"/>
      <c r="M554" s="336"/>
      <c r="N554" s="65"/>
      <c r="O554" s="65"/>
      <c r="P554" s="66"/>
      <c r="Q554" s="66"/>
      <c r="R554" s="337"/>
      <c r="S554" s="66"/>
      <c r="T554" s="65"/>
      <c r="U554" s="65"/>
      <c r="V554" s="65"/>
      <c r="W554" s="65"/>
      <c r="X554" s="65"/>
      <c r="Y554" s="338"/>
    </row>
    <row r="555" spans="1:36" ht="18" customHeight="1" thickBot="1">
      <c r="A555" s="299" t="s">
        <v>162</v>
      </c>
      <c r="B555" s="313"/>
      <c r="C555" s="313"/>
      <c r="D555" s="313"/>
      <c r="E555" s="313"/>
      <c r="F555" s="314"/>
      <c r="G555" s="314"/>
      <c r="H555" s="315"/>
      <c r="I555" s="302"/>
      <c r="J555" s="303" t="s">
        <v>123</v>
      </c>
      <c r="K555" s="341"/>
      <c r="L555" s="6"/>
      <c r="M555" s="342"/>
      <c r="N555" s="258"/>
      <c r="O555" s="258"/>
      <c r="P555" s="343"/>
      <c r="Q555" s="343"/>
      <c r="R555" s="344"/>
      <c r="S555" s="343"/>
      <c r="T555" s="258"/>
      <c r="U555" s="258"/>
      <c r="V555" s="258"/>
      <c r="W555" s="258"/>
      <c r="X555" s="258"/>
      <c r="Y555" s="345"/>
      <c r="AA555" s="346" t="s">
        <v>142</v>
      </c>
    </row>
    <row r="556" spans="1:36" ht="18" customHeight="1" thickTop="1">
      <c r="A556" s="347"/>
      <c r="B556" s="348"/>
      <c r="C556" s="348"/>
      <c r="D556" s="348"/>
      <c r="E556" s="348"/>
      <c r="F556" s="349"/>
      <c r="G556" s="349"/>
      <c r="H556" s="349"/>
      <c r="I556" s="350"/>
      <c r="J556" s="351"/>
      <c r="K556" s="352"/>
      <c r="L556" s="6"/>
      <c r="M556" s="342"/>
      <c r="N556" s="258"/>
      <c r="O556" s="258"/>
      <c r="P556" s="343"/>
      <c r="Q556" s="343"/>
      <c r="R556" s="344"/>
      <c r="S556" s="343"/>
      <c r="T556" s="258"/>
      <c r="U556" s="258"/>
      <c r="V556" s="258"/>
      <c r="W556" s="258"/>
      <c r="X556" s="258"/>
      <c r="Y556" s="345"/>
      <c r="AA556" s="1" t="s">
        <v>143</v>
      </c>
      <c r="AC556" s="1">
        <v>1</v>
      </c>
    </row>
    <row r="557" spans="1:36" ht="18" customHeight="1">
      <c r="A557" s="353"/>
      <c r="B557" s="339"/>
      <c r="C557" s="339"/>
      <c r="D557" s="339"/>
      <c r="E557" s="339"/>
      <c r="F557" s="16"/>
      <c r="G557" s="16"/>
      <c r="H557" s="16"/>
      <c r="I557" s="340"/>
      <c r="J557" s="354"/>
      <c r="K557" s="355"/>
      <c r="L557" s="6"/>
      <c r="M557" s="342"/>
      <c r="N557" s="258"/>
      <c r="O557" s="258"/>
      <c r="P557" s="343"/>
      <c r="Q557" s="343"/>
      <c r="R557" s="344"/>
      <c r="S557" s="343"/>
      <c r="T557" s="258"/>
      <c r="U557" s="258"/>
      <c r="V557" s="258"/>
      <c r="W557" s="258"/>
      <c r="X557" s="258"/>
      <c r="Y557" s="345"/>
      <c r="AA557" s="1" t="s">
        <v>144</v>
      </c>
      <c r="AC557" s="1">
        <v>2</v>
      </c>
    </row>
    <row r="558" spans="1:36" ht="18" customHeight="1">
      <c r="A558" s="353"/>
      <c r="B558" s="339"/>
      <c r="C558" s="339"/>
      <c r="D558" s="339"/>
      <c r="E558" s="339"/>
      <c r="F558" s="16"/>
      <c r="G558" s="16"/>
      <c r="H558" s="16"/>
      <c r="I558" s="340"/>
      <c r="J558" s="354"/>
      <c r="K558" s="355"/>
      <c r="L558" s="6"/>
      <c r="M558" s="342"/>
      <c r="N558" s="258"/>
      <c r="O558" s="258"/>
      <c r="P558" s="343"/>
      <c r="Q558" s="343"/>
      <c r="R558" s="344"/>
      <c r="S558" s="343"/>
      <c r="T558" s="258"/>
      <c r="U558" s="258"/>
      <c r="V558" s="258"/>
      <c r="W558" s="258"/>
      <c r="X558" s="258"/>
      <c r="Y558" s="345"/>
      <c r="AA558" s="1" t="s">
        <v>48</v>
      </c>
      <c r="AC558" s="1">
        <v>0.04</v>
      </c>
    </row>
    <row r="559" spans="1:36" ht="18" customHeight="1">
      <c r="A559" s="353"/>
      <c r="B559" s="339"/>
      <c r="C559" s="339"/>
      <c r="D559" s="339"/>
      <c r="E559" s="339"/>
      <c r="F559" s="16"/>
      <c r="G559" s="16"/>
      <c r="H559" s="16"/>
      <c r="I559" s="340"/>
      <c r="J559" s="354"/>
      <c r="K559" s="355"/>
      <c r="L559" s="6"/>
      <c r="M559" s="342"/>
      <c r="N559" s="258"/>
      <c r="O559" s="258"/>
      <c r="P559" s="343"/>
      <c r="Q559" s="343"/>
      <c r="R559" s="344"/>
      <c r="S559" s="343"/>
      <c r="T559" s="258"/>
      <c r="U559" s="258"/>
      <c r="V559" s="258"/>
      <c r="W559" s="258"/>
      <c r="X559" s="258"/>
      <c r="Y559" s="345"/>
      <c r="AA559" s="1" t="s">
        <v>145</v>
      </c>
      <c r="AC559" s="1">
        <v>1.5</v>
      </c>
    </row>
    <row r="560" spans="1:36" ht="18" customHeight="1" thickBot="1">
      <c r="A560" s="356"/>
      <c r="B560" s="6"/>
      <c r="C560" s="6"/>
      <c r="D560" s="6"/>
      <c r="E560" s="6"/>
      <c r="F560" s="6"/>
      <c r="G560" s="6"/>
      <c r="H560" s="6"/>
      <c r="I560" s="357"/>
      <c r="J560" s="358"/>
      <c r="K560" s="355"/>
      <c r="L560" s="6"/>
      <c r="M560" s="359"/>
      <c r="N560" s="137"/>
      <c r="O560" s="137"/>
      <c r="P560" s="138"/>
      <c r="Q560" s="138"/>
      <c r="R560" s="360"/>
      <c r="S560" s="138"/>
      <c r="T560" s="137"/>
      <c r="U560" s="137"/>
      <c r="V560" s="137"/>
      <c r="W560" s="137"/>
      <c r="X560" s="137"/>
      <c r="Y560" s="361"/>
      <c r="AA560" s="1" t="s">
        <v>146</v>
      </c>
      <c r="AC560" s="1">
        <v>0.86309999999999998</v>
      </c>
    </row>
    <row r="561" spans="1:26" ht="12" thickTop="1">
      <c r="A561" s="362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321"/>
      <c r="Z561" s="6"/>
    </row>
    <row r="562" spans="1:26" ht="15">
      <c r="A562" s="266" t="s">
        <v>147</v>
      </c>
      <c r="B562" s="267"/>
      <c r="C562" s="267"/>
      <c r="D562" s="267"/>
      <c r="E562" s="267"/>
      <c r="F562" s="267"/>
      <c r="G562" s="267"/>
      <c r="H562" s="267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321"/>
      <c r="Z562" s="6"/>
    </row>
    <row r="563" spans="1:26" ht="12" thickBot="1">
      <c r="A563" s="363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321"/>
      <c r="Z563" s="6"/>
    </row>
    <row r="564" spans="1:26" ht="13.5" customHeight="1" thickTop="1">
      <c r="A564" s="364"/>
      <c r="B564" s="349"/>
      <c r="C564" s="349"/>
      <c r="D564" s="349"/>
      <c r="E564" s="349"/>
      <c r="F564" s="349"/>
      <c r="G564" s="365"/>
      <c r="H564" s="801" t="s">
        <v>148</v>
      </c>
      <c r="I564" s="801"/>
      <c r="J564" s="801"/>
      <c r="K564" s="801"/>
      <c r="L564" s="801"/>
      <c r="M564" s="801"/>
      <c r="N564" s="801"/>
      <c r="O564" s="801"/>
      <c r="P564" s="801"/>
      <c r="Q564" s="801"/>
      <c r="R564" s="801"/>
      <c r="S564" s="365"/>
      <c r="T564" s="803" t="s">
        <v>149</v>
      </c>
      <c r="U564" s="801"/>
      <c r="V564" s="801"/>
      <c r="W564" s="801"/>
      <c r="X564" s="801"/>
      <c r="Y564" s="804"/>
    </row>
    <row r="565" spans="1:26">
      <c r="A565" s="366"/>
      <c r="B565" s="367"/>
      <c r="C565" s="367"/>
      <c r="D565" s="367"/>
      <c r="E565" s="367"/>
      <c r="F565" s="367"/>
      <c r="G565" s="368"/>
      <c r="H565" s="802"/>
      <c r="I565" s="802"/>
      <c r="J565" s="802"/>
      <c r="K565" s="802"/>
      <c r="L565" s="802"/>
      <c r="M565" s="802"/>
      <c r="N565" s="802"/>
      <c r="O565" s="802"/>
      <c r="P565" s="802"/>
      <c r="Q565" s="802"/>
      <c r="R565" s="802"/>
      <c r="S565" s="368"/>
      <c r="T565" s="805"/>
      <c r="U565" s="802"/>
      <c r="V565" s="802"/>
      <c r="W565" s="802"/>
      <c r="X565" s="802"/>
      <c r="Y565" s="806"/>
    </row>
    <row r="566" spans="1:26" s="14" customFormat="1" ht="54.75" customHeight="1">
      <c r="A566" s="369" t="s">
        <v>150</v>
      </c>
      <c r="B566" s="370"/>
      <c r="C566" s="370"/>
      <c r="D566" s="370"/>
      <c r="E566" s="370"/>
      <c r="F566" s="370"/>
      <c r="G566" s="371"/>
      <c r="H566" s="370"/>
      <c r="I566" s="370"/>
      <c r="J566" s="370"/>
      <c r="K566" s="370"/>
      <c r="L566" s="370"/>
      <c r="M566" s="370"/>
      <c r="N566" s="370"/>
      <c r="O566" s="370"/>
      <c r="P566" s="370"/>
      <c r="Q566" s="370"/>
      <c r="R566" s="370"/>
      <c r="S566" s="370"/>
      <c r="T566" s="372" t="s">
        <v>151</v>
      </c>
      <c r="U566" s="370"/>
      <c r="V566" s="370"/>
      <c r="W566" s="370"/>
      <c r="X566" s="370"/>
      <c r="Y566" s="373"/>
    </row>
    <row r="567" spans="1:26" s="14" customFormat="1" ht="54.75" customHeight="1">
      <c r="A567" s="374" t="s">
        <v>163</v>
      </c>
      <c r="B567" s="375"/>
      <c r="C567" s="375"/>
      <c r="D567" s="375"/>
      <c r="E567" s="375"/>
      <c r="F567" s="375"/>
      <c r="G567" s="376"/>
      <c r="H567" s="375"/>
      <c r="I567" s="375"/>
      <c r="J567" s="375"/>
      <c r="K567" s="375"/>
      <c r="L567" s="375"/>
      <c r="M567" s="375"/>
      <c r="N567" s="375"/>
      <c r="O567" s="375"/>
      <c r="P567" s="375"/>
      <c r="Q567" s="375"/>
      <c r="R567" s="375"/>
      <c r="S567" s="375"/>
      <c r="T567" s="377" t="s">
        <v>151</v>
      </c>
      <c r="U567" s="375"/>
      <c r="V567" s="375"/>
      <c r="W567" s="375"/>
      <c r="X567" s="375"/>
      <c r="Y567" s="378"/>
    </row>
    <row r="568" spans="1:26" s="14" customFormat="1" ht="54.75" customHeight="1" thickBot="1">
      <c r="A568" s="385" t="s">
        <v>164</v>
      </c>
      <c r="B568" s="379"/>
      <c r="C568" s="379"/>
      <c r="D568" s="379"/>
      <c r="E568" s="379"/>
      <c r="F568" s="379"/>
      <c r="G568" s="380"/>
      <c r="H568" s="379"/>
      <c r="I568" s="379"/>
      <c r="J568" s="379"/>
      <c r="K568" s="379"/>
      <c r="L568" s="379"/>
      <c r="M568" s="379"/>
      <c r="N568" s="379"/>
      <c r="O568" s="379"/>
      <c r="P568" s="379"/>
      <c r="Q568" s="379"/>
      <c r="R568" s="379"/>
      <c r="S568" s="379"/>
      <c r="T568" s="381"/>
      <c r="U568" s="379"/>
      <c r="V568" s="379"/>
      <c r="W568" s="379"/>
      <c r="X568" s="379"/>
      <c r="Y568" s="382"/>
    </row>
    <row r="569" spans="1:26" ht="12" thickTop="1"/>
  </sheetData>
  <sheetProtection formatCells="0" insertHyperlinks="0" sort="0" autoFilter="0" pivotTables="0"/>
  <mergeCells count="1010">
    <mergeCell ref="AA15:AD15"/>
    <mergeCell ref="A12:B12"/>
    <mergeCell ref="C12:I12"/>
    <mergeCell ref="J12:K12"/>
    <mergeCell ref="L12:M12"/>
    <mergeCell ref="P12:R12"/>
    <mergeCell ref="U12:V12"/>
    <mergeCell ref="A5:M5"/>
    <mergeCell ref="N5:O7"/>
    <mergeCell ref="P5:Q7"/>
    <mergeCell ref="R5:Y7"/>
    <mergeCell ref="A6:M6"/>
    <mergeCell ref="A11:B11"/>
    <mergeCell ref="U1:V1"/>
    <mergeCell ref="W1:Y1"/>
    <mergeCell ref="A2:M2"/>
    <mergeCell ref="N2:Q4"/>
    <mergeCell ref="R2:Y4"/>
    <mergeCell ref="A3:M3"/>
    <mergeCell ref="A4:M4"/>
    <mergeCell ref="A18:B18"/>
    <mergeCell ref="L18:M18"/>
    <mergeCell ref="U18:V18"/>
    <mergeCell ref="W18:Y18"/>
    <mergeCell ref="A19:B19"/>
    <mergeCell ref="L19:M19"/>
    <mergeCell ref="U19:V19"/>
    <mergeCell ref="W19:Y19"/>
    <mergeCell ref="A16:B16"/>
    <mergeCell ref="L16:M16"/>
    <mergeCell ref="U16:V16"/>
    <mergeCell ref="W16:Y16"/>
    <mergeCell ref="A17:B17"/>
    <mergeCell ref="L17:M17"/>
    <mergeCell ref="U17:V17"/>
    <mergeCell ref="W17:Y17"/>
    <mergeCell ref="W12:Y12"/>
    <mergeCell ref="A15:B15"/>
    <mergeCell ref="L15:M15"/>
    <mergeCell ref="U15:V15"/>
    <mergeCell ref="W15:Y15"/>
    <mergeCell ref="A23:B23"/>
    <mergeCell ref="L23:M23"/>
    <mergeCell ref="U23:V23"/>
    <mergeCell ref="W23:Y23"/>
    <mergeCell ref="A24:B24"/>
    <mergeCell ref="L24:M24"/>
    <mergeCell ref="U24:V24"/>
    <mergeCell ref="W24:Y24"/>
    <mergeCell ref="AA21:AE21"/>
    <mergeCell ref="AG21:AJ21"/>
    <mergeCell ref="A22:B22"/>
    <mergeCell ref="L22:M22"/>
    <mergeCell ref="U22:V22"/>
    <mergeCell ref="W22:Y22"/>
    <mergeCell ref="A20:B20"/>
    <mergeCell ref="L20:M20"/>
    <mergeCell ref="U20:V20"/>
    <mergeCell ref="W20:Y20"/>
    <mergeCell ref="A21:B21"/>
    <mergeCell ref="L21:M21"/>
    <mergeCell ref="U21:V21"/>
    <mergeCell ref="W21:Y21"/>
    <mergeCell ref="A29:B29"/>
    <mergeCell ref="L29:M29"/>
    <mergeCell ref="U29:V29"/>
    <mergeCell ref="W29:Y29"/>
    <mergeCell ref="U30:V30"/>
    <mergeCell ref="W30:Y30"/>
    <mergeCell ref="A27:B27"/>
    <mergeCell ref="L27:M27"/>
    <mergeCell ref="U27:V27"/>
    <mergeCell ref="W27:Y27"/>
    <mergeCell ref="A28:B28"/>
    <mergeCell ref="L28:M28"/>
    <mergeCell ref="U28:V28"/>
    <mergeCell ref="W28:Y28"/>
    <mergeCell ref="A25:B25"/>
    <mergeCell ref="L25:M25"/>
    <mergeCell ref="U25:V25"/>
    <mergeCell ref="W25:Y25"/>
    <mergeCell ref="A26:B26"/>
    <mergeCell ref="L26:M26"/>
    <mergeCell ref="U26:V26"/>
    <mergeCell ref="W26:Y26"/>
    <mergeCell ref="U36:V36"/>
    <mergeCell ref="W36:Y36"/>
    <mergeCell ref="AL36:AP36"/>
    <mergeCell ref="L37:M37"/>
    <mergeCell ref="U37:V37"/>
    <mergeCell ref="W37:Y37"/>
    <mergeCell ref="A34:B35"/>
    <mergeCell ref="C34:I35"/>
    <mergeCell ref="J34:K34"/>
    <mergeCell ref="L34:M34"/>
    <mergeCell ref="U34:V34"/>
    <mergeCell ref="W34:Y34"/>
    <mergeCell ref="J35:K35"/>
    <mergeCell ref="L35:M35"/>
    <mergeCell ref="U35:V35"/>
    <mergeCell ref="W35:Y35"/>
    <mergeCell ref="U31:V31"/>
    <mergeCell ref="W31:Y31"/>
    <mergeCell ref="U32:V32"/>
    <mergeCell ref="W32:Y32"/>
    <mergeCell ref="U33:V33"/>
    <mergeCell ref="W33:Y33"/>
    <mergeCell ref="L42:M42"/>
    <mergeCell ref="U42:V42"/>
    <mergeCell ref="W42:Y42"/>
    <mergeCell ref="L43:M43"/>
    <mergeCell ref="U43:V43"/>
    <mergeCell ref="W43:Y43"/>
    <mergeCell ref="L40:M40"/>
    <mergeCell ref="U40:V40"/>
    <mergeCell ref="W40:Y40"/>
    <mergeCell ref="L41:M41"/>
    <mergeCell ref="U41:V41"/>
    <mergeCell ref="W41:Y41"/>
    <mergeCell ref="L38:M38"/>
    <mergeCell ref="U38:V38"/>
    <mergeCell ref="W38:Y38"/>
    <mergeCell ref="L39:M39"/>
    <mergeCell ref="U39:V39"/>
    <mergeCell ref="W39:Y39"/>
    <mergeCell ref="U53:V53"/>
    <mergeCell ref="I54:J54"/>
    <mergeCell ref="U54:V54"/>
    <mergeCell ref="U55:V55"/>
    <mergeCell ref="U56:V56"/>
    <mergeCell ref="U57:V57"/>
    <mergeCell ref="T47:T48"/>
    <mergeCell ref="U47:V48"/>
    <mergeCell ref="W47:Y48"/>
    <mergeCell ref="L48:M48"/>
    <mergeCell ref="U51:V51"/>
    <mergeCell ref="U52:V52"/>
    <mergeCell ref="L44:M44"/>
    <mergeCell ref="L45:M45"/>
    <mergeCell ref="L46:M46"/>
    <mergeCell ref="L47:M47"/>
    <mergeCell ref="O47:O48"/>
    <mergeCell ref="P47:R48"/>
    <mergeCell ref="AA96:AD96"/>
    <mergeCell ref="A93:B93"/>
    <mergeCell ref="C93:I93"/>
    <mergeCell ref="J93:K93"/>
    <mergeCell ref="L93:M93"/>
    <mergeCell ref="P93:R93"/>
    <mergeCell ref="U93:V93"/>
    <mergeCell ref="A86:M86"/>
    <mergeCell ref="N86:O88"/>
    <mergeCell ref="P86:Q88"/>
    <mergeCell ref="R86:Y88"/>
    <mergeCell ref="A87:M87"/>
    <mergeCell ref="A92:B92"/>
    <mergeCell ref="T65:Y65"/>
    <mergeCell ref="H78:R79"/>
    <mergeCell ref="T78:Y79"/>
    <mergeCell ref="A83:M83"/>
    <mergeCell ref="N83:Q85"/>
    <mergeCell ref="R83:Y85"/>
    <mergeCell ref="A84:M84"/>
    <mergeCell ref="A85:M85"/>
    <mergeCell ref="A99:B99"/>
    <mergeCell ref="L99:M99"/>
    <mergeCell ref="U99:V99"/>
    <mergeCell ref="W99:Y99"/>
    <mergeCell ref="A100:B100"/>
    <mergeCell ref="L100:M100"/>
    <mergeCell ref="U100:V100"/>
    <mergeCell ref="W100:Y100"/>
    <mergeCell ref="A97:B97"/>
    <mergeCell ref="L97:M97"/>
    <mergeCell ref="U97:V97"/>
    <mergeCell ref="W97:Y97"/>
    <mergeCell ref="A98:B98"/>
    <mergeCell ref="L98:M98"/>
    <mergeCell ref="U98:V98"/>
    <mergeCell ref="W98:Y98"/>
    <mergeCell ref="W93:Y93"/>
    <mergeCell ref="A96:B96"/>
    <mergeCell ref="L96:M96"/>
    <mergeCell ref="U96:V96"/>
    <mergeCell ref="W96:Y96"/>
    <mergeCell ref="A104:B104"/>
    <mergeCell ref="L104:M104"/>
    <mergeCell ref="U104:V104"/>
    <mergeCell ref="W104:Y104"/>
    <mergeCell ref="A105:B105"/>
    <mergeCell ref="L105:M105"/>
    <mergeCell ref="U105:V105"/>
    <mergeCell ref="W105:Y105"/>
    <mergeCell ref="AA102:AE102"/>
    <mergeCell ref="AG102:AJ102"/>
    <mergeCell ref="A103:B103"/>
    <mergeCell ref="L103:M103"/>
    <mergeCell ref="U103:V103"/>
    <mergeCell ref="W103:Y103"/>
    <mergeCell ref="A101:B101"/>
    <mergeCell ref="L101:M101"/>
    <mergeCell ref="U101:V101"/>
    <mergeCell ref="W101:Y101"/>
    <mergeCell ref="A102:B102"/>
    <mergeCell ref="L102:M102"/>
    <mergeCell ref="U102:V102"/>
    <mergeCell ref="W102:Y102"/>
    <mergeCell ref="A110:B110"/>
    <mergeCell ref="L110:M110"/>
    <mergeCell ref="U110:V110"/>
    <mergeCell ref="W110:Y110"/>
    <mergeCell ref="U111:V111"/>
    <mergeCell ref="W111:Y111"/>
    <mergeCell ref="A108:B108"/>
    <mergeCell ref="L108:M108"/>
    <mergeCell ref="U108:V108"/>
    <mergeCell ref="W108:Y108"/>
    <mergeCell ref="A109:B109"/>
    <mergeCell ref="L109:M109"/>
    <mergeCell ref="U109:V109"/>
    <mergeCell ref="W109:Y109"/>
    <mergeCell ref="A106:B106"/>
    <mergeCell ref="L106:M106"/>
    <mergeCell ref="U106:V106"/>
    <mergeCell ref="W106:Y106"/>
    <mergeCell ref="A107:B107"/>
    <mergeCell ref="L107:M107"/>
    <mergeCell ref="U107:V107"/>
    <mergeCell ref="W107:Y107"/>
    <mergeCell ref="U117:V117"/>
    <mergeCell ref="W117:Y117"/>
    <mergeCell ref="AL117:AP117"/>
    <mergeCell ref="L118:M118"/>
    <mergeCell ref="U118:V118"/>
    <mergeCell ref="W118:Y118"/>
    <mergeCell ref="A115:B116"/>
    <mergeCell ref="C115:I116"/>
    <mergeCell ref="J115:K115"/>
    <mergeCell ref="L115:M115"/>
    <mergeCell ref="U115:V115"/>
    <mergeCell ref="W115:Y115"/>
    <mergeCell ref="J116:K116"/>
    <mergeCell ref="L116:M116"/>
    <mergeCell ref="U116:V116"/>
    <mergeCell ref="W116:Y116"/>
    <mergeCell ref="U112:V112"/>
    <mergeCell ref="W112:Y112"/>
    <mergeCell ref="U113:V113"/>
    <mergeCell ref="W113:Y113"/>
    <mergeCell ref="U114:V114"/>
    <mergeCell ref="W114:Y114"/>
    <mergeCell ref="L123:M123"/>
    <mergeCell ref="U123:V123"/>
    <mergeCell ref="W123:Y123"/>
    <mergeCell ref="L124:M124"/>
    <mergeCell ref="U124:V124"/>
    <mergeCell ref="W124:Y124"/>
    <mergeCell ref="L121:M121"/>
    <mergeCell ref="U121:V121"/>
    <mergeCell ref="W121:Y121"/>
    <mergeCell ref="L122:M122"/>
    <mergeCell ref="U122:V122"/>
    <mergeCell ref="W122:Y122"/>
    <mergeCell ref="L119:M119"/>
    <mergeCell ref="U119:V119"/>
    <mergeCell ref="W119:Y119"/>
    <mergeCell ref="L120:M120"/>
    <mergeCell ref="U120:V120"/>
    <mergeCell ref="W120:Y120"/>
    <mergeCell ref="U134:V134"/>
    <mergeCell ref="I135:J135"/>
    <mergeCell ref="U135:V135"/>
    <mergeCell ref="U136:V136"/>
    <mergeCell ref="U137:V137"/>
    <mergeCell ref="U138:V138"/>
    <mergeCell ref="T128:T129"/>
    <mergeCell ref="U128:V129"/>
    <mergeCell ref="W128:Y129"/>
    <mergeCell ref="L129:M129"/>
    <mergeCell ref="U132:V132"/>
    <mergeCell ref="U133:V133"/>
    <mergeCell ref="L125:M125"/>
    <mergeCell ref="L126:M126"/>
    <mergeCell ref="L127:M127"/>
    <mergeCell ref="L128:M128"/>
    <mergeCell ref="O128:O129"/>
    <mergeCell ref="P128:R129"/>
    <mergeCell ref="AA177:AD177"/>
    <mergeCell ref="A174:B174"/>
    <mergeCell ref="C174:I174"/>
    <mergeCell ref="J174:K174"/>
    <mergeCell ref="L174:M174"/>
    <mergeCell ref="P174:R174"/>
    <mergeCell ref="U174:V174"/>
    <mergeCell ref="A167:M167"/>
    <mergeCell ref="N167:O169"/>
    <mergeCell ref="P167:Q169"/>
    <mergeCell ref="R167:Y169"/>
    <mergeCell ref="A168:M168"/>
    <mergeCell ref="A173:B173"/>
    <mergeCell ref="T146:Y146"/>
    <mergeCell ref="H159:R160"/>
    <mergeCell ref="T159:Y160"/>
    <mergeCell ref="A164:M164"/>
    <mergeCell ref="N164:Q166"/>
    <mergeCell ref="R164:Y166"/>
    <mergeCell ref="A165:M165"/>
    <mergeCell ref="A166:M166"/>
    <mergeCell ref="A180:B180"/>
    <mergeCell ref="L180:M180"/>
    <mergeCell ref="U180:V180"/>
    <mergeCell ref="W180:Y180"/>
    <mergeCell ref="A181:B181"/>
    <mergeCell ref="L181:M181"/>
    <mergeCell ref="U181:V181"/>
    <mergeCell ref="W181:Y181"/>
    <mergeCell ref="A178:B178"/>
    <mergeCell ref="L178:M178"/>
    <mergeCell ref="U178:V178"/>
    <mergeCell ref="W178:Y178"/>
    <mergeCell ref="A179:B179"/>
    <mergeCell ref="L179:M179"/>
    <mergeCell ref="U179:V179"/>
    <mergeCell ref="W179:Y179"/>
    <mergeCell ref="W174:Y174"/>
    <mergeCell ref="A177:B177"/>
    <mergeCell ref="L177:M177"/>
    <mergeCell ref="U177:V177"/>
    <mergeCell ref="W177:Y177"/>
    <mergeCell ref="A185:B185"/>
    <mergeCell ref="L185:M185"/>
    <mergeCell ref="U185:V185"/>
    <mergeCell ref="W185:Y185"/>
    <mergeCell ref="A186:B186"/>
    <mergeCell ref="L186:M186"/>
    <mergeCell ref="U186:V186"/>
    <mergeCell ref="W186:Y186"/>
    <mergeCell ref="AA183:AE183"/>
    <mergeCell ref="AG183:AJ183"/>
    <mergeCell ref="A184:B184"/>
    <mergeCell ref="L184:M184"/>
    <mergeCell ref="U184:V184"/>
    <mergeCell ref="W184:Y184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A191:B191"/>
    <mergeCell ref="L191:M191"/>
    <mergeCell ref="U191:V191"/>
    <mergeCell ref="W191:Y191"/>
    <mergeCell ref="U192:V192"/>
    <mergeCell ref="W192:Y192"/>
    <mergeCell ref="A189:B189"/>
    <mergeCell ref="L189:M189"/>
    <mergeCell ref="U189:V189"/>
    <mergeCell ref="W189:Y189"/>
    <mergeCell ref="A190:B190"/>
    <mergeCell ref="L190:M190"/>
    <mergeCell ref="U190:V190"/>
    <mergeCell ref="W190:Y190"/>
    <mergeCell ref="A187:B187"/>
    <mergeCell ref="L187:M187"/>
    <mergeCell ref="U187:V187"/>
    <mergeCell ref="W187:Y187"/>
    <mergeCell ref="A188:B188"/>
    <mergeCell ref="L188:M188"/>
    <mergeCell ref="U188:V188"/>
    <mergeCell ref="W188:Y188"/>
    <mergeCell ref="U198:V198"/>
    <mergeCell ref="W198:Y198"/>
    <mergeCell ref="AL198:AP198"/>
    <mergeCell ref="L199:M199"/>
    <mergeCell ref="U199:V199"/>
    <mergeCell ref="W199:Y199"/>
    <mergeCell ref="A196:B197"/>
    <mergeCell ref="C196:I197"/>
    <mergeCell ref="J196:K196"/>
    <mergeCell ref="L196:M196"/>
    <mergeCell ref="U196:V196"/>
    <mergeCell ref="W196:Y196"/>
    <mergeCell ref="J197:K197"/>
    <mergeCell ref="L197:M197"/>
    <mergeCell ref="U197:V197"/>
    <mergeCell ref="W197:Y197"/>
    <mergeCell ref="U193:V193"/>
    <mergeCell ref="W193:Y193"/>
    <mergeCell ref="U194:V194"/>
    <mergeCell ref="W194:Y194"/>
    <mergeCell ref="U195:V195"/>
    <mergeCell ref="W195:Y195"/>
    <mergeCell ref="L204:M204"/>
    <mergeCell ref="U204:V204"/>
    <mergeCell ref="W204:Y204"/>
    <mergeCell ref="L205:M205"/>
    <mergeCell ref="U205:V205"/>
    <mergeCell ref="W205:Y205"/>
    <mergeCell ref="L202:M202"/>
    <mergeCell ref="U202:V202"/>
    <mergeCell ref="W202:Y202"/>
    <mergeCell ref="L203:M203"/>
    <mergeCell ref="U203:V203"/>
    <mergeCell ref="W203:Y203"/>
    <mergeCell ref="L200:M200"/>
    <mergeCell ref="U200:V200"/>
    <mergeCell ref="W200:Y200"/>
    <mergeCell ref="L201:M201"/>
    <mergeCell ref="U201:V201"/>
    <mergeCell ref="W201:Y201"/>
    <mergeCell ref="U215:V215"/>
    <mergeCell ref="I216:J216"/>
    <mergeCell ref="U216:V216"/>
    <mergeCell ref="U217:V217"/>
    <mergeCell ref="U218:V218"/>
    <mergeCell ref="U219:V219"/>
    <mergeCell ref="T209:T210"/>
    <mergeCell ref="U209:V210"/>
    <mergeCell ref="W209:Y210"/>
    <mergeCell ref="L210:M210"/>
    <mergeCell ref="U213:V213"/>
    <mergeCell ref="U214:V214"/>
    <mergeCell ref="L206:M206"/>
    <mergeCell ref="L207:M207"/>
    <mergeCell ref="L208:M208"/>
    <mergeCell ref="L209:M209"/>
    <mergeCell ref="O209:O210"/>
    <mergeCell ref="P209:R210"/>
    <mergeCell ref="AA258:AD258"/>
    <mergeCell ref="A255:B255"/>
    <mergeCell ref="C255:I255"/>
    <mergeCell ref="J255:K255"/>
    <mergeCell ref="L255:M255"/>
    <mergeCell ref="P255:R255"/>
    <mergeCell ref="U255:V255"/>
    <mergeCell ref="A248:M248"/>
    <mergeCell ref="N248:O250"/>
    <mergeCell ref="P248:Q250"/>
    <mergeCell ref="R248:Y250"/>
    <mergeCell ref="A249:M249"/>
    <mergeCell ref="A254:B254"/>
    <mergeCell ref="T227:Y227"/>
    <mergeCell ref="H240:R241"/>
    <mergeCell ref="T240:Y241"/>
    <mergeCell ref="A245:M245"/>
    <mergeCell ref="N245:Q247"/>
    <mergeCell ref="R245:Y247"/>
    <mergeCell ref="A246:M246"/>
    <mergeCell ref="A247:M247"/>
    <mergeCell ref="A261:B261"/>
    <mergeCell ref="L261:M261"/>
    <mergeCell ref="U261:V261"/>
    <mergeCell ref="W261:Y261"/>
    <mergeCell ref="A262:B262"/>
    <mergeCell ref="L262:M262"/>
    <mergeCell ref="U262:V262"/>
    <mergeCell ref="W262:Y262"/>
    <mergeCell ref="A259:B259"/>
    <mergeCell ref="L259:M259"/>
    <mergeCell ref="U259:V259"/>
    <mergeCell ref="W259:Y259"/>
    <mergeCell ref="A260:B260"/>
    <mergeCell ref="L260:M260"/>
    <mergeCell ref="U260:V260"/>
    <mergeCell ref="W260:Y260"/>
    <mergeCell ref="W255:Y255"/>
    <mergeCell ref="A258:B258"/>
    <mergeCell ref="L258:M258"/>
    <mergeCell ref="U258:V258"/>
    <mergeCell ref="W258:Y258"/>
    <mergeCell ref="A266:B266"/>
    <mergeCell ref="L266:M266"/>
    <mergeCell ref="U266:V266"/>
    <mergeCell ref="W266:Y266"/>
    <mergeCell ref="A267:B267"/>
    <mergeCell ref="L267:M267"/>
    <mergeCell ref="U267:V267"/>
    <mergeCell ref="W267:Y267"/>
    <mergeCell ref="AA264:AE264"/>
    <mergeCell ref="AG264:AJ264"/>
    <mergeCell ref="A265:B265"/>
    <mergeCell ref="L265:M265"/>
    <mergeCell ref="U265:V265"/>
    <mergeCell ref="W265:Y265"/>
    <mergeCell ref="A263:B263"/>
    <mergeCell ref="L263:M263"/>
    <mergeCell ref="U263:V263"/>
    <mergeCell ref="W263:Y263"/>
    <mergeCell ref="A264:B264"/>
    <mergeCell ref="L264:M264"/>
    <mergeCell ref="U264:V264"/>
    <mergeCell ref="W264:Y264"/>
    <mergeCell ref="A272:B272"/>
    <mergeCell ref="L272:M272"/>
    <mergeCell ref="U272:V272"/>
    <mergeCell ref="W272:Y272"/>
    <mergeCell ref="U273:V273"/>
    <mergeCell ref="W273:Y273"/>
    <mergeCell ref="A270:B270"/>
    <mergeCell ref="L270:M270"/>
    <mergeCell ref="U270:V270"/>
    <mergeCell ref="W270:Y270"/>
    <mergeCell ref="A271:B271"/>
    <mergeCell ref="L271:M271"/>
    <mergeCell ref="U271:V271"/>
    <mergeCell ref="W271:Y271"/>
    <mergeCell ref="A268:B268"/>
    <mergeCell ref="L268:M268"/>
    <mergeCell ref="U268:V268"/>
    <mergeCell ref="W268:Y268"/>
    <mergeCell ref="A269:B269"/>
    <mergeCell ref="L269:M269"/>
    <mergeCell ref="U269:V269"/>
    <mergeCell ref="W269:Y269"/>
    <mergeCell ref="U279:V279"/>
    <mergeCell ref="W279:Y279"/>
    <mergeCell ref="AL279:AP279"/>
    <mergeCell ref="L280:M280"/>
    <mergeCell ref="U280:V280"/>
    <mergeCell ref="W280:Y280"/>
    <mergeCell ref="A277:B278"/>
    <mergeCell ref="C277:I278"/>
    <mergeCell ref="J277:K277"/>
    <mergeCell ref="L277:M277"/>
    <mergeCell ref="U277:V277"/>
    <mergeCell ref="W277:Y277"/>
    <mergeCell ref="J278:K278"/>
    <mergeCell ref="L278:M278"/>
    <mergeCell ref="U278:V278"/>
    <mergeCell ref="W278:Y278"/>
    <mergeCell ref="U274:V274"/>
    <mergeCell ref="W274:Y274"/>
    <mergeCell ref="U275:V275"/>
    <mergeCell ref="W275:Y275"/>
    <mergeCell ref="U276:V276"/>
    <mergeCell ref="W276:Y276"/>
    <mergeCell ref="L285:M285"/>
    <mergeCell ref="U285:V285"/>
    <mergeCell ref="W285:Y285"/>
    <mergeCell ref="L286:M286"/>
    <mergeCell ref="U286:V286"/>
    <mergeCell ref="W286:Y286"/>
    <mergeCell ref="L283:M283"/>
    <mergeCell ref="U283:V283"/>
    <mergeCell ref="W283:Y283"/>
    <mergeCell ref="L284:M284"/>
    <mergeCell ref="U284:V284"/>
    <mergeCell ref="W284:Y284"/>
    <mergeCell ref="L281:M281"/>
    <mergeCell ref="U281:V281"/>
    <mergeCell ref="W281:Y281"/>
    <mergeCell ref="L282:M282"/>
    <mergeCell ref="U282:V282"/>
    <mergeCell ref="W282:Y282"/>
    <mergeCell ref="U296:V296"/>
    <mergeCell ref="I297:J297"/>
    <mergeCell ref="U297:V297"/>
    <mergeCell ref="U298:V298"/>
    <mergeCell ref="U299:V299"/>
    <mergeCell ref="U300:V300"/>
    <mergeCell ref="T290:T291"/>
    <mergeCell ref="U290:V291"/>
    <mergeCell ref="W290:Y291"/>
    <mergeCell ref="L291:M291"/>
    <mergeCell ref="U294:V294"/>
    <mergeCell ref="U295:V295"/>
    <mergeCell ref="L287:M287"/>
    <mergeCell ref="L288:M288"/>
    <mergeCell ref="L289:M289"/>
    <mergeCell ref="L290:M290"/>
    <mergeCell ref="O290:O291"/>
    <mergeCell ref="P290:R291"/>
    <mergeCell ref="AA339:AD339"/>
    <mergeCell ref="A336:B336"/>
    <mergeCell ref="C336:I336"/>
    <mergeCell ref="J336:K336"/>
    <mergeCell ref="L336:M336"/>
    <mergeCell ref="P336:R336"/>
    <mergeCell ref="U336:V336"/>
    <mergeCell ref="A329:M329"/>
    <mergeCell ref="N329:O331"/>
    <mergeCell ref="P329:Q331"/>
    <mergeCell ref="R329:Y331"/>
    <mergeCell ref="A330:M330"/>
    <mergeCell ref="A335:B335"/>
    <mergeCell ref="T308:Y308"/>
    <mergeCell ref="H321:R322"/>
    <mergeCell ref="T321:Y322"/>
    <mergeCell ref="A326:M326"/>
    <mergeCell ref="N326:Q328"/>
    <mergeCell ref="R326:Y328"/>
    <mergeCell ref="A327:M327"/>
    <mergeCell ref="A328:M328"/>
    <mergeCell ref="A342:B342"/>
    <mergeCell ref="L342:M342"/>
    <mergeCell ref="U342:V342"/>
    <mergeCell ref="W342:Y342"/>
    <mergeCell ref="A343:B343"/>
    <mergeCell ref="L343:M343"/>
    <mergeCell ref="U343:V343"/>
    <mergeCell ref="W343:Y343"/>
    <mergeCell ref="A340:B340"/>
    <mergeCell ref="L340:M340"/>
    <mergeCell ref="U340:V340"/>
    <mergeCell ref="W340:Y340"/>
    <mergeCell ref="A341:B341"/>
    <mergeCell ref="L341:M341"/>
    <mergeCell ref="U341:V341"/>
    <mergeCell ref="W341:Y341"/>
    <mergeCell ref="W336:Y336"/>
    <mergeCell ref="A339:B339"/>
    <mergeCell ref="L339:M339"/>
    <mergeCell ref="U339:V339"/>
    <mergeCell ref="W339:Y339"/>
    <mergeCell ref="A347:B347"/>
    <mergeCell ref="L347:M347"/>
    <mergeCell ref="U347:V347"/>
    <mergeCell ref="W347:Y347"/>
    <mergeCell ref="A348:B348"/>
    <mergeCell ref="L348:M348"/>
    <mergeCell ref="U348:V348"/>
    <mergeCell ref="W348:Y348"/>
    <mergeCell ref="AA345:AE345"/>
    <mergeCell ref="AG345:AJ345"/>
    <mergeCell ref="A346:B346"/>
    <mergeCell ref="L346:M346"/>
    <mergeCell ref="U346:V346"/>
    <mergeCell ref="W346:Y346"/>
    <mergeCell ref="A344:B344"/>
    <mergeCell ref="L344:M344"/>
    <mergeCell ref="U344:V344"/>
    <mergeCell ref="W344:Y344"/>
    <mergeCell ref="A345:B345"/>
    <mergeCell ref="L345:M345"/>
    <mergeCell ref="U345:V345"/>
    <mergeCell ref="W345:Y345"/>
    <mergeCell ref="A353:B353"/>
    <mergeCell ref="L353:M353"/>
    <mergeCell ref="U353:V353"/>
    <mergeCell ref="W353:Y353"/>
    <mergeCell ref="U354:V354"/>
    <mergeCell ref="W354:Y354"/>
    <mergeCell ref="A351:B351"/>
    <mergeCell ref="L351:M351"/>
    <mergeCell ref="U351:V351"/>
    <mergeCell ref="W351:Y351"/>
    <mergeCell ref="A352:B352"/>
    <mergeCell ref="L352:M352"/>
    <mergeCell ref="U352:V352"/>
    <mergeCell ref="W352:Y352"/>
    <mergeCell ref="A349:B349"/>
    <mergeCell ref="L349:M349"/>
    <mergeCell ref="U349:V349"/>
    <mergeCell ref="W349:Y349"/>
    <mergeCell ref="A350:B350"/>
    <mergeCell ref="L350:M350"/>
    <mergeCell ref="U350:V350"/>
    <mergeCell ref="W350:Y350"/>
    <mergeCell ref="U360:V360"/>
    <mergeCell ref="W360:Y360"/>
    <mergeCell ref="AL360:AP360"/>
    <mergeCell ref="L361:M361"/>
    <mergeCell ref="U361:V361"/>
    <mergeCell ref="W361:Y361"/>
    <mergeCell ref="A358:B359"/>
    <mergeCell ref="C358:I359"/>
    <mergeCell ref="J358:K358"/>
    <mergeCell ref="L358:M358"/>
    <mergeCell ref="U358:V358"/>
    <mergeCell ref="W358:Y358"/>
    <mergeCell ref="J359:K359"/>
    <mergeCell ref="L359:M359"/>
    <mergeCell ref="U359:V359"/>
    <mergeCell ref="W359:Y359"/>
    <mergeCell ref="U355:V355"/>
    <mergeCell ref="W355:Y355"/>
    <mergeCell ref="U356:V356"/>
    <mergeCell ref="W356:Y356"/>
    <mergeCell ref="U357:V357"/>
    <mergeCell ref="W357:Y357"/>
    <mergeCell ref="L366:M366"/>
    <mergeCell ref="U366:V366"/>
    <mergeCell ref="W366:Y366"/>
    <mergeCell ref="L367:M367"/>
    <mergeCell ref="U367:V367"/>
    <mergeCell ref="W367:Y367"/>
    <mergeCell ref="L364:M364"/>
    <mergeCell ref="U364:V364"/>
    <mergeCell ref="W364:Y364"/>
    <mergeCell ref="L365:M365"/>
    <mergeCell ref="U365:V365"/>
    <mergeCell ref="W365:Y365"/>
    <mergeCell ref="L362:M362"/>
    <mergeCell ref="U362:V362"/>
    <mergeCell ref="W362:Y362"/>
    <mergeCell ref="L363:M363"/>
    <mergeCell ref="U363:V363"/>
    <mergeCell ref="W363:Y363"/>
    <mergeCell ref="U377:V377"/>
    <mergeCell ref="I378:J378"/>
    <mergeCell ref="U378:V378"/>
    <mergeCell ref="U379:V379"/>
    <mergeCell ref="U380:V380"/>
    <mergeCell ref="U381:V381"/>
    <mergeCell ref="T371:T372"/>
    <mergeCell ref="U371:V372"/>
    <mergeCell ref="W371:Y372"/>
    <mergeCell ref="L372:M372"/>
    <mergeCell ref="U375:V375"/>
    <mergeCell ref="U376:V376"/>
    <mergeCell ref="L368:M368"/>
    <mergeCell ref="L369:M369"/>
    <mergeCell ref="L370:M370"/>
    <mergeCell ref="L371:M371"/>
    <mergeCell ref="O371:O372"/>
    <mergeCell ref="P371:R372"/>
    <mergeCell ref="AA420:AD420"/>
    <mergeCell ref="A417:B417"/>
    <mergeCell ref="C417:I417"/>
    <mergeCell ref="J417:K417"/>
    <mergeCell ref="L417:M417"/>
    <mergeCell ref="P417:R417"/>
    <mergeCell ref="U417:V417"/>
    <mergeCell ref="A410:M410"/>
    <mergeCell ref="N410:O412"/>
    <mergeCell ref="P410:Q412"/>
    <mergeCell ref="R410:Y412"/>
    <mergeCell ref="A411:M411"/>
    <mergeCell ref="A416:B416"/>
    <mergeCell ref="T389:Y389"/>
    <mergeCell ref="H402:R403"/>
    <mergeCell ref="T402:Y403"/>
    <mergeCell ref="A407:M407"/>
    <mergeCell ref="N407:Q409"/>
    <mergeCell ref="R407:Y409"/>
    <mergeCell ref="A408:M408"/>
    <mergeCell ref="A409:M409"/>
    <mergeCell ref="A423:B423"/>
    <mergeCell ref="L423:M423"/>
    <mergeCell ref="U423:V423"/>
    <mergeCell ref="W423:Y423"/>
    <mergeCell ref="A424:B424"/>
    <mergeCell ref="L424:M424"/>
    <mergeCell ref="U424:V424"/>
    <mergeCell ref="W424:Y424"/>
    <mergeCell ref="A421:B421"/>
    <mergeCell ref="L421:M421"/>
    <mergeCell ref="U421:V421"/>
    <mergeCell ref="W421:Y421"/>
    <mergeCell ref="A422:B422"/>
    <mergeCell ref="L422:M422"/>
    <mergeCell ref="U422:V422"/>
    <mergeCell ref="W422:Y422"/>
    <mergeCell ref="W417:Y417"/>
    <mergeCell ref="A420:B420"/>
    <mergeCell ref="L420:M420"/>
    <mergeCell ref="U420:V420"/>
    <mergeCell ref="W420:Y420"/>
    <mergeCell ref="A428:B428"/>
    <mergeCell ref="L428:M428"/>
    <mergeCell ref="U428:V428"/>
    <mergeCell ref="W428:Y428"/>
    <mergeCell ref="A429:B429"/>
    <mergeCell ref="L429:M429"/>
    <mergeCell ref="U429:V429"/>
    <mergeCell ref="W429:Y429"/>
    <mergeCell ref="AA426:AE426"/>
    <mergeCell ref="AG426:AJ426"/>
    <mergeCell ref="A427:B427"/>
    <mergeCell ref="L427:M427"/>
    <mergeCell ref="U427:V427"/>
    <mergeCell ref="W427:Y427"/>
    <mergeCell ref="A425:B425"/>
    <mergeCell ref="L425:M425"/>
    <mergeCell ref="U425:V425"/>
    <mergeCell ref="W425:Y425"/>
    <mergeCell ref="A426:B426"/>
    <mergeCell ref="L426:M426"/>
    <mergeCell ref="U426:V426"/>
    <mergeCell ref="W426:Y426"/>
    <mergeCell ref="A434:B434"/>
    <mergeCell ref="L434:M434"/>
    <mergeCell ref="U434:V434"/>
    <mergeCell ref="W434:Y434"/>
    <mergeCell ref="U435:V435"/>
    <mergeCell ref="W435:Y435"/>
    <mergeCell ref="A432:B432"/>
    <mergeCell ref="L432:M432"/>
    <mergeCell ref="U432:V432"/>
    <mergeCell ref="W432:Y432"/>
    <mergeCell ref="A433:B433"/>
    <mergeCell ref="L433:M433"/>
    <mergeCell ref="U433:V433"/>
    <mergeCell ref="W433:Y433"/>
    <mergeCell ref="A430:B430"/>
    <mergeCell ref="L430:M430"/>
    <mergeCell ref="U430:V430"/>
    <mergeCell ref="W430:Y430"/>
    <mergeCell ref="A431:B431"/>
    <mergeCell ref="L431:M431"/>
    <mergeCell ref="U431:V431"/>
    <mergeCell ref="W431:Y431"/>
    <mergeCell ref="U441:V441"/>
    <mergeCell ref="W441:Y441"/>
    <mergeCell ref="AL441:AP441"/>
    <mergeCell ref="L442:M442"/>
    <mergeCell ref="U442:V442"/>
    <mergeCell ref="W442:Y442"/>
    <mergeCell ref="A439:B440"/>
    <mergeCell ref="C439:I440"/>
    <mergeCell ref="J439:K439"/>
    <mergeCell ref="L439:M439"/>
    <mergeCell ref="U439:V439"/>
    <mergeCell ref="W439:Y439"/>
    <mergeCell ref="J440:K440"/>
    <mergeCell ref="L440:M440"/>
    <mergeCell ref="U440:V440"/>
    <mergeCell ref="W440:Y440"/>
    <mergeCell ref="U436:V436"/>
    <mergeCell ref="W436:Y436"/>
    <mergeCell ref="U437:V437"/>
    <mergeCell ref="W437:Y437"/>
    <mergeCell ref="U438:V438"/>
    <mergeCell ref="W438:Y438"/>
    <mergeCell ref="L447:M447"/>
    <mergeCell ref="U447:V447"/>
    <mergeCell ref="W447:Y447"/>
    <mergeCell ref="L448:M448"/>
    <mergeCell ref="U448:V448"/>
    <mergeCell ref="W448:Y448"/>
    <mergeCell ref="L445:M445"/>
    <mergeCell ref="U445:V445"/>
    <mergeCell ref="W445:Y445"/>
    <mergeCell ref="L446:M446"/>
    <mergeCell ref="U446:V446"/>
    <mergeCell ref="W446:Y446"/>
    <mergeCell ref="L443:M443"/>
    <mergeCell ref="U443:V443"/>
    <mergeCell ref="W443:Y443"/>
    <mergeCell ref="L444:M444"/>
    <mergeCell ref="U444:V444"/>
    <mergeCell ref="W444:Y444"/>
    <mergeCell ref="U458:V458"/>
    <mergeCell ref="I459:J459"/>
    <mergeCell ref="U459:V459"/>
    <mergeCell ref="U460:V460"/>
    <mergeCell ref="U461:V461"/>
    <mergeCell ref="U462:V462"/>
    <mergeCell ref="T452:T453"/>
    <mergeCell ref="U452:V453"/>
    <mergeCell ref="W452:Y453"/>
    <mergeCell ref="L453:M453"/>
    <mergeCell ref="U456:V456"/>
    <mergeCell ref="U457:V457"/>
    <mergeCell ref="L449:M449"/>
    <mergeCell ref="L450:M450"/>
    <mergeCell ref="L451:M451"/>
    <mergeCell ref="L452:M452"/>
    <mergeCell ref="O452:O453"/>
    <mergeCell ref="P452:R453"/>
    <mergeCell ref="AA501:AD501"/>
    <mergeCell ref="A498:B498"/>
    <mergeCell ref="C498:I498"/>
    <mergeCell ref="J498:K498"/>
    <mergeCell ref="L498:M498"/>
    <mergeCell ref="P498:R498"/>
    <mergeCell ref="U498:V498"/>
    <mergeCell ref="A491:M491"/>
    <mergeCell ref="N491:O493"/>
    <mergeCell ref="P491:Q493"/>
    <mergeCell ref="R491:Y493"/>
    <mergeCell ref="A492:M492"/>
    <mergeCell ref="A497:B497"/>
    <mergeCell ref="T470:Y470"/>
    <mergeCell ref="H483:R484"/>
    <mergeCell ref="T483:Y484"/>
    <mergeCell ref="A488:M488"/>
    <mergeCell ref="N488:Q490"/>
    <mergeCell ref="R488:Y490"/>
    <mergeCell ref="A489:M489"/>
    <mergeCell ref="A490:M490"/>
    <mergeCell ref="A504:B504"/>
    <mergeCell ref="L504:M504"/>
    <mergeCell ref="U504:V504"/>
    <mergeCell ref="W504:Y504"/>
    <mergeCell ref="A505:B505"/>
    <mergeCell ref="L505:M505"/>
    <mergeCell ref="U505:V505"/>
    <mergeCell ref="W505:Y505"/>
    <mergeCell ref="A502:B502"/>
    <mergeCell ref="L502:M502"/>
    <mergeCell ref="U502:V502"/>
    <mergeCell ref="W502:Y502"/>
    <mergeCell ref="A503:B503"/>
    <mergeCell ref="L503:M503"/>
    <mergeCell ref="U503:V503"/>
    <mergeCell ref="W503:Y503"/>
    <mergeCell ref="W498:Y498"/>
    <mergeCell ref="A501:B501"/>
    <mergeCell ref="L501:M501"/>
    <mergeCell ref="U501:V501"/>
    <mergeCell ref="W501:Y501"/>
    <mergeCell ref="A509:B509"/>
    <mergeCell ref="L509:M509"/>
    <mergeCell ref="U509:V509"/>
    <mergeCell ref="W509:Y509"/>
    <mergeCell ref="A510:B510"/>
    <mergeCell ref="L510:M510"/>
    <mergeCell ref="U510:V510"/>
    <mergeCell ref="W510:Y510"/>
    <mergeCell ref="AA507:AE507"/>
    <mergeCell ref="AG507:AJ507"/>
    <mergeCell ref="A508:B508"/>
    <mergeCell ref="L508:M508"/>
    <mergeCell ref="U508:V508"/>
    <mergeCell ref="W508:Y508"/>
    <mergeCell ref="A506:B506"/>
    <mergeCell ref="L506:M506"/>
    <mergeCell ref="U506:V506"/>
    <mergeCell ref="W506:Y506"/>
    <mergeCell ref="A507:B507"/>
    <mergeCell ref="L507:M507"/>
    <mergeCell ref="U507:V507"/>
    <mergeCell ref="W507:Y507"/>
    <mergeCell ref="A515:B515"/>
    <mergeCell ref="L515:M515"/>
    <mergeCell ref="U515:V515"/>
    <mergeCell ref="W515:Y515"/>
    <mergeCell ref="U516:V516"/>
    <mergeCell ref="W516:Y516"/>
    <mergeCell ref="A513:B513"/>
    <mergeCell ref="L513:M513"/>
    <mergeCell ref="U513:V513"/>
    <mergeCell ref="W513:Y513"/>
    <mergeCell ref="A514:B514"/>
    <mergeCell ref="L514:M514"/>
    <mergeCell ref="U514:V514"/>
    <mergeCell ref="W514:Y514"/>
    <mergeCell ref="A511:B511"/>
    <mergeCell ref="L511:M511"/>
    <mergeCell ref="U511:V511"/>
    <mergeCell ref="W511:Y511"/>
    <mergeCell ref="A512:B512"/>
    <mergeCell ref="L512:M512"/>
    <mergeCell ref="U512:V512"/>
    <mergeCell ref="W512:Y512"/>
    <mergeCell ref="U522:V522"/>
    <mergeCell ref="W522:Y522"/>
    <mergeCell ref="AL522:AP522"/>
    <mergeCell ref="L523:M523"/>
    <mergeCell ref="U523:V523"/>
    <mergeCell ref="W523:Y523"/>
    <mergeCell ref="A520:B521"/>
    <mergeCell ref="C520:I521"/>
    <mergeCell ref="J520:K520"/>
    <mergeCell ref="L520:M520"/>
    <mergeCell ref="U520:V520"/>
    <mergeCell ref="W520:Y520"/>
    <mergeCell ref="J521:K521"/>
    <mergeCell ref="L521:M521"/>
    <mergeCell ref="U521:V521"/>
    <mergeCell ref="W521:Y521"/>
    <mergeCell ref="U517:V517"/>
    <mergeCell ref="W517:Y517"/>
    <mergeCell ref="U518:V518"/>
    <mergeCell ref="W518:Y518"/>
    <mergeCell ref="U519:V519"/>
    <mergeCell ref="W519:Y519"/>
    <mergeCell ref="L528:M528"/>
    <mergeCell ref="U528:V528"/>
    <mergeCell ref="W528:Y528"/>
    <mergeCell ref="L529:M529"/>
    <mergeCell ref="U529:V529"/>
    <mergeCell ref="W529:Y529"/>
    <mergeCell ref="L526:M526"/>
    <mergeCell ref="U526:V526"/>
    <mergeCell ref="W526:Y526"/>
    <mergeCell ref="L527:M527"/>
    <mergeCell ref="U527:V527"/>
    <mergeCell ref="W527:Y527"/>
    <mergeCell ref="L524:M524"/>
    <mergeCell ref="U524:V524"/>
    <mergeCell ref="W524:Y524"/>
    <mergeCell ref="L525:M525"/>
    <mergeCell ref="U525:V525"/>
    <mergeCell ref="W525:Y525"/>
    <mergeCell ref="T551:Y551"/>
    <mergeCell ref="H564:R565"/>
    <mergeCell ref="T564:Y565"/>
    <mergeCell ref="U539:V539"/>
    <mergeCell ref="I540:J540"/>
    <mergeCell ref="U540:V540"/>
    <mergeCell ref="U541:V541"/>
    <mergeCell ref="U542:V542"/>
    <mergeCell ref="U543:V543"/>
    <mergeCell ref="T533:T534"/>
    <mergeCell ref="U533:V534"/>
    <mergeCell ref="W533:Y534"/>
    <mergeCell ref="L534:M534"/>
    <mergeCell ref="U537:V537"/>
    <mergeCell ref="U538:V538"/>
    <mergeCell ref="L530:M530"/>
    <mergeCell ref="L531:M531"/>
    <mergeCell ref="L532:M532"/>
    <mergeCell ref="L533:M533"/>
    <mergeCell ref="O533:O534"/>
    <mergeCell ref="P533:R534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82" max="24" man="1"/>
    <brk id="163" max="24" man="1"/>
    <brk id="244" max="24" man="1"/>
    <brk id="325" max="24" man="1"/>
    <brk id="406" max="24" man="1"/>
    <brk id="487" max="24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zoomScale="85" zoomScaleSheetLayoutView="85" workbookViewId="0">
      <selection activeCell="J15" sqref="J15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7">
        <v>0.13977999999999999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04" t="s">
        <v>177</v>
      </c>
      <c r="B13" s="1005"/>
      <c r="C13" s="398" t="s">
        <v>175</v>
      </c>
      <c r="D13" s="401"/>
      <c r="E13" s="402"/>
      <c r="F13" s="402"/>
      <c r="G13" s="402"/>
      <c r="H13" s="402"/>
      <c r="I13" s="402"/>
      <c r="J13" s="705">
        <f>'[7]M.(3)'!$Q$19*J12</f>
        <v>22.823342698799994</v>
      </c>
      <c r="K13" s="750" t="s">
        <v>193</v>
      </c>
      <c r="L13" s="1006"/>
      <c r="M13" s="1007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04" t="s">
        <v>178</v>
      </c>
      <c r="B14" s="1005"/>
      <c r="C14" s="398" t="s">
        <v>176</v>
      </c>
      <c r="D14" s="401"/>
      <c r="E14" s="402"/>
      <c r="F14" s="402"/>
      <c r="G14" s="402"/>
      <c r="H14" s="402"/>
      <c r="I14" s="402"/>
      <c r="J14" s="705">
        <f>'[7]M.(3)'!$Q$20*J12</f>
        <v>2.1078824000000003</v>
      </c>
      <c r="K14" s="750" t="s">
        <v>193</v>
      </c>
      <c r="L14" s="955"/>
      <c r="M14" s="956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997" t="s">
        <v>182</v>
      </c>
      <c r="B15" s="998"/>
      <c r="C15" s="637" t="s">
        <v>180</v>
      </c>
      <c r="D15" s="401"/>
      <c r="E15" s="402"/>
      <c r="F15" s="402"/>
      <c r="G15" s="402"/>
      <c r="H15" s="402"/>
      <c r="I15" s="402"/>
      <c r="J15" s="705">
        <f>'[7]M.(3)'!$Q$26*J12</f>
        <v>5.7117602499999984</v>
      </c>
      <c r="K15" s="750" t="s">
        <v>193</v>
      </c>
      <c r="L15" s="999"/>
      <c r="M15" s="1000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997" t="s">
        <v>183</v>
      </c>
      <c r="B16" s="998"/>
      <c r="C16" s="637" t="s">
        <v>181</v>
      </c>
      <c r="D16" s="401"/>
      <c r="E16" s="402"/>
      <c r="F16" s="402"/>
      <c r="G16" s="402"/>
      <c r="H16" s="402"/>
      <c r="I16" s="402"/>
      <c r="J16" s="705">
        <f>'[7]M.(3)'!$Q$27*J12</f>
        <v>24.534010875</v>
      </c>
      <c r="K16" s="750" t="s">
        <v>193</v>
      </c>
      <c r="L16" s="999"/>
      <c r="M16" s="1000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997" t="s">
        <v>184</v>
      </c>
      <c r="B17" s="998"/>
      <c r="C17" s="637" t="s">
        <v>54</v>
      </c>
      <c r="D17" s="401"/>
      <c r="E17" s="402"/>
      <c r="F17" s="402"/>
      <c r="G17" s="402"/>
      <c r="H17" s="402"/>
      <c r="I17" s="402"/>
      <c r="J17" s="705">
        <f>'[7]M.(3)'!$Q$28*J12</f>
        <v>72.685599999999994</v>
      </c>
      <c r="K17" s="750" t="s">
        <v>194</v>
      </c>
      <c r="L17" s="955"/>
      <c r="M17" s="956"/>
      <c r="N17" s="442"/>
      <c r="O17" s="642"/>
      <c r="P17" s="587"/>
      <c r="Q17" s="588"/>
      <c r="R17" s="589"/>
      <c r="S17" s="590"/>
      <c r="T17" s="591"/>
      <c r="U17" s="957"/>
      <c r="V17" s="958"/>
      <c r="W17" s="959"/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985"/>
      <c r="B18" s="986"/>
      <c r="C18" s="443"/>
      <c r="D18" s="444"/>
      <c r="E18" s="445"/>
      <c r="F18" s="445"/>
      <c r="G18" s="445"/>
      <c r="H18" s="445"/>
      <c r="I18" s="445"/>
      <c r="J18" s="793"/>
      <c r="K18" s="794"/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985"/>
      <c r="B19" s="986"/>
      <c r="C19" s="443"/>
      <c r="D19" s="444"/>
      <c r="E19" s="445"/>
      <c r="F19" s="445"/>
      <c r="G19" s="445"/>
      <c r="H19" s="445"/>
      <c r="I19" s="445"/>
      <c r="J19" s="782"/>
      <c r="K19" s="777"/>
      <c r="L19" s="1008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985"/>
      <c r="B20" s="986"/>
      <c r="C20" s="443"/>
      <c r="D20" s="444"/>
      <c r="E20" s="445"/>
      <c r="F20" s="445"/>
      <c r="G20" s="445"/>
      <c r="H20" s="445"/>
      <c r="I20" s="445"/>
      <c r="J20" s="782"/>
      <c r="K20" s="777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985"/>
      <c r="B21" s="986"/>
      <c r="C21" s="443"/>
      <c r="D21" s="444"/>
      <c r="E21" s="445"/>
      <c r="F21" s="445"/>
      <c r="G21" s="445"/>
      <c r="H21" s="445"/>
      <c r="I21" s="445"/>
      <c r="J21" s="782"/>
      <c r="K21" s="777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985"/>
      <c r="B22" s="986"/>
      <c r="C22" s="443"/>
      <c r="D22" s="444"/>
      <c r="E22" s="445"/>
      <c r="F22" s="445"/>
      <c r="G22" s="445"/>
      <c r="H22" s="445"/>
      <c r="I22" s="445"/>
      <c r="J22" s="782"/>
      <c r="K22" s="777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985"/>
      <c r="B23" s="986"/>
      <c r="C23" s="443"/>
      <c r="D23" s="444"/>
      <c r="E23" s="445"/>
      <c r="F23" s="445"/>
      <c r="G23" s="445"/>
      <c r="H23" s="445"/>
      <c r="I23" s="445"/>
      <c r="J23" s="782"/>
      <c r="K23" s="777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985"/>
      <c r="B24" s="986"/>
      <c r="C24" s="443"/>
      <c r="D24" s="444"/>
      <c r="E24" s="445"/>
      <c r="F24" s="445"/>
      <c r="G24" s="445"/>
      <c r="H24" s="445"/>
      <c r="I24" s="445"/>
      <c r="J24" s="782"/>
      <c r="K24" s="777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985"/>
      <c r="B25" s="986"/>
      <c r="C25" s="443"/>
      <c r="D25" s="444"/>
      <c r="E25" s="445"/>
      <c r="F25" s="445"/>
      <c r="G25" s="445"/>
      <c r="H25" s="445"/>
      <c r="I25" s="445"/>
      <c r="J25" s="782"/>
      <c r="K25" s="777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985"/>
      <c r="B26" s="986"/>
      <c r="C26" s="443"/>
      <c r="D26" s="444"/>
      <c r="E26" s="445"/>
      <c r="F26" s="445"/>
      <c r="G26" s="445"/>
      <c r="H26" s="445"/>
      <c r="I26" s="445"/>
      <c r="J26" s="782"/>
      <c r="K26" s="777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985"/>
      <c r="B27" s="986"/>
      <c r="C27" s="443"/>
      <c r="D27" s="444"/>
      <c r="E27" s="445"/>
      <c r="F27" s="445"/>
      <c r="G27" s="445"/>
      <c r="H27" s="445"/>
      <c r="I27" s="445"/>
      <c r="J27" s="782"/>
      <c r="K27" s="777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461"/>
      <c r="B28" s="462"/>
      <c r="C28" s="463"/>
      <c r="D28" s="464"/>
      <c r="E28" s="464"/>
      <c r="F28" s="464"/>
      <c r="G28" s="464"/>
      <c r="H28" s="464"/>
      <c r="I28" s="464"/>
      <c r="J28" s="783"/>
      <c r="K28" s="778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J16</f>
        <v>24.534010875</v>
      </c>
      <c r="K35" s="750" t="s">
        <v>193</v>
      </c>
      <c r="L35" s="725">
        <f>J35</f>
        <v>24.534010875</v>
      </c>
      <c r="M35" s="757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190</v>
      </c>
      <c r="D36" s="562"/>
      <c r="E36" s="567"/>
      <c r="F36" s="562"/>
      <c r="G36" s="562"/>
      <c r="H36" s="562"/>
      <c r="I36" s="568"/>
      <c r="J36" s="569">
        <f>J14</f>
        <v>2.1078824000000003</v>
      </c>
      <c r="K36" s="750" t="s">
        <v>193</v>
      </c>
      <c r="L36" s="725">
        <f t="shared" ref="L36" si="0">J36</f>
        <v>2.1078824000000003</v>
      </c>
      <c r="M36" s="757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/>
      <c r="B37" s="1013"/>
      <c r="C37" s="566"/>
      <c r="D37" s="562"/>
      <c r="E37" s="570"/>
      <c r="F37" s="562"/>
      <c r="G37" s="562"/>
      <c r="H37" s="562"/>
      <c r="I37" s="568"/>
      <c r="J37" s="571"/>
      <c r="K37" s="750"/>
      <c r="L37" s="725"/>
      <c r="M37" s="757"/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/>
      <c r="B38" s="1013"/>
      <c r="C38" s="573"/>
      <c r="D38" s="574"/>
      <c r="E38" s="574"/>
      <c r="F38" s="574"/>
      <c r="G38" s="574"/>
      <c r="H38" s="574"/>
      <c r="I38" s="574"/>
      <c r="J38" s="575"/>
      <c r="K38" s="729"/>
      <c r="L38" s="725"/>
      <c r="M38" s="758"/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577"/>
      <c r="K39" s="729"/>
      <c r="L39" s="725"/>
      <c r="M39" s="758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581"/>
      <c r="K40" s="751"/>
      <c r="L40" s="725"/>
      <c r="M40" s="758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495"/>
      <c r="K41" s="752"/>
      <c r="L41" s="767"/>
      <c r="M41" s="795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495"/>
      <c r="K42" s="753"/>
      <c r="L42" s="767"/>
      <c r="M42" s="795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495"/>
      <c r="K43" s="754"/>
      <c r="L43" s="767"/>
      <c r="M43" s="795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508"/>
      <c r="K44" s="755"/>
      <c r="L44" s="767"/>
      <c r="M44" s="795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511"/>
      <c r="K45" s="754"/>
      <c r="L45" s="767"/>
      <c r="M45" s="795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511"/>
      <c r="K46" s="754"/>
      <c r="L46" s="767"/>
      <c r="M46" s="795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518"/>
      <c r="K47" s="756"/>
      <c r="L47" s="768"/>
      <c r="M47" s="796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0.14762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04" t="s">
        <v>177</v>
      </c>
      <c r="B91" s="1005"/>
      <c r="C91" s="398" t="s">
        <v>175</v>
      </c>
      <c r="D91" s="401"/>
      <c r="E91" s="402"/>
      <c r="F91" s="402"/>
      <c r="G91" s="402"/>
      <c r="H91" s="402"/>
      <c r="I91" s="402"/>
      <c r="J91" s="705">
        <f>'[7]M.(3)'!$Q$19*J90</f>
        <v>24.103461505199995</v>
      </c>
      <c r="K91" s="750" t="s">
        <v>193</v>
      </c>
      <c r="L91" s="1006"/>
      <c r="M91" s="1007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04" t="s">
        <v>178</v>
      </c>
      <c r="B92" s="1005"/>
      <c r="C92" s="398" t="s">
        <v>176</v>
      </c>
      <c r="D92" s="401"/>
      <c r="E92" s="402"/>
      <c r="F92" s="402"/>
      <c r="G92" s="402"/>
      <c r="H92" s="402"/>
      <c r="I92" s="402"/>
      <c r="J92" s="705">
        <f>'[7]M.(3)'!$Q$20*J90</f>
        <v>2.2261096000000005</v>
      </c>
      <c r="K92" s="750" t="s">
        <v>193</v>
      </c>
      <c r="L92" s="955"/>
      <c r="M92" s="956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997" t="s">
        <v>182</v>
      </c>
      <c r="B93" s="998"/>
      <c r="C93" s="637" t="s">
        <v>180</v>
      </c>
      <c r="D93" s="401"/>
      <c r="E93" s="402"/>
      <c r="F93" s="402"/>
      <c r="G93" s="402"/>
      <c r="H93" s="402"/>
      <c r="I93" s="402"/>
      <c r="J93" s="705">
        <f>'[7]M.(3)'!$Q$26*J90</f>
        <v>6.0321222499999987</v>
      </c>
      <c r="K93" s="750" t="s">
        <v>193</v>
      </c>
      <c r="L93" s="999"/>
      <c r="M93" s="1000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997" t="s">
        <v>183</v>
      </c>
      <c r="B94" s="998"/>
      <c r="C94" s="637" t="s">
        <v>181</v>
      </c>
      <c r="D94" s="401"/>
      <c r="E94" s="402"/>
      <c r="F94" s="402"/>
      <c r="G94" s="402"/>
      <c r="H94" s="402"/>
      <c r="I94" s="402"/>
      <c r="J94" s="705">
        <f>'[7]M.(3)'!$Q$27*J90</f>
        <v>25.910077875000002</v>
      </c>
      <c r="K94" s="750" t="s">
        <v>193</v>
      </c>
      <c r="L94" s="999"/>
      <c r="M94" s="1000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997" t="s">
        <v>184</v>
      </c>
      <c r="B95" s="998"/>
      <c r="C95" s="637" t="s">
        <v>54</v>
      </c>
      <c r="D95" s="401"/>
      <c r="E95" s="402"/>
      <c r="F95" s="402"/>
      <c r="G95" s="402"/>
      <c r="H95" s="402"/>
      <c r="I95" s="402"/>
      <c r="J95" s="705">
        <f>'[7]M.(3)'!$Q$28*J90</f>
        <v>76.7624</v>
      </c>
      <c r="K95" s="750" t="s">
        <v>194</v>
      </c>
      <c r="L95" s="955"/>
      <c r="M95" s="956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985"/>
      <c r="B96" s="986"/>
      <c r="C96" s="443"/>
      <c r="D96" s="444"/>
      <c r="E96" s="445"/>
      <c r="F96" s="445"/>
      <c r="G96" s="445"/>
      <c r="H96" s="445"/>
      <c r="I96" s="445"/>
      <c r="J96" s="793"/>
      <c r="K96" s="794"/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985"/>
      <c r="B97" s="986"/>
      <c r="C97" s="443"/>
      <c r="D97" s="444"/>
      <c r="E97" s="445"/>
      <c r="F97" s="445"/>
      <c r="G97" s="445"/>
      <c r="H97" s="445"/>
      <c r="I97" s="445"/>
      <c r="J97" s="782"/>
      <c r="K97" s="777"/>
      <c r="L97" s="1008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985"/>
      <c r="B98" s="986"/>
      <c r="C98" s="443"/>
      <c r="D98" s="444"/>
      <c r="E98" s="445"/>
      <c r="F98" s="445"/>
      <c r="G98" s="445"/>
      <c r="H98" s="445"/>
      <c r="I98" s="445"/>
      <c r="J98" s="782"/>
      <c r="K98" s="777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782"/>
      <c r="K99" s="777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782"/>
      <c r="K100" s="777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782"/>
      <c r="K101" s="777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782"/>
      <c r="K102" s="777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782"/>
      <c r="K103" s="777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782"/>
      <c r="K104" s="777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782"/>
      <c r="K105" s="777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783"/>
      <c r="K106" s="778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J94</f>
        <v>25.910077875000002</v>
      </c>
      <c r="K113" s="750" t="s">
        <v>193</v>
      </c>
      <c r="L113" s="725">
        <f>J113</f>
        <v>25.910077875000002</v>
      </c>
      <c r="M113" s="757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190</v>
      </c>
      <c r="D114" s="562"/>
      <c r="E114" s="567"/>
      <c r="F114" s="562"/>
      <c r="G114" s="562"/>
      <c r="H114" s="562"/>
      <c r="I114" s="568"/>
      <c r="J114" s="569">
        <f>J92</f>
        <v>2.2261096000000005</v>
      </c>
      <c r="K114" s="750" t="s">
        <v>193</v>
      </c>
      <c r="L114" s="725">
        <f t="shared" ref="L114" si="1">J114</f>
        <v>2.2261096000000005</v>
      </c>
      <c r="M114" s="757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/>
      <c r="B115" s="1013"/>
      <c r="C115" s="566"/>
      <c r="D115" s="562"/>
      <c r="E115" s="570"/>
      <c r="F115" s="562"/>
      <c r="G115" s="562"/>
      <c r="H115" s="562"/>
      <c r="I115" s="568"/>
      <c r="J115" s="571"/>
      <c r="K115" s="750"/>
      <c r="L115" s="725"/>
      <c r="M115" s="757"/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/>
      <c r="B116" s="1013"/>
      <c r="C116" s="573"/>
      <c r="D116" s="574"/>
      <c r="E116" s="574"/>
      <c r="F116" s="574"/>
      <c r="G116" s="574"/>
      <c r="H116" s="574"/>
      <c r="I116" s="574"/>
      <c r="J116" s="575"/>
      <c r="K116" s="729"/>
      <c r="L116" s="725"/>
      <c r="M116" s="758"/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577"/>
      <c r="K117" s="729"/>
      <c r="L117" s="725"/>
      <c r="M117" s="758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81"/>
      <c r="K118" s="751"/>
      <c r="L118" s="725"/>
      <c r="M118" s="758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495"/>
      <c r="K119" s="752"/>
      <c r="L119" s="767"/>
      <c r="M119" s="795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495"/>
      <c r="K120" s="753"/>
      <c r="L120" s="767"/>
      <c r="M120" s="795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495"/>
      <c r="K121" s="754"/>
      <c r="L121" s="767"/>
      <c r="M121" s="795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508"/>
      <c r="K122" s="755"/>
      <c r="L122" s="767"/>
      <c r="M122" s="795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511"/>
      <c r="K123" s="754"/>
      <c r="L123" s="767"/>
      <c r="M123" s="795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511"/>
      <c r="K124" s="754"/>
      <c r="L124" s="767"/>
      <c r="M124" s="795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518"/>
      <c r="K125" s="756"/>
      <c r="L125" s="768"/>
      <c r="M125" s="796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1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797">
        <v>0.14000000000000001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04" t="s">
        <v>177</v>
      </c>
      <c r="B169" s="1005"/>
      <c r="C169" s="398" t="s">
        <v>175</v>
      </c>
      <c r="D169" s="401"/>
      <c r="E169" s="402"/>
      <c r="F169" s="402"/>
      <c r="G169" s="402"/>
      <c r="H169" s="402"/>
      <c r="I169" s="402"/>
      <c r="J169" s="705">
        <f>'[7]M.(3)'!$Q$19*J168</f>
        <v>22.859264399999997</v>
      </c>
      <c r="K169" s="750" t="s">
        <v>193</v>
      </c>
      <c r="L169" s="1006"/>
      <c r="M169" s="1007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04" t="s">
        <v>178</v>
      </c>
      <c r="B170" s="1005"/>
      <c r="C170" s="398" t="s">
        <v>176</v>
      </c>
      <c r="D170" s="401"/>
      <c r="E170" s="402"/>
      <c r="F170" s="402"/>
      <c r="G170" s="402"/>
      <c r="H170" s="402"/>
      <c r="I170" s="402"/>
      <c r="J170" s="705">
        <f>'[7]M.(3)'!$Q$20*J168</f>
        <v>2.1112000000000006</v>
      </c>
      <c r="K170" s="750" t="s">
        <v>193</v>
      </c>
      <c r="L170" s="955"/>
      <c r="M170" s="956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997" t="s">
        <v>182</v>
      </c>
      <c r="B171" s="998"/>
      <c r="C171" s="637" t="s">
        <v>180</v>
      </c>
      <c r="D171" s="401"/>
      <c r="E171" s="402"/>
      <c r="F171" s="402"/>
      <c r="G171" s="402"/>
      <c r="H171" s="402"/>
      <c r="I171" s="402"/>
      <c r="J171" s="705">
        <f>'[7]M.(3)'!$Q$26*J168</f>
        <v>5.7207499999999989</v>
      </c>
      <c r="K171" s="750" t="s">
        <v>193</v>
      </c>
      <c r="L171" s="999"/>
      <c r="M171" s="1000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997" t="s">
        <v>183</v>
      </c>
      <c r="B172" s="998"/>
      <c r="C172" s="637" t="s">
        <v>181</v>
      </c>
      <c r="D172" s="401"/>
      <c r="E172" s="402"/>
      <c r="F172" s="402"/>
      <c r="G172" s="402"/>
      <c r="H172" s="402"/>
      <c r="I172" s="402"/>
      <c r="J172" s="705">
        <f>'[7]M.(3)'!$Q$27*J168</f>
        <v>24.572625000000002</v>
      </c>
      <c r="K172" s="750" t="s">
        <v>193</v>
      </c>
      <c r="L172" s="999"/>
      <c r="M172" s="1000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997" t="s">
        <v>184</v>
      </c>
      <c r="B173" s="998"/>
      <c r="C173" s="637" t="s">
        <v>54</v>
      </c>
      <c r="D173" s="401"/>
      <c r="E173" s="402"/>
      <c r="F173" s="402"/>
      <c r="G173" s="402"/>
      <c r="H173" s="402"/>
      <c r="I173" s="402"/>
      <c r="J173" s="705">
        <f>'[7]M.(3)'!$Q$28*J168</f>
        <v>72.800000000000011</v>
      </c>
      <c r="K173" s="750" t="s">
        <v>194</v>
      </c>
      <c r="L173" s="955"/>
      <c r="M173" s="956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985"/>
      <c r="B174" s="986"/>
      <c r="C174" s="443"/>
      <c r="D174" s="444"/>
      <c r="E174" s="445"/>
      <c r="F174" s="445"/>
      <c r="G174" s="445"/>
      <c r="H174" s="445"/>
      <c r="I174" s="445"/>
      <c r="J174" s="793"/>
      <c r="K174" s="794"/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985"/>
      <c r="B175" s="986"/>
      <c r="C175" s="443"/>
      <c r="D175" s="444"/>
      <c r="E175" s="445"/>
      <c r="F175" s="445"/>
      <c r="G175" s="445"/>
      <c r="H175" s="445"/>
      <c r="I175" s="445"/>
      <c r="J175" s="782"/>
      <c r="K175" s="777"/>
      <c r="L175" s="1008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985"/>
      <c r="B176" s="986"/>
      <c r="C176" s="443"/>
      <c r="D176" s="444"/>
      <c r="E176" s="445"/>
      <c r="F176" s="445"/>
      <c r="G176" s="445"/>
      <c r="H176" s="445"/>
      <c r="I176" s="445"/>
      <c r="J176" s="782"/>
      <c r="K176" s="777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782"/>
      <c r="K177" s="777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782"/>
      <c r="K178" s="777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782"/>
      <c r="K179" s="777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782"/>
      <c r="K180" s="777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782"/>
      <c r="K181" s="777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782"/>
      <c r="K182" s="777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782"/>
      <c r="K183" s="777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783"/>
      <c r="K184" s="778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J172</f>
        <v>24.572625000000002</v>
      </c>
      <c r="K191" s="750" t="s">
        <v>193</v>
      </c>
      <c r="L191" s="725">
        <f>J191</f>
        <v>24.572625000000002</v>
      </c>
      <c r="M191" s="757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190</v>
      </c>
      <c r="D192" s="562"/>
      <c r="E192" s="567"/>
      <c r="F192" s="562"/>
      <c r="G192" s="562"/>
      <c r="H192" s="562"/>
      <c r="I192" s="568"/>
      <c r="J192" s="569">
        <f>J170</f>
        <v>2.1112000000000006</v>
      </c>
      <c r="K192" s="750" t="s">
        <v>193</v>
      </c>
      <c r="L192" s="725">
        <f t="shared" ref="L192" si="2">J192</f>
        <v>2.1112000000000006</v>
      </c>
      <c r="M192" s="757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/>
      <c r="B193" s="1013"/>
      <c r="C193" s="566"/>
      <c r="D193" s="562"/>
      <c r="E193" s="570"/>
      <c r="F193" s="562"/>
      <c r="G193" s="562"/>
      <c r="H193" s="562"/>
      <c r="I193" s="568"/>
      <c r="J193" s="571"/>
      <c r="K193" s="750"/>
      <c r="L193" s="725"/>
      <c r="M193" s="757"/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/>
      <c r="B194" s="1013"/>
      <c r="C194" s="573"/>
      <c r="D194" s="574"/>
      <c r="E194" s="574"/>
      <c r="F194" s="574"/>
      <c r="G194" s="574"/>
      <c r="H194" s="574"/>
      <c r="I194" s="574"/>
      <c r="J194" s="575"/>
      <c r="K194" s="729"/>
      <c r="L194" s="725"/>
      <c r="M194" s="758"/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577"/>
      <c r="K195" s="729"/>
      <c r="L195" s="725"/>
      <c r="M195" s="758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81"/>
      <c r="K196" s="751"/>
      <c r="L196" s="725"/>
      <c r="M196" s="758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495"/>
      <c r="K197" s="752"/>
      <c r="L197" s="767"/>
      <c r="M197" s="795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495"/>
      <c r="K198" s="753"/>
      <c r="L198" s="767"/>
      <c r="M198" s="795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495"/>
      <c r="K199" s="754"/>
      <c r="L199" s="767"/>
      <c r="M199" s="795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508"/>
      <c r="K200" s="755"/>
      <c r="L200" s="767"/>
      <c r="M200" s="795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511"/>
      <c r="K201" s="754"/>
      <c r="L201" s="767"/>
      <c r="M201" s="795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511"/>
      <c r="K202" s="754"/>
      <c r="L202" s="767"/>
      <c r="M202" s="795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518"/>
      <c r="K203" s="756"/>
      <c r="L203" s="768"/>
      <c r="M203" s="796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7">
        <v>0.1472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04" t="s">
        <v>177</v>
      </c>
      <c r="B247" s="1005"/>
      <c r="C247" s="398" t="s">
        <v>175</v>
      </c>
      <c r="D247" s="401"/>
      <c r="E247" s="402"/>
      <c r="F247" s="402"/>
      <c r="G247" s="402"/>
      <c r="H247" s="402"/>
      <c r="I247" s="402"/>
      <c r="J247" s="705">
        <f>'[7]M.(3)'!$Q$19*J246</f>
        <v>24.034883711999996</v>
      </c>
      <c r="K247" s="750" t="s">
        <v>193</v>
      </c>
      <c r="L247" s="1006"/>
      <c r="M247" s="1007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04" t="s">
        <v>178</v>
      </c>
      <c r="B248" s="1005"/>
      <c r="C248" s="398" t="s">
        <v>176</v>
      </c>
      <c r="D248" s="401"/>
      <c r="E248" s="402"/>
      <c r="F248" s="402"/>
      <c r="G248" s="402"/>
      <c r="H248" s="402"/>
      <c r="I248" s="402"/>
      <c r="J248" s="705">
        <f>'[7]M.(3)'!$Q$20*J246</f>
        <v>2.2197760000000004</v>
      </c>
      <c r="K248" s="750" t="s">
        <v>193</v>
      </c>
      <c r="L248" s="955"/>
      <c r="M248" s="956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997" t="s">
        <v>182</v>
      </c>
      <c r="B249" s="998"/>
      <c r="C249" s="637" t="s">
        <v>180</v>
      </c>
      <c r="D249" s="401"/>
      <c r="E249" s="402"/>
      <c r="F249" s="402"/>
      <c r="G249" s="402"/>
      <c r="H249" s="402"/>
      <c r="I249" s="402"/>
      <c r="J249" s="705">
        <f>'[7]M.(3)'!$Q$26*J246</f>
        <v>6.0149599999999985</v>
      </c>
      <c r="K249" s="750" t="s">
        <v>193</v>
      </c>
      <c r="L249" s="999"/>
      <c r="M249" s="1000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997" t="s">
        <v>183</v>
      </c>
      <c r="B250" s="998"/>
      <c r="C250" s="637" t="s">
        <v>181</v>
      </c>
      <c r="D250" s="401"/>
      <c r="E250" s="402"/>
      <c r="F250" s="402"/>
      <c r="G250" s="402"/>
      <c r="H250" s="402"/>
      <c r="I250" s="402"/>
      <c r="J250" s="705">
        <f>'[7]M.(3)'!$Q$27*J246</f>
        <v>25.836360000000003</v>
      </c>
      <c r="K250" s="750" t="s">
        <v>193</v>
      </c>
      <c r="L250" s="999"/>
      <c r="M250" s="1000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997" t="s">
        <v>184</v>
      </c>
      <c r="B251" s="998"/>
      <c r="C251" s="637" t="s">
        <v>54</v>
      </c>
      <c r="D251" s="401"/>
      <c r="E251" s="402"/>
      <c r="F251" s="402"/>
      <c r="G251" s="402"/>
      <c r="H251" s="402"/>
      <c r="I251" s="402"/>
      <c r="J251" s="705">
        <f>'[7]M.(3)'!$Q$28*J246</f>
        <v>76.543999999999997</v>
      </c>
      <c r="K251" s="750" t="s">
        <v>194</v>
      </c>
      <c r="L251" s="955"/>
      <c r="M251" s="956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985"/>
      <c r="B252" s="986"/>
      <c r="C252" s="443"/>
      <c r="D252" s="444"/>
      <c r="E252" s="445"/>
      <c r="F252" s="445"/>
      <c r="G252" s="445"/>
      <c r="H252" s="445"/>
      <c r="I252" s="445"/>
      <c r="J252" s="793"/>
      <c r="K252" s="794"/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985"/>
      <c r="B253" s="986"/>
      <c r="C253" s="443"/>
      <c r="D253" s="444"/>
      <c r="E253" s="445"/>
      <c r="F253" s="445"/>
      <c r="G253" s="445"/>
      <c r="H253" s="445"/>
      <c r="I253" s="445"/>
      <c r="J253" s="782"/>
      <c r="K253" s="777"/>
      <c r="L253" s="1008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985"/>
      <c r="B254" s="986"/>
      <c r="C254" s="443"/>
      <c r="D254" s="444"/>
      <c r="E254" s="445"/>
      <c r="F254" s="445"/>
      <c r="G254" s="445"/>
      <c r="H254" s="445"/>
      <c r="I254" s="445"/>
      <c r="J254" s="782"/>
      <c r="K254" s="777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782"/>
      <c r="K255" s="777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782"/>
      <c r="K256" s="777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782"/>
      <c r="K257" s="777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782"/>
      <c r="K258" s="777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782"/>
      <c r="K259" s="777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782"/>
      <c r="K260" s="777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782"/>
      <c r="K261" s="777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783"/>
      <c r="K262" s="778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J250</f>
        <v>25.836360000000003</v>
      </c>
      <c r="K269" s="750" t="s">
        <v>193</v>
      </c>
      <c r="L269" s="725">
        <f>J269</f>
        <v>25.836360000000003</v>
      </c>
      <c r="M269" s="757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190</v>
      </c>
      <c r="D270" s="562"/>
      <c r="E270" s="567"/>
      <c r="F270" s="562"/>
      <c r="G270" s="562"/>
      <c r="H270" s="562"/>
      <c r="I270" s="568"/>
      <c r="J270" s="569">
        <f>J248</f>
        <v>2.2197760000000004</v>
      </c>
      <c r="K270" s="750" t="s">
        <v>193</v>
      </c>
      <c r="L270" s="725">
        <f t="shared" ref="L270" si="3">J270</f>
        <v>2.2197760000000004</v>
      </c>
      <c r="M270" s="757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/>
      <c r="B271" s="1013"/>
      <c r="C271" s="566"/>
      <c r="D271" s="562"/>
      <c r="E271" s="570"/>
      <c r="F271" s="562"/>
      <c r="G271" s="562"/>
      <c r="H271" s="562"/>
      <c r="I271" s="568"/>
      <c r="J271" s="571"/>
      <c r="K271" s="750"/>
      <c r="L271" s="725"/>
      <c r="M271" s="757"/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/>
      <c r="B272" s="1013"/>
      <c r="C272" s="573"/>
      <c r="D272" s="574"/>
      <c r="E272" s="574"/>
      <c r="F272" s="574"/>
      <c r="G272" s="574"/>
      <c r="H272" s="574"/>
      <c r="I272" s="574"/>
      <c r="J272" s="575"/>
      <c r="K272" s="729"/>
      <c r="L272" s="725"/>
      <c r="M272" s="758"/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577"/>
      <c r="K273" s="729"/>
      <c r="L273" s="725"/>
      <c r="M273" s="758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81"/>
      <c r="K274" s="751"/>
      <c r="L274" s="725"/>
      <c r="M274" s="758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495"/>
      <c r="K275" s="752"/>
      <c r="L275" s="767"/>
      <c r="M275" s="795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495"/>
      <c r="K276" s="753"/>
      <c r="L276" s="767"/>
      <c r="M276" s="795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495"/>
      <c r="K277" s="754"/>
      <c r="L277" s="767"/>
      <c r="M277" s="795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508"/>
      <c r="K278" s="755"/>
      <c r="L278" s="767"/>
      <c r="M278" s="795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511"/>
      <c r="K279" s="754"/>
      <c r="L279" s="767"/>
      <c r="M279" s="795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511"/>
      <c r="K280" s="754"/>
      <c r="L280" s="767"/>
      <c r="M280" s="795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518"/>
      <c r="K281" s="756"/>
      <c r="L281" s="768"/>
      <c r="M281" s="796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0.14566999999999999</v>
      </c>
      <c r="K324" s="41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04" t="s">
        <v>177</v>
      </c>
      <c r="B325" s="1005"/>
      <c r="C325" s="398" t="s">
        <v>175</v>
      </c>
      <c r="D325" s="401"/>
      <c r="E325" s="402"/>
      <c r="F325" s="402"/>
      <c r="G325" s="402"/>
      <c r="H325" s="402"/>
      <c r="I325" s="402"/>
      <c r="J325" s="705">
        <f>'[7]M.(3)'!$Q$19*J324</f>
        <v>23.785064608199995</v>
      </c>
      <c r="K325" s="750" t="s">
        <v>193</v>
      </c>
      <c r="L325" s="1006"/>
      <c r="M325" s="1007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04" t="s">
        <v>178</v>
      </c>
      <c r="B326" s="1005"/>
      <c r="C326" s="398" t="s">
        <v>176</v>
      </c>
      <c r="D326" s="401"/>
      <c r="E326" s="402"/>
      <c r="F326" s="402"/>
      <c r="G326" s="402"/>
      <c r="H326" s="402"/>
      <c r="I326" s="402"/>
      <c r="J326" s="705">
        <f>'[7]M.(3)'!$Q$20*J324</f>
        <v>2.1967036000000002</v>
      </c>
      <c r="K326" s="750" t="s">
        <v>193</v>
      </c>
      <c r="L326" s="955"/>
      <c r="M326" s="956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997" t="s">
        <v>182</v>
      </c>
      <c r="B327" s="998"/>
      <c r="C327" s="637" t="s">
        <v>180</v>
      </c>
      <c r="D327" s="401"/>
      <c r="E327" s="402"/>
      <c r="F327" s="402"/>
      <c r="G327" s="402"/>
      <c r="H327" s="402"/>
      <c r="I327" s="402"/>
      <c r="J327" s="705">
        <f>'[7]M.(3)'!$Q$26*J324</f>
        <v>5.9524403749999983</v>
      </c>
      <c r="K327" s="750" t="s">
        <v>193</v>
      </c>
      <c r="L327" s="999"/>
      <c r="M327" s="1000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997" t="s">
        <v>183</v>
      </c>
      <c r="B328" s="998"/>
      <c r="C328" s="637" t="s">
        <v>181</v>
      </c>
      <c r="D328" s="401"/>
      <c r="E328" s="402"/>
      <c r="F328" s="402"/>
      <c r="G328" s="402"/>
      <c r="H328" s="402"/>
      <c r="I328" s="402"/>
      <c r="J328" s="705">
        <f>'[7]M.(3)'!$Q$27*J324</f>
        <v>25.5678163125</v>
      </c>
      <c r="K328" s="750" t="s">
        <v>193</v>
      </c>
      <c r="L328" s="999"/>
      <c r="M328" s="1000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997" t="s">
        <v>184</v>
      </c>
      <c r="B329" s="998"/>
      <c r="C329" s="637" t="s">
        <v>54</v>
      </c>
      <c r="D329" s="401"/>
      <c r="E329" s="402"/>
      <c r="F329" s="402"/>
      <c r="G329" s="402"/>
      <c r="H329" s="402"/>
      <c r="I329" s="402"/>
      <c r="J329" s="705">
        <f>'[7]M.(3)'!$Q$28*J324</f>
        <v>75.748400000000004</v>
      </c>
      <c r="K329" s="750" t="s">
        <v>194</v>
      </c>
      <c r="L329" s="955"/>
      <c r="M329" s="956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985"/>
      <c r="B330" s="986"/>
      <c r="C330" s="443"/>
      <c r="D330" s="444"/>
      <c r="E330" s="445"/>
      <c r="F330" s="445"/>
      <c r="G330" s="445"/>
      <c r="H330" s="445"/>
      <c r="I330" s="445"/>
      <c r="J330" s="793"/>
      <c r="K330" s="794"/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985"/>
      <c r="B331" s="986"/>
      <c r="C331" s="443"/>
      <c r="D331" s="444"/>
      <c r="E331" s="445"/>
      <c r="F331" s="445"/>
      <c r="G331" s="445"/>
      <c r="H331" s="445"/>
      <c r="I331" s="445"/>
      <c r="J331" s="782"/>
      <c r="K331" s="777"/>
      <c r="L331" s="1008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985"/>
      <c r="B332" s="986"/>
      <c r="C332" s="443"/>
      <c r="D332" s="444"/>
      <c r="E332" s="445"/>
      <c r="F332" s="445"/>
      <c r="G332" s="445"/>
      <c r="H332" s="445"/>
      <c r="I332" s="445"/>
      <c r="J332" s="782"/>
      <c r="K332" s="777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782"/>
      <c r="K333" s="777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782"/>
      <c r="K334" s="777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782"/>
      <c r="K335" s="777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782"/>
      <c r="K336" s="777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782"/>
      <c r="K337" s="777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782"/>
      <c r="K338" s="777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782"/>
      <c r="K339" s="777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783"/>
      <c r="K340" s="778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J328</f>
        <v>25.5678163125</v>
      </c>
      <c r="K347" s="750" t="s">
        <v>193</v>
      </c>
      <c r="L347" s="725">
        <f>J347</f>
        <v>25.5678163125</v>
      </c>
      <c r="M347" s="757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190</v>
      </c>
      <c r="D348" s="562"/>
      <c r="E348" s="567"/>
      <c r="F348" s="562"/>
      <c r="G348" s="562"/>
      <c r="H348" s="562"/>
      <c r="I348" s="568"/>
      <c r="J348" s="569">
        <f>J326</f>
        <v>2.1967036000000002</v>
      </c>
      <c r="K348" s="750" t="s">
        <v>193</v>
      </c>
      <c r="L348" s="725">
        <f t="shared" ref="L348" si="4">J348</f>
        <v>2.1967036000000002</v>
      </c>
      <c r="M348" s="757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/>
      <c r="B349" s="1013"/>
      <c r="C349" s="566"/>
      <c r="D349" s="562"/>
      <c r="E349" s="570"/>
      <c r="F349" s="562"/>
      <c r="G349" s="562"/>
      <c r="H349" s="562"/>
      <c r="I349" s="568"/>
      <c r="J349" s="571"/>
      <c r="K349" s="750"/>
      <c r="L349" s="725"/>
      <c r="M349" s="757"/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/>
      <c r="B350" s="1013"/>
      <c r="C350" s="573"/>
      <c r="D350" s="574"/>
      <c r="E350" s="574"/>
      <c r="F350" s="574"/>
      <c r="G350" s="574"/>
      <c r="H350" s="574"/>
      <c r="I350" s="574"/>
      <c r="J350" s="575"/>
      <c r="K350" s="729"/>
      <c r="L350" s="725"/>
      <c r="M350" s="758"/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577"/>
      <c r="K351" s="729"/>
      <c r="L351" s="725"/>
      <c r="M351" s="758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81"/>
      <c r="K352" s="751"/>
      <c r="L352" s="725"/>
      <c r="M352" s="758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495"/>
      <c r="K353" s="752"/>
      <c r="L353" s="767"/>
      <c r="M353" s="795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495"/>
      <c r="K354" s="753"/>
      <c r="L354" s="767"/>
      <c r="M354" s="795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495"/>
      <c r="K355" s="754"/>
      <c r="L355" s="767"/>
      <c r="M355" s="795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508"/>
      <c r="K356" s="755"/>
      <c r="L356" s="767"/>
      <c r="M356" s="795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511"/>
      <c r="K357" s="754"/>
      <c r="L357" s="767"/>
      <c r="M357" s="795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511"/>
      <c r="K358" s="754"/>
      <c r="L358" s="767"/>
      <c r="M358" s="795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518"/>
      <c r="K359" s="756"/>
      <c r="L359" s="768"/>
      <c r="M359" s="796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7">
        <v>0.13574600000000001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04" t="s">
        <v>177</v>
      </c>
      <c r="B403" s="1005"/>
      <c r="C403" s="398" t="s">
        <v>175</v>
      </c>
      <c r="D403" s="401"/>
      <c r="E403" s="402"/>
      <c r="F403" s="402"/>
      <c r="G403" s="402"/>
      <c r="H403" s="402"/>
      <c r="I403" s="402"/>
      <c r="J403" s="705">
        <f>'[7]M.(3)'!$Q$19*J402</f>
        <v>22.164669323159998</v>
      </c>
      <c r="K403" s="750" t="s">
        <v>193</v>
      </c>
      <c r="L403" s="1006"/>
      <c r="M403" s="1007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04" t="s">
        <v>178</v>
      </c>
      <c r="B404" s="1005"/>
      <c r="C404" s="398" t="s">
        <v>176</v>
      </c>
      <c r="D404" s="401"/>
      <c r="E404" s="402"/>
      <c r="F404" s="402"/>
      <c r="G404" s="402"/>
      <c r="H404" s="402"/>
      <c r="I404" s="402"/>
      <c r="J404" s="705">
        <f>'[7]M.(3)'!$Q$20*J402</f>
        <v>2.0470496800000002</v>
      </c>
      <c r="K404" s="750" t="s">
        <v>193</v>
      </c>
      <c r="L404" s="955"/>
      <c r="M404" s="956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997" t="s">
        <v>182</v>
      </c>
      <c r="B405" s="998"/>
      <c r="C405" s="637" t="s">
        <v>180</v>
      </c>
      <c r="D405" s="401"/>
      <c r="E405" s="402"/>
      <c r="F405" s="402"/>
      <c r="G405" s="402"/>
      <c r="H405" s="402"/>
      <c r="I405" s="402"/>
      <c r="J405" s="705">
        <f>'[7]M.(3)'!$Q$26*J402</f>
        <v>5.5469209249999984</v>
      </c>
      <c r="K405" s="750" t="s">
        <v>193</v>
      </c>
      <c r="L405" s="999"/>
      <c r="M405" s="1000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997" t="s">
        <v>183</v>
      </c>
      <c r="B406" s="998"/>
      <c r="C406" s="637" t="s">
        <v>181</v>
      </c>
      <c r="D406" s="401"/>
      <c r="E406" s="402"/>
      <c r="F406" s="402"/>
      <c r="G406" s="402"/>
      <c r="H406" s="402"/>
      <c r="I406" s="402"/>
      <c r="J406" s="705">
        <f>'[7]M.(3)'!$Q$27*J402</f>
        <v>23.825968237500003</v>
      </c>
      <c r="K406" s="750" t="s">
        <v>193</v>
      </c>
      <c r="L406" s="999"/>
      <c r="M406" s="1000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997" t="s">
        <v>184</v>
      </c>
      <c r="B407" s="998"/>
      <c r="C407" s="637" t="s">
        <v>54</v>
      </c>
      <c r="D407" s="401"/>
      <c r="E407" s="402"/>
      <c r="F407" s="402"/>
      <c r="G407" s="402"/>
      <c r="H407" s="402"/>
      <c r="I407" s="402"/>
      <c r="J407" s="705">
        <f>'[7]M.(3)'!$Q$28*J402</f>
        <v>70.587919999999997</v>
      </c>
      <c r="K407" s="750" t="s">
        <v>194</v>
      </c>
      <c r="L407" s="955"/>
      <c r="M407" s="956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985"/>
      <c r="B408" s="986"/>
      <c r="C408" s="443"/>
      <c r="D408" s="444"/>
      <c r="E408" s="445"/>
      <c r="F408" s="445"/>
      <c r="G408" s="445"/>
      <c r="H408" s="445"/>
      <c r="I408" s="445"/>
      <c r="J408" s="793"/>
      <c r="K408" s="794"/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985"/>
      <c r="B409" s="986"/>
      <c r="C409" s="443"/>
      <c r="D409" s="444"/>
      <c r="E409" s="445"/>
      <c r="F409" s="445"/>
      <c r="G409" s="445"/>
      <c r="H409" s="445"/>
      <c r="I409" s="445"/>
      <c r="J409" s="782"/>
      <c r="K409" s="777"/>
      <c r="L409" s="1008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985"/>
      <c r="B410" s="986"/>
      <c r="C410" s="443"/>
      <c r="D410" s="444"/>
      <c r="E410" s="445"/>
      <c r="F410" s="445"/>
      <c r="G410" s="445"/>
      <c r="H410" s="445"/>
      <c r="I410" s="445"/>
      <c r="J410" s="782"/>
      <c r="K410" s="777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782"/>
      <c r="K411" s="777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782"/>
      <c r="K412" s="777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782"/>
      <c r="K413" s="777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782"/>
      <c r="K414" s="777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782"/>
      <c r="K415" s="777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782"/>
      <c r="K416" s="777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782"/>
      <c r="K417" s="777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783"/>
      <c r="K418" s="778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J406</f>
        <v>23.825968237500003</v>
      </c>
      <c r="K425" s="750" t="s">
        <v>193</v>
      </c>
      <c r="L425" s="725">
        <f>J425</f>
        <v>23.825968237500003</v>
      </c>
      <c r="M425" s="757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190</v>
      </c>
      <c r="D426" s="562"/>
      <c r="E426" s="567"/>
      <c r="F426" s="562"/>
      <c r="G426" s="562"/>
      <c r="H426" s="562"/>
      <c r="I426" s="568"/>
      <c r="J426" s="569">
        <f>J404</f>
        <v>2.0470496800000002</v>
      </c>
      <c r="K426" s="750" t="s">
        <v>193</v>
      </c>
      <c r="L426" s="725">
        <f t="shared" ref="L426" si="5">J426</f>
        <v>2.0470496800000002</v>
      </c>
      <c r="M426" s="757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/>
      <c r="B427" s="1013"/>
      <c r="C427" s="566"/>
      <c r="D427" s="562"/>
      <c r="E427" s="570"/>
      <c r="F427" s="562"/>
      <c r="G427" s="562"/>
      <c r="H427" s="562"/>
      <c r="I427" s="568"/>
      <c r="J427" s="571"/>
      <c r="K427" s="750"/>
      <c r="L427" s="725"/>
      <c r="M427" s="757"/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/>
      <c r="B428" s="1013"/>
      <c r="C428" s="573"/>
      <c r="D428" s="574"/>
      <c r="E428" s="574"/>
      <c r="F428" s="574"/>
      <c r="G428" s="574"/>
      <c r="H428" s="574"/>
      <c r="I428" s="574"/>
      <c r="J428" s="575"/>
      <c r="K428" s="729"/>
      <c r="L428" s="725"/>
      <c r="M428" s="758"/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577"/>
      <c r="K429" s="729"/>
      <c r="L429" s="725"/>
      <c r="M429" s="758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81"/>
      <c r="K430" s="751"/>
      <c r="L430" s="725"/>
      <c r="M430" s="758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495"/>
      <c r="K431" s="752"/>
      <c r="L431" s="767"/>
      <c r="M431" s="795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495"/>
      <c r="K432" s="753"/>
      <c r="L432" s="767"/>
      <c r="M432" s="795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495"/>
      <c r="K433" s="754"/>
      <c r="L433" s="767"/>
      <c r="M433" s="795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508"/>
      <c r="K434" s="755"/>
      <c r="L434" s="767"/>
      <c r="M434" s="795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511"/>
      <c r="K435" s="754"/>
      <c r="L435" s="767"/>
      <c r="M435" s="795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511"/>
      <c r="K436" s="754"/>
      <c r="L436" s="767"/>
      <c r="M436" s="795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518"/>
      <c r="K437" s="756"/>
      <c r="L437" s="768"/>
      <c r="M437" s="796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7">
        <v>0.143984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04" t="s">
        <v>177</v>
      </c>
      <c r="B481" s="1005"/>
      <c r="C481" s="398" t="s">
        <v>175</v>
      </c>
      <c r="D481" s="401"/>
      <c r="E481" s="402"/>
      <c r="F481" s="402"/>
      <c r="G481" s="402"/>
      <c r="H481" s="402"/>
      <c r="I481" s="402"/>
      <c r="J481" s="705">
        <f>'[7]M.(3)'!$Q$19*J480</f>
        <v>23.509773752639997</v>
      </c>
      <c r="K481" s="750" t="s">
        <v>193</v>
      </c>
      <c r="L481" s="1006"/>
      <c r="M481" s="1007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04" t="s">
        <v>178</v>
      </c>
      <c r="B482" s="1005"/>
      <c r="C482" s="398" t="s">
        <v>176</v>
      </c>
      <c r="D482" s="401"/>
      <c r="E482" s="402"/>
      <c r="F482" s="402"/>
      <c r="G482" s="402"/>
      <c r="H482" s="402"/>
      <c r="I482" s="402"/>
      <c r="J482" s="705">
        <f>'[7]M.(3)'!$Q$20*J480</f>
        <v>2.1712787200000001</v>
      </c>
      <c r="K482" s="750" t="s">
        <v>193</v>
      </c>
      <c r="L482" s="955"/>
      <c r="M482" s="956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997" t="s">
        <v>182</v>
      </c>
      <c r="B483" s="998"/>
      <c r="C483" s="637" t="s">
        <v>180</v>
      </c>
      <c r="D483" s="401"/>
      <c r="E483" s="402"/>
      <c r="F483" s="402"/>
      <c r="G483" s="402"/>
      <c r="H483" s="402"/>
      <c r="I483" s="402"/>
      <c r="J483" s="705">
        <f>'[7]M.(3)'!$Q$26*J480</f>
        <v>5.8835461999999987</v>
      </c>
      <c r="K483" s="750" t="s">
        <v>193</v>
      </c>
      <c r="L483" s="999"/>
      <c r="M483" s="1000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997" t="s">
        <v>183</v>
      </c>
      <c r="B484" s="998"/>
      <c r="C484" s="637" t="s">
        <v>181</v>
      </c>
      <c r="D484" s="401"/>
      <c r="E484" s="402"/>
      <c r="F484" s="402"/>
      <c r="G484" s="402"/>
      <c r="H484" s="402"/>
      <c r="I484" s="402"/>
      <c r="J484" s="705">
        <f>'[7]M.(3)'!$Q$27*J480</f>
        <v>25.271891700000001</v>
      </c>
      <c r="K484" s="750" t="s">
        <v>193</v>
      </c>
      <c r="L484" s="999"/>
      <c r="M484" s="1000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997" t="s">
        <v>184</v>
      </c>
      <c r="B485" s="998"/>
      <c r="C485" s="637" t="s">
        <v>54</v>
      </c>
      <c r="D485" s="401"/>
      <c r="E485" s="402"/>
      <c r="F485" s="402"/>
      <c r="G485" s="402"/>
      <c r="H485" s="402"/>
      <c r="I485" s="402"/>
      <c r="J485" s="705">
        <f>'[7]M.(3)'!$Q$28*J480</f>
        <v>74.871679999999998</v>
      </c>
      <c r="K485" s="750" t="s">
        <v>194</v>
      </c>
      <c r="L485" s="955"/>
      <c r="M485" s="956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985"/>
      <c r="B486" s="986"/>
      <c r="C486" s="443"/>
      <c r="D486" s="444"/>
      <c r="E486" s="445"/>
      <c r="F486" s="445"/>
      <c r="G486" s="445"/>
      <c r="H486" s="445"/>
      <c r="I486" s="445"/>
      <c r="J486" s="793"/>
      <c r="K486" s="794"/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985"/>
      <c r="B487" s="986"/>
      <c r="C487" s="443"/>
      <c r="D487" s="444"/>
      <c r="E487" s="445"/>
      <c r="F487" s="445"/>
      <c r="G487" s="445"/>
      <c r="H487" s="445"/>
      <c r="I487" s="445"/>
      <c r="J487" s="782"/>
      <c r="K487" s="777"/>
      <c r="L487" s="1008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985"/>
      <c r="B488" s="986"/>
      <c r="C488" s="443"/>
      <c r="D488" s="444"/>
      <c r="E488" s="445"/>
      <c r="F488" s="445"/>
      <c r="G488" s="445"/>
      <c r="H488" s="445"/>
      <c r="I488" s="445"/>
      <c r="J488" s="782"/>
      <c r="K488" s="777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782"/>
      <c r="K489" s="777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782"/>
      <c r="K490" s="777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782"/>
      <c r="K491" s="777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782"/>
      <c r="K492" s="777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782"/>
      <c r="K493" s="777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782"/>
      <c r="K494" s="777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782"/>
      <c r="K495" s="777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783"/>
      <c r="K496" s="778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J484</f>
        <v>25.271891700000001</v>
      </c>
      <c r="K503" s="750" t="s">
        <v>193</v>
      </c>
      <c r="L503" s="725">
        <f>J503</f>
        <v>25.271891700000001</v>
      </c>
      <c r="M503" s="757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190</v>
      </c>
      <c r="D504" s="562"/>
      <c r="E504" s="567"/>
      <c r="F504" s="562"/>
      <c r="G504" s="562"/>
      <c r="H504" s="562"/>
      <c r="I504" s="568"/>
      <c r="J504" s="569">
        <f>J482</f>
        <v>2.1712787200000001</v>
      </c>
      <c r="K504" s="750" t="s">
        <v>193</v>
      </c>
      <c r="L504" s="725">
        <f t="shared" ref="L504" si="6">J504</f>
        <v>2.1712787200000001</v>
      </c>
      <c r="M504" s="757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/>
      <c r="B505" s="1013"/>
      <c r="C505" s="566"/>
      <c r="D505" s="562"/>
      <c r="E505" s="570"/>
      <c r="F505" s="562"/>
      <c r="G505" s="562"/>
      <c r="H505" s="562"/>
      <c r="I505" s="568"/>
      <c r="J505" s="571"/>
      <c r="K505" s="750"/>
      <c r="L505" s="725"/>
      <c r="M505" s="757"/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/>
      <c r="B506" s="1013"/>
      <c r="C506" s="573"/>
      <c r="D506" s="574"/>
      <c r="E506" s="574"/>
      <c r="F506" s="574"/>
      <c r="G506" s="574"/>
      <c r="H506" s="574"/>
      <c r="I506" s="574"/>
      <c r="J506" s="575"/>
      <c r="K506" s="729"/>
      <c r="L506" s="725"/>
      <c r="M506" s="758"/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577"/>
      <c r="K507" s="729"/>
      <c r="L507" s="725"/>
      <c r="M507" s="758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81"/>
      <c r="K508" s="751"/>
      <c r="L508" s="725"/>
      <c r="M508" s="758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495"/>
      <c r="K509" s="752"/>
      <c r="L509" s="767"/>
      <c r="M509" s="795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495"/>
      <c r="K510" s="753"/>
      <c r="L510" s="767"/>
      <c r="M510" s="795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495"/>
      <c r="K511" s="754"/>
      <c r="L511" s="767"/>
      <c r="M511" s="795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508"/>
      <c r="K512" s="755"/>
      <c r="L512" s="767"/>
      <c r="M512" s="795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511"/>
      <c r="K513" s="754"/>
      <c r="L513" s="767"/>
      <c r="M513" s="795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511"/>
      <c r="K514" s="754"/>
      <c r="L514" s="767"/>
      <c r="M514" s="795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518"/>
      <c r="K515" s="756"/>
      <c r="L515" s="768"/>
      <c r="M515" s="796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51">
    <mergeCell ref="U1:V1"/>
    <mergeCell ref="W1:Y1"/>
    <mergeCell ref="A2:M2"/>
    <mergeCell ref="N2:Q4"/>
    <mergeCell ref="R2:Y4"/>
    <mergeCell ref="A3:M3"/>
    <mergeCell ref="A4:M4"/>
    <mergeCell ref="A13:B13"/>
    <mergeCell ref="L13:M13"/>
    <mergeCell ref="U13:V13"/>
    <mergeCell ref="W13:Y13"/>
    <mergeCell ref="AA13:AD13"/>
    <mergeCell ref="A5:M5"/>
    <mergeCell ref="N5:O7"/>
    <mergeCell ref="P5:Q7"/>
    <mergeCell ref="R5:Y7"/>
    <mergeCell ref="A6:M6"/>
    <mergeCell ref="A16:B16"/>
    <mergeCell ref="L16:M16"/>
    <mergeCell ref="U16:V16"/>
    <mergeCell ref="W16:Y16"/>
    <mergeCell ref="A11:B11"/>
    <mergeCell ref="C11:I11"/>
    <mergeCell ref="J11:K11"/>
    <mergeCell ref="L11:M11"/>
    <mergeCell ref="P11:R11"/>
    <mergeCell ref="U11:V11"/>
    <mergeCell ref="W11:Y11"/>
    <mergeCell ref="A17:B17"/>
    <mergeCell ref="L17:M17"/>
    <mergeCell ref="U17:V17"/>
    <mergeCell ref="W17:Y17"/>
    <mergeCell ref="A14:B14"/>
    <mergeCell ref="L14:M14"/>
    <mergeCell ref="U14:V14"/>
    <mergeCell ref="W14:Y14"/>
    <mergeCell ref="A15:B15"/>
    <mergeCell ref="L15:M15"/>
    <mergeCell ref="U15:V15"/>
    <mergeCell ref="W15:Y15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U35:V35"/>
    <mergeCell ref="W35:Y35"/>
    <mergeCell ref="A32:B33"/>
    <mergeCell ref="C32:I33"/>
    <mergeCell ref="U32:V32"/>
    <mergeCell ref="W32:Y32"/>
    <mergeCell ref="J32:K33"/>
    <mergeCell ref="L32:M33"/>
    <mergeCell ref="A35:B35"/>
    <mergeCell ref="U40:V40"/>
    <mergeCell ref="W40:Y40"/>
    <mergeCell ref="U41:V41"/>
    <mergeCell ref="W41:Y41"/>
    <mergeCell ref="U38:V38"/>
    <mergeCell ref="W38:Y38"/>
    <mergeCell ref="U39:V39"/>
    <mergeCell ref="W39:Y39"/>
    <mergeCell ref="U36:V36"/>
    <mergeCell ref="W36:Y36"/>
    <mergeCell ref="U37:V37"/>
    <mergeCell ref="W37:Y37"/>
    <mergeCell ref="H76:R76"/>
    <mergeCell ref="T76:Y76"/>
    <mergeCell ref="U51:V51"/>
    <mergeCell ref="U52:V52"/>
    <mergeCell ref="U53:V53"/>
    <mergeCell ref="U54:V54"/>
    <mergeCell ref="U55:V55"/>
    <mergeCell ref="T45:T46"/>
    <mergeCell ref="U45:V46"/>
    <mergeCell ref="W45:Y46"/>
    <mergeCell ref="U49:V49"/>
    <mergeCell ref="U50:V50"/>
    <mergeCell ref="O45:O46"/>
    <mergeCell ref="P45:R46"/>
    <mergeCell ref="W91:Y91"/>
    <mergeCell ref="A93:B93"/>
    <mergeCell ref="L93:M93"/>
    <mergeCell ref="U93:V93"/>
    <mergeCell ref="W93:Y93"/>
    <mergeCell ref="A91:B91"/>
    <mergeCell ref="L91:M91"/>
    <mergeCell ref="U91:V91"/>
    <mergeCell ref="A83:M83"/>
    <mergeCell ref="N83:O85"/>
    <mergeCell ref="P83:Q85"/>
    <mergeCell ref="R83:Y85"/>
    <mergeCell ref="A84:M84"/>
    <mergeCell ref="A89:B89"/>
    <mergeCell ref="L96:M96"/>
    <mergeCell ref="U96:V96"/>
    <mergeCell ref="W96:Y96"/>
    <mergeCell ref="A97:B97"/>
    <mergeCell ref="L97:M97"/>
    <mergeCell ref="U97:V97"/>
    <mergeCell ref="W97:Y97"/>
    <mergeCell ref="A94:B94"/>
    <mergeCell ref="L94:M94"/>
    <mergeCell ref="U94:V94"/>
    <mergeCell ref="W94:Y94"/>
    <mergeCell ref="A95:B95"/>
    <mergeCell ref="L95:M95"/>
    <mergeCell ref="U95:V95"/>
    <mergeCell ref="W95:Y95"/>
    <mergeCell ref="W100:Y100"/>
    <mergeCell ref="A98:B98"/>
    <mergeCell ref="L98:M98"/>
    <mergeCell ref="U98:V98"/>
    <mergeCell ref="W98:Y98"/>
    <mergeCell ref="A99:B99"/>
    <mergeCell ref="L99:M99"/>
    <mergeCell ref="U99:V99"/>
    <mergeCell ref="W99:Y99"/>
    <mergeCell ref="W103:Y103"/>
    <mergeCell ref="A104:B104"/>
    <mergeCell ref="L104:M104"/>
    <mergeCell ref="U104:V104"/>
    <mergeCell ref="W104:Y104"/>
    <mergeCell ref="A101:B101"/>
    <mergeCell ref="L101:M101"/>
    <mergeCell ref="U101:V101"/>
    <mergeCell ref="W101:Y101"/>
    <mergeCell ref="A102:B102"/>
    <mergeCell ref="L102:M102"/>
    <mergeCell ref="U102:V102"/>
    <mergeCell ref="W102:Y102"/>
    <mergeCell ref="A173:B173"/>
    <mergeCell ref="L173:M173"/>
    <mergeCell ref="U173:V173"/>
    <mergeCell ref="W173:Y173"/>
    <mergeCell ref="A171:B171"/>
    <mergeCell ref="L171:M171"/>
    <mergeCell ref="U171:V171"/>
    <mergeCell ref="W112:Y112"/>
    <mergeCell ref="U113:V113"/>
    <mergeCell ref="W113:Y113"/>
    <mergeCell ref="A175:B175"/>
    <mergeCell ref="L175:M175"/>
    <mergeCell ref="U175:V175"/>
    <mergeCell ref="W175:Y175"/>
    <mergeCell ref="A176:B176"/>
    <mergeCell ref="L176:M176"/>
    <mergeCell ref="U176:V176"/>
    <mergeCell ref="W176:Y176"/>
    <mergeCell ref="A174:B174"/>
    <mergeCell ref="L174:M174"/>
    <mergeCell ref="U174:V174"/>
    <mergeCell ref="W174:Y174"/>
    <mergeCell ref="A179:B179"/>
    <mergeCell ref="L179:M179"/>
    <mergeCell ref="U179:V179"/>
    <mergeCell ref="W179:Y179"/>
    <mergeCell ref="A180:B180"/>
    <mergeCell ref="L180:M180"/>
    <mergeCell ref="U180:V180"/>
    <mergeCell ref="W180:Y180"/>
    <mergeCell ref="A177:B177"/>
    <mergeCell ref="L177:M177"/>
    <mergeCell ref="U177:V177"/>
    <mergeCell ref="W177:Y177"/>
    <mergeCell ref="A178:B178"/>
    <mergeCell ref="L178:M178"/>
    <mergeCell ref="U178:V178"/>
    <mergeCell ref="W178:Y178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A181:B181"/>
    <mergeCell ref="L181:M181"/>
    <mergeCell ref="U181:V181"/>
    <mergeCell ref="W181:Y181"/>
    <mergeCell ref="U188:V188"/>
    <mergeCell ref="W188:Y188"/>
    <mergeCell ref="U186:V186"/>
    <mergeCell ref="W186:Y186"/>
    <mergeCell ref="U187:V187"/>
    <mergeCell ref="W187:Y187"/>
    <mergeCell ref="W190:Y190"/>
    <mergeCell ref="U184:V184"/>
    <mergeCell ref="W184:Y184"/>
    <mergeCell ref="U185:V185"/>
    <mergeCell ref="W185:Y185"/>
    <mergeCell ref="U195:V195"/>
    <mergeCell ref="W195:Y195"/>
    <mergeCell ref="U196:V196"/>
    <mergeCell ref="W196:Y196"/>
    <mergeCell ref="U193:V193"/>
    <mergeCell ref="W193:Y193"/>
    <mergeCell ref="U194:V194"/>
    <mergeCell ref="W194:Y194"/>
    <mergeCell ref="U191:V191"/>
    <mergeCell ref="W191:Y191"/>
    <mergeCell ref="U192:V192"/>
    <mergeCell ref="W192:Y192"/>
    <mergeCell ref="A250:B250"/>
    <mergeCell ref="A248:B248"/>
    <mergeCell ref="L248:M248"/>
    <mergeCell ref="U248:V248"/>
    <mergeCell ref="W248:Y248"/>
    <mergeCell ref="A240:M240"/>
    <mergeCell ref="U210:V210"/>
    <mergeCell ref="U211:V211"/>
    <mergeCell ref="U206:V206"/>
    <mergeCell ref="U207:V207"/>
    <mergeCell ref="U208:V208"/>
    <mergeCell ref="A249:B249"/>
    <mergeCell ref="L249:M249"/>
    <mergeCell ref="U249:V249"/>
    <mergeCell ref="W249:Y249"/>
    <mergeCell ref="L250:M250"/>
    <mergeCell ref="U250:V250"/>
    <mergeCell ref="W250:Y250"/>
    <mergeCell ref="H232:R232"/>
    <mergeCell ref="T232:Y232"/>
    <mergeCell ref="A236:M236"/>
    <mergeCell ref="N236:Q238"/>
    <mergeCell ref="R236:Y238"/>
    <mergeCell ref="N239:O241"/>
    <mergeCell ref="A255:B255"/>
    <mergeCell ref="L255:M255"/>
    <mergeCell ref="U255:V255"/>
    <mergeCell ref="W255:Y255"/>
    <mergeCell ref="A256:B256"/>
    <mergeCell ref="L256:M256"/>
    <mergeCell ref="U256:V256"/>
    <mergeCell ref="W256:Y256"/>
    <mergeCell ref="W251:Y251"/>
    <mergeCell ref="A254:B254"/>
    <mergeCell ref="L254:M254"/>
    <mergeCell ref="U254:V254"/>
    <mergeCell ref="W254:Y254"/>
    <mergeCell ref="A252:B252"/>
    <mergeCell ref="L252:M252"/>
    <mergeCell ref="U252:V252"/>
    <mergeCell ref="W252:Y252"/>
    <mergeCell ref="A251:B251"/>
    <mergeCell ref="L251:M251"/>
    <mergeCell ref="U251:V251"/>
    <mergeCell ref="A269:B269"/>
    <mergeCell ref="U264:V264"/>
    <mergeCell ref="W264:Y264"/>
    <mergeCell ref="U265:V265"/>
    <mergeCell ref="W265:Y265"/>
    <mergeCell ref="U268:V268"/>
    <mergeCell ref="W268:Y268"/>
    <mergeCell ref="A258:B258"/>
    <mergeCell ref="L258:M258"/>
    <mergeCell ref="U258:V258"/>
    <mergeCell ref="W258:Y258"/>
    <mergeCell ref="A330:B330"/>
    <mergeCell ref="A326:B326"/>
    <mergeCell ref="L326:M326"/>
    <mergeCell ref="U326:V326"/>
    <mergeCell ref="W326:Y326"/>
    <mergeCell ref="A318:M318"/>
    <mergeCell ref="U289:V289"/>
    <mergeCell ref="U283:V283"/>
    <mergeCell ref="O279:O280"/>
    <mergeCell ref="P279:R280"/>
    <mergeCell ref="T279:T280"/>
    <mergeCell ref="U279:V280"/>
    <mergeCell ref="W279:Y280"/>
    <mergeCell ref="U284:V284"/>
    <mergeCell ref="U285:V285"/>
    <mergeCell ref="U286:V286"/>
    <mergeCell ref="U287:V287"/>
    <mergeCell ref="U288:V288"/>
    <mergeCell ref="I285:J286"/>
    <mergeCell ref="M297:M299"/>
    <mergeCell ref="N297:P299"/>
    <mergeCell ref="Q297:Q299"/>
    <mergeCell ref="R297:R299"/>
    <mergeCell ref="T297:V298"/>
    <mergeCell ref="A335:B335"/>
    <mergeCell ref="L335:M335"/>
    <mergeCell ref="U335:V335"/>
    <mergeCell ref="W335:Y335"/>
    <mergeCell ref="A336:B336"/>
    <mergeCell ref="L336:M336"/>
    <mergeCell ref="U336:V336"/>
    <mergeCell ref="W336:Y336"/>
    <mergeCell ref="W331:Y331"/>
    <mergeCell ref="A334:B334"/>
    <mergeCell ref="L334:M334"/>
    <mergeCell ref="U334:V334"/>
    <mergeCell ref="W334:Y334"/>
    <mergeCell ref="A332:B332"/>
    <mergeCell ref="L332:M332"/>
    <mergeCell ref="U332:V332"/>
    <mergeCell ref="W332:Y332"/>
    <mergeCell ref="A331:B331"/>
    <mergeCell ref="L331:M331"/>
    <mergeCell ref="U331:V331"/>
    <mergeCell ref="A339:B339"/>
    <mergeCell ref="L339:M339"/>
    <mergeCell ref="U339:V339"/>
    <mergeCell ref="W339:Y339"/>
    <mergeCell ref="U340:V340"/>
    <mergeCell ref="W340:Y340"/>
    <mergeCell ref="A337:B337"/>
    <mergeCell ref="L337:M337"/>
    <mergeCell ref="U337:V337"/>
    <mergeCell ref="W337:Y337"/>
    <mergeCell ref="A338:B338"/>
    <mergeCell ref="L338:M338"/>
    <mergeCell ref="U338:V338"/>
    <mergeCell ref="W338:Y338"/>
    <mergeCell ref="A349:B349"/>
    <mergeCell ref="U347:V347"/>
    <mergeCell ref="W347:Y347"/>
    <mergeCell ref="A347:B347"/>
    <mergeCell ref="U344:V344"/>
    <mergeCell ref="W344:Y344"/>
    <mergeCell ref="U342:V342"/>
    <mergeCell ref="W342:Y342"/>
    <mergeCell ref="U343:V343"/>
    <mergeCell ref="W343:Y343"/>
    <mergeCell ref="A407:B407"/>
    <mergeCell ref="L407:M407"/>
    <mergeCell ref="U407:V407"/>
    <mergeCell ref="W407:Y407"/>
    <mergeCell ref="T375:V376"/>
    <mergeCell ref="T377:V377"/>
    <mergeCell ref="U362:V362"/>
    <mergeCell ref="T357:T358"/>
    <mergeCell ref="U361:V361"/>
    <mergeCell ref="U357:V358"/>
    <mergeCell ref="W357:Y358"/>
    <mergeCell ref="L406:M406"/>
    <mergeCell ref="U406:V406"/>
    <mergeCell ref="W406:Y406"/>
    <mergeCell ref="A404:B404"/>
    <mergeCell ref="A403:B403"/>
    <mergeCell ref="L403:M403"/>
    <mergeCell ref="U403:V403"/>
    <mergeCell ref="A394:M394"/>
    <mergeCell ref="A395:M395"/>
    <mergeCell ref="A396:M396"/>
    <mergeCell ref="W417:Y417"/>
    <mergeCell ref="W412:Y412"/>
    <mergeCell ref="A415:B415"/>
    <mergeCell ref="L415:M415"/>
    <mergeCell ref="U415:V415"/>
    <mergeCell ref="W415:Y415"/>
    <mergeCell ref="A413:B413"/>
    <mergeCell ref="L413:M413"/>
    <mergeCell ref="U413:V413"/>
    <mergeCell ref="W413:Y413"/>
    <mergeCell ref="A412:B412"/>
    <mergeCell ref="L412:M412"/>
    <mergeCell ref="U412:V412"/>
    <mergeCell ref="A414:B414"/>
    <mergeCell ref="L414:M414"/>
    <mergeCell ref="U414:V414"/>
    <mergeCell ref="W426:Y426"/>
    <mergeCell ref="A426:B426"/>
    <mergeCell ref="U424:V424"/>
    <mergeCell ref="W424:Y424"/>
    <mergeCell ref="A425:B425"/>
    <mergeCell ref="U422:V422"/>
    <mergeCell ref="W422:Y422"/>
    <mergeCell ref="U420:V420"/>
    <mergeCell ref="W420:Y420"/>
    <mergeCell ref="U421:V421"/>
    <mergeCell ref="W421:Y421"/>
    <mergeCell ref="W425:Y425"/>
    <mergeCell ref="W431:Y431"/>
    <mergeCell ref="A429:B429"/>
    <mergeCell ref="U429:V429"/>
    <mergeCell ref="W429:Y429"/>
    <mergeCell ref="U430:V430"/>
    <mergeCell ref="W430:Y430"/>
    <mergeCell ref="A430:B430"/>
    <mergeCell ref="A427:B427"/>
    <mergeCell ref="U427:V427"/>
    <mergeCell ref="W427:Y427"/>
    <mergeCell ref="A428:B428"/>
    <mergeCell ref="U428:V428"/>
    <mergeCell ref="W428:Y428"/>
    <mergeCell ref="L487:M487"/>
    <mergeCell ref="U487:V487"/>
    <mergeCell ref="W487:Y487"/>
    <mergeCell ref="W481:Y481"/>
    <mergeCell ref="A483:B483"/>
    <mergeCell ref="L483:M483"/>
    <mergeCell ref="U483:V483"/>
    <mergeCell ref="W483:Y483"/>
    <mergeCell ref="A484:B484"/>
    <mergeCell ref="L484:M484"/>
    <mergeCell ref="U484:V484"/>
    <mergeCell ref="W484:Y484"/>
    <mergeCell ref="A482:B482"/>
    <mergeCell ref="A485:B485"/>
    <mergeCell ref="L485:M485"/>
    <mergeCell ref="U485:V485"/>
    <mergeCell ref="W485:Y485"/>
    <mergeCell ref="U442:V442"/>
    <mergeCell ref="U443:V443"/>
    <mergeCell ref="U441:V441"/>
    <mergeCell ref="U439:V439"/>
    <mergeCell ref="U440:V440"/>
    <mergeCell ref="A474:M474"/>
    <mergeCell ref="W492:Y492"/>
    <mergeCell ref="A495:B495"/>
    <mergeCell ref="L495:M495"/>
    <mergeCell ref="U495:V495"/>
    <mergeCell ref="W495:Y495"/>
    <mergeCell ref="A493:B493"/>
    <mergeCell ref="L493:M493"/>
    <mergeCell ref="U493:V493"/>
    <mergeCell ref="W493:Y493"/>
    <mergeCell ref="A492:B492"/>
    <mergeCell ref="L492:M492"/>
    <mergeCell ref="U492:V492"/>
    <mergeCell ref="A494:B494"/>
    <mergeCell ref="L494:M494"/>
    <mergeCell ref="U494:V494"/>
    <mergeCell ref="A504:B504"/>
    <mergeCell ref="U500:V500"/>
    <mergeCell ref="W500:Y500"/>
    <mergeCell ref="U498:V498"/>
    <mergeCell ref="W498:Y498"/>
    <mergeCell ref="A503:B503"/>
    <mergeCell ref="U499:V499"/>
    <mergeCell ref="W499:Y499"/>
    <mergeCell ref="U496:V496"/>
    <mergeCell ref="W496:Y496"/>
    <mergeCell ref="U497:V497"/>
    <mergeCell ref="W497:Y497"/>
    <mergeCell ref="A39:B39"/>
    <mergeCell ref="A40:B40"/>
    <mergeCell ref="M63:M65"/>
    <mergeCell ref="A103:B103"/>
    <mergeCell ref="L103:M103"/>
    <mergeCell ref="U103:V103"/>
    <mergeCell ref="W123:Y124"/>
    <mergeCell ref="U127:V127"/>
    <mergeCell ref="U128:V128"/>
    <mergeCell ref="A113:B113"/>
    <mergeCell ref="A114:B114"/>
    <mergeCell ref="A115:B115"/>
    <mergeCell ref="A116:B116"/>
    <mergeCell ref="A117:B117"/>
    <mergeCell ref="A118:B118"/>
    <mergeCell ref="O123:O124"/>
    <mergeCell ref="U109:V109"/>
    <mergeCell ref="W109:Y109"/>
    <mergeCell ref="U110:V110"/>
    <mergeCell ref="W110:Y110"/>
    <mergeCell ref="U107:V107"/>
    <mergeCell ref="W107:Y107"/>
    <mergeCell ref="U108:V108"/>
    <mergeCell ref="W108:Y108"/>
    <mergeCell ref="U105:V105"/>
    <mergeCell ref="W105:Y105"/>
    <mergeCell ref="U106:V106"/>
    <mergeCell ref="W106:Y106"/>
    <mergeCell ref="W509:Y509"/>
    <mergeCell ref="A507:B507"/>
    <mergeCell ref="U507:V507"/>
    <mergeCell ref="W507:Y507"/>
    <mergeCell ref="A508:B508"/>
    <mergeCell ref="U508:V508"/>
    <mergeCell ref="W508:Y508"/>
    <mergeCell ref="A505:B505"/>
    <mergeCell ref="U509:V509"/>
    <mergeCell ref="U505:V505"/>
    <mergeCell ref="W505:Y505"/>
    <mergeCell ref="A506:B506"/>
    <mergeCell ref="U506:V506"/>
    <mergeCell ref="W506:Y506"/>
    <mergeCell ref="U504:V504"/>
    <mergeCell ref="W504:Y504"/>
    <mergeCell ref="U502:V502"/>
    <mergeCell ref="W502:Y502"/>
    <mergeCell ref="U503:V503"/>
    <mergeCell ref="W503:Y503"/>
    <mergeCell ref="U116:V116"/>
    <mergeCell ref="W116:Y116"/>
    <mergeCell ref="U117:V117"/>
    <mergeCell ref="W117:Y117"/>
    <mergeCell ref="A36:B36"/>
    <mergeCell ref="A37:B37"/>
    <mergeCell ref="A38:B38"/>
    <mergeCell ref="W92:Y92"/>
    <mergeCell ref="A110:B111"/>
    <mergeCell ref="C110:I111"/>
    <mergeCell ref="J110:K111"/>
    <mergeCell ref="L110:M111"/>
    <mergeCell ref="N80:Q82"/>
    <mergeCell ref="R80:Y82"/>
    <mergeCell ref="A81:M81"/>
    <mergeCell ref="A82:M82"/>
    <mergeCell ref="C89:I89"/>
    <mergeCell ref="J89:K89"/>
    <mergeCell ref="L89:M89"/>
    <mergeCell ref="P89:R89"/>
    <mergeCell ref="U89:V89"/>
    <mergeCell ref="W89:Y89"/>
    <mergeCell ref="A105:B105"/>
    <mergeCell ref="L105:M105"/>
    <mergeCell ref="U114:V114"/>
    <mergeCell ref="W114:Y114"/>
    <mergeCell ref="U115:V115"/>
    <mergeCell ref="W115:Y115"/>
    <mergeCell ref="W170:Y170"/>
    <mergeCell ref="A172:B172"/>
    <mergeCell ref="L172:M172"/>
    <mergeCell ref="U172:V172"/>
    <mergeCell ref="W172:Y172"/>
    <mergeCell ref="A159:M159"/>
    <mergeCell ref="A160:M160"/>
    <mergeCell ref="H154:R154"/>
    <mergeCell ref="T154:Y154"/>
    <mergeCell ref="W171:Y171"/>
    <mergeCell ref="A170:B170"/>
    <mergeCell ref="A161:M161"/>
    <mergeCell ref="A162:M162"/>
    <mergeCell ref="A158:M158"/>
    <mergeCell ref="N158:Q160"/>
    <mergeCell ref="P123:R124"/>
    <mergeCell ref="U118:V118"/>
    <mergeCell ref="W118:Y118"/>
    <mergeCell ref="U119:V119"/>
    <mergeCell ref="W119:Y119"/>
    <mergeCell ref="A261:B261"/>
    <mergeCell ref="L261:M261"/>
    <mergeCell ref="U261:V261"/>
    <mergeCell ref="W261:Y261"/>
    <mergeCell ref="A259:B259"/>
    <mergeCell ref="L259:M259"/>
    <mergeCell ref="U259:V259"/>
    <mergeCell ref="W259:Y259"/>
    <mergeCell ref="A260:B260"/>
    <mergeCell ref="L260:M260"/>
    <mergeCell ref="U260:V260"/>
    <mergeCell ref="R314:Y316"/>
    <mergeCell ref="N317:O319"/>
    <mergeCell ref="P317:Q319"/>
    <mergeCell ref="R317:Y319"/>
    <mergeCell ref="A285:H286"/>
    <mergeCell ref="U262:V262"/>
    <mergeCell ref="W262:Y262"/>
    <mergeCell ref="U263:V263"/>
    <mergeCell ref="W263:Y263"/>
    <mergeCell ref="W275:Y275"/>
    <mergeCell ref="U273:V273"/>
    <mergeCell ref="W273:Y273"/>
    <mergeCell ref="U274:V274"/>
    <mergeCell ref="W274:Y274"/>
    <mergeCell ref="U270:V270"/>
    <mergeCell ref="W270:Y270"/>
    <mergeCell ref="U271:V271"/>
    <mergeCell ref="W271:Y271"/>
    <mergeCell ref="U272:V272"/>
    <mergeCell ref="W272:Y272"/>
    <mergeCell ref="U269:V269"/>
    <mergeCell ref="W269:Y269"/>
    <mergeCell ref="U266:V266"/>
    <mergeCell ref="W266:Y266"/>
    <mergeCell ref="A348:B348"/>
    <mergeCell ref="U348:V348"/>
    <mergeCell ref="W348:Y348"/>
    <mergeCell ref="U349:V349"/>
    <mergeCell ref="W349:Y349"/>
    <mergeCell ref="A270:B270"/>
    <mergeCell ref="A271:B271"/>
    <mergeCell ref="A272:B272"/>
    <mergeCell ref="A273:B273"/>
    <mergeCell ref="A274:B274"/>
    <mergeCell ref="U275:V275"/>
    <mergeCell ref="U327:V327"/>
    <mergeCell ref="W327:Y327"/>
    <mergeCell ref="A328:B328"/>
    <mergeCell ref="L328:M328"/>
    <mergeCell ref="U328:V328"/>
    <mergeCell ref="W328:Y328"/>
    <mergeCell ref="A315:M315"/>
    <mergeCell ref="A316:M316"/>
    <mergeCell ref="A317:M317"/>
    <mergeCell ref="H310:R310"/>
    <mergeCell ref="T310:Y310"/>
    <mergeCell ref="A314:M314"/>
    <mergeCell ref="N314:Q316"/>
    <mergeCell ref="L333:M333"/>
    <mergeCell ref="U333:V333"/>
    <mergeCell ref="W333:Y333"/>
    <mergeCell ref="U346:V346"/>
    <mergeCell ref="W346:Y346"/>
    <mergeCell ref="U353:V353"/>
    <mergeCell ref="W353:Y353"/>
    <mergeCell ref="U350:V350"/>
    <mergeCell ref="W350:Y350"/>
    <mergeCell ref="U351:V351"/>
    <mergeCell ref="W351:Y351"/>
    <mergeCell ref="U352:V352"/>
    <mergeCell ref="W352:Y352"/>
    <mergeCell ref="U341:V341"/>
    <mergeCell ref="W341:Y341"/>
    <mergeCell ref="U410:V410"/>
    <mergeCell ref="W410:Y410"/>
    <mergeCell ref="L411:M411"/>
    <mergeCell ref="U411:V411"/>
    <mergeCell ref="W411:Y411"/>
    <mergeCell ref="A408:B408"/>
    <mergeCell ref="L408:M408"/>
    <mergeCell ref="U408:V408"/>
    <mergeCell ref="W408:Y408"/>
    <mergeCell ref="A409:B409"/>
    <mergeCell ref="L409:M409"/>
    <mergeCell ref="U409:V409"/>
    <mergeCell ref="W409:Y409"/>
    <mergeCell ref="A411:B411"/>
    <mergeCell ref="A410:B410"/>
    <mergeCell ref="L410:M410"/>
    <mergeCell ref="U418:V418"/>
    <mergeCell ref="W418:Y418"/>
    <mergeCell ref="U419:V419"/>
    <mergeCell ref="W419:Y419"/>
    <mergeCell ref="A416:B416"/>
    <mergeCell ref="L416:M416"/>
    <mergeCell ref="U416:V416"/>
    <mergeCell ref="W416:Y416"/>
    <mergeCell ref="A473:M473"/>
    <mergeCell ref="U444:V444"/>
    <mergeCell ref="U445:V445"/>
    <mergeCell ref="O435:O436"/>
    <mergeCell ref="P435:R436"/>
    <mergeCell ref="T435:T436"/>
    <mergeCell ref="U435:V436"/>
    <mergeCell ref="U425:V425"/>
    <mergeCell ref="U431:V431"/>
    <mergeCell ref="U426:V426"/>
    <mergeCell ref="A417:B417"/>
    <mergeCell ref="L417:M417"/>
    <mergeCell ref="U417:V417"/>
    <mergeCell ref="H466:R466"/>
    <mergeCell ref="T466:Y466"/>
    <mergeCell ref="A470:M470"/>
    <mergeCell ref="A481:B481"/>
    <mergeCell ref="L481:M481"/>
    <mergeCell ref="U481:V481"/>
    <mergeCell ref="A51:H52"/>
    <mergeCell ref="I51:J52"/>
    <mergeCell ref="A80:M80"/>
    <mergeCell ref="T63:V64"/>
    <mergeCell ref="T65:V65"/>
    <mergeCell ref="R63:R65"/>
    <mergeCell ref="Q63:Q65"/>
    <mergeCell ref="L100:M100"/>
    <mergeCell ref="U100:V100"/>
    <mergeCell ref="A96:B96"/>
    <mergeCell ref="R158:Y160"/>
    <mergeCell ref="N161:O163"/>
    <mergeCell ref="P161:Q163"/>
    <mergeCell ref="R161:Y163"/>
    <mergeCell ref="A167:B167"/>
    <mergeCell ref="C167:I167"/>
    <mergeCell ref="J167:K167"/>
    <mergeCell ref="L167:M167"/>
    <mergeCell ref="P167:R167"/>
    <mergeCell ref="U167:V167"/>
    <mergeCell ref="U190:V190"/>
    <mergeCell ref="A490:B490"/>
    <mergeCell ref="L490:M490"/>
    <mergeCell ref="U490:V490"/>
    <mergeCell ref="L491:M491"/>
    <mergeCell ref="U491:V491"/>
    <mergeCell ref="A488:B488"/>
    <mergeCell ref="L488:M488"/>
    <mergeCell ref="U488:V488"/>
    <mergeCell ref="A489:B489"/>
    <mergeCell ref="L489:M489"/>
    <mergeCell ref="U489:V489"/>
    <mergeCell ref="A491:B491"/>
    <mergeCell ref="A486:B486"/>
    <mergeCell ref="L486:M486"/>
    <mergeCell ref="U486:V486"/>
    <mergeCell ref="N63:P65"/>
    <mergeCell ref="M141:M143"/>
    <mergeCell ref="N141:P143"/>
    <mergeCell ref="Q141:Q143"/>
    <mergeCell ref="R141:R143"/>
    <mergeCell ref="T141:V142"/>
    <mergeCell ref="T143:V143"/>
    <mergeCell ref="A129:H130"/>
    <mergeCell ref="I129:J130"/>
    <mergeCell ref="T123:T124"/>
    <mergeCell ref="U123:V124"/>
    <mergeCell ref="A92:B92"/>
    <mergeCell ref="L92:M92"/>
    <mergeCell ref="U92:V92"/>
    <mergeCell ref="U131:V131"/>
    <mergeCell ref="U132:V132"/>
    <mergeCell ref="U133:V133"/>
    <mergeCell ref="U129:V129"/>
    <mergeCell ref="U130:V130"/>
    <mergeCell ref="U112:V112"/>
    <mergeCell ref="A100:B100"/>
    <mergeCell ref="A191:B191"/>
    <mergeCell ref="O201:O202"/>
    <mergeCell ref="P201:R202"/>
    <mergeCell ref="T201:T202"/>
    <mergeCell ref="U201:V202"/>
    <mergeCell ref="W201:Y202"/>
    <mergeCell ref="W167:Y167"/>
    <mergeCell ref="A169:B169"/>
    <mergeCell ref="L169:M169"/>
    <mergeCell ref="U169:V169"/>
    <mergeCell ref="W169:Y169"/>
    <mergeCell ref="A188:B189"/>
    <mergeCell ref="C188:I189"/>
    <mergeCell ref="J188:K189"/>
    <mergeCell ref="L188:M189"/>
    <mergeCell ref="A192:B192"/>
    <mergeCell ref="A193:B193"/>
    <mergeCell ref="A194:B194"/>
    <mergeCell ref="A195:B195"/>
    <mergeCell ref="A196:B196"/>
    <mergeCell ref="L170:M170"/>
    <mergeCell ref="U170:V170"/>
    <mergeCell ref="U197:V197"/>
    <mergeCell ref="W197:Y197"/>
    <mergeCell ref="P239:Q241"/>
    <mergeCell ref="R239:Y241"/>
    <mergeCell ref="U205:V205"/>
    <mergeCell ref="A207:H208"/>
    <mergeCell ref="I207:J208"/>
    <mergeCell ref="M219:M221"/>
    <mergeCell ref="N219:P221"/>
    <mergeCell ref="Q219:Q221"/>
    <mergeCell ref="R219:R221"/>
    <mergeCell ref="T219:V220"/>
    <mergeCell ref="T221:V221"/>
    <mergeCell ref="U209:V209"/>
    <mergeCell ref="A237:M237"/>
    <mergeCell ref="A238:M238"/>
    <mergeCell ref="A239:M239"/>
    <mergeCell ref="A247:B247"/>
    <mergeCell ref="L247:M247"/>
    <mergeCell ref="U247:V247"/>
    <mergeCell ref="W247:Y247"/>
    <mergeCell ref="A266:B267"/>
    <mergeCell ref="C266:I267"/>
    <mergeCell ref="J266:K267"/>
    <mergeCell ref="L266:M267"/>
    <mergeCell ref="C245:I245"/>
    <mergeCell ref="J245:K245"/>
    <mergeCell ref="L245:M245"/>
    <mergeCell ref="P245:R245"/>
    <mergeCell ref="U245:V245"/>
    <mergeCell ref="W245:Y245"/>
    <mergeCell ref="A253:B253"/>
    <mergeCell ref="L253:M253"/>
    <mergeCell ref="U253:V253"/>
    <mergeCell ref="W253:Y253"/>
    <mergeCell ref="A245:B245"/>
    <mergeCell ref="W260:Y260"/>
    <mergeCell ref="A257:B257"/>
    <mergeCell ref="L257:M257"/>
    <mergeCell ref="U257:V257"/>
    <mergeCell ref="W257:Y257"/>
    <mergeCell ref="T299:V299"/>
    <mergeCell ref="W323:Y323"/>
    <mergeCell ref="A325:B325"/>
    <mergeCell ref="L325:M325"/>
    <mergeCell ref="U325:V325"/>
    <mergeCell ref="W325:Y325"/>
    <mergeCell ref="A344:B345"/>
    <mergeCell ref="C344:I345"/>
    <mergeCell ref="J344:K345"/>
    <mergeCell ref="L344:M345"/>
    <mergeCell ref="A323:B323"/>
    <mergeCell ref="C323:I323"/>
    <mergeCell ref="J323:K323"/>
    <mergeCell ref="L323:M323"/>
    <mergeCell ref="P323:R323"/>
    <mergeCell ref="U323:V323"/>
    <mergeCell ref="A329:B329"/>
    <mergeCell ref="L329:M329"/>
    <mergeCell ref="U329:V329"/>
    <mergeCell ref="W329:Y329"/>
    <mergeCell ref="L330:M330"/>
    <mergeCell ref="U330:V330"/>
    <mergeCell ref="W330:Y330"/>
    <mergeCell ref="A327:B327"/>
    <mergeCell ref="L327:M327"/>
    <mergeCell ref="H388:R388"/>
    <mergeCell ref="T388:Y388"/>
    <mergeCell ref="A392:M392"/>
    <mergeCell ref="N392:Q394"/>
    <mergeCell ref="R392:Y394"/>
    <mergeCell ref="A393:M393"/>
    <mergeCell ref="A363:H364"/>
    <mergeCell ref="I363:J364"/>
    <mergeCell ref="M375:M377"/>
    <mergeCell ref="N375:P377"/>
    <mergeCell ref="Q375:Q377"/>
    <mergeCell ref="R375:R377"/>
    <mergeCell ref="U363:V363"/>
    <mergeCell ref="U364:V364"/>
    <mergeCell ref="U365:V365"/>
    <mergeCell ref="U366:V366"/>
    <mergeCell ref="U367:V367"/>
    <mergeCell ref="A350:B350"/>
    <mergeCell ref="A351:B351"/>
    <mergeCell ref="A352:B352"/>
    <mergeCell ref="O357:O358"/>
    <mergeCell ref="P357:R358"/>
    <mergeCell ref="A333:B333"/>
    <mergeCell ref="L404:M404"/>
    <mergeCell ref="U404:V404"/>
    <mergeCell ref="W404:Y404"/>
    <mergeCell ref="A422:B423"/>
    <mergeCell ref="C422:I423"/>
    <mergeCell ref="J422:K423"/>
    <mergeCell ref="L422:M423"/>
    <mergeCell ref="N395:O397"/>
    <mergeCell ref="P395:Q397"/>
    <mergeCell ref="R395:Y397"/>
    <mergeCell ref="A401:B401"/>
    <mergeCell ref="C401:I401"/>
    <mergeCell ref="J401:K401"/>
    <mergeCell ref="L401:M401"/>
    <mergeCell ref="P401:R401"/>
    <mergeCell ref="U401:V401"/>
    <mergeCell ref="W401:Y401"/>
    <mergeCell ref="W414:Y414"/>
    <mergeCell ref="W403:Y403"/>
    <mergeCell ref="A405:B405"/>
    <mergeCell ref="L405:M405"/>
    <mergeCell ref="U405:V405"/>
    <mergeCell ref="W405:Y405"/>
    <mergeCell ref="A406:B406"/>
    <mergeCell ref="N470:Q472"/>
    <mergeCell ref="R470:Y472"/>
    <mergeCell ref="A471:M471"/>
    <mergeCell ref="W435:Y436"/>
    <mergeCell ref="A441:H442"/>
    <mergeCell ref="I441:J442"/>
    <mergeCell ref="M453:M455"/>
    <mergeCell ref="N453:P455"/>
    <mergeCell ref="Q453:Q455"/>
    <mergeCell ref="R453:R455"/>
    <mergeCell ref="T453:V454"/>
    <mergeCell ref="T455:V455"/>
    <mergeCell ref="A472:M472"/>
    <mergeCell ref="L482:M482"/>
    <mergeCell ref="U482:V482"/>
    <mergeCell ref="W482:Y482"/>
    <mergeCell ref="A500:B501"/>
    <mergeCell ref="C500:I501"/>
    <mergeCell ref="J500:K501"/>
    <mergeCell ref="L500:M501"/>
    <mergeCell ref="N473:O475"/>
    <mergeCell ref="P473:Q475"/>
    <mergeCell ref="R473:Y475"/>
    <mergeCell ref="A479:B479"/>
    <mergeCell ref="C479:I479"/>
    <mergeCell ref="J479:K479"/>
    <mergeCell ref="L479:M479"/>
    <mergeCell ref="P479:R479"/>
    <mergeCell ref="U479:V479"/>
    <mergeCell ref="W479:Y479"/>
    <mergeCell ref="W494:Y494"/>
    <mergeCell ref="W490:Y490"/>
    <mergeCell ref="W491:Y491"/>
    <mergeCell ref="W488:Y488"/>
    <mergeCell ref="W489:Y489"/>
    <mergeCell ref="W486:Y486"/>
    <mergeCell ref="A487:B487"/>
    <mergeCell ref="H544:R544"/>
    <mergeCell ref="T544:Y544"/>
    <mergeCell ref="A519:H520"/>
    <mergeCell ref="I519:J520"/>
    <mergeCell ref="M531:M533"/>
    <mergeCell ref="N531:P533"/>
    <mergeCell ref="Q531:Q533"/>
    <mergeCell ref="R531:R533"/>
    <mergeCell ref="O513:O514"/>
    <mergeCell ref="P513:R514"/>
    <mergeCell ref="T513:T514"/>
    <mergeCell ref="U513:V514"/>
    <mergeCell ref="W513:Y514"/>
    <mergeCell ref="U517:V517"/>
    <mergeCell ref="T531:V532"/>
    <mergeCell ref="T533:V533"/>
    <mergeCell ref="U522:V522"/>
    <mergeCell ref="U523:V523"/>
    <mergeCell ref="U520:V520"/>
    <mergeCell ref="U521:V521"/>
    <mergeCell ref="U519:V519"/>
    <mergeCell ref="U518:V518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topLeftCell="A316" zoomScale="85" zoomScaleSheetLayoutView="85" workbookViewId="0">
      <selection activeCell="J328" sqref="J328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04" t="s">
        <v>177</v>
      </c>
      <c r="B13" s="1005"/>
      <c r="C13" s="398" t="s">
        <v>175</v>
      </c>
      <c r="D13" s="401"/>
      <c r="E13" s="402"/>
      <c r="F13" s="402"/>
      <c r="G13" s="402"/>
      <c r="H13" s="402"/>
      <c r="I13" s="402"/>
      <c r="J13" s="779">
        <f>'[7]M.(4)'!$Q$19*J12</f>
        <v>40.988523058700004</v>
      </c>
      <c r="K13" s="728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04" t="s">
        <v>178</v>
      </c>
      <c r="B14" s="1005"/>
      <c r="C14" s="398" t="s">
        <v>176</v>
      </c>
      <c r="D14" s="401"/>
      <c r="E14" s="402"/>
      <c r="F14" s="402"/>
      <c r="G14" s="402"/>
      <c r="H14" s="402"/>
      <c r="I14" s="402"/>
      <c r="J14" s="779">
        <f>'[7]M.(4)'!$Q$20*J12</f>
        <v>4.6040545416676686</v>
      </c>
      <c r="K14" s="728" t="s">
        <v>193</v>
      </c>
      <c r="L14" s="999"/>
      <c r="M14" s="1000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997" t="s">
        <v>182</v>
      </c>
      <c r="B15" s="998"/>
      <c r="C15" s="637" t="s">
        <v>180</v>
      </c>
      <c r="D15" s="401"/>
      <c r="E15" s="402"/>
      <c r="F15" s="402"/>
      <c r="G15" s="402"/>
      <c r="H15" s="402"/>
      <c r="I15" s="402"/>
      <c r="J15" s="779">
        <f>'[7]M.(4)'!$Q$26*J12</f>
        <v>4.9264250000000001</v>
      </c>
      <c r="K15" s="728" t="s">
        <v>193</v>
      </c>
      <c r="L15" s="999"/>
      <c r="M15" s="1000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997" t="s">
        <v>183</v>
      </c>
      <c r="B16" s="998"/>
      <c r="C16" s="637" t="s">
        <v>181</v>
      </c>
      <c r="D16" s="401"/>
      <c r="E16" s="402"/>
      <c r="F16" s="402"/>
      <c r="G16" s="402"/>
      <c r="H16" s="402"/>
      <c r="I16" s="402"/>
      <c r="J16" s="779">
        <f>'[7]M.(4)'!$Q$27*J12</f>
        <v>29.683091686723614</v>
      </c>
      <c r="K16" s="728" t="s">
        <v>193</v>
      </c>
      <c r="L16" s="999"/>
      <c r="M16" s="1000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997" t="s">
        <v>184</v>
      </c>
      <c r="B17" s="998"/>
      <c r="C17" s="637" t="s">
        <v>54</v>
      </c>
      <c r="D17" s="401"/>
      <c r="E17" s="402"/>
      <c r="F17" s="402"/>
      <c r="G17" s="402"/>
      <c r="H17" s="402"/>
      <c r="I17" s="402"/>
      <c r="J17" s="779">
        <f>'[7]M.(4)'!$Q$28*J12</f>
        <v>117.20800000000001</v>
      </c>
      <c r="K17" s="728" t="s">
        <v>194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985"/>
      <c r="B18" s="986"/>
      <c r="C18" s="443"/>
      <c r="D18" s="444"/>
      <c r="E18" s="445"/>
      <c r="F18" s="445"/>
      <c r="G18" s="445"/>
      <c r="H18" s="445"/>
      <c r="I18" s="445"/>
      <c r="J18" s="789"/>
      <c r="K18" s="790"/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985"/>
      <c r="B19" s="986"/>
      <c r="C19" s="443"/>
      <c r="D19" s="444"/>
      <c r="E19" s="445"/>
      <c r="F19" s="445"/>
      <c r="G19" s="445"/>
      <c r="H19" s="445"/>
      <c r="I19" s="445"/>
      <c r="J19" s="780"/>
      <c r="K19" s="791"/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985"/>
      <c r="B20" s="986"/>
      <c r="C20" s="443"/>
      <c r="D20" s="444"/>
      <c r="E20" s="445"/>
      <c r="F20" s="445"/>
      <c r="G20" s="445"/>
      <c r="H20" s="445"/>
      <c r="I20" s="445"/>
      <c r="J20" s="780"/>
      <c r="K20" s="791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985"/>
      <c r="B21" s="986"/>
      <c r="C21" s="443"/>
      <c r="D21" s="444"/>
      <c r="E21" s="445"/>
      <c r="F21" s="445"/>
      <c r="G21" s="445"/>
      <c r="H21" s="445"/>
      <c r="I21" s="445"/>
      <c r="J21" s="780"/>
      <c r="K21" s="791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985"/>
      <c r="B22" s="986"/>
      <c r="C22" s="443"/>
      <c r="D22" s="444"/>
      <c r="E22" s="445"/>
      <c r="F22" s="445"/>
      <c r="G22" s="445"/>
      <c r="H22" s="445"/>
      <c r="I22" s="445"/>
      <c r="J22" s="780"/>
      <c r="K22" s="791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985"/>
      <c r="B23" s="986"/>
      <c r="C23" s="443"/>
      <c r="D23" s="444"/>
      <c r="E23" s="445"/>
      <c r="F23" s="445"/>
      <c r="G23" s="445"/>
      <c r="H23" s="445"/>
      <c r="I23" s="445"/>
      <c r="J23" s="780"/>
      <c r="K23" s="791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985"/>
      <c r="B24" s="986"/>
      <c r="C24" s="443"/>
      <c r="D24" s="444"/>
      <c r="E24" s="445"/>
      <c r="F24" s="445"/>
      <c r="G24" s="445"/>
      <c r="H24" s="445"/>
      <c r="I24" s="445"/>
      <c r="J24" s="780"/>
      <c r="K24" s="791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985"/>
      <c r="B25" s="986"/>
      <c r="C25" s="443"/>
      <c r="D25" s="444"/>
      <c r="E25" s="445"/>
      <c r="F25" s="445"/>
      <c r="G25" s="445"/>
      <c r="H25" s="445"/>
      <c r="I25" s="445"/>
      <c r="J25" s="780"/>
      <c r="K25" s="791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985"/>
      <c r="B26" s="986"/>
      <c r="C26" s="443"/>
      <c r="D26" s="444"/>
      <c r="E26" s="445"/>
      <c r="F26" s="445"/>
      <c r="G26" s="445"/>
      <c r="H26" s="445"/>
      <c r="I26" s="445"/>
      <c r="J26" s="780"/>
      <c r="K26" s="791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985"/>
      <c r="B27" s="986"/>
      <c r="C27" s="443"/>
      <c r="D27" s="444"/>
      <c r="E27" s="445"/>
      <c r="F27" s="445"/>
      <c r="G27" s="445"/>
      <c r="H27" s="445"/>
      <c r="I27" s="445"/>
      <c r="J27" s="780"/>
      <c r="K27" s="791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461"/>
      <c r="B28" s="462"/>
      <c r="C28" s="463"/>
      <c r="D28" s="464"/>
      <c r="E28" s="464"/>
      <c r="F28" s="464"/>
      <c r="G28" s="464"/>
      <c r="H28" s="464"/>
      <c r="I28" s="464"/>
      <c r="J28" s="781"/>
      <c r="K28" s="792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J16</f>
        <v>29.683091686723614</v>
      </c>
      <c r="K35" s="728" t="s">
        <v>193</v>
      </c>
      <c r="L35" s="725">
        <f>J35</f>
        <v>29.683091686723614</v>
      </c>
      <c r="M35" s="726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190</v>
      </c>
      <c r="D36" s="562"/>
      <c r="E36" s="567"/>
      <c r="F36" s="562"/>
      <c r="G36" s="562"/>
      <c r="H36" s="562"/>
      <c r="I36" s="568"/>
      <c r="J36" s="730">
        <f>J14</f>
        <v>4.6040545416676686</v>
      </c>
      <c r="K36" s="728" t="s">
        <v>193</v>
      </c>
      <c r="L36" s="725">
        <f t="shared" ref="L36" si="0">J36</f>
        <v>4.6040545416676686</v>
      </c>
      <c r="M36" s="726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/>
      <c r="B37" s="1013"/>
      <c r="C37" s="566"/>
      <c r="D37" s="562"/>
      <c r="E37" s="570"/>
      <c r="F37" s="562"/>
      <c r="G37" s="562"/>
      <c r="H37" s="562"/>
      <c r="I37" s="568"/>
      <c r="J37" s="565"/>
      <c r="K37" s="728"/>
      <c r="L37" s="725"/>
      <c r="M37" s="726"/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/>
      <c r="B38" s="1013"/>
      <c r="C38" s="573"/>
      <c r="D38" s="574"/>
      <c r="E38" s="574"/>
      <c r="F38" s="574"/>
      <c r="G38" s="574"/>
      <c r="H38" s="574"/>
      <c r="I38" s="574"/>
      <c r="J38" s="731"/>
      <c r="K38" s="732"/>
      <c r="L38" s="733"/>
      <c r="M38" s="727"/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738"/>
      <c r="K39" s="732"/>
      <c r="L39" s="733"/>
      <c r="M39" s="727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738"/>
      <c r="K40" s="744"/>
      <c r="L40" s="733"/>
      <c r="M40" s="727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784"/>
      <c r="K41" s="745"/>
      <c r="L41" s="734"/>
      <c r="M41" s="787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784"/>
      <c r="K42" s="746"/>
      <c r="L42" s="734"/>
      <c r="M42" s="787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784"/>
      <c r="K43" s="747"/>
      <c r="L43" s="734"/>
      <c r="M43" s="787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784"/>
      <c r="K44" s="748"/>
      <c r="L44" s="734"/>
      <c r="M44" s="787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785"/>
      <c r="K45" s="747"/>
      <c r="L45" s="734"/>
      <c r="M45" s="787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785"/>
      <c r="K46" s="747"/>
      <c r="L46" s="734"/>
      <c r="M46" s="787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786"/>
      <c r="K47" s="749"/>
      <c r="L47" s="735"/>
      <c r="M47" s="788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04" t="s">
        <v>177</v>
      </c>
      <c r="B91" s="1005"/>
      <c r="C91" s="398" t="s">
        <v>175</v>
      </c>
      <c r="D91" s="401"/>
      <c r="E91" s="402"/>
      <c r="F91" s="402"/>
      <c r="G91" s="402"/>
      <c r="H91" s="402"/>
      <c r="I91" s="402"/>
      <c r="J91" s="779">
        <f>'[7]M.(4)'!$Q$19*J90</f>
        <v>42.648558242577352</v>
      </c>
      <c r="K91" s="728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04" t="s">
        <v>178</v>
      </c>
      <c r="B92" s="1005"/>
      <c r="C92" s="398" t="s">
        <v>176</v>
      </c>
      <c r="D92" s="401"/>
      <c r="E92" s="402"/>
      <c r="F92" s="402"/>
      <c r="G92" s="402"/>
      <c r="H92" s="402"/>
      <c r="I92" s="402"/>
      <c r="J92" s="779">
        <f>'[7]M.(4)'!$Q$20*J90</f>
        <v>4.7905187506052087</v>
      </c>
      <c r="K92" s="728" t="s">
        <v>193</v>
      </c>
      <c r="L92" s="999"/>
      <c r="M92" s="1000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997" t="s">
        <v>182</v>
      </c>
      <c r="B93" s="998"/>
      <c r="C93" s="637" t="s">
        <v>180</v>
      </c>
      <c r="D93" s="401"/>
      <c r="E93" s="402"/>
      <c r="F93" s="402"/>
      <c r="G93" s="402"/>
      <c r="H93" s="402"/>
      <c r="I93" s="402"/>
      <c r="J93" s="779">
        <f>'[7]M.(4)'!$Q$26*J90</f>
        <v>5.1259452124999996</v>
      </c>
      <c r="K93" s="728" t="s">
        <v>193</v>
      </c>
      <c r="L93" s="999"/>
      <c r="M93" s="1000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997" t="s">
        <v>183</v>
      </c>
      <c r="B94" s="998"/>
      <c r="C94" s="637" t="s">
        <v>181</v>
      </c>
      <c r="D94" s="401"/>
      <c r="E94" s="402"/>
      <c r="F94" s="402"/>
      <c r="G94" s="402"/>
      <c r="H94" s="402"/>
      <c r="I94" s="402"/>
      <c r="J94" s="779">
        <f>'[7]M.(4)'!$Q$27*J90</f>
        <v>30.885256900035916</v>
      </c>
      <c r="K94" s="728" t="s">
        <v>193</v>
      </c>
      <c r="L94" s="999"/>
      <c r="M94" s="1000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997" t="s">
        <v>184</v>
      </c>
      <c r="B95" s="998"/>
      <c r="C95" s="637" t="s">
        <v>54</v>
      </c>
      <c r="D95" s="401"/>
      <c r="E95" s="402"/>
      <c r="F95" s="402"/>
      <c r="G95" s="402"/>
      <c r="H95" s="402"/>
      <c r="I95" s="402"/>
      <c r="J95" s="779">
        <f>'[7]M.(4)'!$Q$28*J90</f>
        <v>121.95492400000001</v>
      </c>
      <c r="K95" s="728" t="s">
        <v>194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985"/>
      <c r="B96" s="986"/>
      <c r="C96" s="443"/>
      <c r="D96" s="444"/>
      <c r="E96" s="445"/>
      <c r="F96" s="445"/>
      <c r="G96" s="445"/>
      <c r="H96" s="445"/>
      <c r="I96" s="445"/>
      <c r="J96" s="789"/>
      <c r="K96" s="790"/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985"/>
      <c r="B97" s="986"/>
      <c r="C97" s="443"/>
      <c r="D97" s="444"/>
      <c r="E97" s="445"/>
      <c r="F97" s="445"/>
      <c r="G97" s="445"/>
      <c r="H97" s="445"/>
      <c r="I97" s="445"/>
      <c r="J97" s="780"/>
      <c r="K97" s="791"/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985"/>
      <c r="B98" s="986"/>
      <c r="C98" s="443"/>
      <c r="D98" s="444"/>
      <c r="E98" s="445"/>
      <c r="F98" s="445"/>
      <c r="G98" s="445"/>
      <c r="H98" s="445"/>
      <c r="I98" s="445"/>
      <c r="J98" s="780"/>
      <c r="K98" s="791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780"/>
      <c r="K99" s="791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780"/>
      <c r="K100" s="791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780"/>
      <c r="K101" s="791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780"/>
      <c r="K102" s="791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780"/>
      <c r="K103" s="791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780"/>
      <c r="K104" s="791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780"/>
      <c r="K105" s="791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781"/>
      <c r="K106" s="792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J94</f>
        <v>30.885256900035916</v>
      </c>
      <c r="K113" s="728" t="s">
        <v>193</v>
      </c>
      <c r="L113" s="725">
        <f>J113</f>
        <v>30.885256900035916</v>
      </c>
      <c r="M113" s="726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190</v>
      </c>
      <c r="D114" s="562"/>
      <c r="E114" s="567"/>
      <c r="F114" s="562"/>
      <c r="G114" s="562"/>
      <c r="H114" s="562"/>
      <c r="I114" s="568"/>
      <c r="J114" s="730">
        <f>J92</f>
        <v>4.7905187506052087</v>
      </c>
      <c r="K114" s="728" t="s">
        <v>193</v>
      </c>
      <c r="L114" s="725">
        <f t="shared" ref="L114" si="1">J114</f>
        <v>4.7905187506052087</v>
      </c>
      <c r="M114" s="726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/>
      <c r="B115" s="1013"/>
      <c r="C115" s="566"/>
      <c r="D115" s="562"/>
      <c r="E115" s="570"/>
      <c r="F115" s="562"/>
      <c r="G115" s="562"/>
      <c r="H115" s="562"/>
      <c r="I115" s="568"/>
      <c r="J115" s="565"/>
      <c r="K115" s="728"/>
      <c r="L115" s="725"/>
      <c r="M115" s="726"/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/>
      <c r="B116" s="1013"/>
      <c r="C116" s="573"/>
      <c r="D116" s="574"/>
      <c r="E116" s="574"/>
      <c r="F116" s="574"/>
      <c r="G116" s="574"/>
      <c r="H116" s="574"/>
      <c r="I116" s="574"/>
      <c r="J116" s="731"/>
      <c r="K116" s="732"/>
      <c r="L116" s="733"/>
      <c r="M116" s="727"/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738"/>
      <c r="K117" s="732"/>
      <c r="L117" s="733"/>
      <c r="M117" s="727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738"/>
      <c r="K118" s="744"/>
      <c r="L118" s="733"/>
      <c r="M118" s="727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784"/>
      <c r="K119" s="745"/>
      <c r="L119" s="734"/>
      <c r="M119" s="78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784"/>
      <c r="K120" s="746"/>
      <c r="L120" s="734"/>
      <c r="M120" s="78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784"/>
      <c r="K121" s="747"/>
      <c r="L121" s="734"/>
      <c r="M121" s="78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784"/>
      <c r="K122" s="748"/>
      <c r="L122" s="734"/>
      <c r="M122" s="78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785"/>
      <c r="K123" s="747"/>
      <c r="L123" s="734"/>
      <c r="M123" s="78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785"/>
      <c r="K124" s="747"/>
      <c r="L124" s="734"/>
      <c r="M124" s="78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786"/>
      <c r="K125" s="749"/>
      <c r="L125" s="735"/>
      <c r="M125" s="788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1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04" t="s">
        <v>177</v>
      </c>
      <c r="B169" s="1005"/>
      <c r="C169" s="398" t="s">
        <v>175</v>
      </c>
      <c r="D169" s="401"/>
      <c r="E169" s="402"/>
      <c r="F169" s="402"/>
      <c r="G169" s="402"/>
      <c r="H169" s="402"/>
      <c r="I169" s="402"/>
      <c r="J169" s="779">
        <f>'[7]M.(4)'!$Q$19*J168</f>
        <v>40.924112522464895</v>
      </c>
      <c r="K169" s="728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04" t="s">
        <v>178</v>
      </c>
      <c r="B170" s="1005"/>
      <c r="C170" s="398" t="s">
        <v>176</v>
      </c>
      <c r="D170" s="401"/>
      <c r="E170" s="402"/>
      <c r="F170" s="402"/>
      <c r="G170" s="402"/>
      <c r="H170" s="402"/>
      <c r="I170" s="402"/>
      <c r="J170" s="779">
        <f>'[7]M.(4)'!$Q$20*J168</f>
        <v>4.5968195988164755</v>
      </c>
      <c r="K170" s="728" t="s">
        <v>193</v>
      </c>
      <c r="L170" s="999"/>
      <c r="M170" s="1000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997" t="s">
        <v>182</v>
      </c>
      <c r="B171" s="998"/>
      <c r="C171" s="637" t="s">
        <v>180</v>
      </c>
      <c r="D171" s="401"/>
      <c r="E171" s="402"/>
      <c r="F171" s="402"/>
      <c r="G171" s="402"/>
      <c r="H171" s="402"/>
      <c r="I171" s="402"/>
      <c r="J171" s="779">
        <f>'[7]M.(4)'!$Q$26*J168</f>
        <v>4.918683474999999</v>
      </c>
      <c r="K171" s="728" t="s">
        <v>193</v>
      </c>
      <c r="L171" s="999"/>
      <c r="M171" s="1000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997" t="s">
        <v>183</v>
      </c>
      <c r="B172" s="998"/>
      <c r="C172" s="637" t="s">
        <v>181</v>
      </c>
      <c r="D172" s="401"/>
      <c r="E172" s="402"/>
      <c r="F172" s="402"/>
      <c r="G172" s="402"/>
      <c r="H172" s="402"/>
      <c r="I172" s="402"/>
      <c r="J172" s="779">
        <f>'[7]M.(4)'!$Q$27*J168</f>
        <v>29.636446828358757</v>
      </c>
      <c r="K172" s="728" t="s">
        <v>193</v>
      </c>
      <c r="L172" s="999"/>
      <c r="M172" s="1000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997" t="s">
        <v>184</v>
      </c>
      <c r="B173" s="998"/>
      <c r="C173" s="637" t="s">
        <v>54</v>
      </c>
      <c r="D173" s="401"/>
      <c r="E173" s="402"/>
      <c r="F173" s="402"/>
      <c r="G173" s="402"/>
      <c r="H173" s="402"/>
      <c r="I173" s="402"/>
      <c r="J173" s="779">
        <f>'[7]M.(4)'!$Q$28*J168</f>
        <v>117.023816</v>
      </c>
      <c r="K173" s="728" t="s">
        <v>194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985"/>
      <c r="B174" s="986"/>
      <c r="C174" s="443"/>
      <c r="D174" s="444"/>
      <c r="E174" s="445"/>
      <c r="F174" s="445"/>
      <c r="G174" s="445"/>
      <c r="H174" s="445"/>
      <c r="I174" s="445"/>
      <c r="J174" s="789"/>
      <c r="K174" s="790"/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985"/>
      <c r="B175" s="986"/>
      <c r="C175" s="443"/>
      <c r="D175" s="444"/>
      <c r="E175" s="445"/>
      <c r="F175" s="445"/>
      <c r="G175" s="445"/>
      <c r="H175" s="445"/>
      <c r="I175" s="445"/>
      <c r="J175" s="780"/>
      <c r="K175" s="791"/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985"/>
      <c r="B176" s="986"/>
      <c r="C176" s="443"/>
      <c r="D176" s="444"/>
      <c r="E176" s="445"/>
      <c r="F176" s="445"/>
      <c r="G176" s="445"/>
      <c r="H176" s="445"/>
      <c r="I176" s="445"/>
      <c r="J176" s="780"/>
      <c r="K176" s="791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780"/>
      <c r="K177" s="791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780"/>
      <c r="K178" s="791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780"/>
      <c r="K179" s="791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780"/>
      <c r="K180" s="791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780"/>
      <c r="K181" s="791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780"/>
      <c r="K182" s="791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780"/>
      <c r="K183" s="791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781"/>
      <c r="K184" s="792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J172</f>
        <v>29.636446828358757</v>
      </c>
      <c r="K191" s="728" t="s">
        <v>193</v>
      </c>
      <c r="L191" s="725">
        <f>J191</f>
        <v>29.636446828358757</v>
      </c>
      <c r="M191" s="726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190</v>
      </c>
      <c r="D192" s="562"/>
      <c r="E192" s="567"/>
      <c r="F192" s="562"/>
      <c r="G192" s="562"/>
      <c r="H192" s="562"/>
      <c r="I192" s="568"/>
      <c r="J192" s="730">
        <f>J170</f>
        <v>4.5968195988164755</v>
      </c>
      <c r="K192" s="728" t="s">
        <v>193</v>
      </c>
      <c r="L192" s="725">
        <f t="shared" ref="L192" si="2">J192</f>
        <v>4.5968195988164755</v>
      </c>
      <c r="M192" s="726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/>
      <c r="B193" s="1013"/>
      <c r="C193" s="566"/>
      <c r="D193" s="562"/>
      <c r="E193" s="570"/>
      <c r="F193" s="562"/>
      <c r="G193" s="562"/>
      <c r="H193" s="562"/>
      <c r="I193" s="568"/>
      <c r="J193" s="565"/>
      <c r="K193" s="728"/>
      <c r="L193" s="725"/>
      <c r="M193" s="726"/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/>
      <c r="B194" s="1013"/>
      <c r="C194" s="573"/>
      <c r="D194" s="574"/>
      <c r="E194" s="574"/>
      <c r="F194" s="574"/>
      <c r="G194" s="574"/>
      <c r="H194" s="574"/>
      <c r="I194" s="574"/>
      <c r="J194" s="731"/>
      <c r="K194" s="732"/>
      <c r="L194" s="733"/>
      <c r="M194" s="727"/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738"/>
      <c r="K195" s="732"/>
      <c r="L195" s="733"/>
      <c r="M195" s="727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738"/>
      <c r="K196" s="744"/>
      <c r="L196" s="733"/>
      <c r="M196" s="727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784"/>
      <c r="K197" s="745"/>
      <c r="L197" s="734"/>
      <c r="M197" s="78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784"/>
      <c r="K198" s="746"/>
      <c r="L198" s="734"/>
      <c r="M198" s="78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784"/>
      <c r="K199" s="747"/>
      <c r="L199" s="734"/>
      <c r="M199" s="78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784"/>
      <c r="K200" s="748"/>
      <c r="L200" s="734"/>
      <c r="M200" s="78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785"/>
      <c r="K201" s="747"/>
      <c r="L201" s="734"/>
      <c r="M201" s="78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785"/>
      <c r="K202" s="747"/>
      <c r="L202" s="734"/>
      <c r="M202" s="78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786"/>
      <c r="K203" s="749"/>
      <c r="L203" s="735"/>
      <c r="M203" s="788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04" t="s">
        <v>177</v>
      </c>
      <c r="B247" s="1005"/>
      <c r="C247" s="398" t="s">
        <v>175</v>
      </c>
      <c r="D247" s="401"/>
      <c r="E247" s="402"/>
      <c r="F247" s="402"/>
      <c r="G247" s="402"/>
      <c r="H247" s="402"/>
      <c r="I247" s="402"/>
      <c r="J247" s="779">
        <f>'[7]M.(4)'!$Q$19*J246</f>
        <v>43.219469813752099</v>
      </c>
      <c r="K247" s="728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04" t="s">
        <v>178</v>
      </c>
      <c r="B248" s="1005"/>
      <c r="C248" s="398" t="s">
        <v>176</v>
      </c>
      <c r="D248" s="401"/>
      <c r="E248" s="402"/>
      <c r="F248" s="402"/>
      <c r="G248" s="402"/>
      <c r="H248" s="402"/>
      <c r="I248" s="402"/>
      <c r="J248" s="779">
        <f>'[7]M.(4)'!$Q$20*J246</f>
        <v>4.8546466531498655</v>
      </c>
      <c r="K248" s="728" t="s">
        <v>193</v>
      </c>
      <c r="L248" s="999"/>
      <c r="M248" s="1000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997" t="s">
        <v>182</v>
      </c>
      <c r="B249" s="998"/>
      <c r="C249" s="637" t="s">
        <v>180</v>
      </c>
      <c r="D249" s="401"/>
      <c r="E249" s="402"/>
      <c r="F249" s="402"/>
      <c r="G249" s="402"/>
      <c r="H249" s="402"/>
      <c r="I249" s="402"/>
      <c r="J249" s="779">
        <f>'[7]M.(4)'!$Q$26*J246</f>
        <v>5.1945632750000001</v>
      </c>
      <c r="K249" s="728" t="s">
        <v>193</v>
      </c>
      <c r="L249" s="999"/>
      <c r="M249" s="1000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997" t="s">
        <v>183</v>
      </c>
      <c r="B250" s="998"/>
      <c r="C250" s="637" t="s">
        <v>181</v>
      </c>
      <c r="D250" s="401"/>
      <c r="E250" s="402"/>
      <c r="F250" s="402"/>
      <c r="G250" s="402"/>
      <c r="H250" s="402"/>
      <c r="I250" s="402"/>
      <c r="J250" s="779">
        <f>'[7]M.(4)'!$Q$27*J246</f>
        <v>31.298699962815284</v>
      </c>
      <c r="K250" s="728" t="s">
        <v>193</v>
      </c>
      <c r="L250" s="999"/>
      <c r="M250" s="1000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997" t="s">
        <v>184</v>
      </c>
      <c r="B251" s="998"/>
      <c r="C251" s="637" t="s">
        <v>54</v>
      </c>
      <c r="D251" s="401"/>
      <c r="E251" s="402"/>
      <c r="F251" s="402"/>
      <c r="G251" s="402"/>
      <c r="H251" s="402"/>
      <c r="I251" s="402"/>
      <c r="J251" s="779">
        <f>'[7]M.(4)'!$Q$28*J246</f>
        <v>123.58746400000001</v>
      </c>
      <c r="K251" s="728" t="s">
        <v>194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985"/>
      <c r="B252" s="986"/>
      <c r="C252" s="443"/>
      <c r="D252" s="444"/>
      <c r="E252" s="445"/>
      <c r="F252" s="445"/>
      <c r="G252" s="445"/>
      <c r="H252" s="445"/>
      <c r="I252" s="445"/>
      <c r="J252" s="789"/>
      <c r="K252" s="790"/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985"/>
      <c r="B253" s="986"/>
      <c r="C253" s="443"/>
      <c r="D253" s="444"/>
      <c r="E253" s="445"/>
      <c r="F253" s="445"/>
      <c r="G253" s="445"/>
      <c r="H253" s="445"/>
      <c r="I253" s="445"/>
      <c r="J253" s="780"/>
      <c r="K253" s="791"/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985"/>
      <c r="B254" s="986"/>
      <c r="C254" s="443"/>
      <c r="D254" s="444"/>
      <c r="E254" s="445"/>
      <c r="F254" s="445"/>
      <c r="G254" s="445"/>
      <c r="H254" s="445"/>
      <c r="I254" s="445"/>
      <c r="J254" s="780"/>
      <c r="K254" s="791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780"/>
      <c r="K255" s="791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780"/>
      <c r="K256" s="791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780"/>
      <c r="K257" s="791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780"/>
      <c r="K258" s="791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780"/>
      <c r="K259" s="791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780"/>
      <c r="K260" s="791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780"/>
      <c r="K261" s="791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781"/>
      <c r="K262" s="792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J250</f>
        <v>31.298699962815284</v>
      </c>
      <c r="K269" s="728" t="s">
        <v>193</v>
      </c>
      <c r="L269" s="725">
        <f>J269</f>
        <v>31.298699962815284</v>
      </c>
      <c r="M269" s="726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190</v>
      </c>
      <c r="D270" s="562"/>
      <c r="E270" s="567"/>
      <c r="F270" s="562"/>
      <c r="G270" s="562"/>
      <c r="H270" s="562"/>
      <c r="I270" s="568"/>
      <c r="J270" s="730">
        <f>J248</f>
        <v>4.8546466531498655</v>
      </c>
      <c r="K270" s="728" t="s">
        <v>193</v>
      </c>
      <c r="L270" s="725">
        <f t="shared" ref="L270" si="3">J270</f>
        <v>4.8546466531498655</v>
      </c>
      <c r="M270" s="726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/>
      <c r="B271" s="1013"/>
      <c r="C271" s="566"/>
      <c r="D271" s="562"/>
      <c r="E271" s="570"/>
      <c r="F271" s="562"/>
      <c r="G271" s="562"/>
      <c r="H271" s="562"/>
      <c r="I271" s="568"/>
      <c r="J271" s="565"/>
      <c r="K271" s="728"/>
      <c r="L271" s="725"/>
      <c r="M271" s="726"/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/>
      <c r="B272" s="1013"/>
      <c r="C272" s="573"/>
      <c r="D272" s="574"/>
      <c r="E272" s="574"/>
      <c r="F272" s="574"/>
      <c r="G272" s="574"/>
      <c r="H272" s="574"/>
      <c r="I272" s="574"/>
      <c r="J272" s="731"/>
      <c r="K272" s="732"/>
      <c r="L272" s="733"/>
      <c r="M272" s="727"/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738"/>
      <c r="K273" s="732"/>
      <c r="L273" s="733"/>
      <c r="M273" s="727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738"/>
      <c r="K274" s="744"/>
      <c r="L274" s="733"/>
      <c r="M274" s="727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784"/>
      <c r="K275" s="745"/>
      <c r="L275" s="734"/>
      <c r="M275" s="78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784"/>
      <c r="K276" s="746"/>
      <c r="L276" s="734"/>
      <c r="M276" s="78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784"/>
      <c r="K277" s="747"/>
      <c r="L277" s="734"/>
      <c r="M277" s="78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784"/>
      <c r="K278" s="748"/>
      <c r="L278" s="734"/>
      <c r="M278" s="78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785"/>
      <c r="K279" s="747"/>
      <c r="L279" s="734"/>
      <c r="M279" s="78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785"/>
      <c r="K280" s="747"/>
      <c r="L280" s="734"/>
      <c r="M280" s="78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786"/>
      <c r="K281" s="749"/>
      <c r="L281" s="735"/>
      <c r="M281" s="788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04" t="s">
        <v>177</v>
      </c>
      <c r="B325" s="1005"/>
      <c r="C325" s="398" t="s">
        <v>175</v>
      </c>
      <c r="D325" s="401"/>
      <c r="E325" s="402"/>
      <c r="F325" s="402"/>
      <c r="G325" s="402"/>
      <c r="H325" s="402"/>
      <c r="I325" s="402"/>
      <c r="J325" s="779">
        <f>'[7]M.(4)'!$Q$19*J324</f>
        <v>43.096504244576003</v>
      </c>
      <c r="K325" s="728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04" t="s">
        <v>178</v>
      </c>
      <c r="B326" s="1005"/>
      <c r="C326" s="398" t="s">
        <v>176</v>
      </c>
      <c r="D326" s="401"/>
      <c r="E326" s="402"/>
      <c r="F326" s="402"/>
      <c r="G326" s="402"/>
      <c r="H326" s="402"/>
      <c r="I326" s="402"/>
      <c r="J326" s="779">
        <f>'[7]M.(4)'!$Q$20*J324</f>
        <v>4.8408344895248625</v>
      </c>
      <c r="K326" s="728" t="s">
        <v>193</v>
      </c>
      <c r="L326" s="999"/>
      <c r="M326" s="1000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997" t="s">
        <v>182</v>
      </c>
      <c r="B327" s="998"/>
      <c r="C327" s="637" t="s">
        <v>180</v>
      </c>
      <c r="D327" s="401"/>
      <c r="E327" s="402"/>
      <c r="F327" s="402"/>
      <c r="G327" s="402"/>
      <c r="H327" s="402"/>
      <c r="I327" s="402"/>
      <c r="J327" s="779">
        <f>'[7]M.(4)'!$Q$26*J324</f>
        <v>5.1797839999999997</v>
      </c>
      <c r="K327" s="728" t="s">
        <v>193</v>
      </c>
      <c r="L327" s="999"/>
      <c r="M327" s="1000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997" t="s">
        <v>183</v>
      </c>
      <c r="B328" s="998"/>
      <c r="C328" s="637" t="s">
        <v>181</v>
      </c>
      <c r="D328" s="401"/>
      <c r="E328" s="402"/>
      <c r="F328" s="402"/>
      <c r="G328" s="402"/>
      <c r="H328" s="402"/>
      <c r="I328" s="402"/>
      <c r="J328" s="779">
        <f>'[7]M.(4)'!$Q$27*J324</f>
        <v>31.209650687755111</v>
      </c>
      <c r="K328" s="728" t="s">
        <v>193</v>
      </c>
      <c r="L328" s="999"/>
      <c r="M328" s="1000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997" t="s">
        <v>184</v>
      </c>
      <c r="B329" s="998"/>
      <c r="C329" s="637" t="s">
        <v>54</v>
      </c>
      <c r="D329" s="401"/>
      <c r="E329" s="402"/>
      <c r="F329" s="402"/>
      <c r="G329" s="402"/>
      <c r="H329" s="402"/>
      <c r="I329" s="402"/>
      <c r="J329" s="779">
        <f>'[7]M.(4)'!$Q$28*J324</f>
        <v>123.23584000000001</v>
      </c>
      <c r="K329" s="728" t="s">
        <v>194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985"/>
      <c r="B330" s="986"/>
      <c r="C330" s="443"/>
      <c r="D330" s="444"/>
      <c r="E330" s="445"/>
      <c r="F330" s="445"/>
      <c r="G330" s="445"/>
      <c r="H330" s="445"/>
      <c r="I330" s="445"/>
      <c r="J330" s="789"/>
      <c r="K330" s="790"/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985"/>
      <c r="B331" s="986"/>
      <c r="C331" s="443"/>
      <c r="D331" s="444"/>
      <c r="E331" s="445"/>
      <c r="F331" s="445"/>
      <c r="G331" s="445"/>
      <c r="H331" s="445"/>
      <c r="I331" s="445"/>
      <c r="J331" s="780"/>
      <c r="K331" s="791"/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985"/>
      <c r="B332" s="986"/>
      <c r="C332" s="443"/>
      <c r="D332" s="444"/>
      <c r="E332" s="445"/>
      <c r="F332" s="445"/>
      <c r="G332" s="445"/>
      <c r="H332" s="445"/>
      <c r="I332" s="445"/>
      <c r="J332" s="780"/>
      <c r="K332" s="791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780"/>
      <c r="K333" s="791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780"/>
      <c r="K334" s="791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780"/>
      <c r="K335" s="791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780"/>
      <c r="K336" s="791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780"/>
      <c r="K337" s="791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780"/>
      <c r="K338" s="791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780"/>
      <c r="K339" s="791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781"/>
      <c r="K340" s="792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J328</f>
        <v>31.209650687755111</v>
      </c>
      <c r="K347" s="728" t="s">
        <v>193</v>
      </c>
      <c r="L347" s="725">
        <f>J347</f>
        <v>31.209650687755111</v>
      </c>
      <c r="M347" s="726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190</v>
      </c>
      <c r="D348" s="562"/>
      <c r="E348" s="567"/>
      <c r="F348" s="562"/>
      <c r="G348" s="562"/>
      <c r="H348" s="562"/>
      <c r="I348" s="568"/>
      <c r="J348" s="730">
        <f>J326</f>
        <v>4.8408344895248625</v>
      </c>
      <c r="K348" s="728" t="s">
        <v>193</v>
      </c>
      <c r="L348" s="725">
        <f t="shared" ref="L348" si="4">J348</f>
        <v>4.8408344895248625</v>
      </c>
      <c r="M348" s="726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/>
      <c r="B349" s="1013"/>
      <c r="C349" s="566"/>
      <c r="D349" s="562"/>
      <c r="E349" s="570"/>
      <c r="F349" s="562"/>
      <c r="G349" s="562"/>
      <c r="H349" s="562"/>
      <c r="I349" s="568"/>
      <c r="J349" s="565"/>
      <c r="K349" s="728"/>
      <c r="L349" s="725"/>
      <c r="M349" s="726"/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/>
      <c r="B350" s="1013"/>
      <c r="C350" s="573"/>
      <c r="D350" s="574"/>
      <c r="E350" s="574"/>
      <c r="F350" s="574"/>
      <c r="G350" s="574"/>
      <c r="H350" s="574"/>
      <c r="I350" s="574"/>
      <c r="J350" s="731"/>
      <c r="K350" s="732"/>
      <c r="L350" s="733"/>
      <c r="M350" s="727"/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738"/>
      <c r="K351" s="732"/>
      <c r="L351" s="733"/>
      <c r="M351" s="727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738"/>
      <c r="K352" s="744"/>
      <c r="L352" s="733"/>
      <c r="M352" s="727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784"/>
      <c r="K353" s="745"/>
      <c r="L353" s="734"/>
      <c r="M353" s="78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784"/>
      <c r="K354" s="746"/>
      <c r="L354" s="734"/>
      <c r="M354" s="78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784"/>
      <c r="K355" s="747"/>
      <c r="L355" s="734"/>
      <c r="M355" s="78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784"/>
      <c r="K356" s="748"/>
      <c r="L356" s="734"/>
      <c r="M356" s="78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785"/>
      <c r="K357" s="747"/>
      <c r="L357" s="734"/>
      <c r="M357" s="78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785"/>
      <c r="K358" s="747"/>
      <c r="L358" s="734"/>
      <c r="M358" s="78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786"/>
      <c r="K359" s="749"/>
      <c r="L359" s="735"/>
      <c r="M359" s="788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04" t="s">
        <v>177</v>
      </c>
      <c r="B403" s="1005"/>
      <c r="C403" s="398" t="s">
        <v>175</v>
      </c>
      <c r="D403" s="401"/>
      <c r="E403" s="402"/>
      <c r="F403" s="402"/>
      <c r="G403" s="402"/>
      <c r="H403" s="402"/>
      <c r="I403" s="402"/>
      <c r="J403" s="779">
        <f>'[7]M.(4)'!$Q$19*J402</f>
        <v>40.918257019170802</v>
      </c>
      <c r="K403" s="728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04" t="s">
        <v>178</v>
      </c>
      <c r="B404" s="1005"/>
      <c r="C404" s="398" t="s">
        <v>176</v>
      </c>
      <c r="D404" s="401"/>
      <c r="E404" s="402"/>
      <c r="F404" s="402"/>
      <c r="G404" s="402"/>
      <c r="H404" s="402"/>
      <c r="I404" s="402"/>
      <c r="J404" s="779">
        <f>'[7]M.(4)'!$Q$20*J402</f>
        <v>4.596161876739095</v>
      </c>
      <c r="K404" s="728" t="s">
        <v>193</v>
      </c>
      <c r="L404" s="999"/>
      <c r="M404" s="1000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997" t="s">
        <v>182</v>
      </c>
      <c r="B405" s="998"/>
      <c r="C405" s="637" t="s">
        <v>180</v>
      </c>
      <c r="D405" s="401"/>
      <c r="E405" s="402"/>
      <c r="F405" s="402"/>
      <c r="G405" s="402"/>
      <c r="H405" s="402"/>
      <c r="I405" s="402"/>
      <c r="J405" s="779">
        <f>'[7]M.(4)'!$Q$26*J402</f>
        <v>4.9179797000000001</v>
      </c>
      <c r="K405" s="728" t="s">
        <v>193</v>
      </c>
      <c r="L405" s="999"/>
      <c r="M405" s="1000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997" t="s">
        <v>183</v>
      </c>
      <c r="B406" s="998"/>
      <c r="C406" s="637" t="s">
        <v>181</v>
      </c>
      <c r="D406" s="401"/>
      <c r="E406" s="402"/>
      <c r="F406" s="402"/>
      <c r="G406" s="402"/>
      <c r="H406" s="402"/>
      <c r="I406" s="402"/>
      <c r="J406" s="779">
        <f>'[7]M.(4)'!$Q$27*J402</f>
        <v>29.632206386689226</v>
      </c>
      <c r="K406" s="728" t="s">
        <v>193</v>
      </c>
      <c r="L406" s="999"/>
      <c r="M406" s="1000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997" t="s">
        <v>184</v>
      </c>
      <c r="B407" s="998"/>
      <c r="C407" s="637" t="s">
        <v>54</v>
      </c>
      <c r="D407" s="401"/>
      <c r="E407" s="402"/>
      <c r="F407" s="402"/>
      <c r="G407" s="402"/>
      <c r="H407" s="402"/>
      <c r="I407" s="402"/>
      <c r="J407" s="779">
        <f>'[7]M.(4)'!$Q$28*J402</f>
        <v>117.00707200000001</v>
      </c>
      <c r="K407" s="728" t="s">
        <v>194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985"/>
      <c r="B408" s="986"/>
      <c r="C408" s="443"/>
      <c r="D408" s="444"/>
      <c r="E408" s="445"/>
      <c r="F408" s="445"/>
      <c r="G408" s="445"/>
      <c r="H408" s="445"/>
      <c r="I408" s="445"/>
      <c r="J408" s="789"/>
      <c r="K408" s="790"/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985"/>
      <c r="B409" s="986"/>
      <c r="C409" s="443"/>
      <c r="D409" s="444"/>
      <c r="E409" s="445"/>
      <c r="F409" s="445"/>
      <c r="G409" s="445"/>
      <c r="H409" s="445"/>
      <c r="I409" s="445"/>
      <c r="J409" s="780"/>
      <c r="K409" s="791"/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985"/>
      <c r="B410" s="986"/>
      <c r="C410" s="443"/>
      <c r="D410" s="444"/>
      <c r="E410" s="445"/>
      <c r="F410" s="445"/>
      <c r="G410" s="445"/>
      <c r="H410" s="445"/>
      <c r="I410" s="445"/>
      <c r="J410" s="780"/>
      <c r="K410" s="791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780"/>
      <c r="K411" s="791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780"/>
      <c r="K412" s="791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780"/>
      <c r="K413" s="791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780"/>
      <c r="K414" s="791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780"/>
      <c r="K415" s="791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780"/>
      <c r="K416" s="791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780"/>
      <c r="K417" s="791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781"/>
      <c r="K418" s="792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J406</f>
        <v>29.632206386689226</v>
      </c>
      <c r="K425" s="728" t="s">
        <v>193</v>
      </c>
      <c r="L425" s="725">
        <f>J425</f>
        <v>29.632206386689226</v>
      </c>
      <c r="M425" s="726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190</v>
      </c>
      <c r="D426" s="562"/>
      <c r="E426" s="567"/>
      <c r="F426" s="562"/>
      <c r="G426" s="562"/>
      <c r="H426" s="562"/>
      <c r="I426" s="568"/>
      <c r="J426" s="730">
        <f>J404</f>
        <v>4.596161876739095</v>
      </c>
      <c r="K426" s="728" t="s">
        <v>193</v>
      </c>
      <c r="L426" s="725">
        <f t="shared" ref="L426" si="5">J426</f>
        <v>4.596161876739095</v>
      </c>
      <c r="M426" s="726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/>
      <c r="B427" s="1013"/>
      <c r="C427" s="566"/>
      <c r="D427" s="562"/>
      <c r="E427" s="570"/>
      <c r="F427" s="562"/>
      <c r="G427" s="562"/>
      <c r="H427" s="562"/>
      <c r="I427" s="568"/>
      <c r="J427" s="565"/>
      <c r="K427" s="728"/>
      <c r="L427" s="725"/>
      <c r="M427" s="726"/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/>
      <c r="B428" s="1013"/>
      <c r="C428" s="573"/>
      <c r="D428" s="574"/>
      <c r="E428" s="574"/>
      <c r="F428" s="574"/>
      <c r="G428" s="574"/>
      <c r="H428" s="574"/>
      <c r="I428" s="574"/>
      <c r="J428" s="731"/>
      <c r="K428" s="732"/>
      <c r="L428" s="733"/>
      <c r="M428" s="727"/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738"/>
      <c r="K429" s="732"/>
      <c r="L429" s="733"/>
      <c r="M429" s="727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738"/>
      <c r="K430" s="744"/>
      <c r="L430" s="733"/>
      <c r="M430" s="727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784"/>
      <c r="K431" s="745"/>
      <c r="L431" s="734"/>
      <c r="M431" s="78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784"/>
      <c r="K432" s="746"/>
      <c r="L432" s="734"/>
      <c r="M432" s="78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784"/>
      <c r="K433" s="747"/>
      <c r="L433" s="734"/>
      <c r="M433" s="78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784"/>
      <c r="K434" s="748"/>
      <c r="L434" s="734"/>
      <c r="M434" s="78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785"/>
      <c r="K435" s="747"/>
      <c r="L435" s="734"/>
      <c r="M435" s="78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785"/>
      <c r="K436" s="747"/>
      <c r="L436" s="734"/>
      <c r="M436" s="78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786"/>
      <c r="K437" s="749"/>
      <c r="L437" s="735"/>
      <c r="M437" s="788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04" t="s">
        <v>177</v>
      </c>
      <c r="B481" s="1005"/>
      <c r="C481" s="398" t="s">
        <v>175</v>
      </c>
      <c r="D481" s="401"/>
      <c r="E481" s="402"/>
      <c r="F481" s="402"/>
      <c r="G481" s="402"/>
      <c r="H481" s="402"/>
      <c r="I481" s="402"/>
      <c r="J481" s="779">
        <f>'[7]M.(4)'!$Q$19*J480</f>
        <v>40.979739803758854</v>
      </c>
      <c r="K481" s="728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04" t="s">
        <v>178</v>
      </c>
      <c r="B482" s="1005"/>
      <c r="C482" s="398" t="s">
        <v>176</v>
      </c>
      <c r="D482" s="401"/>
      <c r="E482" s="402"/>
      <c r="F482" s="402"/>
      <c r="G482" s="402"/>
      <c r="H482" s="402"/>
      <c r="I482" s="402"/>
      <c r="J482" s="779">
        <f>'[7]M.(4)'!$Q$20*J480</f>
        <v>4.6030679585515966</v>
      </c>
      <c r="K482" s="728" t="s">
        <v>193</v>
      </c>
      <c r="L482" s="999"/>
      <c r="M482" s="1000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997" t="s">
        <v>182</v>
      </c>
      <c r="B483" s="998"/>
      <c r="C483" s="637" t="s">
        <v>180</v>
      </c>
      <c r="D483" s="401"/>
      <c r="E483" s="402"/>
      <c r="F483" s="402"/>
      <c r="G483" s="402"/>
      <c r="H483" s="402"/>
      <c r="I483" s="402"/>
      <c r="J483" s="779">
        <f>'[7]M.(4)'!$Q$26*J480</f>
        <v>4.9253693375000003</v>
      </c>
      <c r="K483" s="728" t="s">
        <v>193</v>
      </c>
      <c r="L483" s="999"/>
      <c r="M483" s="1000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997" t="s">
        <v>183</v>
      </c>
      <c r="B484" s="998"/>
      <c r="C484" s="637" t="s">
        <v>181</v>
      </c>
      <c r="D484" s="401"/>
      <c r="E484" s="402"/>
      <c r="F484" s="402"/>
      <c r="G484" s="402"/>
      <c r="H484" s="402"/>
      <c r="I484" s="402"/>
      <c r="J484" s="779">
        <f>'[7]M.(4)'!$Q$27*J480</f>
        <v>29.676731024219318</v>
      </c>
      <c r="K484" s="728" t="s">
        <v>193</v>
      </c>
      <c r="L484" s="999"/>
      <c r="M484" s="1000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997" t="s">
        <v>184</v>
      </c>
      <c r="B485" s="998"/>
      <c r="C485" s="637" t="s">
        <v>54</v>
      </c>
      <c r="D485" s="401"/>
      <c r="E485" s="402"/>
      <c r="F485" s="402"/>
      <c r="G485" s="402"/>
      <c r="H485" s="402"/>
      <c r="I485" s="402"/>
      <c r="J485" s="779">
        <f>'[7]M.(4)'!$Q$28*J480</f>
        <v>117.18288400000002</v>
      </c>
      <c r="K485" s="728" t="s">
        <v>194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985"/>
      <c r="B486" s="986"/>
      <c r="C486" s="443"/>
      <c r="D486" s="444"/>
      <c r="E486" s="445"/>
      <c r="F486" s="445"/>
      <c r="G486" s="445"/>
      <c r="H486" s="445"/>
      <c r="I486" s="445"/>
      <c r="J486" s="789"/>
      <c r="K486" s="790"/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985"/>
      <c r="B487" s="986"/>
      <c r="C487" s="443"/>
      <c r="D487" s="444"/>
      <c r="E487" s="445"/>
      <c r="F487" s="445"/>
      <c r="G487" s="445"/>
      <c r="H487" s="445"/>
      <c r="I487" s="445"/>
      <c r="J487" s="780"/>
      <c r="K487" s="791"/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985"/>
      <c r="B488" s="986"/>
      <c r="C488" s="443"/>
      <c r="D488" s="444"/>
      <c r="E488" s="445"/>
      <c r="F488" s="445"/>
      <c r="G488" s="445"/>
      <c r="H488" s="445"/>
      <c r="I488" s="445"/>
      <c r="J488" s="780"/>
      <c r="K488" s="791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780"/>
      <c r="K489" s="791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780"/>
      <c r="K490" s="791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780"/>
      <c r="K491" s="791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780"/>
      <c r="K492" s="791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780"/>
      <c r="K493" s="791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780"/>
      <c r="K494" s="791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780"/>
      <c r="K495" s="791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781"/>
      <c r="K496" s="792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J484</f>
        <v>29.676731024219318</v>
      </c>
      <c r="K503" s="728" t="s">
        <v>193</v>
      </c>
      <c r="L503" s="725">
        <f>J503</f>
        <v>29.676731024219318</v>
      </c>
      <c r="M503" s="726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190</v>
      </c>
      <c r="D504" s="562"/>
      <c r="E504" s="567"/>
      <c r="F504" s="562"/>
      <c r="G504" s="562"/>
      <c r="H504" s="562"/>
      <c r="I504" s="568"/>
      <c r="J504" s="730">
        <f>J482</f>
        <v>4.6030679585515966</v>
      </c>
      <c r="K504" s="728" t="s">
        <v>193</v>
      </c>
      <c r="L504" s="725">
        <f t="shared" ref="L504" si="6">J504</f>
        <v>4.6030679585515966</v>
      </c>
      <c r="M504" s="726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/>
      <c r="B505" s="1013"/>
      <c r="C505" s="566"/>
      <c r="D505" s="562"/>
      <c r="E505" s="570"/>
      <c r="F505" s="562"/>
      <c r="G505" s="562"/>
      <c r="H505" s="562"/>
      <c r="I505" s="568"/>
      <c r="J505" s="565"/>
      <c r="K505" s="728"/>
      <c r="L505" s="725"/>
      <c r="M505" s="726"/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/>
      <c r="B506" s="1013"/>
      <c r="C506" s="573"/>
      <c r="D506" s="574"/>
      <c r="E506" s="574"/>
      <c r="F506" s="574"/>
      <c r="G506" s="574"/>
      <c r="H506" s="574"/>
      <c r="I506" s="574"/>
      <c r="J506" s="731"/>
      <c r="K506" s="732"/>
      <c r="L506" s="733"/>
      <c r="M506" s="727"/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738"/>
      <c r="K507" s="732"/>
      <c r="L507" s="733"/>
      <c r="M507" s="727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738"/>
      <c r="K508" s="744"/>
      <c r="L508" s="733"/>
      <c r="M508" s="727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784"/>
      <c r="K509" s="745"/>
      <c r="L509" s="734"/>
      <c r="M509" s="78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784"/>
      <c r="K510" s="746"/>
      <c r="L510" s="734"/>
      <c r="M510" s="78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784"/>
      <c r="K511" s="747"/>
      <c r="L511" s="734"/>
      <c r="M511" s="78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784"/>
      <c r="K512" s="748"/>
      <c r="L512" s="734"/>
      <c r="M512" s="78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785"/>
      <c r="K513" s="747"/>
      <c r="L513" s="734"/>
      <c r="M513" s="78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785"/>
      <c r="K514" s="747"/>
      <c r="L514" s="734"/>
      <c r="M514" s="78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786"/>
      <c r="K515" s="749"/>
      <c r="L515" s="735"/>
      <c r="M515" s="788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51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L16:M16"/>
    <mergeCell ref="U16:V16"/>
    <mergeCell ref="W16:Y16"/>
    <mergeCell ref="A17:B17"/>
    <mergeCell ref="L17:M17"/>
    <mergeCell ref="U17:V17"/>
    <mergeCell ref="W17:Y17"/>
    <mergeCell ref="AA13:AD13"/>
    <mergeCell ref="A14:B14"/>
    <mergeCell ref="L14:M14"/>
    <mergeCell ref="U14:V14"/>
    <mergeCell ref="W14:Y14"/>
    <mergeCell ref="A15:B15"/>
    <mergeCell ref="L15:M15"/>
    <mergeCell ref="U15:V15"/>
    <mergeCell ref="W15:Y15"/>
    <mergeCell ref="A13:B13"/>
    <mergeCell ref="L13:M13"/>
    <mergeCell ref="U13:V13"/>
    <mergeCell ref="W13:Y13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4:B94"/>
    <mergeCell ref="L94:M94"/>
    <mergeCell ref="U94:V94"/>
    <mergeCell ref="W94:Y94"/>
    <mergeCell ref="A95:B95"/>
    <mergeCell ref="L95:M95"/>
    <mergeCell ref="U95:V95"/>
    <mergeCell ref="W95:Y95"/>
    <mergeCell ref="A92:B92"/>
    <mergeCell ref="L92:M92"/>
    <mergeCell ref="U92:V92"/>
    <mergeCell ref="W92:Y92"/>
    <mergeCell ref="A93:B93"/>
    <mergeCell ref="L93:M93"/>
    <mergeCell ref="U93:V93"/>
    <mergeCell ref="W93:Y93"/>
    <mergeCell ref="A98:B98"/>
    <mergeCell ref="L98:M98"/>
    <mergeCell ref="U98:V98"/>
    <mergeCell ref="W98:Y98"/>
    <mergeCell ref="A99:B99"/>
    <mergeCell ref="L99:M99"/>
    <mergeCell ref="U99:V99"/>
    <mergeCell ref="W99:Y99"/>
    <mergeCell ref="A96:B96"/>
    <mergeCell ref="L96:M96"/>
    <mergeCell ref="U96:V96"/>
    <mergeCell ref="W96:Y96"/>
    <mergeCell ref="A97:B97"/>
    <mergeCell ref="L97:M97"/>
    <mergeCell ref="U97:V97"/>
    <mergeCell ref="W97:Y97"/>
    <mergeCell ref="A102:B102"/>
    <mergeCell ref="L102:M102"/>
    <mergeCell ref="U102:V102"/>
    <mergeCell ref="W102:Y102"/>
    <mergeCell ref="A103:B103"/>
    <mergeCell ref="L103:M103"/>
    <mergeCell ref="U103:V103"/>
    <mergeCell ref="W103:Y103"/>
    <mergeCell ref="A100:B100"/>
    <mergeCell ref="L100:M100"/>
    <mergeCell ref="U100:V100"/>
    <mergeCell ref="W100:Y100"/>
    <mergeCell ref="A101:B101"/>
    <mergeCell ref="L101:M101"/>
    <mergeCell ref="U101:V101"/>
    <mergeCell ref="W101:Y101"/>
    <mergeCell ref="U106:V106"/>
    <mergeCell ref="W106:Y106"/>
    <mergeCell ref="U107:V107"/>
    <mergeCell ref="W107:Y107"/>
    <mergeCell ref="U108:V108"/>
    <mergeCell ref="W108:Y108"/>
    <mergeCell ref="A104:B104"/>
    <mergeCell ref="L104:M104"/>
    <mergeCell ref="U104:V104"/>
    <mergeCell ref="W104:Y104"/>
    <mergeCell ref="A105:B105"/>
    <mergeCell ref="L105:M105"/>
    <mergeCell ref="U105:V105"/>
    <mergeCell ref="W105:Y105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U109:V109"/>
    <mergeCell ref="W109:Y109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2:B172"/>
    <mergeCell ref="L172:M172"/>
    <mergeCell ref="U172:V172"/>
    <mergeCell ref="W172:Y172"/>
    <mergeCell ref="A173:B173"/>
    <mergeCell ref="L173:M173"/>
    <mergeCell ref="U173:V173"/>
    <mergeCell ref="W173:Y173"/>
    <mergeCell ref="A170:B170"/>
    <mergeCell ref="L170:M170"/>
    <mergeCell ref="U170:V170"/>
    <mergeCell ref="W170:Y170"/>
    <mergeCell ref="A171:B171"/>
    <mergeCell ref="L171:M171"/>
    <mergeCell ref="U171:V171"/>
    <mergeCell ref="W171:Y171"/>
    <mergeCell ref="A176:B176"/>
    <mergeCell ref="L176:M176"/>
    <mergeCell ref="U176:V176"/>
    <mergeCell ref="W176:Y176"/>
    <mergeCell ref="A177:B177"/>
    <mergeCell ref="L177:M177"/>
    <mergeCell ref="U177:V177"/>
    <mergeCell ref="W177:Y177"/>
    <mergeCell ref="A174:B174"/>
    <mergeCell ref="L174:M174"/>
    <mergeCell ref="U174:V174"/>
    <mergeCell ref="W174:Y174"/>
    <mergeCell ref="A175:B175"/>
    <mergeCell ref="L175:M175"/>
    <mergeCell ref="U175:V175"/>
    <mergeCell ref="W175:Y175"/>
    <mergeCell ref="A180:B180"/>
    <mergeCell ref="L180:M180"/>
    <mergeCell ref="U180:V180"/>
    <mergeCell ref="W180:Y180"/>
    <mergeCell ref="A181:B181"/>
    <mergeCell ref="L181:M181"/>
    <mergeCell ref="U181:V181"/>
    <mergeCell ref="W181:Y181"/>
    <mergeCell ref="A178:B178"/>
    <mergeCell ref="L178:M178"/>
    <mergeCell ref="U178:V178"/>
    <mergeCell ref="W178:Y178"/>
    <mergeCell ref="A179:B179"/>
    <mergeCell ref="L179:M179"/>
    <mergeCell ref="U179:V179"/>
    <mergeCell ref="W179:Y179"/>
    <mergeCell ref="U184:V184"/>
    <mergeCell ref="W184:Y184"/>
    <mergeCell ref="U185:V185"/>
    <mergeCell ref="W185:Y185"/>
    <mergeCell ref="U186:V186"/>
    <mergeCell ref="W186:Y186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U187:V187"/>
    <mergeCell ref="W187:Y187"/>
    <mergeCell ref="A188:B189"/>
    <mergeCell ref="C188:I189"/>
    <mergeCell ref="J188:K189"/>
    <mergeCell ref="L188:M189"/>
    <mergeCell ref="U188:V188"/>
    <mergeCell ref="W188:Y188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A250:B250"/>
    <mergeCell ref="L250:M250"/>
    <mergeCell ref="U250:V250"/>
    <mergeCell ref="W250:Y250"/>
    <mergeCell ref="A251:B251"/>
    <mergeCell ref="L251:M251"/>
    <mergeCell ref="U251:V251"/>
    <mergeCell ref="W251:Y251"/>
    <mergeCell ref="A248:B248"/>
    <mergeCell ref="L248:M248"/>
    <mergeCell ref="U248:V248"/>
    <mergeCell ref="W248:Y248"/>
    <mergeCell ref="A249:B249"/>
    <mergeCell ref="L249:M249"/>
    <mergeCell ref="U249:V249"/>
    <mergeCell ref="W249:Y249"/>
    <mergeCell ref="A254:B254"/>
    <mergeCell ref="L254:M254"/>
    <mergeCell ref="U254:V254"/>
    <mergeCell ref="W254:Y254"/>
    <mergeCell ref="A255:B255"/>
    <mergeCell ref="L255:M255"/>
    <mergeCell ref="U255:V255"/>
    <mergeCell ref="W255:Y255"/>
    <mergeCell ref="A252:B252"/>
    <mergeCell ref="L252:M252"/>
    <mergeCell ref="U252:V252"/>
    <mergeCell ref="W252:Y252"/>
    <mergeCell ref="A253:B253"/>
    <mergeCell ref="L253:M253"/>
    <mergeCell ref="U253:V253"/>
    <mergeCell ref="W253:Y253"/>
    <mergeCell ref="A258:B258"/>
    <mergeCell ref="L258:M258"/>
    <mergeCell ref="U258:V258"/>
    <mergeCell ref="W258:Y258"/>
    <mergeCell ref="A259:B259"/>
    <mergeCell ref="L259:M259"/>
    <mergeCell ref="U259:V259"/>
    <mergeCell ref="W259:Y259"/>
    <mergeCell ref="A256:B256"/>
    <mergeCell ref="L256:M256"/>
    <mergeCell ref="U256:V256"/>
    <mergeCell ref="W256:Y256"/>
    <mergeCell ref="A257:B257"/>
    <mergeCell ref="L257:M257"/>
    <mergeCell ref="U257:V257"/>
    <mergeCell ref="W257:Y257"/>
    <mergeCell ref="U262:V262"/>
    <mergeCell ref="W262:Y262"/>
    <mergeCell ref="U263:V263"/>
    <mergeCell ref="W263:Y263"/>
    <mergeCell ref="U264:V264"/>
    <mergeCell ref="W264:Y264"/>
    <mergeCell ref="A260:B260"/>
    <mergeCell ref="L260:M260"/>
    <mergeCell ref="U260:V260"/>
    <mergeCell ref="W260:Y260"/>
    <mergeCell ref="A261:B261"/>
    <mergeCell ref="L261:M261"/>
    <mergeCell ref="U261:V261"/>
    <mergeCell ref="W261:Y261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U265:V265"/>
    <mergeCell ref="W265:Y265"/>
    <mergeCell ref="A266:B267"/>
    <mergeCell ref="C266:I267"/>
    <mergeCell ref="J266:K267"/>
    <mergeCell ref="L266:M267"/>
    <mergeCell ref="U266:V266"/>
    <mergeCell ref="W266:Y266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A328:B328"/>
    <mergeCell ref="L328:M328"/>
    <mergeCell ref="U328:V328"/>
    <mergeCell ref="W328:Y328"/>
    <mergeCell ref="A329:B329"/>
    <mergeCell ref="L329:M329"/>
    <mergeCell ref="U329:V329"/>
    <mergeCell ref="W329:Y329"/>
    <mergeCell ref="A326:B326"/>
    <mergeCell ref="L326:M326"/>
    <mergeCell ref="U326:V326"/>
    <mergeCell ref="W326:Y326"/>
    <mergeCell ref="A327:B327"/>
    <mergeCell ref="L327:M327"/>
    <mergeCell ref="U327:V327"/>
    <mergeCell ref="W327:Y327"/>
    <mergeCell ref="A332:B332"/>
    <mergeCell ref="L332:M332"/>
    <mergeCell ref="U332:V332"/>
    <mergeCell ref="W332:Y332"/>
    <mergeCell ref="A333:B333"/>
    <mergeCell ref="L333:M333"/>
    <mergeCell ref="U333:V333"/>
    <mergeCell ref="W333:Y333"/>
    <mergeCell ref="A330:B330"/>
    <mergeCell ref="L330:M330"/>
    <mergeCell ref="U330:V330"/>
    <mergeCell ref="W330:Y330"/>
    <mergeCell ref="A331:B331"/>
    <mergeCell ref="L331:M331"/>
    <mergeCell ref="U331:V331"/>
    <mergeCell ref="W331:Y331"/>
    <mergeCell ref="A336:B336"/>
    <mergeCell ref="L336:M336"/>
    <mergeCell ref="U336:V336"/>
    <mergeCell ref="W336:Y336"/>
    <mergeCell ref="A337:B337"/>
    <mergeCell ref="L337:M337"/>
    <mergeCell ref="U337:V337"/>
    <mergeCell ref="W337:Y337"/>
    <mergeCell ref="A334:B334"/>
    <mergeCell ref="L334:M334"/>
    <mergeCell ref="U334:V334"/>
    <mergeCell ref="W334:Y334"/>
    <mergeCell ref="A335:B335"/>
    <mergeCell ref="L335:M335"/>
    <mergeCell ref="U335:V335"/>
    <mergeCell ref="W335:Y335"/>
    <mergeCell ref="U340:V340"/>
    <mergeCell ref="W340:Y340"/>
    <mergeCell ref="U341:V341"/>
    <mergeCell ref="W341:Y341"/>
    <mergeCell ref="U342:V342"/>
    <mergeCell ref="W342:Y342"/>
    <mergeCell ref="A338:B338"/>
    <mergeCell ref="L338:M338"/>
    <mergeCell ref="U338:V338"/>
    <mergeCell ref="W338:Y338"/>
    <mergeCell ref="A339:B339"/>
    <mergeCell ref="L339:M339"/>
    <mergeCell ref="U339:V339"/>
    <mergeCell ref="W339:Y339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U343:V343"/>
    <mergeCell ref="W343:Y343"/>
    <mergeCell ref="A344:B345"/>
    <mergeCell ref="C344:I345"/>
    <mergeCell ref="J344:K345"/>
    <mergeCell ref="L344:M345"/>
    <mergeCell ref="U344:V344"/>
    <mergeCell ref="W344:Y344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A406:B406"/>
    <mergeCell ref="L406:M406"/>
    <mergeCell ref="U406:V406"/>
    <mergeCell ref="W406:Y406"/>
    <mergeCell ref="A407:B407"/>
    <mergeCell ref="L407:M407"/>
    <mergeCell ref="U407:V407"/>
    <mergeCell ref="W407:Y407"/>
    <mergeCell ref="A404:B404"/>
    <mergeCell ref="L404:M404"/>
    <mergeCell ref="U404:V404"/>
    <mergeCell ref="W404:Y404"/>
    <mergeCell ref="A405:B405"/>
    <mergeCell ref="L405:M405"/>
    <mergeCell ref="U405:V405"/>
    <mergeCell ref="W405:Y405"/>
    <mergeCell ref="A410:B410"/>
    <mergeCell ref="L410:M410"/>
    <mergeCell ref="U410:V410"/>
    <mergeCell ref="W410:Y410"/>
    <mergeCell ref="A411:B411"/>
    <mergeCell ref="L411:M411"/>
    <mergeCell ref="U411:V411"/>
    <mergeCell ref="W411:Y411"/>
    <mergeCell ref="A408:B408"/>
    <mergeCell ref="L408:M408"/>
    <mergeCell ref="U408:V408"/>
    <mergeCell ref="W408:Y408"/>
    <mergeCell ref="A409:B409"/>
    <mergeCell ref="L409:M409"/>
    <mergeCell ref="U409:V409"/>
    <mergeCell ref="W409:Y409"/>
    <mergeCell ref="A414:B414"/>
    <mergeCell ref="L414:M414"/>
    <mergeCell ref="U414:V414"/>
    <mergeCell ref="W414:Y414"/>
    <mergeCell ref="A415:B415"/>
    <mergeCell ref="L415:M415"/>
    <mergeCell ref="U415:V415"/>
    <mergeCell ref="W415:Y415"/>
    <mergeCell ref="A412:B412"/>
    <mergeCell ref="L412:M412"/>
    <mergeCell ref="U412:V412"/>
    <mergeCell ref="W412:Y412"/>
    <mergeCell ref="A413:B413"/>
    <mergeCell ref="L413:M413"/>
    <mergeCell ref="U413:V413"/>
    <mergeCell ref="W413:Y413"/>
    <mergeCell ref="U418:V418"/>
    <mergeCell ref="W418:Y418"/>
    <mergeCell ref="U419:V419"/>
    <mergeCell ref="W419:Y419"/>
    <mergeCell ref="U420:V420"/>
    <mergeCell ref="W420:Y420"/>
    <mergeCell ref="A416:B416"/>
    <mergeCell ref="L416:M416"/>
    <mergeCell ref="U416:V416"/>
    <mergeCell ref="W416:Y416"/>
    <mergeCell ref="A417:B417"/>
    <mergeCell ref="L417:M417"/>
    <mergeCell ref="U417:V417"/>
    <mergeCell ref="W417:Y417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U421:V421"/>
    <mergeCell ref="W421:Y421"/>
    <mergeCell ref="A422:B423"/>
    <mergeCell ref="C422:I423"/>
    <mergeCell ref="J422:K423"/>
    <mergeCell ref="L422:M423"/>
    <mergeCell ref="U422:V422"/>
    <mergeCell ref="W422:Y422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A484:B484"/>
    <mergeCell ref="L484:M484"/>
    <mergeCell ref="U484:V484"/>
    <mergeCell ref="W484:Y484"/>
    <mergeCell ref="A485:B485"/>
    <mergeCell ref="L485:M485"/>
    <mergeCell ref="U485:V485"/>
    <mergeCell ref="W485:Y485"/>
    <mergeCell ref="A482:B482"/>
    <mergeCell ref="L482:M482"/>
    <mergeCell ref="U482:V482"/>
    <mergeCell ref="W482:Y482"/>
    <mergeCell ref="A483:B483"/>
    <mergeCell ref="L483:M483"/>
    <mergeCell ref="U483:V483"/>
    <mergeCell ref="W483:Y483"/>
    <mergeCell ref="A488:B488"/>
    <mergeCell ref="L488:M488"/>
    <mergeCell ref="U488:V488"/>
    <mergeCell ref="W488:Y488"/>
    <mergeCell ref="A489:B489"/>
    <mergeCell ref="L489:M489"/>
    <mergeCell ref="U489:V489"/>
    <mergeCell ref="W489:Y489"/>
    <mergeCell ref="A486:B486"/>
    <mergeCell ref="L486:M486"/>
    <mergeCell ref="U486:V486"/>
    <mergeCell ref="W486:Y486"/>
    <mergeCell ref="A487:B487"/>
    <mergeCell ref="L487:M487"/>
    <mergeCell ref="U487:V487"/>
    <mergeCell ref="W487:Y487"/>
    <mergeCell ref="A492:B492"/>
    <mergeCell ref="L492:M492"/>
    <mergeCell ref="U492:V492"/>
    <mergeCell ref="W492:Y492"/>
    <mergeCell ref="A493:B493"/>
    <mergeCell ref="L493:M493"/>
    <mergeCell ref="U493:V493"/>
    <mergeCell ref="W493:Y493"/>
    <mergeCell ref="A490:B490"/>
    <mergeCell ref="L490:M490"/>
    <mergeCell ref="U490:V490"/>
    <mergeCell ref="W490:Y490"/>
    <mergeCell ref="A491:B491"/>
    <mergeCell ref="L491:M491"/>
    <mergeCell ref="U491:V491"/>
    <mergeCell ref="W491:Y491"/>
    <mergeCell ref="U496:V496"/>
    <mergeCell ref="W496:Y496"/>
    <mergeCell ref="U497:V497"/>
    <mergeCell ref="W497:Y497"/>
    <mergeCell ref="U498:V498"/>
    <mergeCell ref="W498:Y498"/>
    <mergeCell ref="A494:B494"/>
    <mergeCell ref="L494:M494"/>
    <mergeCell ref="U494:V494"/>
    <mergeCell ref="W494:Y494"/>
    <mergeCell ref="A495:B495"/>
    <mergeCell ref="L495:M495"/>
    <mergeCell ref="U495:V495"/>
    <mergeCell ref="W495:Y495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U499:V499"/>
    <mergeCell ref="W499:Y499"/>
    <mergeCell ref="A500:B501"/>
    <mergeCell ref="C500:I501"/>
    <mergeCell ref="J500:K501"/>
    <mergeCell ref="L500:M501"/>
    <mergeCell ref="U500:V500"/>
    <mergeCell ref="W500:Y500"/>
    <mergeCell ref="A507:B507"/>
    <mergeCell ref="U507:V507"/>
    <mergeCell ref="W507:Y507"/>
    <mergeCell ref="A508:B508"/>
    <mergeCell ref="U508:V508"/>
    <mergeCell ref="W508:Y508"/>
    <mergeCell ref="A505:B505"/>
    <mergeCell ref="U505:V505"/>
    <mergeCell ref="W505:Y505"/>
    <mergeCell ref="A506:B506"/>
    <mergeCell ref="U506:V506"/>
    <mergeCell ref="W506:Y506"/>
    <mergeCell ref="U517:V517"/>
    <mergeCell ref="U518:V518"/>
    <mergeCell ref="A519:H520"/>
    <mergeCell ref="I519:J520"/>
    <mergeCell ref="U519:V519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H544:R544"/>
    <mergeCell ref="T544:Y544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zoomScale="85" zoomScaleSheetLayoutView="85" workbookViewId="0">
      <selection activeCell="A13" sqref="A13:M47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04" t="s">
        <v>177</v>
      </c>
      <c r="B13" s="1005"/>
      <c r="C13" s="398" t="s">
        <v>175</v>
      </c>
      <c r="D13" s="401"/>
      <c r="E13" s="402"/>
      <c r="F13" s="402"/>
      <c r="G13" s="402"/>
      <c r="H13" s="402"/>
      <c r="I13" s="402"/>
      <c r="J13" s="705">
        <f>'[7]M.(5)'!$Q$19*J12</f>
        <v>66.876011306300015</v>
      </c>
      <c r="K13" s="750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04" t="s">
        <v>178</v>
      </c>
      <c r="B14" s="1005"/>
      <c r="C14" s="398" t="s">
        <v>176</v>
      </c>
      <c r="D14" s="401"/>
      <c r="E14" s="402"/>
      <c r="F14" s="402"/>
      <c r="G14" s="402"/>
      <c r="H14" s="402"/>
      <c r="I14" s="402"/>
      <c r="J14" s="705">
        <f>'[7]M.(5)'!$Q$20*J12</f>
        <v>3.5087181706350981</v>
      </c>
      <c r="K14" s="750" t="s">
        <v>193</v>
      </c>
      <c r="L14" s="999"/>
      <c r="M14" s="1000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997" t="s">
        <v>182</v>
      </c>
      <c r="B15" s="998"/>
      <c r="C15" s="637" t="s">
        <v>180</v>
      </c>
      <c r="D15" s="401"/>
      <c r="E15" s="402"/>
      <c r="F15" s="402"/>
      <c r="G15" s="402"/>
      <c r="H15" s="402"/>
      <c r="I15" s="402"/>
      <c r="J15" s="705">
        <f>'[7]M.(5)'!$Q$26*J12</f>
        <v>4.612825</v>
      </c>
      <c r="K15" s="750" t="s">
        <v>193</v>
      </c>
      <c r="L15" s="999"/>
      <c r="M15" s="1000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997" t="s">
        <v>183</v>
      </c>
      <c r="B16" s="998"/>
      <c r="C16" s="637" t="s">
        <v>181</v>
      </c>
      <c r="D16" s="401"/>
      <c r="E16" s="402"/>
      <c r="F16" s="402"/>
      <c r="G16" s="402"/>
      <c r="H16" s="402"/>
      <c r="I16" s="402"/>
      <c r="J16" s="705">
        <f>'[7]M.(5)'!$Q$27*J12</f>
        <v>34.100121984675759</v>
      </c>
      <c r="K16" s="750" t="s">
        <v>193</v>
      </c>
      <c r="L16" s="999"/>
      <c r="M16" s="1000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997" t="s">
        <v>184</v>
      </c>
      <c r="B17" s="998"/>
      <c r="C17" s="637" t="s">
        <v>54</v>
      </c>
      <c r="D17" s="401"/>
      <c r="E17" s="402"/>
      <c r="F17" s="402"/>
      <c r="G17" s="402"/>
      <c r="H17" s="402"/>
      <c r="I17" s="402"/>
      <c r="J17" s="705">
        <f>'[7]M.(5)'!$Q$28*J12</f>
        <v>92.791999999999973</v>
      </c>
      <c r="K17" s="750" t="s">
        <v>194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985"/>
      <c r="B18" s="986"/>
      <c r="C18" s="443"/>
      <c r="D18" s="444"/>
      <c r="E18" s="445"/>
      <c r="F18" s="445"/>
      <c r="G18" s="445"/>
      <c r="H18" s="445"/>
      <c r="I18" s="445"/>
      <c r="J18" s="400"/>
      <c r="K18" s="446"/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985"/>
      <c r="B19" s="986"/>
      <c r="C19" s="443"/>
      <c r="D19" s="444"/>
      <c r="E19" s="445"/>
      <c r="F19" s="445"/>
      <c r="G19" s="445"/>
      <c r="H19" s="445"/>
      <c r="I19" s="445"/>
      <c r="J19" s="96"/>
      <c r="K19" s="450"/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985"/>
      <c r="B20" s="986"/>
      <c r="C20" s="443"/>
      <c r="D20" s="444"/>
      <c r="E20" s="445"/>
      <c r="F20" s="445"/>
      <c r="G20" s="445"/>
      <c r="H20" s="445"/>
      <c r="I20" s="445"/>
      <c r="J20" s="96"/>
      <c r="K20" s="450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985"/>
      <c r="B21" s="986"/>
      <c r="C21" s="443"/>
      <c r="D21" s="444"/>
      <c r="E21" s="445"/>
      <c r="F21" s="445"/>
      <c r="G21" s="445"/>
      <c r="H21" s="445"/>
      <c r="I21" s="445"/>
      <c r="J21" s="96"/>
      <c r="K21" s="450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985"/>
      <c r="B22" s="986"/>
      <c r="C22" s="443"/>
      <c r="D22" s="444"/>
      <c r="E22" s="445"/>
      <c r="F22" s="445"/>
      <c r="G22" s="445"/>
      <c r="H22" s="445"/>
      <c r="I22" s="445"/>
      <c r="J22" s="96"/>
      <c r="K22" s="450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985"/>
      <c r="B23" s="986"/>
      <c r="C23" s="443"/>
      <c r="D23" s="444"/>
      <c r="E23" s="445"/>
      <c r="F23" s="445"/>
      <c r="G23" s="445"/>
      <c r="H23" s="445"/>
      <c r="I23" s="445"/>
      <c r="J23" s="96"/>
      <c r="K23" s="450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985"/>
      <c r="B24" s="986"/>
      <c r="C24" s="443"/>
      <c r="D24" s="444"/>
      <c r="E24" s="445"/>
      <c r="F24" s="445"/>
      <c r="G24" s="445"/>
      <c r="H24" s="445"/>
      <c r="I24" s="445"/>
      <c r="J24" s="96"/>
      <c r="K24" s="450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985"/>
      <c r="B25" s="986"/>
      <c r="C25" s="443"/>
      <c r="D25" s="444"/>
      <c r="E25" s="445"/>
      <c r="F25" s="445"/>
      <c r="G25" s="445"/>
      <c r="H25" s="445"/>
      <c r="I25" s="445"/>
      <c r="J25" s="96"/>
      <c r="K25" s="450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985"/>
      <c r="B26" s="986"/>
      <c r="C26" s="443"/>
      <c r="D26" s="444"/>
      <c r="E26" s="445"/>
      <c r="F26" s="445"/>
      <c r="G26" s="445"/>
      <c r="H26" s="445"/>
      <c r="I26" s="445"/>
      <c r="J26" s="96"/>
      <c r="K26" s="450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985"/>
      <c r="B27" s="986"/>
      <c r="C27" s="443"/>
      <c r="D27" s="444"/>
      <c r="E27" s="445"/>
      <c r="F27" s="445"/>
      <c r="G27" s="445"/>
      <c r="H27" s="445"/>
      <c r="I27" s="445"/>
      <c r="J27" s="96"/>
      <c r="K27" s="450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461"/>
      <c r="B28" s="462"/>
      <c r="C28" s="463"/>
      <c r="D28" s="464"/>
      <c r="E28" s="464"/>
      <c r="F28" s="464"/>
      <c r="G28" s="464"/>
      <c r="H28" s="464"/>
      <c r="I28" s="464"/>
      <c r="J28" s="465"/>
      <c r="K28" s="466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J16</f>
        <v>34.100121984675759</v>
      </c>
      <c r="K35" s="728" t="s">
        <v>193</v>
      </c>
      <c r="L35" s="725">
        <f>J35</f>
        <v>34.100121984675759</v>
      </c>
      <c r="M35" s="726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190</v>
      </c>
      <c r="D36" s="562"/>
      <c r="E36" s="567"/>
      <c r="F36" s="562"/>
      <c r="G36" s="562"/>
      <c r="H36" s="562"/>
      <c r="I36" s="568"/>
      <c r="J36" s="730">
        <f>J14</f>
        <v>3.5087181706350981</v>
      </c>
      <c r="K36" s="728" t="s">
        <v>193</v>
      </c>
      <c r="L36" s="725">
        <f t="shared" ref="L36" si="0">J36</f>
        <v>3.5087181706350981</v>
      </c>
      <c r="M36" s="726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/>
      <c r="B37" s="1013"/>
      <c r="C37" s="566"/>
      <c r="D37" s="562"/>
      <c r="E37" s="570"/>
      <c r="F37" s="562"/>
      <c r="G37" s="562"/>
      <c r="H37" s="562"/>
      <c r="I37" s="568"/>
      <c r="J37" s="736"/>
      <c r="K37" s="728"/>
      <c r="L37" s="725"/>
      <c r="M37" s="726"/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/>
      <c r="B38" s="1013"/>
      <c r="C38" s="573"/>
      <c r="D38" s="574"/>
      <c r="E38" s="574"/>
      <c r="F38" s="574"/>
      <c r="G38" s="574"/>
      <c r="H38" s="574"/>
      <c r="I38" s="574"/>
      <c r="J38" s="737"/>
      <c r="K38" s="732"/>
      <c r="L38" s="725"/>
      <c r="M38" s="727"/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577"/>
      <c r="K39" s="732"/>
      <c r="L39" s="725"/>
      <c r="M39" s="727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577"/>
      <c r="K40" s="744"/>
      <c r="L40" s="725"/>
      <c r="M40" s="727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763"/>
      <c r="K41" s="745"/>
      <c r="L41" s="767"/>
      <c r="M41" s="787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763"/>
      <c r="K42" s="746"/>
      <c r="L42" s="767"/>
      <c r="M42" s="787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763"/>
      <c r="K43" s="747"/>
      <c r="L43" s="767"/>
      <c r="M43" s="787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764"/>
      <c r="K44" s="748"/>
      <c r="L44" s="767"/>
      <c r="M44" s="787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765"/>
      <c r="K45" s="747"/>
      <c r="L45" s="767"/>
      <c r="M45" s="787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765"/>
      <c r="K46" s="747"/>
      <c r="L46" s="767"/>
      <c r="M46" s="787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766"/>
      <c r="K47" s="749"/>
      <c r="L47" s="768"/>
      <c r="M47" s="788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04" t="s">
        <v>177</v>
      </c>
      <c r="B91" s="1005"/>
      <c r="C91" s="398" t="s">
        <v>175</v>
      </c>
      <c r="D91" s="401"/>
      <c r="E91" s="402"/>
      <c r="F91" s="402"/>
      <c r="G91" s="402"/>
      <c r="H91" s="402"/>
      <c r="I91" s="402"/>
      <c r="J91" s="705">
        <f>'[7]M.(5)'!$Q$19*J90</f>
        <v>69.584489764205145</v>
      </c>
      <c r="K91" s="750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04" t="s">
        <v>178</v>
      </c>
      <c r="B92" s="1005"/>
      <c r="C92" s="398" t="s">
        <v>176</v>
      </c>
      <c r="D92" s="401"/>
      <c r="E92" s="402"/>
      <c r="F92" s="402"/>
      <c r="G92" s="402"/>
      <c r="H92" s="402"/>
      <c r="I92" s="402"/>
      <c r="J92" s="705">
        <f>'[7]M.(5)'!$Q$20*J90</f>
        <v>3.6508212565458189</v>
      </c>
      <c r="K92" s="750" t="s">
        <v>193</v>
      </c>
      <c r="L92" s="999"/>
      <c r="M92" s="1000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997" t="s">
        <v>182</v>
      </c>
      <c r="B93" s="998"/>
      <c r="C93" s="637" t="s">
        <v>180</v>
      </c>
      <c r="D93" s="401"/>
      <c r="E93" s="402"/>
      <c r="F93" s="402"/>
      <c r="G93" s="402"/>
      <c r="H93" s="402"/>
      <c r="I93" s="402"/>
      <c r="J93" s="705">
        <f>'[7]M.(5)'!$Q$26*J90</f>
        <v>4.7996444124999993</v>
      </c>
      <c r="K93" s="750" t="s">
        <v>193</v>
      </c>
      <c r="L93" s="999"/>
      <c r="M93" s="1000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997" t="s">
        <v>183</v>
      </c>
      <c r="B94" s="998"/>
      <c r="C94" s="637" t="s">
        <v>181</v>
      </c>
      <c r="D94" s="401"/>
      <c r="E94" s="402"/>
      <c r="F94" s="402"/>
      <c r="G94" s="402"/>
      <c r="H94" s="402"/>
      <c r="I94" s="402"/>
      <c r="J94" s="705">
        <f>'[7]M.(5)'!$Q$27*J90</f>
        <v>35.481176925055124</v>
      </c>
      <c r="K94" s="750" t="s">
        <v>193</v>
      </c>
      <c r="L94" s="999"/>
      <c r="M94" s="1000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997" t="s">
        <v>184</v>
      </c>
      <c r="B95" s="998"/>
      <c r="C95" s="637" t="s">
        <v>54</v>
      </c>
      <c r="D95" s="401"/>
      <c r="E95" s="402"/>
      <c r="F95" s="402"/>
      <c r="G95" s="402"/>
      <c r="H95" s="402"/>
      <c r="I95" s="402"/>
      <c r="J95" s="705">
        <f>'[7]M.(5)'!$Q$28*J90</f>
        <v>96.550075999999962</v>
      </c>
      <c r="K95" s="750" t="s">
        <v>194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985"/>
      <c r="B96" s="986"/>
      <c r="C96" s="443"/>
      <c r="D96" s="444"/>
      <c r="E96" s="445"/>
      <c r="F96" s="445"/>
      <c r="G96" s="445"/>
      <c r="H96" s="445"/>
      <c r="I96" s="445"/>
      <c r="J96" s="400"/>
      <c r="K96" s="446"/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985"/>
      <c r="B97" s="986"/>
      <c r="C97" s="443"/>
      <c r="D97" s="444"/>
      <c r="E97" s="445"/>
      <c r="F97" s="445"/>
      <c r="G97" s="445"/>
      <c r="H97" s="445"/>
      <c r="I97" s="445"/>
      <c r="J97" s="96"/>
      <c r="K97" s="450"/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985"/>
      <c r="B98" s="986"/>
      <c r="C98" s="443"/>
      <c r="D98" s="444"/>
      <c r="E98" s="445"/>
      <c r="F98" s="445"/>
      <c r="G98" s="445"/>
      <c r="H98" s="445"/>
      <c r="I98" s="445"/>
      <c r="J98" s="96"/>
      <c r="K98" s="450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96"/>
      <c r="K99" s="450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96"/>
      <c r="K100" s="450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96"/>
      <c r="K101" s="450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96"/>
      <c r="K102" s="450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96"/>
      <c r="K103" s="450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96"/>
      <c r="K104" s="450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96"/>
      <c r="K105" s="450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465"/>
      <c r="K106" s="466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J94</f>
        <v>35.481176925055124</v>
      </c>
      <c r="K113" s="728" t="s">
        <v>193</v>
      </c>
      <c r="L113" s="725">
        <f>J113</f>
        <v>35.481176925055124</v>
      </c>
      <c r="M113" s="726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190</v>
      </c>
      <c r="D114" s="562"/>
      <c r="E114" s="567"/>
      <c r="F114" s="562"/>
      <c r="G114" s="562"/>
      <c r="H114" s="562"/>
      <c r="I114" s="568"/>
      <c r="J114" s="730">
        <f>J92</f>
        <v>3.6508212565458189</v>
      </c>
      <c r="K114" s="728" t="s">
        <v>193</v>
      </c>
      <c r="L114" s="725">
        <f t="shared" ref="L114" si="1">J114</f>
        <v>3.6508212565458189</v>
      </c>
      <c r="M114" s="726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/>
      <c r="B115" s="1013"/>
      <c r="C115" s="566"/>
      <c r="D115" s="562"/>
      <c r="E115" s="570"/>
      <c r="F115" s="562"/>
      <c r="G115" s="562"/>
      <c r="H115" s="562"/>
      <c r="I115" s="568"/>
      <c r="J115" s="736"/>
      <c r="K115" s="728"/>
      <c r="L115" s="725"/>
      <c r="M115" s="726"/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/>
      <c r="B116" s="1013"/>
      <c r="C116" s="573"/>
      <c r="D116" s="574"/>
      <c r="E116" s="574"/>
      <c r="F116" s="574"/>
      <c r="G116" s="574"/>
      <c r="H116" s="574"/>
      <c r="I116" s="574"/>
      <c r="J116" s="737"/>
      <c r="K116" s="732"/>
      <c r="L116" s="725"/>
      <c r="M116" s="727"/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577"/>
      <c r="K117" s="732"/>
      <c r="L117" s="725"/>
      <c r="M117" s="727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77"/>
      <c r="K118" s="744"/>
      <c r="L118" s="725"/>
      <c r="M118" s="727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763"/>
      <c r="K119" s="745"/>
      <c r="L119" s="767"/>
      <c r="M119" s="78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763"/>
      <c r="K120" s="746"/>
      <c r="L120" s="767"/>
      <c r="M120" s="78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763"/>
      <c r="K121" s="747"/>
      <c r="L121" s="767"/>
      <c r="M121" s="78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764"/>
      <c r="K122" s="748"/>
      <c r="L122" s="767"/>
      <c r="M122" s="78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765"/>
      <c r="K123" s="747"/>
      <c r="L123" s="767"/>
      <c r="M123" s="78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765"/>
      <c r="K124" s="747"/>
      <c r="L124" s="767"/>
      <c r="M124" s="78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766"/>
      <c r="K125" s="749"/>
      <c r="L125" s="768"/>
      <c r="M125" s="788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1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04" t="s">
        <v>177</v>
      </c>
      <c r="B169" s="1005"/>
      <c r="C169" s="398" t="s">
        <v>175</v>
      </c>
      <c r="D169" s="401"/>
      <c r="E169" s="402"/>
      <c r="F169" s="402"/>
      <c r="G169" s="402"/>
      <c r="H169" s="402"/>
      <c r="I169" s="402"/>
      <c r="J169" s="705">
        <f>'[7]M.(5)'!$Q$19*J168</f>
        <v>66.770920431390095</v>
      </c>
      <c r="K169" s="750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04" t="s">
        <v>178</v>
      </c>
      <c r="B170" s="1005"/>
      <c r="C170" s="398" t="s">
        <v>176</v>
      </c>
      <c r="D170" s="401"/>
      <c r="E170" s="402"/>
      <c r="F170" s="402"/>
      <c r="G170" s="402"/>
      <c r="H170" s="402"/>
      <c r="I170" s="402"/>
      <c r="J170" s="705">
        <f>'[7]M.(5)'!$Q$20*J168</f>
        <v>3.5032044706526708</v>
      </c>
      <c r="K170" s="750" t="s">
        <v>193</v>
      </c>
      <c r="L170" s="999"/>
      <c r="M170" s="1000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997" t="s">
        <v>182</v>
      </c>
      <c r="B171" s="998"/>
      <c r="C171" s="637" t="s">
        <v>180</v>
      </c>
      <c r="D171" s="401"/>
      <c r="E171" s="402"/>
      <c r="F171" s="402"/>
      <c r="G171" s="402"/>
      <c r="H171" s="402"/>
      <c r="I171" s="402"/>
      <c r="J171" s="705">
        <f>'[7]M.(5)'!$Q$26*J168</f>
        <v>4.6055762749999989</v>
      </c>
      <c r="K171" s="750" t="s">
        <v>193</v>
      </c>
      <c r="L171" s="999"/>
      <c r="M171" s="1000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997" t="s">
        <v>183</v>
      </c>
      <c r="B172" s="998"/>
      <c r="C172" s="637" t="s">
        <v>181</v>
      </c>
      <c r="D172" s="401"/>
      <c r="E172" s="402"/>
      <c r="F172" s="402"/>
      <c r="G172" s="402"/>
      <c r="H172" s="402"/>
      <c r="I172" s="402"/>
      <c r="J172" s="705">
        <f>'[7]M.(5)'!$Q$27*J168</f>
        <v>34.04653607869983</v>
      </c>
      <c r="K172" s="750" t="s">
        <v>193</v>
      </c>
      <c r="L172" s="999"/>
      <c r="M172" s="1000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997" t="s">
        <v>184</v>
      </c>
      <c r="B173" s="998"/>
      <c r="C173" s="637" t="s">
        <v>54</v>
      </c>
      <c r="D173" s="401"/>
      <c r="E173" s="402"/>
      <c r="F173" s="402"/>
      <c r="G173" s="402"/>
      <c r="H173" s="402"/>
      <c r="I173" s="402"/>
      <c r="J173" s="705">
        <f>'[7]M.(5)'!$Q$28*J168</f>
        <v>92.646183999999948</v>
      </c>
      <c r="K173" s="750" t="s">
        <v>194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985"/>
      <c r="B174" s="986"/>
      <c r="C174" s="443"/>
      <c r="D174" s="444"/>
      <c r="E174" s="445"/>
      <c r="F174" s="445"/>
      <c r="G174" s="445"/>
      <c r="H174" s="445"/>
      <c r="I174" s="445"/>
      <c r="J174" s="400"/>
      <c r="K174" s="446"/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985"/>
      <c r="B175" s="986"/>
      <c r="C175" s="443"/>
      <c r="D175" s="444"/>
      <c r="E175" s="445"/>
      <c r="F175" s="445"/>
      <c r="G175" s="445"/>
      <c r="H175" s="445"/>
      <c r="I175" s="445"/>
      <c r="J175" s="96"/>
      <c r="K175" s="450"/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985"/>
      <c r="B176" s="986"/>
      <c r="C176" s="443"/>
      <c r="D176" s="444"/>
      <c r="E176" s="445"/>
      <c r="F176" s="445"/>
      <c r="G176" s="445"/>
      <c r="H176" s="445"/>
      <c r="I176" s="445"/>
      <c r="J176" s="96"/>
      <c r="K176" s="450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96"/>
      <c r="K177" s="450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96"/>
      <c r="K178" s="450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96"/>
      <c r="K179" s="450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96"/>
      <c r="K180" s="450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96"/>
      <c r="K181" s="450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96"/>
      <c r="K182" s="450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96"/>
      <c r="K183" s="450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465"/>
      <c r="K184" s="466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J172</f>
        <v>34.04653607869983</v>
      </c>
      <c r="K191" s="728" t="s">
        <v>193</v>
      </c>
      <c r="L191" s="725">
        <f>J191</f>
        <v>34.04653607869983</v>
      </c>
      <c r="M191" s="726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190</v>
      </c>
      <c r="D192" s="562"/>
      <c r="E192" s="567"/>
      <c r="F192" s="562"/>
      <c r="G192" s="562"/>
      <c r="H192" s="562"/>
      <c r="I192" s="568"/>
      <c r="J192" s="730">
        <f>J170</f>
        <v>3.5032044706526708</v>
      </c>
      <c r="K192" s="728" t="s">
        <v>193</v>
      </c>
      <c r="L192" s="725">
        <f t="shared" ref="L192" si="2">J192</f>
        <v>3.5032044706526708</v>
      </c>
      <c r="M192" s="726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/>
      <c r="B193" s="1013"/>
      <c r="C193" s="566"/>
      <c r="D193" s="562"/>
      <c r="E193" s="570"/>
      <c r="F193" s="562"/>
      <c r="G193" s="562"/>
      <c r="H193" s="562"/>
      <c r="I193" s="568"/>
      <c r="J193" s="736"/>
      <c r="K193" s="728"/>
      <c r="L193" s="725"/>
      <c r="M193" s="726"/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/>
      <c r="B194" s="1013"/>
      <c r="C194" s="573"/>
      <c r="D194" s="574"/>
      <c r="E194" s="574"/>
      <c r="F194" s="574"/>
      <c r="G194" s="574"/>
      <c r="H194" s="574"/>
      <c r="I194" s="574"/>
      <c r="J194" s="737"/>
      <c r="K194" s="732"/>
      <c r="L194" s="725"/>
      <c r="M194" s="727"/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577"/>
      <c r="K195" s="732"/>
      <c r="L195" s="725"/>
      <c r="M195" s="727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77"/>
      <c r="K196" s="744"/>
      <c r="L196" s="725"/>
      <c r="M196" s="727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763"/>
      <c r="K197" s="745"/>
      <c r="L197" s="767"/>
      <c r="M197" s="78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763"/>
      <c r="K198" s="746"/>
      <c r="L198" s="767"/>
      <c r="M198" s="78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763"/>
      <c r="K199" s="747"/>
      <c r="L199" s="767"/>
      <c r="M199" s="78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764"/>
      <c r="K200" s="748"/>
      <c r="L200" s="767"/>
      <c r="M200" s="78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765"/>
      <c r="K201" s="747"/>
      <c r="L201" s="767"/>
      <c r="M201" s="78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765"/>
      <c r="K202" s="747"/>
      <c r="L202" s="767"/>
      <c r="M202" s="78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766"/>
      <c r="K203" s="749"/>
      <c r="L203" s="768"/>
      <c r="M203" s="788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04" t="s">
        <v>177</v>
      </c>
      <c r="B247" s="1005"/>
      <c r="C247" s="398" t="s">
        <v>175</v>
      </c>
      <c r="D247" s="401"/>
      <c r="E247" s="402"/>
      <c r="F247" s="402"/>
      <c r="G247" s="402"/>
      <c r="H247" s="402"/>
      <c r="I247" s="402"/>
      <c r="J247" s="705">
        <f>'[7]M.(5)'!$Q$19*J246</f>
        <v>70.515977064542909</v>
      </c>
      <c r="K247" s="750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04" t="s">
        <v>178</v>
      </c>
      <c r="B248" s="1005"/>
      <c r="C248" s="398" t="s">
        <v>176</v>
      </c>
      <c r="D248" s="401"/>
      <c r="E248" s="402"/>
      <c r="F248" s="402"/>
      <c r="G248" s="402"/>
      <c r="H248" s="402"/>
      <c r="I248" s="402"/>
      <c r="J248" s="705">
        <f>'[7]M.(5)'!$Q$20*J246</f>
        <v>3.6996926882082368</v>
      </c>
      <c r="K248" s="750" t="s">
        <v>193</v>
      </c>
      <c r="L248" s="999"/>
      <c r="M248" s="1000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997" t="s">
        <v>182</v>
      </c>
      <c r="B249" s="998"/>
      <c r="C249" s="637" t="s">
        <v>180</v>
      </c>
      <c r="D249" s="401"/>
      <c r="E249" s="402"/>
      <c r="F249" s="402"/>
      <c r="G249" s="402"/>
      <c r="H249" s="402"/>
      <c r="I249" s="402"/>
      <c r="J249" s="705">
        <f>'[7]M.(5)'!$Q$26*J246</f>
        <v>4.8638944749999995</v>
      </c>
      <c r="K249" s="750" t="s">
        <v>193</v>
      </c>
      <c r="L249" s="999"/>
      <c r="M249" s="1000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997" t="s">
        <v>183</v>
      </c>
      <c r="B250" s="998"/>
      <c r="C250" s="637" t="s">
        <v>181</v>
      </c>
      <c r="D250" s="401"/>
      <c r="E250" s="402"/>
      <c r="F250" s="402"/>
      <c r="G250" s="402"/>
      <c r="H250" s="402"/>
      <c r="I250" s="402"/>
      <c r="J250" s="705">
        <f>'[7]M.(5)'!$Q$27*J246</f>
        <v>35.956142909841681</v>
      </c>
      <c r="K250" s="750" t="s">
        <v>193</v>
      </c>
      <c r="L250" s="999"/>
      <c r="M250" s="1000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997" t="s">
        <v>184</v>
      </c>
      <c r="B251" s="998"/>
      <c r="C251" s="637" t="s">
        <v>54</v>
      </c>
      <c r="D251" s="401"/>
      <c r="E251" s="402"/>
      <c r="F251" s="402"/>
      <c r="G251" s="402"/>
      <c r="H251" s="402"/>
      <c r="I251" s="402"/>
      <c r="J251" s="705">
        <f>'[7]M.(5)'!$Q$28*J246</f>
        <v>97.842535999999967</v>
      </c>
      <c r="K251" s="750" t="s">
        <v>194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985"/>
      <c r="B252" s="986"/>
      <c r="C252" s="443"/>
      <c r="D252" s="444"/>
      <c r="E252" s="445"/>
      <c r="F252" s="445"/>
      <c r="G252" s="445"/>
      <c r="H252" s="445"/>
      <c r="I252" s="445"/>
      <c r="J252" s="400"/>
      <c r="K252" s="446"/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985"/>
      <c r="B253" s="986"/>
      <c r="C253" s="443"/>
      <c r="D253" s="444"/>
      <c r="E253" s="445"/>
      <c r="F253" s="445"/>
      <c r="G253" s="445"/>
      <c r="H253" s="445"/>
      <c r="I253" s="445"/>
      <c r="J253" s="96"/>
      <c r="K253" s="450"/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985"/>
      <c r="B254" s="986"/>
      <c r="C254" s="443"/>
      <c r="D254" s="444"/>
      <c r="E254" s="445"/>
      <c r="F254" s="445"/>
      <c r="G254" s="445"/>
      <c r="H254" s="445"/>
      <c r="I254" s="445"/>
      <c r="J254" s="96"/>
      <c r="K254" s="450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96"/>
      <c r="K255" s="450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96"/>
      <c r="K256" s="450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96"/>
      <c r="K257" s="450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96"/>
      <c r="K258" s="450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96"/>
      <c r="K259" s="450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96"/>
      <c r="K260" s="450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96"/>
      <c r="K261" s="450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465"/>
      <c r="K262" s="466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J250</f>
        <v>35.956142909841681</v>
      </c>
      <c r="K269" s="728" t="s">
        <v>193</v>
      </c>
      <c r="L269" s="725">
        <f>J269</f>
        <v>35.956142909841681</v>
      </c>
      <c r="M269" s="726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190</v>
      </c>
      <c r="D270" s="562"/>
      <c r="E270" s="567"/>
      <c r="F270" s="562"/>
      <c r="G270" s="562"/>
      <c r="H270" s="562"/>
      <c r="I270" s="568"/>
      <c r="J270" s="730">
        <f>J248</f>
        <v>3.6996926882082368</v>
      </c>
      <c r="K270" s="728" t="s">
        <v>193</v>
      </c>
      <c r="L270" s="725">
        <f t="shared" ref="L270" si="3">J270</f>
        <v>3.6996926882082368</v>
      </c>
      <c r="M270" s="726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/>
      <c r="B271" s="1013"/>
      <c r="C271" s="566"/>
      <c r="D271" s="562"/>
      <c r="E271" s="570"/>
      <c r="F271" s="562"/>
      <c r="G271" s="562"/>
      <c r="H271" s="562"/>
      <c r="I271" s="568"/>
      <c r="J271" s="736"/>
      <c r="K271" s="728"/>
      <c r="L271" s="725"/>
      <c r="M271" s="726"/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/>
      <c r="B272" s="1013"/>
      <c r="C272" s="573"/>
      <c r="D272" s="574"/>
      <c r="E272" s="574"/>
      <c r="F272" s="574"/>
      <c r="G272" s="574"/>
      <c r="H272" s="574"/>
      <c r="I272" s="574"/>
      <c r="J272" s="737"/>
      <c r="K272" s="732"/>
      <c r="L272" s="725"/>
      <c r="M272" s="727"/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577"/>
      <c r="K273" s="732"/>
      <c r="L273" s="725"/>
      <c r="M273" s="727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77"/>
      <c r="K274" s="744"/>
      <c r="L274" s="725"/>
      <c r="M274" s="727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763"/>
      <c r="K275" s="745"/>
      <c r="L275" s="767"/>
      <c r="M275" s="78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763"/>
      <c r="K276" s="746"/>
      <c r="L276" s="767"/>
      <c r="M276" s="78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763"/>
      <c r="K277" s="747"/>
      <c r="L277" s="767"/>
      <c r="M277" s="78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764"/>
      <c r="K278" s="748"/>
      <c r="L278" s="767"/>
      <c r="M278" s="78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765"/>
      <c r="K279" s="747"/>
      <c r="L279" s="767"/>
      <c r="M279" s="78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765"/>
      <c r="K280" s="747"/>
      <c r="L280" s="767"/>
      <c r="M280" s="78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766"/>
      <c r="K281" s="749"/>
      <c r="L281" s="768"/>
      <c r="M281" s="788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04" t="s">
        <v>177</v>
      </c>
      <c r="B325" s="1005"/>
      <c r="C325" s="398" t="s">
        <v>175</v>
      </c>
      <c r="D325" s="401"/>
      <c r="E325" s="402"/>
      <c r="F325" s="402"/>
      <c r="G325" s="402"/>
      <c r="H325" s="402"/>
      <c r="I325" s="402"/>
      <c r="J325" s="705">
        <f>'[7]M.(5)'!$Q$19*J324</f>
        <v>70.315349030624006</v>
      </c>
      <c r="K325" s="750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04" t="s">
        <v>178</v>
      </c>
      <c r="B326" s="1005"/>
      <c r="C326" s="398" t="s">
        <v>176</v>
      </c>
      <c r="D326" s="401"/>
      <c r="E326" s="402"/>
      <c r="F326" s="402"/>
      <c r="G326" s="402"/>
      <c r="H326" s="402"/>
      <c r="I326" s="402"/>
      <c r="J326" s="705">
        <f>'[7]M.(5)'!$Q$20*J324</f>
        <v>3.6891665336963313</v>
      </c>
      <c r="K326" s="750" t="s">
        <v>193</v>
      </c>
      <c r="L326" s="999"/>
      <c r="M326" s="1000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997" t="s">
        <v>182</v>
      </c>
      <c r="B327" s="998"/>
      <c r="C327" s="637" t="s">
        <v>180</v>
      </c>
      <c r="D327" s="401"/>
      <c r="E327" s="402"/>
      <c r="F327" s="402"/>
      <c r="G327" s="402"/>
      <c r="H327" s="402"/>
      <c r="I327" s="402"/>
      <c r="J327" s="705">
        <f>'[7]M.(5)'!$Q$26*J324</f>
        <v>4.8500559999999995</v>
      </c>
      <c r="K327" s="750" t="s">
        <v>193</v>
      </c>
      <c r="L327" s="999"/>
      <c r="M327" s="1000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997" t="s">
        <v>183</v>
      </c>
      <c r="B328" s="998"/>
      <c r="C328" s="637" t="s">
        <v>181</v>
      </c>
      <c r="D328" s="401"/>
      <c r="E328" s="402"/>
      <c r="F328" s="402"/>
      <c r="G328" s="402"/>
      <c r="H328" s="402"/>
      <c r="I328" s="402"/>
      <c r="J328" s="705">
        <f>'[7]M.(5)'!$Q$27*J324</f>
        <v>35.853842543887652</v>
      </c>
      <c r="K328" s="750" t="s">
        <v>193</v>
      </c>
      <c r="L328" s="999"/>
      <c r="M328" s="1000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997" t="s">
        <v>184</v>
      </c>
      <c r="B329" s="998"/>
      <c r="C329" s="637" t="s">
        <v>54</v>
      </c>
      <c r="D329" s="401"/>
      <c r="E329" s="402"/>
      <c r="F329" s="402"/>
      <c r="G329" s="402"/>
      <c r="H329" s="402"/>
      <c r="I329" s="402"/>
      <c r="J329" s="705">
        <f>'[7]M.(5)'!$Q$28*J324</f>
        <v>97.564159999999958</v>
      </c>
      <c r="K329" s="750" t="s">
        <v>194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985"/>
      <c r="B330" s="986"/>
      <c r="C330" s="443"/>
      <c r="D330" s="444"/>
      <c r="E330" s="445"/>
      <c r="F330" s="445"/>
      <c r="G330" s="445"/>
      <c r="H330" s="445"/>
      <c r="I330" s="445"/>
      <c r="J330" s="400"/>
      <c r="K330" s="446"/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985"/>
      <c r="B331" s="986"/>
      <c r="C331" s="443"/>
      <c r="D331" s="444"/>
      <c r="E331" s="445"/>
      <c r="F331" s="445"/>
      <c r="G331" s="445"/>
      <c r="H331" s="445"/>
      <c r="I331" s="445"/>
      <c r="J331" s="96"/>
      <c r="K331" s="450"/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985"/>
      <c r="B332" s="986"/>
      <c r="C332" s="443"/>
      <c r="D332" s="444"/>
      <c r="E332" s="445"/>
      <c r="F332" s="445"/>
      <c r="G332" s="445"/>
      <c r="H332" s="445"/>
      <c r="I332" s="445"/>
      <c r="J332" s="96"/>
      <c r="K332" s="450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96"/>
      <c r="K333" s="450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96"/>
      <c r="K334" s="450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96"/>
      <c r="K335" s="450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96"/>
      <c r="K336" s="450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96"/>
      <c r="K337" s="450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96"/>
      <c r="K338" s="450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96"/>
      <c r="K339" s="450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465"/>
      <c r="K340" s="466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J328</f>
        <v>35.853842543887652</v>
      </c>
      <c r="K347" s="728" t="s">
        <v>193</v>
      </c>
      <c r="L347" s="725">
        <f>J347</f>
        <v>35.853842543887652</v>
      </c>
      <c r="M347" s="726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190</v>
      </c>
      <c r="D348" s="562"/>
      <c r="E348" s="567"/>
      <c r="F348" s="562"/>
      <c r="G348" s="562"/>
      <c r="H348" s="562"/>
      <c r="I348" s="568"/>
      <c r="J348" s="730">
        <f>J326</f>
        <v>3.6891665336963313</v>
      </c>
      <c r="K348" s="728" t="s">
        <v>193</v>
      </c>
      <c r="L348" s="725">
        <f t="shared" ref="L348" si="4">J348</f>
        <v>3.6891665336963313</v>
      </c>
      <c r="M348" s="726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/>
      <c r="B349" s="1013"/>
      <c r="C349" s="566"/>
      <c r="D349" s="562"/>
      <c r="E349" s="570"/>
      <c r="F349" s="562"/>
      <c r="G349" s="562"/>
      <c r="H349" s="562"/>
      <c r="I349" s="568"/>
      <c r="J349" s="736"/>
      <c r="K349" s="728"/>
      <c r="L349" s="725"/>
      <c r="M349" s="726"/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/>
      <c r="B350" s="1013"/>
      <c r="C350" s="573"/>
      <c r="D350" s="574"/>
      <c r="E350" s="574"/>
      <c r="F350" s="574"/>
      <c r="G350" s="574"/>
      <c r="H350" s="574"/>
      <c r="I350" s="574"/>
      <c r="J350" s="737"/>
      <c r="K350" s="732"/>
      <c r="L350" s="725"/>
      <c r="M350" s="727"/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577"/>
      <c r="K351" s="732"/>
      <c r="L351" s="725"/>
      <c r="M351" s="727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77"/>
      <c r="K352" s="744"/>
      <c r="L352" s="725"/>
      <c r="M352" s="727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763"/>
      <c r="K353" s="745"/>
      <c r="L353" s="767"/>
      <c r="M353" s="78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763"/>
      <c r="K354" s="746"/>
      <c r="L354" s="767"/>
      <c r="M354" s="78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763"/>
      <c r="K355" s="747"/>
      <c r="L355" s="767"/>
      <c r="M355" s="78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764"/>
      <c r="K356" s="748"/>
      <c r="L356" s="767"/>
      <c r="M356" s="78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765"/>
      <c r="K357" s="747"/>
      <c r="L357" s="767"/>
      <c r="M357" s="78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765"/>
      <c r="K358" s="747"/>
      <c r="L358" s="767"/>
      <c r="M358" s="78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766"/>
      <c r="K359" s="749"/>
      <c r="L359" s="768"/>
      <c r="M359" s="788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04" t="s">
        <v>177</v>
      </c>
      <c r="B403" s="1005"/>
      <c r="C403" s="398" t="s">
        <v>175</v>
      </c>
      <c r="D403" s="401"/>
      <c r="E403" s="402"/>
      <c r="F403" s="402"/>
      <c r="G403" s="402"/>
      <c r="H403" s="402"/>
      <c r="I403" s="402"/>
      <c r="J403" s="705">
        <f>'[7]M.(5)'!$Q$19*J402</f>
        <v>66.761366715489203</v>
      </c>
      <c r="K403" s="750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04" t="s">
        <v>178</v>
      </c>
      <c r="B404" s="1005"/>
      <c r="C404" s="398" t="s">
        <v>176</v>
      </c>
      <c r="D404" s="401"/>
      <c r="E404" s="402"/>
      <c r="F404" s="402"/>
      <c r="G404" s="402"/>
      <c r="H404" s="402"/>
      <c r="I404" s="402"/>
      <c r="J404" s="705">
        <f>'[7]M.(5)'!$Q$20*J402</f>
        <v>3.5027032251997232</v>
      </c>
      <c r="K404" s="750" t="s">
        <v>193</v>
      </c>
      <c r="L404" s="999"/>
      <c r="M404" s="1000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997" t="s">
        <v>182</v>
      </c>
      <c r="B405" s="998"/>
      <c r="C405" s="637" t="s">
        <v>180</v>
      </c>
      <c r="D405" s="401"/>
      <c r="E405" s="402"/>
      <c r="F405" s="402"/>
      <c r="G405" s="402"/>
      <c r="H405" s="402"/>
      <c r="I405" s="402"/>
      <c r="J405" s="705">
        <f>'[7]M.(5)'!$Q$26*J402</f>
        <v>4.6049172999999994</v>
      </c>
      <c r="K405" s="750" t="s">
        <v>193</v>
      </c>
      <c r="L405" s="999"/>
      <c r="M405" s="1000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997" t="s">
        <v>183</v>
      </c>
      <c r="B406" s="998"/>
      <c r="C406" s="637" t="s">
        <v>181</v>
      </c>
      <c r="D406" s="401"/>
      <c r="E406" s="402"/>
      <c r="F406" s="402"/>
      <c r="G406" s="402"/>
      <c r="H406" s="402"/>
      <c r="I406" s="402"/>
      <c r="J406" s="705">
        <f>'[7]M.(5)'!$Q$27*J402</f>
        <v>34.041664632702023</v>
      </c>
      <c r="K406" s="750" t="s">
        <v>193</v>
      </c>
      <c r="L406" s="999"/>
      <c r="M406" s="1000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997" t="s">
        <v>184</v>
      </c>
      <c r="B407" s="998"/>
      <c r="C407" s="637" t="s">
        <v>54</v>
      </c>
      <c r="D407" s="401"/>
      <c r="E407" s="402"/>
      <c r="F407" s="402"/>
      <c r="G407" s="402"/>
      <c r="H407" s="402"/>
      <c r="I407" s="402"/>
      <c r="J407" s="705">
        <f>'[7]M.(5)'!$Q$28*J402</f>
        <v>92.632927999999964</v>
      </c>
      <c r="K407" s="750" t="s">
        <v>194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985"/>
      <c r="B408" s="986"/>
      <c r="C408" s="443"/>
      <c r="D408" s="444"/>
      <c r="E408" s="445"/>
      <c r="F408" s="445"/>
      <c r="G408" s="445"/>
      <c r="H408" s="445"/>
      <c r="I408" s="445"/>
      <c r="J408" s="400"/>
      <c r="K408" s="446"/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985"/>
      <c r="B409" s="986"/>
      <c r="C409" s="443"/>
      <c r="D409" s="444"/>
      <c r="E409" s="445"/>
      <c r="F409" s="445"/>
      <c r="G409" s="445"/>
      <c r="H409" s="445"/>
      <c r="I409" s="445"/>
      <c r="J409" s="96"/>
      <c r="K409" s="450"/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985"/>
      <c r="B410" s="986"/>
      <c r="C410" s="443"/>
      <c r="D410" s="444"/>
      <c r="E410" s="445"/>
      <c r="F410" s="445"/>
      <c r="G410" s="445"/>
      <c r="H410" s="445"/>
      <c r="I410" s="445"/>
      <c r="J410" s="96"/>
      <c r="K410" s="450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96"/>
      <c r="K411" s="450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96"/>
      <c r="K412" s="450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96"/>
      <c r="K413" s="450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96"/>
      <c r="K414" s="450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96"/>
      <c r="K415" s="450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96"/>
      <c r="K416" s="450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96"/>
      <c r="K417" s="450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465"/>
      <c r="K418" s="466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J406</f>
        <v>34.041664632702023</v>
      </c>
      <c r="K425" s="728" t="s">
        <v>193</v>
      </c>
      <c r="L425" s="725">
        <f>J425</f>
        <v>34.041664632702023</v>
      </c>
      <c r="M425" s="726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190</v>
      </c>
      <c r="D426" s="562"/>
      <c r="E426" s="567"/>
      <c r="F426" s="562"/>
      <c r="G426" s="562"/>
      <c r="H426" s="562"/>
      <c r="I426" s="568"/>
      <c r="J426" s="730">
        <f>J404</f>
        <v>3.5027032251997232</v>
      </c>
      <c r="K426" s="728" t="s">
        <v>193</v>
      </c>
      <c r="L426" s="725">
        <f t="shared" ref="L426" si="5">J426</f>
        <v>3.5027032251997232</v>
      </c>
      <c r="M426" s="726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/>
      <c r="B427" s="1013"/>
      <c r="C427" s="566"/>
      <c r="D427" s="562"/>
      <c r="E427" s="570"/>
      <c r="F427" s="562"/>
      <c r="G427" s="562"/>
      <c r="H427" s="562"/>
      <c r="I427" s="568"/>
      <c r="J427" s="736"/>
      <c r="K427" s="728"/>
      <c r="L427" s="725"/>
      <c r="M427" s="726"/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/>
      <c r="B428" s="1013"/>
      <c r="C428" s="573"/>
      <c r="D428" s="574"/>
      <c r="E428" s="574"/>
      <c r="F428" s="574"/>
      <c r="G428" s="574"/>
      <c r="H428" s="574"/>
      <c r="I428" s="574"/>
      <c r="J428" s="737"/>
      <c r="K428" s="732"/>
      <c r="L428" s="725"/>
      <c r="M428" s="727"/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577"/>
      <c r="K429" s="732"/>
      <c r="L429" s="725"/>
      <c r="M429" s="727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77"/>
      <c r="K430" s="744"/>
      <c r="L430" s="725"/>
      <c r="M430" s="727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763"/>
      <c r="K431" s="745"/>
      <c r="L431" s="767"/>
      <c r="M431" s="78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763"/>
      <c r="K432" s="746"/>
      <c r="L432" s="767"/>
      <c r="M432" s="78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763"/>
      <c r="K433" s="747"/>
      <c r="L433" s="767"/>
      <c r="M433" s="78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764"/>
      <c r="K434" s="748"/>
      <c r="L434" s="767"/>
      <c r="M434" s="78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765"/>
      <c r="K435" s="747"/>
      <c r="L435" s="767"/>
      <c r="M435" s="78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765"/>
      <c r="K436" s="747"/>
      <c r="L436" s="767"/>
      <c r="M436" s="78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766"/>
      <c r="K437" s="749"/>
      <c r="L437" s="768"/>
      <c r="M437" s="788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04" t="s">
        <v>177</v>
      </c>
      <c r="B481" s="1005"/>
      <c r="C481" s="398" t="s">
        <v>175</v>
      </c>
      <c r="D481" s="401"/>
      <c r="E481" s="402"/>
      <c r="F481" s="402"/>
      <c r="G481" s="402"/>
      <c r="H481" s="402"/>
      <c r="I481" s="402"/>
      <c r="J481" s="705">
        <f>'[7]M.(5)'!$Q$19*J480</f>
        <v>66.861680732448662</v>
      </c>
      <c r="K481" s="750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04" t="s">
        <v>178</v>
      </c>
      <c r="B482" s="1005"/>
      <c r="C482" s="398" t="s">
        <v>176</v>
      </c>
      <c r="D482" s="401"/>
      <c r="E482" s="402"/>
      <c r="F482" s="402"/>
      <c r="G482" s="402"/>
      <c r="H482" s="402"/>
      <c r="I482" s="402"/>
      <c r="J482" s="705">
        <f>'[7]M.(5)'!$Q$20*J480</f>
        <v>3.5079663024556762</v>
      </c>
      <c r="K482" s="750" t="s">
        <v>193</v>
      </c>
      <c r="L482" s="999"/>
      <c r="M482" s="1000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997" t="s">
        <v>182</v>
      </c>
      <c r="B483" s="998"/>
      <c r="C483" s="637" t="s">
        <v>180</v>
      </c>
      <c r="D483" s="401"/>
      <c r="E483" s="402"/>
      <c r="F483" s="402"/>
      <c r="G483" s="402"/>
      <c r="H483" s="402"/>
      <c r="I483" s="402"/>
      <c r="J483" s="705">
        <f>'[7]M.(5)'!$Q$26*J480</f>
        <v>4.6118365375000003</v>
      </c>
      <c r="K483" s="750" t="s">
        <v>193</v>
      </c>
      <c r="L483" s="999"/>
      <c r="M483" s="1000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997" t="s">
        <v>183</v>
      </c>
      <c r="B484" s="998"/>
      <c r="C484" s="637" t="s">
        <v>181</v>
      </c>
      <c r="D484" s="401"/>
      <c r="E484" s="402"/>
      <c r="F484" s="402"/>
      <c r="G484" s="402"/>
      <c r="H484" s="402"/>
      <c r="I484" s="402"/>
      <c r="J484" s="705">
        <f>'[7]M.(5)'!$Q$27*J480</f>
        <v>34.092814815679041</v>
      </c>
      <c r="K484" s="750" t="s">
        <v>193</v>
      </c>
      <c r="L484" s="999"/>
      <c r="M484" s="1000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997" t="s">
        <v>184</v>
      </c>
      <c r="B485" s="998"/>
      <c r="C485" s="637" t="s">
        <v>54</v>
      </c>
      <c r="D485" s="401"/>
      <c r="E485" s="402"/>
      <c r="F485" s="402"/>
      <c r="G485" s="402"/>
      <c r="H485" s="402"/>
      <c r="I485" s="402"/>
      <c r="J485" s="705">
        <f>'[7]M.(5)'!$Q$28*J480</f>
        <v>92.772115999999968</v>
      </c>
      <c r="K485" s="750" t="s">
        <v>194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985"/>
      <c r="B486" s="986"/>
      <c r="C486" s="443"/>
      <c r="D486" s="444"/>
      <c r="E486" s="445"/>
      <c r="F486" s="445"/>
      <c r="G486" s="445"/>
      <c r="H486" s="445"/>
      <c r="I486" s="445"/>
      <c r="J486" s="400"/>
      <c r="K486" s="446"/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985"/>
      <c r="B487" s="986"/>
      <c r="C487" s="443"/>
      <c r="D487" s="444"/>
      <c r="E487" s="445"/>
      <c r="F487" s="445"/>
      <c r="G487" s="445"/>
      <c r="H487" s="445"/>
      <c r="I487" s="445"/>
      <c r="J487" s="96"/>
      <c r="K487" s="450"/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985"/>
      <c r="B488" s="986"/>
      <c r="C488" s="443"/>
      <c r="D488" s="444"/>
      <c r="E488" s="445"/>
      <c r="F488" s="445"/>
      <c r="G488" s="445"/>
      <c r="H488" s="445"/>
      <c r="I488" s="445"/>
      <c r="J488" s="96"/>
      <c r="K488" s="450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96"/>
      <c r="K489" s="450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96"/>
      <c r="K490" s="450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96"/>
      <c r="K491" s="450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96"/>
      <c r="K492" s="450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96"/>
      <c r="K493" s="450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96"/>
      <c r="K494" s="450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96"/>
      <c r="K495" s="450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465"/>
      <c r="K496" s="466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J484</f>
        <v>34.092814815679041</v>
      </c>
      <c r="K503" s="728" t="s">
        <v>193</v>
      </c>
      <c r="L503" s="725">
        <f>J503</f>
        <v>34.092814815679041</v>
      </c>
      <c r="M503" s="726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190</v>
      </c>
      <c r="D504" s="562"/>
      <c r="E504" s="567"/>
      <c r="F504" s="562"/>
      <c r="G504" s="562"/>
      <c r="H504" s="562"/>
      <c r="I504" s="568"/>
      <c r="J504" s="730">
        <f>J482</f>
        <v>3.5079663024556762</v>
      </c>
      <c r="K504" s="728" t="s">
        <v>193</v>
      </c>
      <c r="L504" s="725">
        <f t="shared" ref="L504" si="6">J504</f>
        <v>3.5079663024556762</v>
      </c>
      <c r="M504" s="726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/>
      <c r="B505" s="1013"/>
      <c r="C505" s="566"/>
      <c r="D505" s="562"/>
      <c r="E505" s="570"/>
      <c r="F505" s="562"/>
      <c r="G505" s="562"/>
      <c r="H505" s="562"/>
      <c r="I505" s="568"/>
      <c r="J505" s="736"/>
      <c r="K505" s="728"/>
      <c r="L505" s="725"/>
      <c r="M505" s="726"/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/>
      <c r="B506" s="1013"/>
      <c r="C506" s="573"/>
      <c r="D506" s="574"/>
      <c r="E506" s="574"/>
      <c r="F506" s="574"/>
      <c r="G506" s="574"/>
      <c r="H506" s="574"/>
      <c r="I506" s="574"/>
      <c r="J506" s="737"/>
      <c r="K506" s="732"/>
      <c r="L506" s="725"/>
      <c r="M506" s="727"/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577"/>
      <c r="K507" s="732"/>
      <c r="L507" s="725"/>
      <c r="M507" s="727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77"/>
      <c r="K508" s="744"/>
      <c r="L508" s="725"/>
      <c r="M508" s="727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763"/>
      <c r="K509" s="745"/>
      <c r="L509" s="767"/>
      <c r="M509" s="78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763"/>
      <c r="K510" s="746"/>
      <c r="L510" s="767"/>
      <c r="M510" s="78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763"/>
      <c r="K511" s="747"/>
      <c r="L511" s="767"/>
      <c r="M511" s="78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764"/>
      <c r="K512" s="748"/>
      <c r="L512" s="767"/>
      <c r="M512" s="78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765"/>
      <c r="K513" s="747"/>
      <c r="L513" s="767"/>
      <c r="M513" s="78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765"/>
      <c r="K514" s="747"/>
      <c r="L514" s="767"/>
      <c r="M514" s="78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766"/>
      <c r="K515" s="749"/>
      <c r="L515" s="768"/>
      <c r="M515" s="788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51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L16:M16"/>
    <mergeCell ref="U16:V16"/>
    <mergeCell ref="W16:Y16"/>
    <mergeCell ref="A17:B17"/>
    <mergeCell ref="L17:M17"/>
    <mergeCell ref="U17:V17"/>
    <mergeCell ref="W17:Y17"/>
    <mergeCell ref="AA13:AD13"/>
    <mergeCell ref="A14:B14"/>
    <mergeCell ref="L14:M14"/>
    <mergeCell ref="U14:V14"/>
    <mergeCell ref="W14:Y14"/>
    <mergeCell ref="A15:B15"/>
    <mergeCell ref="L15:M15"/>
    <mergeCell ref="U15:V15"/>
    <mergeCell ref="W15:Y15"/>
    <mergeCell ref="A13:B13"/>
    <mergeCell ref="L13:M13"/>
    <mergeCell ref="U13:V13"/>
    <mergeCell ref="W13:Y13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4:B94"/>
    <mergeCell ref="L94:M94"/>
    <mergeCell ref="U94:V94"/>
    <mergeCell ref="W94:Y94"/>
    <mergeCell ref="A95:B95"/>
    <mergeCell ref="L95:M95"/>
    <mergeCell ref="U95:V95"/>
    <mergeCell ref="W95:Y95"/>
    <mergeCell ref="A92:B92"/>
    <mergeCell ref="L92:M92"/>
    <mergeCell ref="U92:V92"/>
    <mergeCell ref="W92:Y92"/>
    <mergeCell ref="A93:B93"/>
    <mergeCell ref="L93:M93"/>
    <mergeCell ref="U93:V93"/>
    <mergeCell ref="W93:Y93"/>
    <mergeCell ref="A98:B98"/>
    <mergeCell ref="L98:M98"/>
    <mergeCell ref="U98:V98"/>
    <mergeCell ref="W98:Y98"/>
    <mergeCell ref="A99:B99"/>
    <mergeCell ref="L99:M99"/>
    <mergeCell ref="U99:V99"/>
    <mergeCell ref="W99:Y99"/>
    <mergeCell ref="A96:B96"/>
    <mergeCell ref="L96:M96"/>
    <mergeCell ref="U96:V96"/>
    <mergeCell ref="W96:Y96"/>
    <mergeCell ref="A97:B97"/>
    <mergeCell ref="L97:M97"/>
    <mergeCell ref="U97:V97"/>
    <mergeCell ref="W97:Y97"/>
    <mergeCell ref="A102:B102"/>
    <mergeCell ref="L102:M102"/>
    <mergeCell ref="U102:V102"/>
    <mergeCell ref="W102:Y102"/>
    <mergeCell ref="A103:B103"/>
    <mergeCell ref="L103:M103"/>
    <mergeCell ref="U103:V103"/>
    <mergeCell ref="W103:Y103"/>
    <mergeCell ref="A100:B100"/>
    <mergeCell ref="L100:M100"/>
    <mergeCell ref="U100:V100"/>
    <mergeCell ref="W100:Y100"/>
    <mergeCell ref="A101:B101"/>
    <mergeCell ref="L101:M101"/>
    <mergeCell ref="U101:V101"/>
    <mergeCell ref="W101:Y101"/>
    <mergeCell ref="U106:V106"/>
    <mergeCell ref="W106:Y106"/>
    <mergeCell ref="U107:V107"/>
    <mergeCell ref="W107:Y107"/>
    <mergeCell ref="U108:V108"/>
    <mergeCell ref="W108:Y108"/>
    <mergeCell ref="A104:B104"/>
    <mergeCell ref="L104:M104"/>
    <mergeCell ref="U104:V104"/>
    <mergeCell ref="W104:Y104"/>
    <mergeCell ref="A105:B105"/>
    <mergeCell ref="L105:M105"/>
    <mergeCell ref="U105:V105"/>
    <mergeCell ref="W105:Y105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U109:V109"/>
    <mergeCell ref="W109:Y109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2:B172"/>
    <mergeCell ref="L172:M172"/>
    <mergeCell ref="U172:V172"/>
    <mergeCell ref="W172:Y172"/>
    <mergeCell ref="A173:B173"/>
    <mergeCell ref="L173:M173"/>
    <mergeCell ref="U173:V173"/>
    <mergeCell ref="W173:Y173"/>
    <mergeCell ref="A170:B170"/>
    <mergeCell ref="L170:M170"/>
    <mergeCell ref="U170:V170"/>
    <mergeCell ref="W170:Y170"/>
    <mergeCell ref="A171:B171"/>
    <mergeCell ref="L171:M171"/>
    <mergeCell ref="U171:V171"/>
    <mergeCell ref="W171:Y171"/>
    <mergeCell ref="A176:B176"/>
    <mergeCell ref="L176:M176"/>
    <mergeCell ref="U176:V176"/>
    <mergeCell ref="W176:Y176"/>
    <mergeCell ref="A177:B177"/>
    <mergeCell ref="L177:M177"/>
    <mergeCell ref="U177:V177"/>
    <mergeCell ref="W177:Y177"/>
    <mergeCell ref="A174:B174"/>
    <mergeCell ref="L174:M174"/>
    <mergeCell ref="U174:V174"/>
    <mergeCell ref="W174:Y174"/>
    <mergeCell ref="A175:B175"/>
    <mergeCell ref="L175:M175"/>
    <mergeCell ref="U175:V175"/>
    <mergeCell ref="W175:Y175"/>
    <mergeCell ref="A180:B180"/>
    <mergeCell ref="L180:M180"/>
    <mergeCell ref="U180:V180"/>
    <mergeCell ref="W180:Y180"/>
    <mergeCell ref="A181:B181"/>
    <mergeCell ref="L181:M181"/>
    <mergeCell ref="U181:V181"/>
    <mergeCell ref="W181:Y181"/>
    <mergeCell ref="A178:B178"/>
    <mergeCell ref="L178:M178"/>
    <mergeCell ref="U178:V178"/>
    <mergeCell ref="W178:Y178"/>
    <mergeCell ref="A179:B179"/>
    <mergeCell ref="L179:M179"/>
    <mergeCell ref="U179:V179"/>
    <mergeCell ref="W179:Y179"/>
    <mergeCell ref="U184:V184"/>
    <mergeCell ref="W184:Y184"/>
    <mergeCell ref="U185:V185"/>
    <mergeCell ref="W185:Y185"/>
    <mergeCell ref="U186:V186"/>
    <mergeCell ref="W186:Y186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U187:V187"/>
    <mergeCell ref="W187:Y187"/>
    <mergeCell ref="A188:B189"/>
    <mergeCell ref="C188:I189"/>
    <mergeCell ref="J188:K189"/>
    <mergeCell ref="L188:M189"/>
    <mergeCell ref="U188:V188"/>
    <mergeCell ref="W188:Y188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A250:B250"/>
    <mergeCell ref="L250:M250"/>
    <mergeCell ref="U250:V250"/>
    <mergeCell ref="W250:Y250"/>
    <mergeCell ref="A251:B251"/>
    <mergeCell ref="L251:M251"/>
    <mergeCell ref="U251:V251"/>
    <mergeCell ref="W251:Y251"/>
    <mergeCell ref="A248:B248"/>
    <mergeCell ref="L248:M248"/>
    <mergeCell ref="U248:V248"/>
    <mergeCell ref="W248:Y248"/>
    <mergeCell ref="A249:B249"/>
    <mergeCell ref="L249:M249"/>
    <mergeCell ref="U249:V249"/>
    <mergeCell ref="W249:Y249"/>
    <mergeCell ref="A254:B254"/>
    <mergeCell ref="L254:M254"/>
    <mergeCell ref="U254:V254"/>
    <mergeCell ref="W254:Y254"/>
    <mergeCell ref="A255:B255"/>
    <mergeCell ref="L255:M255"/>
    <mergeCell ref="U255:V255"/>
    <mergeCell ref="W255:Y255"/>
    <mergeCell ref="A252:B252"/>
    <mergeCell ref="L252:M252"/>
    <mergeCell ref="U252:V252"/>
    <mergeCell ref="W252:Y252"/>
    <mergeCell ref="A253:B253"/>
    <mergeCell ref="L253:M253"/>
    <mergeCell ref="U253:V253"/>
    <mergeCell ref="W253:Y253"/>
    <mergeCell ref="A258:B258"/>
    <mergeCell ref="L258:M258"/>
    <mergeCell ref="U258:V258"/>
    <mergeCell ref="W258:Y258"/>
    <mergeCell ref="A259:B259"/>
    <mergeCell ref="L259:M259"/>
    <mergeCell ref="U259:V259"/>
    <mergeCell ref="W259:Y259"/>
    <mergeCell ref="A256:B256"/>
    <mergeCell ref="L256:M256"/>
    <mergeCell ref="U256:V256"/>
    <mergeCell ref="W256:Y256"/>
    <mergeCell ref="A257:B257"/>
    <mergeCell ref="L257:M257"/>
    <mergeCell ref="U257:V257"/>
    <mergeCell ref="W257:Y257"/>
    <mergeCell ref="U262:V262"/>
    <mergeCell ref="W262:Y262"/>
    <mergeCell ref="U263:V263"/>
    <mergeCell ref="W263:Y263"/>
    <mergeCell ref="U264:V264"/>
    <mergeCell ref="W264:Y264"/>
    <mergeCell ref="A260:B260"/>
    <mergeCell ref="L260:M260"/>
    <mergeCell ref="U260:V260"/>
    <mergeCell ref="W260:Y260"/>
    <mergeCell ref="A261:B261"/>
    <mergeCell ref="L261:M261"/>
    <mergeCell ref="U261:V261"/>
    <mergeCell ref="W261:Y261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U265:V265"/>
    <mergeCell ref="W265:Y265"/>
    <mergeCell ref="A266:B267"/>
    <mergeCell ref="C266:I267"/>
    <mergeCell ref="J266:K267"/>
    <mergeCell ref="L266:M267"/>
    <mergeCell ref="U266:V266"/>
    <mergeCell ref="W266:Y266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A328:B328"/>
    <mergeCell ref="L328:M328"/>
    <mergeCell ref="U328:V328"/>
    <mergeCell ref="W328:Y328"/>
    <mergeCell ref="A329:B329"/>
    <mergeCell ref="L329:M329"/>
    <mergeCell ref="U329:V329"/>
    <mergeCell ref="W329:Y329"/>
    <mergeCell ref="A326:B326"/>
    <mergeCell ref="L326:M326"/>
    <mergeCell ref="U326:V326"/>
    <mergeCell ref="W326:Y326"/>
    <mergeCell ref="A327:B327"/>
    <mergeCell ref="L327:M327"/>
    <mergeCell ref="U327:V327"/>
    <mergeCell ref="W327:Y327"/>
    <mergeCell ref="A332:B332"/>
    <mergeCell ref="L332:M332"/>
    <mergeCell ref="U332:V332"/>
    <mergeCell ref="W332:Y332"/>
    <mergeCell ref="A333:B333"/>
    <mergeCell ref="L333:M333"/>
    <mergeCell ref="U333:V333"/>
    <mergeCell ref="W333:Y333"/>
    <mergeCell ref="A330:B330"/>
    <mergeCell ref="L330:M330"/>
    <mergeCell ref="U330:V330"/>
    <mergeCell ref="W330:Y330"/>
    <mergeCell ref="A331:B331"/>
    <mergeCell ref="L331:M331"/>
    <mergeCell ref="U331:V331"/>
    <mergeCell ref="W331:Y331"/>
    <mergeCell ref="A336:B336"/>
    <mergeCell ref="L336:M336"/>
    <mergeCell ref="U336:V336"/>
    <mergeCell ref="W336:Y336"/>
    <mergeCell ref="A337:B337"/>
    <mergeCell ref="L337:M337"/>
    <mergeCell ref="U337:V337"/>
    <mergeCell ref="W337:Y337"/>
    <mergeCell ref="A334:B334"/>
    <mergeCell ref="L334:M334"/>
    <mergeCell ref="U334:V334"/>
    <mergeCell ref="W334:Y334"/>
    <mergeCell ref="A335:B335"/>
    <mergeCell ref="L335:M335"/>
    <mergeCell ref="U335:V335"/>
    <mergeCell ref="W335:Y335"/>
    <mergeCell ref="U340:V340"/>
    <mergeCell ref="W340:Y340"/>
    <mergeCell ref="U341:V341"/>
    <mergeCell ref="W341:Y341"/>
    <mergeCell ref="U342:V342"/>
    <mergeCell ref="W342:Y342"/>
    <mergeCell ref="A338:B338"/>
    <mergeCell ref="L338:M338"/>
    <mergeCell ref="U338:V338"/>
    <mergeCell ref="W338:Y338"/>
    <mergeCell ref="A339:B339"/>
    <mergeCell ref="L339:M339"/>
    <mergeCell ref="U339:V339"/>
    <mergeCell ref="W339:Y339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U343:V343"/>
    <mergeCell ref="W343:Y343"/>
    <mergeCell ref="A344:B345"/>
    <mergeCell ref="C344:I345"/>
    <mergeCell ref="J344:K345"/>
    <mergeCell ref="L344:M345"/>
    <mergeCell ref="U344:V344"/>
    <mergeCell ref="W344:Y344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A406:B406"/>
    <mergeCell ref="L406:M406"/>
    <mergeCell ref="U406:V406"/>
    <mergeCell ref="W406:Y406"/>
    <mergeCell ref="A407:B407"/>
    <mergeCell ref="L407:M407"/>
    <mergeCell ref="U407:V407"/>
    <mergeCell ref="W407:Y407"/>
    <mergeCell ref="A404:B404"/>
    <mergeCell ref="L404:M404"/>
    <mergeCell ref="U404:V404"/>
    <mergeCell ref="W404:Y404"/>
    <mergeCell ref="A405:B405"/>
    <mergeCell ref="L405:M405"/>
    <mergeCell ref="U405:V405"/>
    <mergeCell ref="W405:Y405"/>
    <mergeCell ref="A410:B410"/>
    <mergeCell ref="L410:M410"/>
    <mergeCell ref="U410:V410"/>
    <mergeCell ref="W410:Y410"/>
    <mergeCell ref="A411:B411"/>
    <mergeCell ref="L411:M411"/>
    <mergeCell ref="U411:V411"/>
    <mergeCell ref="W411:Y411"/>
    <mergeCell ref="A408:B408"/>
    <mergeCell ref="L408:M408"/>
    <mergeCell ref="U408:V408"/>
    <mergeCell ref="W408:Y408"/>
    <mergeCell ref="A409:B409"/>
    <mergeCell ref="L409:M409"/>
    <mergeCell ref="U409:V409"/>
    <mergeCell ref="W409:Y409"/>
    <mergeCell ref="A414:B414"/>
    <mergeCell ref="L414:M414"/>
    <mergeCell ref="U414:V414"/>
    <mergeCell ref="W414:Y414"/>
    <mergeCell ref="A415:B415"/>
    <mergeCell ref="L415:M415"/>
    <mergeCell ref="U415:V415"/>
    <mergeCell ref="W415:Y415"/>
    <mergeCell ref="A412:B412"/>
    <mergeCell ref="L412:M412"/>
    <mergeCell ref="U412:V412"/>
    <mergeCell ref="W412:Y412"/>
    <mergeCell ref="A413:B413"/>
    <mergeCell ref="L413:M413"/>
    <mergeCell ref="U413:V413"/>
    <mergeCell ref="W413:Y413"/>
    <mergeCell ref="U418:V418"/>
    <mergeCell ref="W418:Y418"/>
    <mergeCell ref="U419:V419"/>
    <mergeCell ref="W419:Y419"/>
    <mergeCell ref="U420:V420"/>
    <mergeCell ref="W420:Y420"/>
    <mergeCell ref="A416:B416"/>
    <mergeCell ref="L416:M416"/>
    <mergeCell ref="U416:V416"/>
    <mergeCell ref="W416:Y416"/>
    <mergeCell ref="A417:B417"/>
    <mergeCell ref="L417:M417"/>
    <mergeCell ref="U417:V417"/>
    <mergeCell ref="W417:Y417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U421:V421"/>
    <mergeCell ref="W421:Y421"/>
    <mergeCell ref="A422:B423"/>
    <mergeCell ref="C422:I423"/>
    <mergeCell ref="J422:K423"/>
    <mergeCell ref="L422:M423"/>
    <mergeCell ref="U422:V422"/>
    <mergeCell ref="W422:Y422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A484:B484"/>
    <mergeCell ref="L484:M484"/>
    <mergeCell ref="U484:V484"/>
    <mergeCell ref="W484:Y484"/>
    <mergeCell ref="A485:B485"/>
    <mergeCell ref="L485:M485"/>
    <mergeCell ref="U485:V485"/>
    <mergeCell ref="W485:Y485"/>
    <mergeCell ref="A482:B482"/>
    <mergeCell ref="L482:M482"/>
    <mergeCell ref="U482:V482"/>
    <mergeCell ref="W482:Y482"/>
    <mergeCell ref="A483:B483"/>
    <mergeCell ref="L483:M483"/>
    <mergeCell ref="U483:V483"/>
    <mergeCell ref="W483:Y483"/>
    <mergeCell ref="A488:B488"/>
    <mergeCell ref="L488:M488"/>
    <mergeCell ref="U488:V488"/>
    <mergeCell ref="W488:Y488"/>
    <mergeCell ref="A489:B489"/>
    <mergeCell ref="L489:M489"/>
    <mergeCell ref="U489:V489"/>
    <mergeCell ref="W489:Y489"/>
    <mergeCell ref="A486:B486"/>
    <mergeCell ref="L486:M486"/>
    <mergeCell ref="U486:V486"/>
    <mergeCell ref="W486:Y486"/>
    <mergeCell ref="A487:B487"/>
    <mergeCell ref="L487:M487"/>
    <mergeCell ref="U487:V487"/>
    <mergeCell ref="W487:Y487"/>
    <mergeCell ref="A492:B492"/>
    <mergeCell ref="L492:M492"/>
    <mergeCell ref="U492:V492"/>
    <mergeCell ref="W492:Y492"/>
    <mergeCell ref="A493:B493"/>
    <mergeCell ref="L493:M493"/>
    <mergeCell ref="U493:V493"/>
    <mergeCell ref="W493:Y493"/>
    <mergeCell ref="A490:B490"/>
    <mergeCell ref="L490:M490"/>
    <mergeCell ref="U490:V490"/>
    <mergeCell ref="W490:Y490"/>
    <mergeCell ref="A491:B491"/>
    <mergeCell ref="L491:M491"/>
    <mergeCell ref="U491:V491"/>
    <mergeCell ref="W491:Y491"/>
    <mergeCell ref="U496:V496"/>
    <mergeCell ref="W496:Y496"/>
    <mergeCell ref="U497:V497"/>
    <mergeCell ref="W497:Y497"/>
    <mergeCell ref="U498:V498"/>
    <mergeCell ref="W498:Y498"/>
    <mergeCell ref="A494:B494"/>
    <mergeCell ref="L494:M494"/>
    <mergeCell ref="U494:V494"/>
    <mergeCell ref="W494:Y494"/>
    <mergeCell ref="A495:B495"/>
    <mergeCell ref="L495:M495"/>
    <mergeCell ref="U495:V495"/>
    <mergeCell ref="W495:Y495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U499:V499"/>
    <mergeCell ref="W499:Y499"/>
    <mergeCell ref="A500:B501"/>
    <mergeCell ref="C500:I501"/>
    <mergeCell ref="J500:K501"/>
    <mergeCell ref="L500:M501"/>
    <mergeCell ref="U500:V500"/>
    <mergeCell ref="W500:Y500"/>
    <mergeCell ref="A507:B507"/>
    <mergeCell ref="U507:V507"/>
    <mergeCell ref="W507:Y507"/>
    <mergeCell ref="A508:B508"/>
    <mergeCell ref="U508:V508"/>
    <mergeCell ref="W508:Y508"/>
    <mergeCell ref="A505:B505"/>
    <mergeCell ref="U505:V505"/>
    <mergeCell ref="W505:Y505"/>
    <mergeCell ref="A506:B506"/>
    <mergeCell ref="U506:V506"/>
    <mergeCell ref="W506:Y506"/>
    <mergeCell ref="U517:V517"/>
    <mergeCell ref="U518:V518"/>
    <mergeCell ref="A519:H520"/>
    <mergeCell ref="I519:J520"/>
    <mergeCell ref="U519:V519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H544:R544"/>
    <mergeCell ref="T544:Y544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topLeftCell="A511" zoomScale="85" zoomScaleSheetLayoutView="85" workbookViewId="0">
      <selection activeCell="K541" sqref="K541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49" t="s">
        <v>178</v>
      </c>
      <c r="B13" s="1050"/>
      <c r="C13" s="398" t="s">
        <v>176</v>
      </c>
      <c r="D13" s="401"/>
      <c r="E13" s="402"/>
      <c r="F13" s="402"/>
      <c r="G13" s="402"/>
      <c r="H13" s="402"/>
      <c r="I13" s="402"/>
      <c r="J13" s="705">
        <f>'[7]M.(6)'!$Q$20*J12</f>
        <v>7.9133784496972339</v>
      </c>
      <c r="K13" s="750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33" t="s">
        <v>214</v>
      </c>
      <c r="B14" s="1034"/>
      <c r="C14" s="1027" t="s">
        <v>213</v>
      </c>
      <c r="D14" s="1028"/>
      <c r="E14" s="1028"/>
      <c r="F14" s="1028"/>
      <c r="G14" s="1028"/>
      <c r="H14" s="1028"/>
      <c r="I14" s="1029"/>
      <c r="J14" s="1037">
        <f>'[7]M.(6)'!$Q$21*J12</f>
        <v>0.70000000000000007</v>
      </c>
      <c r="K14" s="1039" t="s">
        <v>212</v>
      </c>
      <c r="L14" s="1041"/>
      <c r="M14" s="1042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1035"/>
      <c r="B15" s="1036"/>
      <c r="C15" s="1030"/>
      <c r="D15" s="1031"/>
      <c r="E15" s="1031"/>
      <c r="F15" s="1031"/>
      <c r="G15" s="1031"/>
      <c r="H15" s="1031"/>
      <c r="I15" s="1032"/>
      <c r="J15" s="1038"/>
      <c r="K15" s="1040"/>
      <c r="L15" s="1043"/>
      <c r="M15" s="1044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1045" t="s">
        <v>210</v>
      </c>
      <c r="B16" s="1046"/>
      <c r="C16" s="637" t="s">
        <v>211</v>
      </c>
      <c r="D16" s="401"/>
      <c r="E16" s="402"/>
      <c r="F16" s="402"/>
      <c r="G16" s="402"/>
      <c r="H16" s="402"/>
      <c r="I16" s="402"/>
      <c r="J16" s="705">
        <f>'[7]M.(6)'!$Q$24*J12</f>
        <v>238.21071622099623</v>
      </c>
      <c r="K16" s="750" t="s">
        <v>194</v>
      </c>
      <c r="L16" s="999"/>
      <c r="M16" s="1000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1045" t="s">
        <v>183</v>
      </c>
      <c r="B17" s="1046"/>
      <c r="C17" s="637" t="s">
        <v>181</v>
      </c>
      <c r="D17" s="401"/>
      <c r="E17" s="402"/>
      <c r="F17" s="402"/>
      <c r="G17" s="402"/>
      <c r="H17" s="402"/>
      <c r="I17" s="402"/>
      <c r="J17" s="705">
        <f>'[7]M.(6)'!$Q$27*J12</f>
        <v>32.627716328600641</v>
      </c>
      <c r="K17" s="750" t="s">
        <v>215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1045" t="s">
        <v>184</v>
      </c>
      <c r="B18" s="1046"/>
      <c r="C18" s="637" t="s">
        <v>54</v>
      </c>
      <c r="D18" s="401"/>
      <c r="E18" s="402"/>
      <c r="F18" s="402"/>
      <c r="G18" s="402"/>
      <c r="H18" s="402"/>
      <c r="I18" s="402"/>
      <c r="J18" s="706">
        <f>'[7]M.(6)'!$Q$28*J12</f>
        <v>117.20800000000001</v>
      </c>
      <c r="K18" s="750" t="s">
        <v>194</v>
      </c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1047" t="s">
        <v>216</v>
      </c>
      <c r="B19" s="1048"/>
      <c r="C19" s="696" t="s">
        <v>74</v>
      </c>
      <c r="D19" s="697"/>
      <c r="E19" s="698"/>
      <c r="F19" s="698"/>
      <c r="G19" s="698"/>
      <c r="H19" s="698"/>
      <c r="I19" s="698"/>
      <c r="J19" s="707">
        <f>'[7]M.(6)'!$Q$44*J12</f>
        <v>10.722470325000003</v>
      </c>
      <c r="K19" s="750" t="s">
        <v>215</v>
      </c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985"/>
      <c r="B20" s="986"/>
      <c r="C20" s="443"/>
      <c r="D20" s="444"/>
      <c r="E20" s="445"/>
      <c r="F20" s="445"/>
      <c r="G20" s="445"/>
      <c r="H20" s="445"/>
      <c r="I20" s="445"/>
      <c r="J20" s="782"/>
      <c r="K20" s="777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985"/>
      <c r="B21" s="986"/>
      <c r="C21" s="443"/>
      <c r="D21" s="444"/>
      <c r="E21" s="445"/>
      <c r="F21" s="445"/>
      <c r="G21" s="445"/>
      <c r="H21" s="445"/>
      <c r="I21" s="445"/>
      <c r="J21" s="782"/>
      <c r="K21" s="777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985"/>
      <c r="B22" s="986"/>
      <c r="C22" s="443"/>
      <c r="D22" s="444"/>
      <c r="E22" s="445"/>
      <c r="F22" s="445"/>
      <c r="G22" s="445"/>
      <c r="H22" s="445"/>
      <c r="I22" s="445"/>
      <c r="J22" s="782"/>
      <c r="K22" s="777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985"/>
      <c r="B23" s="986"/>
      <c r="C23" s="443"/>
      <c r="D23" s="444"/>
      <c r="E23" s="445"/>
      <c r="F23" s="445"/>
      <c r="G23" s="445"/>
      <c r="H23" s="445"/>
      <c r="I23" s="445"/>
      <c r="J23" s="782"/>
      <c r="K23" s="777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985"/>
      <c r="B24" s="986"/>
      <c r="C24" s="443"/>
      <c r="D24" s="444"/>
      <c r="E24" s="445"/>
      <c r="F24" s="445"/>
      <c r="G24" s="445"/>
      <c r="H24" s="445"/>
      <c r="I24" s="445"/>
      <c r="J24" s="782"/>
      <c r="K24" s="777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985"/>
      <c r="B25" s="986"/>
      <c r="C25" s="443"/>
      <c r="D25" s="444"/>
      <c r="E25" s="445"/>
      <c r="F25" s="445"/>
      <c r="G25" s="445"/>
      <c r="H25" s="445"/>
      <c r="I25" s="445"/>
      <c r="J25" s="782"/>
      <c r="K25" s="777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985"/>
      <c r="B26" s="986"/>
      <c r="C26" s="443"/>
      <c r="D26" s="444"/>
      <c r="E26" s="445"/>
      <c r="F26" s="445"/>
      <c r="G26" s="445"/>
      <c r="H26" s="445"/>
      <c r="I26" s="445"/>
      <c r="J26" s="782"/>
      <c r="K26" s="777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985"/>
      <c r="B27" s="986"/>
      <c r="C27" s="443"/>
      <c r="D27" s="444"/>
      <c r="E27" s="445"/>
      <c r="F27" s="445"/>
      <c r="G27" s="445"/>
      <c r="H27" s="445"/>
      <c r="I27" s="445"/>
      <c r="J27" s="782"/>
      <c r="K27" s="777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461"/>
      <c r="B28" s="462"/>
      <c r="C28" s="463"/>
      <c r="D28" s="464"/>
      <c r="E28" s="464"/>
      <c r="F28" s="464"/>
      <c r="G28" s="464"/>
      <c r="H28" s="464"/>
      <c r="I28" s="464"/>
      <c r="J28" s="783"/>
      <c r="K28" s="778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J17</f>
        <v>32.627716328600641</v>
      </c>
      <c r="K35" s="750" t="s">
        <v>193</v>
      </c>
      <c r="L35" s="725">
        <f>J35</f>
        <v>32.627716328600641</v>
      </c>
      <c r="M35" s="757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192</v>
      </c>
      <c r="D36" s="562"/>
      <c r="E36" s="567"/>
      <c r="F36" s="562"/>
      <c r="G36" s="562"/>
      <c r="H36" s="562"/>
      <c r="I36" s="568"/>
      <c r="J36" s="730">
        <f>J19</f>
        <v>10.722470325000003</v>
      </c>
      <c r="K36" s="750" t="s">
        <v>193</v>
      </c>
      <c r="L36" s="725">
        <f t="shared" ref="L36:L37" si="0">J36</f>
        <v>10.722470325000003</v>
      </c>
      <c r="M36" s="757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>
        <v>3</v>
      </c>
      <c r="B37" s="1013"/>
      <c r="C37" s="566" t="s">
        <v>190</v>
      </c>
      <c r="D37" s="562"/>
      <c r="E37" s="570"/>
      <c r="F37" s="562"/>
      <c r="G37" s="562"/>
      <c r="H37" s="562"/>
      <c r="I37" s="568"/>
      <c r="J37" s="565">
        <f>J13</f>
        <v>7.9133784496972339</v>
      </c>
      <c r="K37" s="750" t="s">
        <v>193</v>
      </c>
      <c r="L37" s="725">
        <f t="shared" si="0"/>
        <v>7.9133784496972339</v>
      </c>
      <c r="M37" s="757" t="s">
        <v>193</v>
      </c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>
        <v>4</v>
      </c>
      <c r="B38" s="1013"/>
      <c r="C38" s="573" t="s">
        <v>227</v>
      </c>
      <c r="D38" s="574"/>
      <c r="E38" s="574"/>
      <c r="F38" s="574"/>
      <c r="G38" s="574"/>
      <c r="H38" s="574"/>
      <c r="I38" s="574"/>
      <c r="J38" s="731">
        <f>J14</f>
        <v>0.70000000000000007</v>
      </c>
      <c r="K38" s="729" t="s">
        <v>212</v>
      </c>
      <c r="L38" s="725">
        <f>J38</f>
        <v>0.70000000000000007</v>
      </c>
      <c r="M38" s="770" t="s">
        <v>212</v>
      </c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738"/>
      <c r="K39" s="729"/>
      <c r="L39" s="725"/>
      <c r="M39" s="770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738"/>
      <c r="K40" s="751"/>
      <c r="L40" s="725"/>
      <c r="M40" s="771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784"/>
      <c r="K41" s="752"/>
      <c r="L41" s="767"/>
      <c r="M41" s="772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784"/>
      <c r="K42" s="753"/>
      <c r="L42" s="767"/>
      <c r="M42" s="773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784"/>
      <c r="K43" s="754"/>
      <c r="L43" s="767"/>
      <c r="M43" s="774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784"/>
      <c r="K44" s="755"/>
      <c r="L44" s="767"/>
      <c r="M44" s="775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785"/>
      <c r="K45" s="754"/>
      <c r="L45" s="767"/>
      <c r="M45" s="774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785"/>
      <c r="K46" s="754"/>
      <c r="L46" s="767"/>
      <c r="M46" s="774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786"/>
      <c r="K47" s="756"/>
      <c r="L47" s="768"/>
      <c r="M47" s="776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49" t="s">
        <v>178</v>
      </c>
      <c r="B91" s="1050"/>
      <c r="C91" s="398" t="s">
        <v>176</v>
      </c>
      <c r="D91" s="401"/>
      <c r="E91" s="402"/>
      <c r="F91" s="402"/>
      <c r="G91" s="402"/>
      <c r="H91" s="402"/>
      <c r="I91" s="402"/>
      <c r="J91" s="705">
        <f>'[7]M.(6)'!$Q$20*J90</f>
        <v>8.2338702769099701</v>
      </c>
      <c r="K91" s="750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33" t="s">
        <v>214</v>
      </c>
      <c r="B92" s="1034"/>
      <c r="C92" s="1027" t="s">
        <v>213</v>
      </c>
      <c r="D92" s="1028"/>
      <c r="E92" s="1028"/>
      <c r="F92" s="1028"/>
      <c r="G92" s="1028"/>
      <c r="H92" s="1028"/>
      <c r="I92" s="1029"/>
      <c r="J92" s="1037">
        <f>'[7]M.(6)'!$Q$21*J90</f>
        <v>0.72834999999999994</v>
      </c>
      <c r="K92" s="1039" t="s">
        <v>212</v>
      </c>
      <c r="L92" s="1041"/>
      <c r="M92" s="1042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1035"/>
      <c r="B93" s="1036"/>
      <c r="C93" s="1030"/>
      <c r="D93" s="1031"/>
      <c r="E93" s="1031"/>
      <c r="F93" s="1031"/>
      <c r="G93" s="1031"/>
      <c r="H93" s="1031"/>
      <c r="I93" s="1032"/>
      <c r="J93" s="1038"/>
      <c r="K93" s="1040"/>
      <c r="L93" s="1043"/>
      <c r="M93" s="1044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1045" t="s">
        <v>210</v>
      </c>
      <c r="B94" s="1046"/>
      <c r="C94" s="637" t="s">
        <v>211</v>
      </c>
      <c r="D94" s="401"/>
      <c r="E94" s="402"/>
      <c r="F94" s="402"/>
      <c r="G94" s="402"/>
      <c r="H94" s="402"/>
      <c r="I94" s="402"/>
      <c r="J94" s="705">
        <f>'[7]M.(6)'!$Q$24*J90</f>
        <v>247.85825022794654</v>
      </c>
      <c r="K94" s="750" t="s">
        <v>194</v>
      </c>
      <c r="L94" s="999"/>
      <c r="M94" s="1000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1045" t="s">
        <v>183</v>
      </c>
      <c r="B95" s="1046"/>
      <c r="C95" s="637" t="s">
        <v>181</v>
      </c>
      <c r="D95" s="401"/>
      <c r="E95" s="402"/>
      <c r="F95" s="402"/>
      <c r="G95" s="402"/>
      <c r="H95" s="402"/>
      <c r="I95" s="402"/>
      <c r="J95" s="705">
        <f>'[7]M.(6)'!$Q$27*J90</f>
        <v>33.949138839908962</v>
      </c>
      <c r="K95" s="750" t="s">
        <v>215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1045" t="s">
        <v>184</v>
      </c>
      <c r="B96" s="1046"/>
      <c r="C96" s="637" t="s">
        <v>54</v>
      </c>
      <c r="D96" s="401"/>
      <c r="E96" s="402"/>
      <c r="F96" s="402"/>
      <c r="G96" s="402"/>
      <c r="H96" s="402"/>
      <c r="I96" s="402"/>
      <c r="J96" s="706">
        <f>'[7]M.(6)'!$Q$28*J90</f>
        <v>121.95492400000001</v>
      </c>
      <c r="K96" s="750" t="s">
        <v>194</v>
      </c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1047" t="s">
        <v>216</v>
      </c>
      <c r="B97" s="1048"/>
      <c r="C97" s="696" t="s">
        <v>74</v>
      </c>
      <c r="D97" s="697"/>
      <c r="E97" s="698"/>
      <c r="F97" s="698"/>
      <c r="G97" s="698"/>
      <c r="H97" s="698"/>
      <c r="I97" s="698"/>
      <c r="J97" s="707">
        <f>'[7]M.(6)'!$Q$44*J90</f>
        <v>11.156730373162501</v>
      </c>
      <c r="K97" s="750" t="s">
        <v>215</v>
      </c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985"/>
      <c r="B98" s="986"/>
      <c r="C98" s="443"/>
      <c r="D98" s="444"/>
      <c r="E98" s="445"/>
      <c r="F98" s="445"/>
      <c r="G98" s="445"/>
      <c r="H98" s="445"/>
      <c r="I98" s="445"/>
      <c r="J98" s="782"/>
      <c r="K98" s="777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782"/>
      <c r="K99" s="777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782"/>
      <c r="K100" s="777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782"/>
      <c r="K101" s="777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782"/>
      <c r="K102" s="777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782"/>
      <c r="K103" s="777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782"/>
      <c r="K104" s="777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782"/>
      <c r="K105" s="777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783"/>
      <c r="K106" s="778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J95</f>
        <v>33.949138839908962</v>
      </c>
      <c r="K113" s="750" t="s">
        <v>193</v>
      </c>
      <c r="L113" s="725">
        <f>J113</f>
        <v>33.949138839908962</v>
      </c>
      <c r="M113" s="757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192</v>
      </c>
      <c r="D114" s="562"/>
      <c r="E114" s="567"/>
      <c r="F114" s="562"/>
      <c r="G114" s="562"/>
      <c r="H114" s="562"/>
      <c r="I114" s="568"/>
      <c r="J114" s="730">
        <f>J97</f>
        <v>11.156730373162501</v>
      </c>
      <c r="K114" s="750" t="s">
        <v>193</v>
      </c>
      <c r="L114" s="725">
        <f t="shared" ref="L114:L115" si="1">J114</f>
        <v>11.156730373162501</v>
      </c>
      <c r="M114" s="757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>
        <v>3</v>
      </c>
      <c r="B115" s="1013"/>
      <c r="C115" s="566" t="s">
        <v>190</v>
      </c>
      <c r="D115" s="562"/>
      <c r="E115" s="570"/>
      <c r="F115" s="562"/>
      <c r="G115" s="562"/>
      <c r="H115" s="562"/>
      <c r="I115" s="568"/>
      <c r="J115" s="565">
        <f>J91</f>
        <v>8.2338702769099701</v>
      </c>
      <c r="K115" s="750" t="s">
        <v>193</v>
      </c>
      <c r="L115" s="725">
        <f t="shared" si="1"/>
        <v>8.2338702769099701</v>
      </c>
      <c r="M115" s="757" t="s">
        <v>193</v>
      </c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>
        <v>4</v>
      </c>
      <c r="B116" s="1013"/>
      <c r="C116" s="573" t="s">
        <v>227</v>
      </c>
      <c r="D116" s="574"/>
      <c r="E116" s="574"/>
      <c r="F116" s="574"/>
      <c r="G116" s="574"/>
      <c r="H116" s="574"/>
      <c r="I116" s="574"/>
      <c r="J116" s="731">
        <f>J92</f>
        <v>0.72834999999999994</v>
      </c>
      <c r="K116" s="729" t="s">
        <v>212</v>
      </c>
      <c r="L116" s="725">
        <f>J116</f>
        <v>0.72834999999999994</v>
      </c>
      <c r="M116" s="770" t="s">
        <v>212</v>
      </c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738"/>
      <c r="K117" s="729"/>
      <c r="L117" s="725"/>
      <c r="M117" s="770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738"/>
      <c r="K118" s="751"/>
      <c r="L118" s="725"/>
      <c r="M118" s="771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784"/>
      <c r="K119" s="752"/>
      <c r="L119" s="767"/>
      <c r="M119" s="772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784"/>
      <c r="K120" s="753"/>
      <c r="L120" s="767"/>
      <c r="M120" s="773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784"/>
      <c r="K121" s="754"/>
      <c r="L121" s="767"/>
      <c r="M121" s="774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784"/>
      <c r="K122" s="755"/>
      <c r="L122" s="767"/>
      <c r="M122" s="775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785"/>
      <c r="K123" s="754"/>
      <c r="L123" s="767"/>
      <c r="M123" s="774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785"/>
      <c r="K124" s="754"/>
      <c r="L124" s="767"/>
      <c r="M124" s="774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786"/>
      <c r="K125" s="756"/>
      <c r="L125" s="768"/>
      <c r="M125" s="776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1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49" t="s">
        <v>178</v>
      </c>
      <c r="B169" s="1050"/>
      <c r="C169" s="398" t="s">
        <v>176</v>
      </c>
      <c r="D169" s="401"/>
      <c r="E169" s="402"/>
      <c r="F169" s="402"/>
      <c r="G169" s="402"/>
      <c r="H169" s="402"/>
      <c r="I169" s="402"/>
      <c r="J169" s="705">
        <f>'[7]M.(6)'!$Q$20*J168</f>
        <v>7.9009431407048512</v>
      </c>
      <c r="K169" s="750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33" t="s">
        <v>214</v>
      </c>
      <c r="B170" s="1034"/>
      <c r="C170" s="1027" t="s">
        <v>213</v>
      </c>
      <c r="D170" s="1028"/>
      <c r="E170" s="1028"/>
      <c r="F170" s="1028"/>
      <c r="G170" s="1028"/>
      <c r="H170" s="1028"/>
      <c r="I170" s="1029"/>
      <c r="J170" s="1037">
        <f>'[7]M.(6)'!$Q$21*J168</f>
        <v>0.69889999999999997</v>
      </c>
      <c r="K170" s="1039" t="s">
        <v>212</v>
      </c>
      <c r="L170" s="1041"/>
      <c r="M170" s="1042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1035"/>
      <c r="B171" s="1036"/>
      <c r="C171" s="1030"/>
      <c r="D171" s="1031"/>
      <c r="E171" s="1031"/>
      <c r="F171" s="1031"/>
      <c r="G171" s="1031"/>
      <c r="H171" s="1031"/>
      <c r="I171" s="1032"/>
      <c r="J171" s="1038"/>
      <c r="K171" s="1040"/>
      <c r="L171" s="1043"/>
      <c r="M171" s="1044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1045" t="s">
        <v>210</v>
      </c>
      <c r="B172" s="1046"/>
      <c r="C172" s="637" t="s">
        <v>211</v>
      </c>
      <c r="D172" s="401"/>
      <c r="E172" s="402"/>
      <c r="F172" s="402"/>
      <c r="G172" s="402"/>
      <c r="H172" s="402"/>
      <c r="I172" s="402"/>
      <c r="J172" s="705">
        <f>'[7]M.(6)'!$Q$24*J168</f>
        <v>237.83638509550605</v>
      </c>
      <c r="K172" s="750" t="s">
        <v>194</v>
      </c>
      <c r="L172" s="999"/>
      <c r="M172" s="1000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1045" t="s">
        <v>183</v>
      </c>
      <c r="B173" s="1046"/>
      <c r="C173" s="637" t="s">
        <v>181</v>
      </c>
      <c r="D173" s="401"/>
      <c r="E173" s="402"/>
      <c r="F173" s="402"/>
      <c r="G173" s="402"/>
      <c r="H173" s="402"/>
      <c r="I173" s="402"/>
      <c r="J173" s="705">
        <f>'[7]M.(6)'!$Q$27*J168</f>
        <v>32.576444202941403</v>
      </c>
      <c r="K173" s="750" t="s">
        <v>215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1045" t="s">
        <v>184</v>
      </c>
      <c r="B174" s="1046"/>
      <c r="C174" s="637" t="s">
        <v>54</v>
      </c>
      <c r="D174" s="401"/>
      <c r="E174" s="402"/>
      <c r="F174" s="402"/>
      <c r="G174" s="402"/>
      <c r="H174" s="402"/>
      <c r="I174" s="402"/>
      <c r="J174" s="706">
        <f>'[7]M.(6)'!$Q$28*J168</f>
        <v>117.023816</v>
      </c>
      <c r="K174" s="750" t="s">
        <v>194</v>
      </c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1047" t="s">
        <v>216</v>
      </c>
      <c r="B175" s="1048"/>
      <c r="C175" s="696" t="s">
        <v>74</v>
      </c>
      <c r="D175" s="697"/>
      <c r="E175" s="698"/>
      <c r="F175" s="698"/>
      <c r="G175" s="698"/>
      <c r="H175" s="698"/>
      <c r="I175" s="698"/>
      <c r="J175" s="707">
        <f>'[7]M.(6)'!$Q$44*J168</f>
        <v>10.705620728775001</v>
      </c>
      <c r="K175" s="750" t="s">
        <v>215</v>
      </c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985"/>
      <c r="B176" s="986"/>
      <c r="C176" s="443"/>
      <c r="D176" s="444"/>
      <c r="E176" s="445"/>
      <c r="F176" s="445"/>
      <c r="G176" s="445"/>
      <c r="H176" s="445"/>
      <c r="I176" s="445"/>
      <c r="J176" s="782"/>
      <c r="K176" s="777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782"/>
      <c r="K177" s="777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782"/>
      <c r="K178" s="777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782"/>
      <c r="K179" s="777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782"/>
      <c r="K180" s="777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782"/>
      <c r="K181" s="777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782"/>
      <c r="K182" s="777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782"/>
      <c r="K183" s="777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783"/>
      <c r="K184" s="778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J173</f>
        <v>32.576444202941403</v>
      </c>
      <c r="K191" s="750" t="s">
        <v>193</v>
      </c>
      <c r="L191" s="725">
        <f>J191</f>
        <v>32.576444202941403</v>
      </c>
      <c r="M191" s="757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192</v>
      </c>
      <c r="D192" s="562"/>
      <c r="E192" s="567"/>
      <c r="F192" s="562"/>
      <c r="G192" s="562"/>
      <c r="H192" s="562"/>
      <c r="I192" s="568"/>
      <c r="J192" s="730">
        <f>J175</f>
        <v>10.705620728775001</v>
      </c>
      <c r="K192" s="750" t="s">
        <v>193</v>
      </c>
      <c r="L192" s="725">
        <f t="shared" ref="L192:L193" si="2">J192</f>
        <v>10.705620728775001</v>
      </c>
      <c r="M192" s="757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>
        <v>3</v>
      </c>
      <c r="B193" s="1013"/>
      <c r="C193" s="566" t="s">
        <v>190</v>
      </c>
      <c r="D193" s="562"/>
      <c r="E193" s="570"/>
      <c r="F193" s="562"/>
      <c r="G193" s="562"/>
      <c r="H193" s="562"/>
      <c r="I193" s="568"/>
      <c r="J193" s="565">
        <f>J169</f>
        <v>7.9009431407048512</v>
      </c>
      <c r="K193" s="750" t="s">
        <v>193</v>
      </c>
      <c r="L193" s="725">
        <f t="shared" si="2"/>
        <v>7.9009431407048512</v>
      </c>
      <c r="M193" s="757" t="s">
        <v>193</v>
      </c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>
        <v>4</v>
      </c>
      <c r="B194" s="1013"/>
      <c r="C194" s="573" t="s">
        <v>227</v>
      </c>
      <c r="D194" s="574"/>
      <c r="E194" s="574"/>
      <c r="F194" s="574"/>
      <c r="G194" s="574"/>
      <c r="H194" s="574"/>
      <c r="I194" s="574"/>
      <c r="J194" s="731">
        <f>J170</f>
        <v>0.69889999999999997</v>
      </c>
      <c r="K194" s="729" t="s">
        <v>212</v>
      </c>
      <c r="L194" s="725">
        <f>J194</f>
        <v>0.69889999999999997</v>
      </c>
      <c r="M194" s="770" t="s">
        <v>212</v>
      </c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738"/>
      <c r="K195" s="729"/>
      <c r="L195" s="725"/>
      <c r="M195" s="770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738"/>
      <c r="K196" s="751"/>
      <c r="L196" s="725"/>
      <c r="M196" s="771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784"/>
      <c r="K197" s="752"/>
      <c r="L197" s="767"/>
      <c r="M197" s="772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784"/>
      <c r="K198" s="753"/>
      <c r="L198" s="767"/>
      <c r="M198" s="773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784"/>
      <c r="K199" s="754"/>
      <c r="L199" s="767"/>
      <c r="M199" s="774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784"/>
      <c r="K200" s="755"/>
      <c r="L200" s="767"/>
      <c r="M200" s="775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785"/>
      <c r="K201" s="754"/>
      <c r="L201" s="767"/>
      <c r="M201" s="774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785"/>
      <c r="K202" s="754"/>
      <c r="L202" s="767"/>
      <c r="M202" s="774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786"/>
      <c r="K203" s="756"/>
      <c r="L203" s="768"/>
      <c r="M203" s="776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49" t="s">
        <v>178</v>
      </c>
      <c r="B247" s="1050"/>
      <c r="C247" s="398" t="s">
        <v>176</v>
      </c>
      <c r="D247" s="401"/>
      <c r="E247" s="402"/>
      <c r="F247" s="402"/>
      <c r="G247" s="402"/>
      <c r="H247" s="402"/>
      <c r="I247" s="402"/>
      <c r="J247" s="705">
        <f>'[7]M.(6)'!$Q$20*J246</f>
        <v>8.3440923338878967</v>
      </c>
      <c r="K247" s="750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33" t="s">
        <v>214</v>
      </c>
      <c r="B248" s="1034"/>
      <c r="C248" s="1027" t="s">
        <v>213</v>
      </c>
      <c r="D248" s="1028"/>
      <c r="E248" s="1028"/>
      <c r="F248" s="1028"/>
      <c r="G248" s="1028"/>
      <c r="H248" s="1028"/>
      <c r="I248" s="1029"/>
      <c r="J248" s="1037">
        <f>'[7]M.(6)'!$Q$21*J246</f>
        <v>0.73809999999999998</v>
      </c>
      <c r="K248" s="1039" t="s">
        <v>212</v>
      </c>
      <c r="L248" s="1041"/>
      <c r="M248" s="1042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1035"/>
      <c r="B249" s="1036"/>
      <c r="C249" s="1030"/>
      <c r="D249" s="1031"/>
      <c r="E249" s="1031"/>
      <c r="F249" s="1031"/>
      <c r="G249" s="1031"/>
      <c r="H249" s="1031"/>
      <c r="I249" s="1032"/>
      <c r="J249" s="1038"/>
      <c r="K249" s="1040"/>
      <c r="L249" s="1043"/>
      <c r="M249" s="1044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1045" t="s">
        <v>210</v>
      </c>
      <c r="B250" s="1046"/>
      <c r="C250" s="637" t="s">
        <v>211</v>
      </c>
      <c r="D250" s="401"/>
      <c r="E250" s="402"/>
      <c r="F250" s="402"/>
      <c r="G250" s="402"/>
      <c r="H250" s="402"/>
      <c r="I250" s="402"/>
      <c r="J250" s="705">
        <f>'[7]M.(6)'!$Q$24*J246</f>
        <v>251.17618520388186</v>
      </c>
      <c r="K250" s="750" t="s">
        <v>194</v>
      </c>
      <c r="L250" s="999"/>
      <c r="M250" s="1000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1045" t="s">
        <v>183</v>
      </c>
      <c r="B251" s="1046"/>
      <c r="C251" s="637" t="s">
        <v>181</v>
      </c>
      <c r="D251" s="401"/>
      <c r="E251" s="402"/>
      <c r="F251" s="402"/>
      <c r="G251" s="402"/>
      <c r="H251" s="402"/>
      <c r="I251" s="402"/>
      <c r="J251" s="705">
        <f>'[7]M.(6)'!$Q$27*J246</f>
        <v>34.403596317343045</v>
      </c>
      <c r="K251" s="750" t="s">
        <v>215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1045" t="s">
        <v>184</v>
      </c>
      <c r="B252" s="1046"/>
      <c r="C252" s="637" t="s">
        <v>54</v>
      </c>
      <c r="D252" s="401"/>
      <c r="E252" s="402"/>
      <c r="F252" s="402"/>
      <c r="G252" s="402"/>
      <c r="H252" s="402"/>
      <c r="I252" s="402"/>
      <c r="J252" s="706">
        <f>'[7]M.(6)'!$Q$28*J246</f>
        <v>123.58746400000001</v>
      </c>
      <c r="K252" s="750" t="s">
        <v>194</v>
      </c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1047" t="s">
        <v>216</v>
      </c>
      <c r="B253" s="1048"/>
      <c r="C253" s="696" t="s">
        <v>74</v>
      </c>
      <c r="D253" s="697"/>
      <c r="E253" s="698"/>
      <c r="F253" s="698"/>
      <c r="G253" s="698"/>
      <c r="H253" s="698"/>
      <c r="I253" s="698"/>
      <c r="J253" s="707">
        <f>'[7]M.(6)'!$Q$44*J246</f>
        <v>11.306079066975002</v>
      </c>
      <c r="K253" s="750" t="s">
        <v>215</v>
      </c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985"/>
      <c r="B254" s="986"/>
      <c r="C254" s="443"/>
      <c r="D254" s="444"/>
      <c r="E254" s="445"/>
      <c r="F254" s="445"/>
      <c r="G254" s="445"/>
      <c r="H254" s="445"/>
      <c r="I254" s="445"/>
      <c r="J254" s="782"/>
      <c r="K254" s="777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782"/>
      <c r="K255" s="777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782"/>
      <c r="K256" s="777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782"/>
      <c r="K257" s="777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782"/>
      <c r="K258" s="777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782"/>
      <c r="K259" s="777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782"/>
      <c r="K260" s="777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782"/>
      <c r="K261" s="777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783"/>
      <c r="K262" s="778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J251</f>
        <v>34.403596317343045</v>
      </c>
      <c r="K269" s="750" t="s">
        <v>193</v>
      </c>
      <c r="L269" s="725">
        <f>J269</f>
        <v>34.403596317343045</v>
      </c>
      <c r="M269" s="757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192</v>
      </c>
      <c r="D270" s="562"/>
      <c r="E270" s="567"/>
      <c r="F270" s="562"/>
      <c r="G270" s="562"/>
      <c r="H270" s="562"/>
      <c r="I270" s="568"/>
      <c r="J270" s="730">
        <f>J253</f>
        <v>11.306079066975002</v>
      </c>
      <c r="K270" s="750" t="s">
        <v>193</v>
      </c>
      <c r="L270" s="725">
        <f t="shared" ref="L270:L271" si="3">J270</f>
        <v>11.306079066975002</v>
      </c>
      <c r="M270" s="757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>
        <v>3</v>
      </c>
      <c r="B271" s="1013"/>
      <c r="C271" s="566" t="s">
        <v>190</v>
      </c>
      <c r="D271" s="562"/>
      <c r="E271" s="570"/>
      <c r="F271" s="562"/>
      <c r="G271" s="562"/>
      <c r="H271" s="562"/>
      <c r="I271" s="568"/>
      <c r="J271" s="565">
        <f>J247</f>
        <v>8.3440923338878967</v>
      </c>
      <c r="K271" s="750" t="s">
        <v>193</v>
      </c>
      <c r="L271" s="725">
        <f t="shared" si="3"/>
        <v>8.3440923338878967</v>
      </c>
      <c r="M271" s="757" t="s">
        <v>193</v>
      </c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>
        <v>4</v>
      </c>
      <c r="B272" s="1013"/>
      <c r="C272" s="573" t="s">
        <v>227</v>
      </c>
      <c r="D272" s="574"/>
      <c r="E272" s="574"/>
      <c r="F272" s="574"/>
      <c r="G272" s="574"/>
      <c r="H272" s="574"/>
      <c r="I272" s="574"/>
      <c r="J272" s="731">
        <f>J248</f>
        <v>0.73809999999999998</v>
      </c>
      <c r="K272" s="729" t="s">
        <v>212</v>
      </c>
      <c r="L272" s="725">
        <f>J272</f>
        <v>0.73809999999999998</v>
      </c>
      <c r="M272" s="770" t="s">
        <v>212</v>
      </c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738"/>
      <c r="K273" s="729"/>
      <c r="L273" s="725"/>
      <c r="M273" s="770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738"/>
      <c r="K274" s="751"/>
      <c r="L274" s="725"/>
      <c r="M274" s="771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784"/>
      <c r="K275" s="752"/>
      <c r="L275" s="767"/>
      <c r="M275" s="772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784"/>
      <c r="K276" s="753"/>
      <c r="L276" s="767"/>
      <c r="M276" s="773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784"/>
      <c r="K277" s="754"/>
      <c r="L277" s="767"/>
      <c r="M277" s="774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784"/>
      <c r="K278" s="755"/>
      <c r="L278" s="767"/>
      <c r="M278" s="775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785"/>
      <c r="K279" s="754"/>
      <c r="L279" s="767"/>
      <c r="M279" s="774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785"/>
      <c r="K280" s="754"/>
      <c r="L280" s="767"/>
      <c r="M280" s="774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786"/>
      <c r="K281" s="756"/>
      <c r="L281" s="768"/>
      <c r="M281" s="776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49" t="s">
        <v>178</v>
      </c>
      <c r="B325" s="1050"/>
      <c r="C325" s="398" t="s">
        <v>176</v>
      </c>
      <c r="D325" s="401"/>
      <c r="E325" s="402"/>
      <c r="F325" s="402"/>
      <c r="G325" s="402"/>
      <c r="H325" s="402"/>
      <c r="I325" s="402"/>
      <c r="J325" s="705">
        <f>'[7]M.(6)'!$Q$20*J324</f>
        <v>8.3203521985388047</v>
      </c>
      <c r="K325" s="750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33" t="s">
        <v>214</v>
      </c>
      <c r="B326" s="1034"/>
      <c r="C326" s="1027" t="s">
        <v>213</v>
      </c>
      <c r="D326" s="1028"/>
      <c r="E326" s="1028"/>
      <c r="F326" s="1028"/>
      <c r="G326" s="1028"/>
      <c r="H326" s="1028"/>
      <c r="I326" s="1029"/>
      <c r="J326" s="1037">
        <f>'[7]M.(6)'!$Q$21*J324</f>
        <v>0.73599999999999999</v>
      </c>
      <c r="K326" s="1039" t="s">
        <v>212</v>
      </c>
      <c r="L326" s="1041"/>
      <c r="M326" s="1042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1035"/>
      <c r="B327" s="1036"/>
      <c r="C327" s="1030"/>
      <c r="D327" s="1031"/>
      <c r="E327" s="1031"/>
      <c r="F327" s="1031"/>
      <c r="G327" s="1031"/>
      <c r="H327" s="1031"/>
      <c r="I327" s="1032"/>
      <c r="J327" s="1038"/>
      <c r="K327" s="1040"/>
      <c r="L327" s="1043"/>
      <c r="M327" s="1044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1045" t="s">
        <v>210</v>
      </c>
      <c r="B328" s="1046"/>
      <c r="C328" s="637" t="s">
        <v>211</v>
      </c>
      <c r="D328" s="401"/>
      <c r="E328" s="402"/>
      <c r="F328" s="402"/>
      <c r="G328" s="402"/>
      <c r="H328" s="402"/>
      <c r="I328" s="402"/>
      <c r="J328" s="705">
        <f>'[7]M.(6)'!$Q$24*J324</f>
        <v>250.46155305521887</v>
      </c>
      <c r="K328" s="750" t="s">
        <v>194</v>
      </c>
      <c r="L328" s="999"/>
      <c r="M328" s="1000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1045" t="s">
        <v>183</v>
      </c>
      <c r="B329" s="1046"/>
      <c r="C329" s="637" t="s">
        <v>181</v>
      </c>
      <c r="D329" s="401"/>
      <c r="E329" s="402"/>
      <c r="F329" s="402"/>
      <c r="G329" s="402"/>
      <c r="H329" s="402"/>
      <c r="I329" s="402"/>
      <c r="J329" s="705">
        <f>'[7]M.(6)'!$Q$27*J324</f>
        <v>34.305713168357236</v>
      </c>
      <c r="K329" s="750" t="s">
        <v>215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1045" t="s">
        <v>184</v>
      </c>
      <c r="B330" s="1046"/>
      <c r="C330" s="637" t="s">
        <v>54</v>
      </c>
      <c r="D330" s="401"/>
      <c r="E330" s="402"/>
      <c r="F330" s="402"/>
      <c r="G330" s="402"/>
      <c r="H330" s="402"/>
      <c r="I330" s="402"/>
      <c r="J330" s="706">
        <f>'[7]M.(6)'!$Q$28*J324</f>
        <v>123.23584000000001</v>
      </c>
      <c r="K330" s="750" t="s">
        <v>194</v>
      </c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1047" t="s">
        <v>216</v>
      </c>
      <c r="B331" s="1048"/>
      <c r="C331" s="696" t="s">
        <v>74</v>
      </c>
      <c r="D331" s="697"/>
      <c r="E331" s="698"/>
      <c r="F331" s="698"/>
      <c r="G331" s="698"/>
      <c r="H331" s="698"/>
      <c r="I331" s="698"/>
      <c r="J331" s="707">
        <f>'[7]M.(6)'!$Q$44*J324</f>
        <v>11.273911656000001</v>
      </c>
      <c r="K331" s="750" t="s">
        <v>215</v>
      </c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985"/>
      <c r="B332" s="986"/>
      <c r="C332" s="443"/>
      <c r="D332" s="444"/>
      <c r="E332" s="445"/>
      <c r="F332" s="445"/>
      <c r="G332" s="445"/>
      <c r="H332" s="445"/>
      <c r="I332" s="445"/>
      <c r="J332" s="782"/>
      <c r="K332" s="777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782"/>
      <c r="K333" s="777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782"/>
      <c r="K334" s="777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782"/>
      <c r="K335" s="777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782"/>
      <c r="K336" s="777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782"/>
      <c r="K337" s="777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782"/>
      <c r="K338" s="777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782"/>
      <c r="K339" s="777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783"/>
      <c r="K340" s="778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J329</f>
        <v>34.305713168357236</v>
      </c>
      <c r="K347" s="750" t="s">
        <v>193</v>
      </c>
      <c r="L347" s="725">
        <f>J347</f>
        <v>34.305713168357236</v>
      </c>
      <c r="M347" s="757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192</v>
      </c>
      <c r="D348" s="562"/>
      <c r="E348" s="567"/>
      <c r="F348" s="562"/>
      <c r="G348" s="562"/>
      <c r="H348" s="562"/>
      <c r="I348" s="568"/>
      <c r="J348" s="730">
        <f>J331</f>
        <v>11.273911656000001</v>
      </c>
      <c r="K348" s="750" t="s">
        <v>193</v>
      </c>
      <c r="L348" s="725">
        <f t="shared" ref="L348:L349" si="4">J348</f>
        <v>11.273911656000001</v>
      </c>
      <c r="M348" s="757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>
        <v>3</v>
      </c>
      <c r="B349" s="1013"/>
      <c r="C349" s="566" t="s">
        <v>190</v>
      </c>
      <c r="D349" s="562"/>
      <c r="E349" s="570"/>
      <c r="F349" s="562"/>
      <c r="G349" s="562"/>
      <c r="H349" s="562"/>
      <c r="I349" s="568"/>
      <c r="J349" s="565">
        <f>J325</f>
        <v>8.3203521985388047</v>
      </c>
      <c r="K349" s="750" t="s">
        <v>193</v>
      </c>
      <c r="L349" s="725">
        <f t="shared" si="4"/>
        <v>8.3203521985388047</v>
      </c>
      <c r="M349" s="757" t="s">
        <v>193</v>
      </c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>
        <v>4</v>
      </c>
      <c r="B350" s="1013"/>
      <c r="C350" s="573" t="s">
        <v>227</v>
      </c>
      <c r="D350" s="574"/>
      <c r="E350" s="574"/>
      <c r="F350" s="574"/>
      <c r="G350" s="574"/>
      <c r="H350" s="574"/>
      <c r="I350" s="574"/>
      <c r="J350" s="731">
        <f>J326</f>
        <v>0.73599999999999999</v>
      </c>
      <c r="K350" s="729" t="s">
        <v>212</v>
      </c>
      <c r="L350" s="725">
        <f>J350</f>
        <v>0.73599999999999999</v>
      </c>
      <c r="M350" s="770" t="s">
        <v>212</v>
      </c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738"/>
      <c r="K351" s="729"/>
      <c r="L351" s="725"/>
      <c r="M351" s="770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738"/>
      <c r="K352" s="751"/>
      <c r="L352" s="725"/>
      <c r="M352" s="771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784"/>
      <c r="K353" s="752"/>
      <c r="L353" s="767"/>
      <c r="M353" s="772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784"/>
      <c r="K354" s="753"/>
      <c r="L354" s="767"/>
      <c r="M354" s="773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784"/>
      <c r="K355" s="754"/>
      <c r="L355" s="767"/>
      <c r="M355" s="774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784"/>
      <c r="K356" s="755"/>
      <c r="L356" s="767"/>
      <c r="M356" s="775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785"/>
      <c r="K357" s="754"/>
      <c r="L357" s="767"/>
      <c r="M357" s="774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785"/>
      <c r="K358" s="754"/>
      <c r="L358" s="767"/>
      <c r="M358" s="774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786"/>
      <c r="K359" s="756"/>
      <c r="L359" s="768"/>
      <c r="M359" s="776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49" t="s">
        <v>178</v>
      </c>
      <c r="B403" s="1050"/>
      <c r="C403" s="398" t="s">
        <v>176</v>
      </c>
      <c r="D403" s="401"/>
      <c r="E403" s="402"/>
      <c r="F403" s="402"/>
      <c r="G403" s="402"/>
      <c r="H403" s="402"/>
      <c r="I403" s="402"/>
      <c r="J403" s="705">
        <f>'[7]M.(6)'!$Q$20*J402</f>
        <v>7.8998126580691803</v>
      </c>
      <c r="K403" s="750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33" t="s">
        <v>214</v>
      </c>
      <c r="B404" s="1034"/>
      <c r="C404" s="1027" t="s">
        <v>213</v>
      </c>
      <c r="D404" s="1028"/>
      <c r="E404" s="1028"/>
      <c r="F404" s="1028"/>
      <c r="G404" s="1028"/>
      <c r="H404" s="1028"/>
      <c r="I404" s="1029"/>
      <c r="J404" s="1037">
        <f>'[7]M.(6)'!$Q$21*J402</f>
        <v>0.69879999999999998</v>
      </c>
      <c r="K404" s="1039" t="s">
        <v>212</v>
      </c>
      <c r="L404" s="1041"/>
      <c r="M404" s="1042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1035"/>
      <c r="B405" s="1036"/>
      <c r="C405" s="1030"/>
      <c r="D405" s="1031"/>
      <c r="E405" s="1031"/>
      <c r="F405" s="1031"/>
      <c r="G405" s="1031"/>
      <c r="H405" s="1031"/>
      <c r="I405" s="1032"/>
      <c r="J405" s="1038"/>
      <c r="K405" s="1040"/>
      <c r="L405" s="1043"/>
      <c r="M405" s="1044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1045" t="s">
        <v>210</v>
      </c>
      <c r="B406" s="1046"/>
      <c r="C406" s="637" t="s">
        <v>211</v>
      </c>
      <c r="D406" s="401"/>
      <c r="E406" s="402"/>
      <c r="F406" s="402"/>
      <c r="G406" s="402"/>
      <c r="H406" s="402"/>
      <c r="I406" s="402"/>
      <c r="J406" s="705">
        <f>'[7]M.(6)'!$Q$24*J402</f>
        <v>237.80235499318877</v>
      </c>
      <c r="K406" s="750" t="s">
        <v>194</v>
      </c>
      <c r="L406" s="999"/>
      <c r="M406" s="1000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1045" t="s">
        <v>183</v>
      </c>
      <c r="B407" s="1046"/>
      <c r="C407" s="637" t="s">
        <v>181</v>
      </c>
      <c r="D407" s="401"/>
      <c r="E407" s="402"/>
      <c r="F407" s="402"/>
      <c r="G407" s="402"/>
      <c r="H407" s="402"/>
      <c r="I407" s="402"/>
      <c r="J407" s="705">
        <f>'[7]M.(6)'!$Q$27*J402</f>
        <v>32.571783100608748</v>
      </c>
      <c r="K407" s="750" t="s">
        <v>215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1045" t="s">
        <v>184</v>
      </c>
      <c r="B408" s="1046"/>
      <c r="C408" s="637" t="s">
        <v>54</v>
      </c>
      <c r="D408" s="401"/>
      <c r="E408" s="402"/>
      <c r="F408" s="402"/>
      <c r="G408" s="402"/>
      <c r="H408" s="402"/>
      <c r="I408" s="402"/>
      <c r="J408" s="706">
        <f>'[7]M.(6)'!$Q$28*J402</f>
        <v>117.00707200000001</v>
      </c>
      <c r="K408" s="750" t="s">
        <v>194</v>
      </c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1047" t="s">
        <v>216</v>
      </c>
      <c r="B409" s="1048"/>
      <c r="C409" s="696" t="s">
        <v>74</v>
      </c>
      <c r="D409" s="697"/>
      <c r="E409" s="698"/>
      <c r="F409" s="698"/>
      <c r="G409" s="698"/>
      <c r="H409" s="698"/>
      <c r="I409" s="698"/>
      <c r="J409" s="707">
        <f>'[7]M.(6)'!$Q$44*J402</f>
        <v>10.704088947300001</v>
      </c>
      <c r="K409" s="750" t="s">
        <v>215</v>
      </c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985"/>
      <c r="B410" s="986"/>
      <c r="C410" s="443"/>
      <c r="D410" s="444"/>
      <c r="E410" s="445"/>
      <c r="F410" s="445"/>
      <c r="G410" s="445"/>
      <c r="H410" s="445"/>
      <c r="I410" s="445"/>
      <c r="J410" s="782"/>
      <c r="K410" s="777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782"/>
      <c r="K411" s="777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782"/>
      <c r="K412" s="777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782"/>
      <c r="K413" s="777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782"/>
      <c r="K414" s="777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782"/>
      <c r="K415" s="777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782"/>
      <c r="K416" s="777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782"/>
      <c r="K417" s="777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783"/>
      <c r="K418" s="778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J407</f>
        <v>32.571783100608748</v>
      </c>
      <c r="K425" s="750" t="s">
        <v>193</v>
      </c>
      <c r="L425" s="725">
        <f>J425</f>
        <v>32.571783100608748</v>
      </c>
      <c r="M425" s="757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192</v>
      </c>
      <c r="D426" s="562"/>
      <c r="E426" s="567"/>
      <c r="F426" s="562"/>
      <c r="G426" s="562"/>
      <c r="H426" s="562"/>
      <c r="I426" s="568"/>
      <c r="J426" s="730">
        <f>J409</f>
        <v>10.704088947300001</v>
      </c>
      <c r="K426" s="750" t="s">
        <v>193</v>
      </c>
      <c r="L426" s="725">
        <f t="shared" ref="L426:L427" si="5">J426</f>
        <v>10.704088947300001</v>
      </c>
      <c r="M426" s="757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>
        <v>3</v>
      </c>
      <c r="B427" s="1013"/>
      <c r="C427" s="566" t="s">
        <v>190</v>
      </c>
      <c r="D427" s="562"/>
      <c r="E427" s="570"/>
      <c r="F427" s="562"/>
      <c r="G427" s="562"/>
      <c r="H427" s="562"/>
      <c r="I427" s="568"/>
      <c r="J427" s="565">
        <f>J403</f>
        <v>7.8998126580691803</v>
      </c>
      <c r="K427" s="750" t="s">
        <v>193</v>
      </c>
      <c r="L427" s="725">
        <f t="shared" si="5"/>
        <v>7.8998126580691803</v>
      </c>
      <c r="M427" s="757" t="s">
        <v>193</v>
      </c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>
        <v>4</v>
      </c>
      <c r="B428" s="1013"/>
      <c r="C428" s="573" t="s">
        <v>227</v>
      </c>
      <c r="D428" s="574"/>
      <c r="E428" s="574"/>
      <c r="F428" s="574"/>
      <c r="G428" s="574"/>
      <c r="H428" s="574"/>
      <c r="I428" s="574"/>
      <c r="J428" s="731">
        <f>J404</f>
        <v>0.69879999999999998</v>
      </c>
      <c r="K428" s="729" t="s">
        <v>212</v>
      </c>
      <c r="L428" s="725">
        <f>J428</f>
        <v>0.69879999999999998</v>
      </c>
      <c r="M428" s="770" t="s">
        <v>212</v>
      </c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738"/>
      <c r="K429" s="729"/>
      <c r="L429" s="725"/>
      <c r="M429" s="770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738"/>
      <c r="K430" s="751"/>
      <c r="L430" s="725"/>
      <c r="M430" s="771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784"/>
      <c r="K431" s="752"/>
      <c r="L431" s="767"/>
      <c r="M431" s="772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784"/>
      <c r="K432" s="753"/>
      <c r="L432" s="767"/>
      <c r="M432" s="773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784"/>
      <c r="K433" s="754"/>
      <c r="L433" s="767"/>
      <c r="M433" s="774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784"/>
      <c r="K434" s="755"/>
      <c r="L434" s="767"/>
      <c r="M434" s="775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785"/>
      <c r="K435" s="754"/>
      <c r="L435" s="767"/>
      <c r="M435" s="774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785"/>
      <c r="K436" s="754"/>
      <c r="L436" s="767"/>
      <c r="M436" s="774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786"/>
      <c r="K437" s="756"/>
      <c r="L437" s="768"/>
      <c r="M437" s="776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49" t="s">
        <v>178</v>
      </c>
      <c r="B481" s="1050"/>
      <c r="C481" s="398" t="s">
        <v>176</v>
      </c>
      <c r="D481" s="401"/>
      <c r="E481" s="402"/>
      <c r="F481" s="402"/>
      <c r="G481" s="402"/>
      <c r="H481" s="402"/>
      <c r="I481" s="402"/>
      <c r="J481" s="705">
        <f>'[7]M.(6)'!$Q$20*J480</f>
        <v>7.9116827257437272</v>
      </c>
      <c r="K481" s="750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33" t="s">
        <v>214</v>
      </c>
      <c r="B482" s="1034"/>
      <c r="C482" s="1027" t="s">
        <v>213</v>
      </c>
      <c r="D482" s="1028"/>
      <c r="E482" s="1028"/>
      <c r="F482" s="1028"/>
      <c r="G482" s="1028"/>
      <c r="H482" s="1028"/>
      <c r="I482" s="1029"/>
      <c r="J482" s="1037">
        <f>'[7]M.(6)'!$Q$21*J480</f>
        <v>0.69985000000000008</v>
      </c>
      <c r="K482" s="1039" t="s">
        <v>212</v>
      </c>
      <c r="L482" s="1041"/>
      <c r="M482" s="1042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1035"/>
      <c r="B483" s="1036"/>
      <c r="C483" s="1030"/>
      <c r="D483" s="1031"/>
      <c r="E483" s="1031"/>
      <c r="F483" s="1031"/>
      <c r="G483" s="1031"/>
      <c r="H483" s="1031"/>
      <c r="I483" s="1032"/>
      <c r="J483" s="1038"/>
      <c r="K483" s="1040"/>
      <c r="L483" s="1043"/>
      <c r="M483" s="1044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1045" t="s">
        <v>210</v>
      </c>
      <c r="B484" s="1046"/>
      <c r="C484" s="637" t="s">
        <v>211</v>
      </c>
      <c r="D484" s="401"/>
      <c r="E484" s="402"/>
      <c r="F484" s="402"/>
      <c r="G484" s="402"/>
      <c r="H484" s="402"/>
      <c r="I484" s="402"/>
      <c r="J484" s="705">
        <f>'[7]M.(6)'!$Q$24*J480</f>
        <v>238.15967106752029</v>
      </c>
      <c r="K484" s="750" t="s">
        <v>194</v>
      </c>
      <c r="L484" s="999"/>
      <c r="M484" s="1000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1045" t="s">
        <v>183</v>
      </c>
      <c r="B485" s="1046"/>
      <c r="C485" s="637" t="s">
        <v>181</v>
      </c>
      <c r="D485" s="401"/>
      <c r="E485" s="402"/>
      <c r="F485" s="402"/>
      <c r="G485" s="402"/>
      <c r="H485" s="402"/>
      <c r="I485" s="402"/>
      <c r="J485" s="705">
        <f>'[7]M.(6)'!$Q$27*J480</f>
        <v>32.620724675101656</v>
      </c>
      <c r="K485" s="750" t="s">
        <v>215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1045" t="s">
        <v>184</v>
      </c>
      <c r="B486" s="1046"/>
      <c r="C486" s="637" t="s">
        <v>54</v>
      </c>
      <c r="D486" s="401"/>
      <c r="E486" s="402"/>
      <c r="F486" s="402"/>
      <c r="G486" s="402"/>
      <c r="H486" s="402"/>
      <c r="I486" s="402"/>
      <c r="J486" s="706">
        <f>'[7]M.(6)'!$Q$28*J480</f>
        <v>117.18288400000002</v>
      </c>
      <c r="K486" s="750" t="s">
        <v>194</v>
      </c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1047" t="s">
        <v>216</v>
      </c>
      <c r="B487" s="1048"/>
      <c r="C487" s="696" t="s">
        <v>74</v>
      </c>
      <c r="D487" s="697"/>
      <c r="E487" s="698"/>
      <c r="F487" s="698"/>
      <c r="G487" s="698"/>
      <c r="H487" s="698"/>
      <c r="I487" s="698"/>
      <c r="J487" s="707">
        <f>'[7]M.(6)'!$Q$44*J480</f>
        <v>10.720172652787502</v>
      </c>
      <c r="K487" s="750" t="s">
        <v>215</v>
      </c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985"/>
      <c r="B488" s="986"/>
      <c r="C488" s="443"/>
      <c r="D488" s="444"/>
      <c r="E488" s="445"/>
      <c r="F488" s="445"/>
      <c r="G488" s="445"/>
      <c r="H488" s="445"/>
      <c r="I488" s="445"/>
      <c r="J488" s="782"/>
      <c r="K488" s="777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782"/>
      <c r="K489" s="777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782"/>
      <c r="K490" s="777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782"/>
      <c r="K491" s="777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782"/>
      <c r="K492" s="777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782"/>
      <c r="K493" s="777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782"/>
      <c r="K494" s="777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782"/>
      <c r="K495" s="777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783"/>
      <c r="K496" s="778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J485</f>
        <v>32.620724675101656</v>
      </c>
      <c r="K503" s="750" t="s">
        <v>193</v>
      </c>
      <c r="L503" s="725">
        <f>J503</f>
        <v>32.620724675101656</v>
      </c>
      <c r="M503" s="757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192</v>
      </c>
      <c r="D504" s="562"/>
      <c r="E504" s="567"/>
      <c r="F504" s="562"/>
      <c r="G504" s="562"/>
      <c r="H504" s="562"/>
      <c r="I504" s="568"/>
      <c r="J504" s="730">
        <f>J487</f>
        <v>10.720172652787502</v>
      </c>
      <c r="K504" s="750" t="s">
        <v>193</v>
      </c>
      <c r="L504" s="725">
        <f t="shared" ref="L504:L505" si="6">J504</f>
        <v>10.720172652787502</v>
      </c>
      <c r="M504" s="757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>
        <v>3</v>
      </c>
      <c r="B505" s="1013"/>
      <c r="C505" s="566" t="s">
        <v>190</v>
      </c>
      <c r="D505" s="562"/>
      <c r="E505" s="570"/>
      <c r="F505" s="562"/>
      <c r="G505" s="562"/>
      <c r="H505" s="562"/>
      <c r="I505" s="568"/>
      <c r="J505" s="565">
        <f>J481</f>
        <v>7.9116827257437272</v>
      </c>
      <c r="K505" s="750" t="s">
        <v>193</v>
      </c>
      <c r="L505" s="725">
        <f t="shared" si="6"/>
        <v>7.9116827257437272</v>
      </c>
      <c r="M505" s="757" t="s">
        <v>193</v>
      </c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>
        <v>4</v>
      </c>
      <c r="B506" s="1013"/>
      <c r="C506" s="573" t="s">
        <v>227</v>
      </c>
      <c r="D506" s="574"/>
      <c r="E506" s="574"/>
      <c r="F506" s="574"/>
      <c r="G506" s="574"/>
      <c r="H506" s="574"/>
      <c r="I506" s="574"/>
      <c r="J506" s="731">
        <f>J482</f>
        <v>0.69985000000000008</v>
      </c>
      <c r="K506" s="729" t="s">
        <v>212</v>
      </c>
      <c r="L506" s="725">
        <f>J506</f>
        <v>0.69985000000000008</v>
      </c>
      <c r="M506" s="770" t="s">
        <v>212</v>
      </c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738"/>
      <c r="K507" s="729"/>
      <c r="L507" s="725"/>
      <c r="M507" s="770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738"/>
      <c r="K508" s="751"/>
      <c r="L508" s="725"/>
      <c r="M508" s="771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784"/>
      <c r="K509" s="752"/>
      <c r="L509" s="767"/>
      <c r="M509" s="772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784"/>
      <c r="K510" s="753"/>
      <c r="L510" s="767"/>
      <c r="M510" s="773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784"/>
      <c r="K511" s="754"/>
      <c r="L511" s="767"/>
      <c r="M511" s="774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784"/>
      <c r="K512" s="755"/>
      <c r="L512" s="767"/>
      <c r="M512" s="775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785"/>
      <c r="K513" s="754"/>
      <c r="L513" s="767"/>
      <c r="M513" s="774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785"/>
      <c r="K514" s="754"/>
      <c r="L514" s="767"/>
      <c r="M514" s="774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786"/>
      <c r="K515" s="756"/>
      <c r="L515" s="768"/>
      <c r="M515" s="776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58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L16:M16"/>
    <mergeCell ref="U16:V16"/>
    <mergeCell ref="W16:Y16"/>
    <mergeCell ref="A17:B17"/>
    <mergeCell ref="L17:M17"/>
    <mergeCell ref="U17:V17"/>
    <mergeCell ref="W17:Y17"/>
    <mergeCell ref="AA13:AD13"/>
    <mergeCell ref="U14:V14"/>
    <mergeCell ref="W14:Y14"/>
    <mergeCell ref="U15:V15"/>
    <mergeCell ref="W15:Y15"/>
    <mergeCell ref="A13:B13"/>
    <mergeCell ref="L13:M13"/>
    <mergeCell ref="U13:V13"/>
    <mergeCell ref="W13:Y13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4:B94"/>
    <mergeCell ref="L94:M94"/>
    <mergeCell ref="U94:V94"/>
    <mergeCell ref="W94:Y94"/>
    <mergeCell ref="A95:B95"/>
    <mergeCell ref="L95:M95"/>
    <mergeCell ref="U95:V95"/>
    <mergeCell ref="W95:Y95"/>
    <mergeCell ref="U92:V92"/>
    <mergeCell ref="W92:Y92"/>
    <mergeCell ref="U93:V93"/>
    <mergeCell ref="W93:Y93"/>
    <mergeCell ref="K92:K93"/>
    <mergeCell ref="L92:M93"/>
    <mergeCell ref="A98:B98"/>
    <mergeCell ref="L98:M98"/>
    <mergeCell ref="U98:V98"/>
    <mergeCell ref="W98:Y98"/>
    <mergeCell ref="A99:B99"/>
    <mergeCell ref="L99:M99"/>
    <mergeCell ref="U99:V99"/>
    <mergeCell ref="W99:Y99"/>
    <mergeCell ref="A96:B96"/>
    <mergeCell ref="L96:M96"/>
    <mergeCell ref="U96:V96"/>
    <mergeCell ref="W96:Y96"/>
    <mergeCell ref="A97:B97"/>
    <mergeCell ref="L97:M97"/>
    <mergeCell ref="U97:V97"/>
    <mergeCell ref="W97:Y97"/>
    <mergeCell ref="A102:B102"/>
    <mergeCell ref="L102:M102"/>
    <mergeCell ref="U102:V102"/>
    <mergeCell ref="W102:Y102"/>
    <mergeCell ref="A103:B103"/>
    <mergeCell ref="L103:M103"/>
    <mergeCell ref="U103:V103"/>
    <mergeCell ref="W103:Y103"/>
    <mergeCell ref="A100:B100"/>
    <mergeCell ref="L100:M100"/>
    <mergeCell ref="U100:V100"/>
    <mergeCell ref="W100:Y100"/>
    <mergeCell ref="A101:B101"/>
    <mergeCell ref="L101:M101"/>
    <mergeCell ref="U101:V101"/>
    <mergeCell ref="W101:Y101"/>
    <mergeCell ref="U106:V106"/>
    <mergeCell ref="W106:Y106"/>
    <mergeCell ref="U107:V107"/>
    <mergeCell ref="W107:Y107"/>
    <mergeCell ref="U108:V108"/>
    <mergeCell ref="W108:Y108"/>
    <mergeCell ref="A104:B104"/>
    <mergeCell ref="L104:M104"/>
    <mergeCell ref="U104:V104"/>
    <mergeCell ref="W104:Y104"/>
    <mergeCell ref="A105:B105"/>
    <mergeCell ref="L105:M105"/>
    <mergeCell ref="U105:V105"/>
    <mergeCell ref="W105:Y105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U109:V109"/>
    <mergeCell ref="W109:Y109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2:B172"/>
    <mergeCell ref="L172:M172"/>
    <mergeCell ref="U172:V172"/>
    <mergeCell ref="W172:Y172"/>
    <mergeCell ref="A173:B173"/>
    <mergeCell ref="L173:M173"/>
    <mergeCell ref="U173:V173"/>
    <mergeCell ref="W173:Y173"/>
    <mergeCell ref="U170:V170"/>
    <mergeCell ref="W170:Y170"/>
    <mergeCell ref="U171:V171"/>
    <mergeCell ref="W171:Y171"/>
    <mergeCell ref="A170:B171"/>
    <mergeCell ref="C170:I171"/>
    <mergeCell ref="J170:J171"/>
    <mergeCell ref="K170:K171"/>
    <mergeCell ref="L170:M171"/>
    <mergeCell ref="A176:B176"/>
    <mergeCell ref="L176:M176"/>
    <mergeCell ref="U176:V176"/>
    <mergeCell ref="W176:Y176"/>
    <mergeCell ref="A177:B177"/>
    <mergeCell ref="L177:M177"/>
    <mergeCell ref="U177:V177"/>
    <mergeCell ref="W177:Y177"/>
    <mergeCell ref="A174:B174"/>
    <mergeCell ref="L174:M174"/>
    <mergeCell ref="U174:V174"/>
    <mergeCell ref="W174:Y174"/>
    <mergeCell ref="A175:B175"/>
    <mergeCell ref="L175:M175"/>
    <mergeCell ref="U175:V175"/>
    <mergeCell ref="W175:Y175"/>
    <mergeCell ref="L180:M180"/>
    <mergeCell ref="U180:V180"/>
    <mergeCell ref="W180:Y180"/>
    <mergeCell ref="A181:B181"/>
    <mergeCell ref="L181:M181"/>
    <mergeCell ref="U181:V181"/>
    <mergeCell ref="W181:Y181"/>
    <mergeCell ref="A178:B178"/>
    <mergeCell ref="L178:M178"/>
    <mergeCell ref="U178:V178"/>
    <mergeCell ref="W178:Y178"/>
    <mergeCell ref="A179:B179"/>
    <mergeCell ref="L179:M179"/>
    <mergeCell ref="U179:V179"/>
    <mergeCell ref="W179:Y179"/>
    <mergeCell ref="A180:B180"/>
    <mergeCell ref="U184:V184"/>
    <mergeCell ref="W184:Y184"/>
    <mergeCell ref="U185:V185"/>
    <mergeCell ref="W185:Y185"/>
    <mergeCell ref="U186:V186"/>
    <mergeCell ref="W186:Y186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U187:V187"/>
    <mergeCell ref="W187:Y187"/>
    <mergeCell ref="A188:B189"/>
    <mergeCell ref="C188:I189"/>
    <mergeCell ref="J188:K189"/>
    <mergeCell ref="L188:M189"/>
    <mergeCell ref="U188:V188"/>
    <mergeCell ref="W188:Y188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A195:B195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H232:R232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U250:V250"/>
    <mergeCell ref="W250:Y250"/>
    <mergeCell ref="A251:B251"/>
    <mergeCell ref="L251:M251"/>
    <mergeCell ref="U251:V251"/>
    <mergeCell ref="W251:Y251"/>
    <mergeCell ref="U248:V248"/>
    <mergeCell ref="W248:Y248"/>
    <mergeCell ref="U249:V249"/>
    <mergeCell ref="W249:Y249"/>
    <mergeCell ref="A248:B249"/>
    <mergeCell ref="C248:I249"/>
    <mergeCell ref="J248:J249"/>
    <mergeCell ref="K248:K249"/>
    <mergeCell ref="L248:M249"/>
    <mergeCell ref="A250:B250"/>
    <mergeCell ref="L250:M250"/>
    <mergeCell ref="U254:V254"/>
    <mergeCell ref="W254:Y254"/>
    <mergeCell ref="A255:B255"/>
    <mergeCell ref="L255:M255"/>
    <mergeCell ref="U255:V255"/>
    <mergeCell ref="W255:Y255"/>
    <mergeCell ref="A252:B252"/>
    <mergeCell ref="L252:M252"/>
    <mergeCell ref="U252:V252"/>
    <mergeCell ref="W252:Y252"/>
    <mergeCell ref="A253:B253"/>
    <mergeCell ref="L253:M253"/>
    <mergeCell ref="U253:V253"/>
    <mergeCell ref="W253:Y253"/>
    <mergeCell ref="A254:B254"/>
    <mergeCell ref="L254:M254"/>
    <mergeCell ref="U258:V258"/>
    <mergeCell ref="W258:Y258"/>
    <mergeCell ref="A259:B259"/>
    <mergeCell ref="L259:M259"/>
    <mergeCell ref="U259:V259"/>
    <mergeCell ref="W259:Y259"/>
    <mergeCell ref="A256:B256"/>
    <mergeCell ref="L256:M256"/>
    <mergeCell ref="U256:V256"/>
    <mergeCell ref="W256:Y256"/>
    <mergeCell ref="A257:B257"/>
    <mergeCell ref="L257:M257"/>
    <mergeCell ref="U257:V257"/>
    <mergeCell ref="W257:Y257"/>
    <mergeCell ref="A258:B258"/>
    <mergeCell ref="L258:M258"/>
    <mergeCell ref="U262:V262"/>
    <mergeCell ref="W262:Y262"/>
    <mergeCell ref="U263:V263"/>
    <mergeCell ref="W263:Y263"/>
    <mergeCell ref="U264:V264"/>
    <mergeCell ref="W264:Y264"/>
    <mergeCell ref="A260:B260"/>
    <mergeCell ref="L260:M260"/>
    <mergeCell ref="U260:V260"/>
    <mergeCell ref="W260:Y260"/>
    <mergeCell ref="A261:B261"/>
    <mergeCell ref="L261:M261"/>
    <mergeCell ref="U261:V261"/>
    <mergeCell ref="W261:Y261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U265:V265"/>
    <mergeCell ref="W265:Y265"/>
    <mergeCell ref="A266:B267"/>
    <mergeCell ref="C266:I267"/>
    <mergeCell ref="J266:K267"/>
    <mergeCell ref="L266:M267"/>
    <mergeCell ref="U266:V266"/>
    <mergeCell ref="W266:Y266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A273:B273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H310:R310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U328:V328"/>
    <mergeCell ref="W328:Y328"/>
    <mergeCell ref="A329:B329"/>
    <mergeCell ref="L329:M329"/>
    <mergeCell ref="U329:V329"/>
    <mergeCell ref="W329:Y329"/>
    <mergeCell ref="U326:V326"/>
    <mergeCell ref="W326:Y326"/>
    <mergeCell ref="U327:V327"/>
    <mergeCell ref="W327:Y327"/>
    <mergeCell ref="A326:B327"/>
    <mergeCell ref="C326:I327"/>
    <mergeCell ref="A328:B328"/>
    <mergeCell ref="L328:M328"/>
    <mergeCell ref="L326:M327"/>
    <mergeCell ref="J326:J327"/>
    <mergeCell ref="K326:K327"/>
    <mergeCell ref="U332:V332"/>
    <mergeCell ref="W332:Y332"/>
    <mergeCell ref="A333:B333"/>
    <mergeCell ref="L333:M333"/>
    <mergeCell ref="U333:V333"/>
    <mergeCell ref="W333:Y333"/>
    <mergeCell ref="A330:B330"/>
    <mergeCell ref="L330:M330"/>
    <mergeCell ref="U330:V330"/>
    <mergeCell ref="W330:Y330"/>
    <mergeCell ref="A331:B331"/>
    <mergeCell ref="L331:M331"/>
    <mergeCell ref="U331:V331"/>
    <mergeCell ref="W331:Y331"/>
    <mergeCell ref="A332:B332"/>
    <mergeCell ref="L332:M332"/>
    <mergeCell ref="U336:V336"/>
    <mergeCell ref="W336:Y336"/>
    <mergeCell ref="A337:B337"/>
    <mergeCell ref="L337:M337"/>
    <mergeCell ref="U337:V337"/>
    <mergeCell ref="W337:Y337"/>
    <mergeCell ref="A334:B334"/>
    <mergeCell ref="L334:M334"/>
    <mergeCell ref="U334:V334"/>
    <mergeCell ref="W334:Y334"/>
    <mergeCell ref="A335:B335"/>
    <mergeCell ref="L335:M335"/>
    <mergeCell ref="U335:V335"/>
    <mergeCell ref="W335:Y335"/>
    <mergeCell ref="A336:B336"/>
    <mergeCell ref="L336:M336"/>
    <mergeCell ref="U340:V340"/>
    <mergeCell ref="W340:Y340"/>
    <mergeCell ref="U341:V341"/>
    <mergeCell ref="W341:Y341"/>
    <mergeCell ref="U342:V342"/>
    <mergeCell ref="W342:Y342"/>
    <mergeCell ref="A338:B338"/>
    <mergeCell ref="L338:M338"/>
    <mergeCell ref="U338:V338"/>
    <mergeCell ref="W338:Y338"/>
    <mergeCell ref="A339:B339"/>
    <mergeCell ref="L339:M339"/>
    <mergeCell ref="U339:V339"/>
    <mergeCell ref="W339:Y339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U343:V343"/>
    <mergeCell ref="W343:Y343"/>
    <mergeCell ref="A344:B345"/>
    <mergeCell ref="C344:I345"/>
    <mergeCell ref="J344:K345"/>
    <mergeCell ref="L344:M345"/>
    <mergeCell ref="U344:V344"/>
    <mergeCell ref="W344:Y344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A351:B351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H388:R388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U406:V406"/>
    <mergeCell ref="W406:Y406"/>
    <mergeCell ref="A407:B407"/>
    <mergeCell ref="L407:M407"/>
    <mergeCell ref="U407:V407"/>
    <mergeCell ref="W407:Y407"/>
    <mergeCell ref="U404:V404"/>
    <mergeCell ref="W404:Y404"/>
    <mergeCell ref="U405:V405"/>
    <mergeCell ref="W405:Y405"/>
    <mergeCell ref="A404:B405"/>
    <mergeCell ref="C404:I405"/>
    <mergeCell ref="J404:J405"/>
    <mergeCell ref="K404:K405"/>
    <mergeCell ref="L404:M405"/>
    <mergeCell ref="A406:B406"/>
    <mergeCell ref="L406:M406"/>
    <mergeCell ref="U410:V410"/>
    <mergeCell ref="W410:Y410"/>
    <mergeCell ref="A411:B411"/>
    <mergeCell ref="L411:M411"/>
    <mergeCell ref="U411:V411"/>
    <mergeCell ref="W411:Y411"/>
    <mergeCell ref="A408:B408"/>
    <mergeCell ref="L408:M408"/>
    <mergeCell ref="U408:V408"/>
    <mergeCell ref="W408:Y408"/>
    <mergeCell ref="A409:B409"/>
    <mergeCell ref="L409:M409"/>
    <mergeCell ref="U409:V409"/>
    <mergeCell ref="W409:Y409"/>
    <mergeCell ref="A410:B410"/>
    <mergeCell ref="L410:M410"/>
    <mergeCell ref="U414:V414"/>
    <mergeCell ref="W414:Y414"/>
    <mergeCell ref="A415:B415"/>
    <mergeCell ref="L415:M415"/>
    <mergeCell ref="U415:V415"/>
    <mergeCell ref="W415:Y415"/>
    <mergeCell ref="A412:B412"/>
    <mergeCell ref="L412:M412"/>
    <mergeCell ref="U412:V412"/>
    <mergeCell ref="W412:Y412"/>
    <mergeCell ref="A413:B413"/>
    <mergeCell ref="L413:M413"/>
    <mergeCell ref="U413:V413"/>
    <mergeCell ref="W413:Y413"/>
    <mergeCell ref="A414:B414"/>
    <mergeCell ref="L414:M414"/>
    <mergeCell ref="U418:V418"/>
    <mergeCell ref="W418:Y418"/>
    <mergeCell ref="U419:V419"/>
    <mergeCell ref="W419:Y419"/>
    <mergeCell ref="U420:V420"/>
    <mergeCell ref="W420:Y420"/>
    <mergeCell ref="A416:B416"/>
    <mergeCell ref="L416:M416"/>
    <mergeCell ref="U416:V416"/>
    <mergeCell ref="W416:Y416"/>
    <mergeCell ref="A417:B417"/>
    <mergeCell ref="L417:M417"/>
    <mergeCell ref="U417:V417"/>
    <mergeCell ref="W417:Y417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U421:V421"/>
    <mergeCell ref="W421:Y421"/>
    <mergeCell ref="A422:B423"/>
    <mergeCell ref="C422:I423"/>
    <mergeCell ref="J422:K423"/>
    <mergeCell ref="L422:M423"/>
    <mergeCell ref="U422:V422"/>
    <mergeCell ref="W422:Y422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A429:B429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H466:R466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A473:M473"/>
    <mergeCell ref="U482:V482"/>
    <mergeCell ref="W482:Y482"/>
    <mergeCell ref="U483:V483"/>
    <mergeCell ref="W483:Y483"/>
    <mergeCell ref="A482:B483"/>
    <mergeCell ref="C482:I483"/>
    <mergeCell ref="U479:V479"/>
    <mergeCell ref="W479:Y479"/>
    <mergeCell ref="A481:B481"/>
    <mergeCell ref="L481:M481"/>
    <mergeCell ref="U481:V481"/>
    <mergeCell ref="W481:Y481"/>
    <mergeCell ref="J482:J483"/>
    <mergeCell ref="K482:K483"/>
    <mergeCell ref="L482:M483"/>
    <mergeCell ref="A486:B486"/>
    <mergeCell ref="L486:M486"/>
    <mergeCell ref="U486:V486"/>
    <mergeCell ref="W486:Y486"/>
    <mergeCell ref="A487:B487"/>
    <mergeCell ref="L487:M487"/>
    <mergeCell ref="U487:V487"/>
    <mergeCell ref="W487:Y487"/>
    <mergeCell ref="A484:B484"/>
    <mergeCell ref="L484:M484"/>
    <mergeCell ref="U484:V484"/>
    <mergeCell ref="W484:Y484"/>
    <mergeCell ref="A485:B485"/>
    <mergeCell ref="L485:M485"/>
    <mergeCell ref="U485:V485"/>
    <mergeCell ref="W485:Y485"/>
    <mergeCell ref="A490:B490"/>
    <mergeCell ref="L490:M490"/>
    <mergeCell ref="U490:V490"/>
    <mergeCell ref="W490:Y490"/>
    <mergeCell ref="A491:B491"/>
    <mergeCell ref="L491:M491"/>
    <mergeCell ref="U491:V491"/>
    <mergeCell ref="W491:Y491"/>
    <mergeCell ref="A488:B488"/>
    <mergeCell ref="L488:M488"/>
    <mergeCell ref="U488:V488"/>
    <mergeCell ref="W488:Y488"/>
    <mergeCell ref="A489:B489"/>
    <mergeCell ref="L489:M489"/>
    <mergeCell ref="U489:V489"/>
    <mergeCell ref="W489:Y489"/>
    <mergeCell ref="A494:B494"/>
    <mergeCell ref="L494:M494"/>
    <mergeCell ref="U494:V494"/>
    <mergeCell ref="W494:Y494"/>
    <mergeCell ref="A495:B495"/>
    <mergeCell ref="L495:M495"/>
    <mergeCell ref="U495:V495"/>
    <mergeCell ref="W495:Y495"/>
    <mergeCell ref="A492:B492"/>
    <mergeCell ref="L492:M492"/>
    <mergeCell ref="U492:V492"/>
    <mergeCell ref="W492:Y492"/>
    <mergeCell ref="A493:B493"/>
    <mergeCell ref="L493:M493"/>
    <mergeCell ref="U493:V493"/>
    <mergeCell ref="W493:Y493"/>
    <mergeCell ref="U499:V499"/>
    <mergeCell ref="W499:Y499"/>
    <mergeCell ref="A500:B501"/>
    <mergeCell ref="C500:I501"/>
    <mergeCell ref="J500:K501"/>
    <mergeCell ref="L500:M501"/>
    <mergeCell ref="U500:V500"/>
    <mergeCell ref="W500:Y500"/>
    <mergeCell ref="U496:V496"/>
    <mergeCell ref="W496:Y496"/>
    <mergeCell ref="U497:V497"/>
    <mergeCell ref="W497:Y497"/>
    <mergeCell ref="U498:V498"/>
    <mergeCell ref="W498:Y498"/>
    <mergeCell ref="A505:B505"/>
    <mergeCell ref="U505:V505"/>
    <mergeCell ref="W505:Y505"/>
    <mergeCell ref="A506:B506"/>
    <mergeCell ref="U506:V506"/>
    <mergeCell ref="W506:Y506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A507:B507"/>
    <mergeCell ref="U507:V507"/>
    <mergeCell ref="W507:Y507"/>
    <mergeCell ref="A508:B508"/>
    <mergeCell ref="U508:V508"/>
    <mergeCell ref="W508:Y508"/>
    <mergeCell ref="H544:R544"/>
    <mergeCell ref="T544:Y544"/>
    <mergeCell ref="C14:I15"/>
    <mergeCell ref="A14:B15"/>
    <mergeCell ref="J14:J15"/>
    <mergeCell ref="K14:K15"/>
    <mergeCell ref="L14:M15"/>
    <mergeCell ref="A92:B93"/>
    <mergeCell ref="C92:I93"/>
    <mergeCell ref="J92:J93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  <mergeCell ref="U517:V517"/>
    <mergeCell ref="U518:V518"/>
    <mergeCell ref="A519:H520"/>
    <mergeCell ref="I519:J520"/>
    <mergeCell ref="U519:V519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topLeftCell="A492" zoomScale="85" zoomScaleSheetLayoutView="85" workbookViewId="0">
      <selection activeCell="A503" sqref="A503:M506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49" t="s">
        <v>178</v>
      </c>
      <c r="B13" s="1050"/>
      <c r="C13" s="398" t="s">
        <v>176</v>
      </c>
      <c r="D13" s="401"/>
      <c r="E13" s="402"/>
      <c r="F13" s="402"/>
      <c r="G13" s="402"/>
      <c r="H13" s="402"/>
      <c r="I13" s="402"/>
      <c r="J13" s="705">
        <f>'[7]M.(7)'!$Q$20*J12</f>
        <v>7.6461548380000002</v>
      </c>
      <c r="K13" s="728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33" t="s">
        <v>214</v>
      </c>
      <c r="B14" s="1034"/>
      <c r="C14" s="1027" t="s">
        <v>213</v>
      </c>
      <c r="D14" s="1028"/>
      <c r="E14" s="1028"/>
      <c r="F14" s="1028"/>
      <c r="G14" s="1028"/>
      <c r="H14" s="1028"/>
      <c r="I14" s="1029"/>
      <c r="J14" s="1037">
        <f>'[7]M.(7)'!$Q$21*J12</f>
        <v>0.42000000000000004</v>
      </c>
      <c r="K14" s="1055" t="s">
        <v>212</v>
      </c>
      <c r="L14" s="1041"/>
      <c r="M14" s="1042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1035"/>
      <c r="B15" s="1036"/>
      <c r="C15" s="1030"/>
      <c r="D15" s="1031"/>
      <c r="E15" s="1031"/>
      <c r="F15" s="1031"/>
      <c r="G15" s="1031"/>
      <c r="H15" s="1031"/>
      <c r="I15" s="1032"/>
      <c r="J15" s="1038"/>
      <c r="K15" s="1056"/>
      <c r="L15" s="1043"/>
      <c r="M15" s="1044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1045" t="s">
        <v>210</v>
      </c>
      <c r="B16" s="1046"/>
      <c r="C16" s="637" t="s">
        <v>211</v>
      </c>
      <c r="D16" s="401"/>
      <c r="E16" s="402"/>
      <c r="F16" s="402"/>
      <c r="G16" s="402"/>
      <c r="H16" s="402"/>
      <c r="I16" s="402"/>
      <c r="J16" s="705">
        <f>'[7]M.(7)'!$Q$24*J12</f>
        <v>296.96935955550867</v>
      </c>
      <c r="K16" s="728" t="s">
        <v>194</v>
      </c>
      <c r="L16" s="999"/>
      <c r="M16" s="1000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1045" t="s">
        <v>183</v>
      </c>
      <c r="B17" s="1046"/>
      <c r="C17" s="637" t="s">
        <v>181</v>
      </c>
      <c r="D17" s="401"/>
      <c r="E17" s="402"/>
      <c r="F17" s="402"/>
      <c r="G17" s="402"/>
      <c r="H17" s="402"/>
      <c r="I17" s="402"/>
      <c r="J17" s="705">
        <f>'[7]M.(7)'!$Q$27*J12</f>
        <v>28.798070000000003</v>
      </c>
      <c r="K17" s="728" t="s">
        <v>215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1045" t="s">
        <v>184</v>
      </c>
      <c r="B18" s="1046"/>
      <c r="C18" s="637" t="s">
        <v>54</v>
      </c>
      <c r="D18" s="401"/>
      <c r="E18" s="402"/>
      <c r="F18" s="402"/>
      <c r="G18" s="402"/>
      <c r="H18" s="402"/>
      <c r="I18" s="402"/>
      <c r="J18" s="706">
        <f>'[7]M.(7)'!$Q$28*J12</f>
        <v>182.39200000000008</v>
      </c>
      <c r="K18" s="728" t="s">
        <v>194</v>
      </c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1047" t="s">
        <v>216</v>
      </c>
      <c r="B19" s="1048"/>
      <c r="C19" s="696" t="s">
        <v>74</v>
      </c>
      <c r="D19" s="697"/>
      <c r="E19" s="698"/>
      <c r="F19" s="698"/>
      <c r="G19" s="698"/>
      <c r="H19" s="698"/>
      <c r="I19" s="698"/>
      <c r="J19" s="707">
        <f>'[7]M.(7)'!$Q$44*J12</f>
        <v>14.213507175000002</v>
      </c>
      <c r="K19" s="728" t="s">
        <v>215</v>
      </c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1047"/>
      <c r="B20" s="1048"/>
      <c r="C20" s="696"/>
      <c r="D20" s="697"/>
      <c r="E20" s="698"/>
      <c r="F20" s="698"/>
      <c r="G20" s="698"/>
      <c r="H20" s="698"/>
      <c r="I20" s="698"/>
      <c r="J20" s="692"/>
      <c r="K20" s="693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1047"/>
      <c r="B21" s="1048"/>
      <c r="C21" s="696"/>
      <c r="D21" s="697"/>
      <c r="E21" s="698"/>
      <c r="F21" s="698"/>
      <c r="G21" s="698"/>
      <c r="H21" s="698"/>
      <c r="I21" s="698"/>
      <c r="J21" s="692"/>
      <c r="K21" s="693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1047"/>
      <c r="B22" s="1048"/>
      <c r="C22" s="696"/>
      <c r="D22" s="697"/>
      <c r="E22" s="698"/>
      <c r="F22" s="698"/>
      <c r="G22" s="698"/>
      <c r="H22" s="698"/>
      <c r="I22" s="698"/>
      <c r="J22" s="692"/>
      <c r="K22" s="693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1047"/>
      <c r="B23" s="1048"/>
      <c r="C23" s="696"/>
      <c r="D23" s="697"/>
      <c r="E23" s="698"/>
      <c r="F23" s="698"/>
      <c r="G23" s="698"/>
      <c r="H23" s="698"/>
      <c r="I23" s="698"/>
      <c r="J23" s="692"/>
      <c r="K23" s="693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1047"/>
      <c r="B24" s="1048"/>
      <c r="C24" s="696"/>
      <c r="D24" s="697"/>
      <c r="E24" s="698"/>
      <c r="F24" s="698"/>
      <c r="G24" s="698"/>
      <c r="H24" s="698"/>
      <c r="I24" s="698"/>
      <c r="J24" s="692"/>
      <c r="K24" s="693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1047"/>
      <c r="B25" s="1048"/>
      <c r="C25" s="696"/>
      <c r="D25" s="697"/>
      <c r="E25" s="698"/>
      <c r="F25" s="698"/>
      <c r="G25" s="698"/>
      <c r="H25" s="698"/>
      <c r="I25" s="698"/>
      <c r="J25" s="692"/>
      <c r="K25" s="693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1047"/>
      <c r="B26" s="1048"/>
      <c r="C26" s="696"/>
      <c r="D26" s="697"/>
      <c r="E26" s="698"/>
      <c r="F26" s="698"/>
      <c r="G26" s="698"/>
      <c r="H26" s="698"/>
      <c r="I26" s="698"/>
      <c r="J26" s="692"/>
      <c r="K26" s="693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1047"/>
      <c r="B27" s="1048"/>
      <c r="C27" s="696"/>
      <c r="D27" s="697"/>
      <c r="E27" s="698"/>
      <c r="F27" s="698"/>
      <c r="G27" s="698"/>
      <c r="H27" s="698"/>
      <c r="I27" s="698"/>
      <c r="J27" s="692"/>
      <c r="K27" s="693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699"/>
      <c r="B28" s="700"/>
      <c r="C28" s="701"/>
      <c r="D28" s="702"/>
      <c r="E28" s="702"/>
      <c r="F28" s="702"/>
      <c r="G28" s="702"/>
      <c r="H28" s="702"/>
      <c r="I28" s="702"/>
      <c r="J28" s="694"/>
      <c r="K28" s="695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769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J17</f>
        <v>28.798070000000003</v>
      </c>
      <c r="K35" s="750" t="s">
        <v>193</v>
      </c>
      <c r="L35" s="725">
        <f>J35</f>
        <v>28.798070000000003</v>
      </c>
      <c r="M35" s="757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192</v>
      </c>
      <c r="D36" s="562"/>
      <c r="E36" s="567"/>
      <c r="F36" s="562"/>
      <c r="G36" s="562"/>
      <c r="H36" s="562"/>
      <c r="I36" s="568"/>
      <c r="J36" s="730">
        <f>J19</f>
        <v>14.213507175000002</v>
      </c>
      <c r="K36" s="750" t="s">
        <v>193</v>
      </c>
      <c r="L36" s="725">
        <f t="shared" ref="L36:L37" si="0">J36</f>
        <v>14.213507175000002</v>
      </c>
      <c r="M36" s="757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>
        <v>3</v>
      </c>
      <c r="B37" s="1013"/>
      <c r="C37" s="566" t="s">
        <v>190</v>
      </c>
      <c r="D37" s="562"/>
      <c r="E37" s="570"/>
      <c r="F37" s="562"/>
      <c r="G37" s="562"/>
      <c r="H37" s="562"/>
      <c r="I37" s="568"/>
      <c r="J37" s="736">
        <f>J13</f>
        <v>7.6461548380000002</v>
      </c>
      <c r="K37" s="750" t="s">
        <v>193</v>
      </c>
      <c r="L37" s="725">
        <f t="shared" si="0"/>
        <v>7.6461548380000002</v>
      </c>
      <c r="M37" s="757" t="s">
        <v>193</v>
      </c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>
        <v>4</v>
      </c>
      <c r="B38" s="1013"/>
      <c r="C38" s="573" t="s">
        <v>227</v>
      </c>
      <c r="D38" s="574"/>
      <c r="E38" s="574"/>
      <c r="F38" s="574"/>
      <c r="G38" s="574"/>
      <c r="H38" s="574"/>
      <c r="I38" s="574"/>
      <c r="J38" s="737">
        <f>J14</f>
        <v>0.42000000000000004</v>
      </c>
      <c r="K38" s="729" t="s">
        <v>212</v>
      </c>
      <c r="L38" s="725">
        <f>J38</f>
        <v>0.42000000000000004</v>
      </c>
      <c r="M38" s="770" t="s">
        <v>212</v>
      </c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577"/>
      <c r="K39" s="729"/>
      <c r="L39" s="725"/>
      <c r="M39" s="770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577"/>
      <c r="K40" s="751"/>
      <c r="L40" s="725"/>
      <c r="M40" s="771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763"/>
      <c r="K41" s="752"/>
      <c r="L41" s="767"/>
      <c r="M41" s="772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763"/>
      <c r="K42" s="753"/>
      <c r="L42" s="767"/>
      <c r="M42" s="773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763"/>
      <c r="K43" s="754"/>
      <c r="L43" s="767"/>
      <c r="M43" s="774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764"/>
      <c r="K44" s="755"/>
      <c r="L44" s="767"/>
      <c r="M44" s="775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765"/>
      <c r="K45" s="754"/>
      <c r="L45" s="767"/>
      <c r="M45" s="774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765"/>
      <c r="K46" s="754"/>
      <c r="L46" s="767"/>
      <c r="M46" s="774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766"/>
      <c r="K47" s="756"/>
      <c r="L47" s="768"/>
      <c r="M47" s="776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49" t="s">
        <v>178</v>
      </c>
      <c r="B91" s="1050"/>
      <c r="C91" s="398" t="s">
        <v>176</v>
      </c>
      <c r="D91" s="401"/>
      <c r="E91" s="402"/>
      <c r="F91" s="402"/>
      <c r="G91" s="402"/>
      <c r="H91" s="402"/>
      <c r="I91" s="402"/>
      <c r="J91" s="399">
        <f>'[7]M.(7)'!$Q$20*J90</f>
        <v>7.9558241089389989</v>
      </c>
      <c r="K91" s="572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33" t="s">
        <v>214</v>
      </c>
      <c r="B92" s="1034"/>
      <c r="C92" s="1027" t="s">
        <v>213</v>
      </c>
      <c r="D92" s="1028"/>
      <c r="E92" s="1028"/>
      <c r="F92" s="1028"/>
      <c r="G92" s="1028"/>
      <c r="H92" s="1028"/>
      <c r="I92" s="1029"/>
      <c r="J92" s="1051">
        <f>'[7]M.(7)'!$Q$21*J90</f>
        <v>0.43701000000000001</v>
      </c>
      <c r="K92" s="1053" t="s">
        <v>212</v>
      </c>
      <c r="L92" s="1041"/>
      <c r="M92" s="1042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1035"/>
      <c r="B93" s="1036"/>
      <c r="C93" s="1030"/>
      <c r="D93" s="1031"/>
      <c r="E93" s="1031"/>
      <c r="F93" s="1031"/>
      <c r="G93" s="1031"/>
      <c r="H93" s="1031"/>
      <c r="I93" s="1032"/>
      <c r="J93" s="1052"/>
      <c r="K93" s="1054"/>
      <c r="L93" s="1043"/>
      <c r="M93" s="1044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1045" t="s">
        <v>210</v>
      </c>
      <c r="B94" s="1046"/>
      <c r="C94" s="637" t="s">
        <v>211</v>
      </c>
      <c r="D94" s="401"/>
      <c r="E94" s="402"/>
      <c r="F94" s="402"/>
      <c r="G94" s="402"/>
      <c r="H94" s="402"/>
      <c r="I94" s="402"/>
      <c r="J94" s="399">
        <f>'[7]M.(7)'!$Q$24*J90</f>
        <v>308.99661861750673</v>
      </c>
      <c r="K94" s="572" t="s">
        <v>194</v>
      </c>
      <c r="L94" s="999"/>
      <c r="M94" s="1000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1045" t="s">
        <v>183</v>
      </c>
      <c r="B95" s="1046"/>
      <c r="C95" s="637" t="s">
        <v>181</v>
      </c>
      <c r="D95" s="401"/>
      <c r="E95" s="402"/>
      <c r="F95" s="402"/>
      <c r="G95" s="402"/>
      <c r="H95" s="402"/>
      <c r="I95" s="402"/>
      <c r="J95" s="399">
        <f>'[7]M.(7)'!$Q$27*J90</f>
        <v>29.964391835000001</v>
      </c>
      <c r="K95" s="572" t="s">
        <v>215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1045" t="s">
        <v>184</v>
      </c>
      <c r="B96" s="1046"/>
      <c r="C96" s="637" t="s">
        <v>54</v>
      </c>
      <c r="D96" s="401"/>
      <c r="E96" s="402"/>
      <c r="F96" s="402"/>
      <c r="G96" s="402"/>
      <c r="H96" s="402"/>
      <c r="I96" s="402"/>
      <c r="J96" s="703">
        <f>'[7]M.(7)'!$Q$28*J90</f>
        <v>189.77887600000005</v>
      </c>
      <c r="K96" s="572" t="s">
        <v>194</v>
      </c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1047" t="s">
        <v>216</v>
      </c>
      <c r="B97" s="1048"/>
      <c r="C97" s="696" t="s">
        <v>74</v>
      </c>
      <c r="D97" s="697"/>
      <c r="E97" s="698"/>
      <c r="F97" s="698"/>
      <c r="G97" s="698"/>
      <c r="H97" s="698"/>
      <c r="I97" s="698"/>
      <c r="J97" s="704">
        <f>'[7]M.(7)'!$Q$44*J90</f>
        <v>14.7891542155875</v>
      </c>
      <c r="K97" s="572" t="s">
        <v>215</v>
      </c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985"/>
      <c r="B98" s="986"/>
      <c r="C98" s="443"/>
      <c r="D98" s="444"/>
      <c r="E98" s="445"/>
      <c r="F98" s="445"/>
      <c r="G98" s="445"/>
      <c r="H98" s="445"/>
      <c r="I98" s="445"/>
      <c r="J98" s="96"/>
      <c r="K98" s="450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96"/>
      <c r="K99" s="450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96"/>
      <c r="K100" s="450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96"/>
      <c r="K101" s="450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96"/>
      <c r="K102" s="450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96"/>
      <c r="K103" s="450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96"/>
      <c r="K104" s="450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96"/>
      <c r="K105" s="450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465"/>
      <c r="K106" s="466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J95</f>
        <v>29.964391835000001</v>
      </c>
      <c r="K113" s="750" t="s">
        <v>193</v>
      </c>
      <c r="L113" s="725">
        <f>J113</f>
        <v>29.964391835000001</v>
      </c>
      <c r="M113" s="757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192</v>
      </c>
      <c r="D114" s="562"/>
      <c r="E114" s="567"/>
      <c r="F114" s="562"/>
      <c r="G114" s="562"/>
      <c r="H114" s="562"/>
      <c r="I114" s="568"/>
      <c r="J114" s="730">
        <f>J97</f>
        <v>14.7891542155875</v>
      </c>
      <c r="K114" s="750" t="s">
        <v>193</v>
      </c>
      <c r="L114" s="725">
        <f t="shared" ref="L114:L115" si="1">J114</f>
        <v>14.7891542155875</v>
      </c>
      <c r="M114" s="757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>
        <v>3</v>
      </c>
      <c r="B115" s="1013"/>
      <c r="C115" s="566" t="s">
        <v>190</v>
      </c>
      <c r="D115" s="562"/>
      <c r="E115" s="570"/>
      <c r="F115" s="562"/>
      <c r="G115" s="562"/>
      <c r="H115" s="562"/>
      <c r="I115" s="568"/>
      <c r="J115" s="736">
        <f>J91</f>
        <v>7.9558241089389989</v>
      </c>
      <c r="K115" s="750" t="s">
        <v>193</v>
      </c>
      <c r="L115" s="725">
        <f t="shared" si="1"/>
        <v>7.9558241089389989</v>
      </c>
      <c r="M115" s="757" t="s">
        <v>193</v>
      </c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>
        <v>4</v>
      </c>
      <c r="B116" s="1013"/>
      <c r="C116" s="573" t="s">
        <v>227</v>
      </c>
      <c r="D116" s="574"/>
      <c r="E116" s="574"/>
      <c r="F116" s="574"/>
      <c r="G116" s="574"/>
      <c r="H116" s="574"/>
      <c r="I116" s="574"/>
      <c r="J116" s="737">
        <f>J92</f>
        <v>0.43701000000000001</v>
      </c>
      <c r="K116" s="729" t="s">
        <v>212</v>
      </c>
      <c r="L116" s="725">
        <f>J116</f>
        <v>0.43701000000000001</v>
      </c>
      <c r="M116" s="770" t="s">
        <v>212</v>
      </c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577"/>
      <c r="K117" s="578"/>
      <c r="L117" s="625"/>
      <c r="M117" s="623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81"/>
      <c r="K118" s="582"/>
      <c r="L118" s="625"/>
      <c r="M118" s="623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495"/>
      <c r="K119" s="482"/>
      <c r="L119" s="626"/>
      <c r="M119" s="62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495"/>
      <c r="K120" s="491"/>
      <c r="L120" s="626"/>
      <c r="M120" s="62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495"/>
      <c r="K121" s="503"/>
      <c r="L121" s="626"/>
      <c r="M121" s="62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508"/>
      <c r="K122" s="486"/>
      <c r="L122" s="626"/>
      <c r="M122" s="62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511"/>
      <c r="K123" s="503"/>
      <c r="L123" s="626"/>
      <c r="M123" s="62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511"/>
      <c r="K124" s="503"/>
      <c r="L124" s="626"/>
      <c r="M124" s="62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518"/>
      <c r="K125" s="514"/>
      <c r="L125" s="519"/>
      <c r="M125" s="520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1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49" t="s">
        <v>178</v>
      </c>
      <c r="B169" s="1050"/>
      <c r="C169" s="398" t="s">
        <v>176</v>
      </c>
      <c r="D169" s="401"/>
      <c r="E169" s="402"/>
      <c r="F169" s="402"/>
      <c r="G169" s="402"/>
      <c r="H169" s="402"/>
      <c r="I169" s="402"/>
      <c r="J169" s="399">
        <f>'[7]M.(7)'!$Q$20*J168</f>
        <v>7.6341394518259991</v>
      </c>
      <c r="K169" s="572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33" t="s">
        <v>214</v>
      </c>
      <c r="B170" s="1034"/>
      <c r="C170" s="1027" t="s">
        <v>213</v>
      </c>
      <c r="D170" s="1028"/>
      <c r="E170" s="1028"/>
      <c r="F170" s="1028"/>
      <c r="G170" s="1028"/>
      <c r="H170" s="1028"/>
      <c r="I170" s="1029"/>
      <c r="J170" s="1051">
        <f>'[7]M.(7)'!$Q$21*J168</f>
        <v>0.41933999999999994</v>
      </c>
      <c r="K170" s="1053" t="s">
        <v>212</v>
      </c>
      <c r="L170" s="1041"/>
      <c r="M170" s="1042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1035"/>
      <c r="B171" s="1036"/>
      <c r="C171" s="1030"/>
      <c r="D171" s="1031"/>
      <c r="E171" s="1031"/>
      <c r="F171" s="1031"/>
      <c r="G171" s="1031"/>
      <c r="H171" s="1031"/>
      <c r="I171" s="1032"/>
      <c r="J171" s="1052"/>
      <c r="K171" s="1054"/>
      <c r="L171" s="1043"/>
      <c r="M171" s="1044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1045" t="s">
        <v>210</v>
      </c>
      <c r="B172" s="1046"/>
      <c r="C172" s="637" t="s">
        <v>211</v>
      </c>
      <c r="D172" s="401"/>
      <c r="E172" s="402"/>
      <c r="F172" s="402"/>
      <c r="G172" s="402"/>
      <c r="H172" s="402"/>
      <c r="I172" s="402"/>
      <c r="J172" s="399">
        <f>'[7]M.(7)'!$Q$24*J168</f>
        <v>296.50269341906426</v>
      </c>
      <c r="K172" s="572" t="s">
        <v>194</v>
      </c>
      <c r="L172" s="999"/>
      <c r="M172" s="1000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1045" t="s">
        <v>183</v>
      </c>
      <c r="B173" s="1046"/>
      <c r="C173" s="637" t="s">
        <v>181</v>
      </c>
      <c r="D173" s="401"/>
      <c r="E173" s="402"/>
      <c r="F173" s="402"/>
      <c r="G173" s="402"/>
      <c r="H173" s="402"/>
      <c r="I173" s="402"/>
      <c r="J173" s="399">
        <f>'[7]M.(7)'!$Q$27*J168</f>
        <v>28.752815889999997</v>
      </c>
      <c r="K173" s="572" t="s">
        <v>215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1045" t="s">
        <v>184</v>
      </c>
      <c r="B174" s="1046"/>
      <c r="C174" s="637" t="s">
        <v>54</v>
      </c>
      <c r="D174" s="401"/>
      <c r="E174" s="402"/>
      <c r="F174" s="402"/>
      <c r="G174" s="402"/>
      <c r="H174" s="402"/>
      <c r="I174" s="402"/>
      <c r="J174" s="703">
        <f>'[7]M.(7)'!$Q$28*J168</f>
        <v>182.10538400000004</v>
      </c>
      <c r="K174" s="572" t="s">
        <v>194</v>
      </c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1047" t="s">
        <v>216</v>
      </c>
      <c r="B175" s="1048"/>
      <c r="C175" s="696" t="s">
        <v>74</v>
      </c>
      <c r="D175" s="697"/>
      <c r="E175" s="698"/>
      <c r="F175" s="698"/>
      <c r="G175" s="698"/>
      <c r="H175" s="698"/>
      <c r="I175" s="698"/>
      <c r="J175" s="704">
        <f>'[7]M.(7)'!$Q$44*J168</f>
        <v>14.191171663724999</v>
      </c>
      <c r="K175" s="572" t="s">
        <v>215</v>
      </c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985"/>
      <c r="B176" s="986"/>
      <c r="C176" s="443"/>
      <c r="D176" s="444"/>
      <c r="E176" s="445"/>
      <c r="F176" s="445"/>
      <c r="G176" s="445"/>
      <c r="H176" s="445"/>
      <c r="I176" s="445"/>
      <c r="J176" s="96"/>
      <c r="K176" s="450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96"/>
      <c r="K177" s="450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96"/>
      <c r="K178" s="450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96"/>
      <c r="K179" s="450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96"/>
      <c r="K180" s="450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96"/>
      <c r="K181" s="450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96"/>
      <c r="K182" s="450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96"/>
      <c r="K183" s="450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465"/>
      <c r="K184" s="466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J173</f>
        <v>28.752815889999997</v>
      </c>
      <c r="K191" s="750" t="s">
        <v>193</v>
      </c>
      <c r="L191" s="725">
        <f>J191</f>
        <v>28.752815889999997</v>
      </c>
      <c r="M191" s="757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192</v>
      </c>
      <c r="D192" s="562"/>
      <c r="E192" s="567"/>
      <c r="F192" s="562"/>
      <c r="G192" s="562"/>
      <c r="H192" s="562"/>
      <c r="I192" s="568"/>
      <c r="J192" s="730">
        <f>J175</f>
        <v>14.191171663724999</v>
      </c>
      <c r="K192" s="750" t="s">
        <v>193</v>
      </c>
      <c r="L192" s="725">
        <f t="shared" ref="L192:L193" si="2">J192</f>
        <v>14.191171663724999</v>
      </c>
      <c r="M192" s="757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>
        <v>3</v>
      </c>
      <c r="B193" s="1013"/>
      <c r="C193" s="566" t="s">
        <v>190</v>
      </c>
      <c r="D193" s="562"/>
      <c r="E193" s="570"/>
      <c r="F193" s="562"/>
      <c r="G193" s="562"/>
      <c r="H193" s="562"/>
      <c r="I193" s="568"/>
      <c r="J193" s="736">
        <f>J169</f>
        <v>7.6341394518259991</v>
      </c>
      <c r="K193" s="750" t="s">
        <v>193</v>
      </c>
      <c r="L193" s="725">
        <f t="shared" si="2"/>
        <v>7.6341394518259991</v>
      </c>
      <c r="M193" s="757" t="s">
        <v>193</v>
      </c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>
        <v>4</v>
      </c>
      <c r="B194" s="1013"/>
      <c r="C194" s="573" t="s">
        <v>227</v>
      </c>
      <c r="D194" s="574"/>
      <c r="E194" s="574"/>
      <c r="F194" s="574"/>
      <c r="G194" s="574"/>
      <c r="H194" s="574"/>
      <c r="I194" s="574"/>
      <c r="J194" s="737">
        <f>J170</f>
        <v>0.41933999999999994</v>
      </c>
      <c r="K194" s="729" t="s">
        <v>212</v>
      </c>
      <c r="L194" s="725">
        <f>J194</f>
        <v>0.41933999999999994</v>
      </c>
      <c r="M194" s="770" t="s">
        <v>212</v>
      </c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577"/>
      <c r="K195" s="578"/>
      <c r="L195" s="625"/>
      <c r="M195" s="623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81"/>
      <c r="K196" s="582"/>
      <c r="L196" s="625"/>
      <c r="M196" s="623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495"/>
      <c r="K197" s="482"/>
      <c r="L197" s="626"/>
      <c r="M197" s="62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495"/>
      <c r="K198" s="491"/>
      <c r="L198" s="626"/>
      <c r="M198" s="62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495"/>
      <c r="K199" s="503"/>
      <c r="L199" s="626"/>
      <c r="M199" s="62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508"/>
      <c r="K200" s="486"/>
      <c r="L200" s="626"/>
      <c r="M200" s="62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511"/>
      <c r="K201" s="503"/>
      <c r="L201" s="626"/>
      <c r="M201" s="62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511"/>
      <c r="K202" s="503"/>
      <c r="L202" s="626"/>
      <c r="M202" s="62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518"/>
      <c r="K203" s="514"/>
      <c r="L203" s="519"/>
      <c r="M203" s="520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49" t="s">
        <v>178</v>
      </c>
      <c r="B247" s="1050"/>
      <c r="C247" s="398" t="s">
        <v>176</v>
      </c>
      <c r="D247" s="401"/>
      <c r="E247" s="402"/>
      <c r="F247" s="402"/>
      <c r="G247" s="402"/>
      <c r="H247" s="402"/>
      <c r="I247" s="402"/>
      <c r="J247" s="399">
        <f>'[7]M.(7)'!$Q$20*J246</f>
        <v>8.0623241227539992</v>
      </c>
      <c r="K247" s="572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33" t="s">
        <v>214</v>
      </c>
      <c r="B248" s="1034"/>
      <c r="C248" s="1027" t="s">
        <v>213</v>
      </c>
      <c r="D248" s="1028"/>
      <c r="E248" s="1028"/>
      <c r="F248" s="1028"/>
      <c r="G248" s="1028"/>
      <c r="H248" s="1028"/>
      <c r="I248" s="1029"/>
      <c r="J248" s="1051">
        <f>'[7]M.(7)'!$Q$21*J246</f>
        <v>0.44286000000000003</v>
      </c>
      <c r="K248" s="1053" t="s">
        <v>212</v>
      </c>
      <c r="L248" s="1041"/>
      <c r="M248" s="1042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1035"/>
      <c r="B249" s="1036"/>
      <c r="C249" s="1030"/>
      <c r="D249" s="1031"/>
      <c r="E249" s="1031"/>
      <c r="F249" s="1031"/>
      <c r="G249" s="1031"/>
      <c r="H249" s="1031"/>
      <c r="I249" s="1032"/>
      <c r="J249" s="1052"/>
      <c r="K249" s="1054"/>
      <c r="L249" s="1043"/>
      <c r="M249" s="1044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1045" t="s">
        <v>210</v>
      </c>
      <c r="B250" s="1046"/>
      <c r="C250" s="637" t="s">
        <v>211</v>
      </c>
      <c r="D250" s="401"/>
      <c r="E250" s="402"/>
      <c r="F250" s="402"/>
      <c r="G250" s="402"/>
      <c r="H250" s="402"/>
      <c r="I250" s="402"/>
      <c r="J250" s="399">
        <f>'[7]M.(7)'!$Q$24*J246</f>
        <v>313.13297755417273</v>
      </c>
      <c r="K250" s="572" t="s">
        <v>194</v>
      </c>
      <c r="L250" s="999"/>
      <c r="M250" s="1000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1045" t="s">
        <v>183</v>
      </c>
      <c r="B251" s="1046"/>
      <c r="C251" s="637" t="s">
        <v>181</v>
      </c>
      <c r="D251" s="401"/>
      <c r="E251" s="402"/>
      <c r="F251" s="402"/>
      <c r="G251" s="402"/>
      <c r="H251" s="402"/>
      <c r="I251" s="402"/>
      <c r="J251" s="399">
        <f>'[7]M.(7)'!$Q$27*J246</f>
        <v>30.36550781</v>
      </c>
      <c r="K251" s="572" t="s">
        <v>215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1045" t="s">
        <v>184</v>
      </c>
      <c r="B252" s="1046"/>
      <c r="C252" s="637" t="s">
        <v>54</v>
      </c>
      <c r="D252" s="401"/>
      <c r="E252" s="402"/>
      <c r="F252" s="402"/>
      <c r="G252" s="402"/>
      <c r="H252" s="402"/>
      <c r="I252" s="402"/>
      <c r="J252" s="703">
        <f>'[7]M.(7)'!$Q$28*J246</f>
        <v>192.31933600000005</v>
      </c>
      <c r="K252" s="572" t="s">
        <v>194</v>
      </c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1047" t="s">
        <v>216</v>
      </c>
      <c r="B253" s="1048"/>
      <c r="C253" s="696" t="s">
        <v>74</v>
      </c>
      <c r="D253" s="697"/>
      <c r="E253" s="698"/>
      <c r="F253" s="698"/>
      <c r="G253" s="698"/>
      <c r="H253" s="698"/>
      <c r="I253" s="698"/>
      <c r="J253" s="704">
        <f>'[7]M.(7)'!$Q$44*J246</f>
        <v>14.987128065525001</v>
      </c>
      <c r="K253" s="572" t="s">
        <v>215</v>
      </c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985"/>
      <c r="B254" s="986"/>
      <c r="C254" s="443"/>
      <c r="D254" s="444"/>
      <c r="E254" s="445"/>
      <c r="F254" s="445"/>
      <c r="G254" s="445"/>
      <c r="H254" s="445"/>
      <c r="I254" s="445"/>
      <c r="J254" s="96"/>
      <c r="K254" s="450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96"/>
      <c r="K255" s="450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96"/>
      <c r="K256" s="450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96"/>
      <c r="K257" s="450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96"/>
      <c r="K258" s="450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96"/>
      <c r="K259" s="450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96"/>
      <c r="K260" s="450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96"/>
      <c r="K261" s="450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465"/>
      <c r="K262" s="466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J251</f>
        <v>30.36550781</v>
      </c>
      <c r="K269" s="750" t="s">
        <v>193</v>
      </c>
      <c r="L269" s="725">
        <f>J269</f>
        <v>30.36550781</v>
      </c>
      <c r="M269" s="757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192</v>
      </c>
      <c r="D270" s="562"/>
      <c r="E270" s="567"/>
      <c r="F270" s="562"/>
      <c r="G270" s="562"/>
      <c r="H270" s="562"/>
      <c r="I270" s="568"/>
      <c r="J270" s="730">
        <f>J253</f>
        <v>14.987128065525001</v>
      </c>
      <c r="K270" s="750" t="s">
        <v>193</v>
      </c>
      <c r="L270" s="725">
        <f t="shared" ref="L270:L271" si="3">J270</f>
        <v>14.987128065525001</v>
      </c>
      <c r="M270" s="757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>
        <v>3</v>
      </c>
      <c r="B271" s="1013"/>
      <c r="C271" s="566" t="s">
        <v>190</v>
      </c>
      <c r="D271" s="562"/>
      <c r="E271" s="570"/>
      <c r="F271" s="562"/>
      <c r="G271" s="562"/>
      <c r="H271" s="562"/>
      <c r="I271" s="568"/>
      <c r="J271" s="736">
        <f>J247</f>
        <v>8.0623241227539992</v>
      </c>
      <c r="K271" s="750" t="s">
        <v>193</v>
      </c>
      <c r="L271" s="725">
        <f t="shared" si="3"/>
        <v>8.0623241227539992</v>
      </c>
      <c r="M271" s="757" t="s">
        <v>193</v>
      </c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>
        <v>4</v>
      </c>
      <c r="B272" s="1013"/>
      <c r="C272" s="573" t="s">
        <v>227</v>
      </c>
      <c r="D272" s="574"/>
      <c r="E272" s="574"/>
      <c r="F272" s="574"/>
      <c r="G272" s="574"/>
      <c r="H272" s="574"/>
      <c r="I272" s="574"/>
      <c r="J272" s="737">
        <f>J248</f>
        <v>0.44286000000000003</v>
      </c>
      <c r="K272" s="729" t="s">
        <v>212</v>
      </c>
      <c r="L272" s="725">
        <f>J272</f>
        <v>0.44286000000000003</v>
      </c>
      <c r="M272" s="770" t="s">
        <v>212</v>
      </c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577"/>
      <c r="K273" s="578"/>
      <c r="L273" s="625"/>
      <c r="M273" s="623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81"/>
      <c r="K274" s="582"/>
      <c r="L274" s="625"/>
      <c r="M274" s="623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495"/>
      <c r="K275" s="482"/>
      <c r="L275" s="626"/>
      <c r="M275" s="62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495"/>
      <c r="K276" s="491"/>
      <c r="L276" s="626"/>
      <c r="M276" s="62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495"/>
      <c r="K277" s="503"/>
      <c r="L277" s="626"/>
      <c r="M277" s="62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508"/>
      <c r="K278" s="486"/>
      <c r="L278" s="626"/>
      <c r="M278" s="62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511"/>
      <c r="K279" s="503"/>
      <c r="L279" s="626"/>
      <c r="M279" s="62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511"/>
      <c r="K280" s="503"/>
      <c r="L280" s="626"/>
      <c r="M280" s="62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518"/>
      <c r="K281" s="514"/>
      <c r="L281" s="519"/>
      <c r="M281" s="520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49" t="s">
        <v>178</v>
      </c>
      <c r="B325" s="1050"/>
      <c r="C325" s="398" t="s">
        <v>176</v>
      </c>
      <c r="D325" s="401"/>
      <c r="E325" s="402"/>
      <c r="F325" s="402"/>
      <c r="G325" s="402"/>
      <c r="H325" s="402"/>
      <c r="I325" s="402"/>
      <c r="J325" s="399">
        <f>'[7]M.(7)'!$Q$20*J324</f>
        <v>8.0393856582399987</v>
      </c>
      <c r="K325" s="572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33" t="s">
        <v>214</v>
      </c>
      <c r="B326" s="1034"/>
      <c r="C326" s="1027" t="s">
        <v>213</v>
      </c>
      <c r="D326" s="1028"/>
      <c r="E326" s="1028"/>
      <c r="F326" s="1028"/>
      <c r="G326" s="1028"/>
      <c r="H326" s="1028"/>
      <c r="I326" s="1029"/>
      <c r="J326" s="1051">
        <f>'[7]M.(7)'!$Q$21*J324</f>
        <v>0.44159999999999999</v>
      </c>
      <c r="K326" s="1053" t="s">
        <v>212</v>
      </c>
      <c r="L326" s="1041"/>
      <c r="M326" s="1042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1035"/>
      <c r="B327" s="1036"/>
      <c r="C327" s="1030"/>
      <c r="D327" s="1031"/>
      <c r="E327" s="1031"/>
      <c r="F327" s="1031"/>
      <c r="G327" s="1031"/>
      <c r="H327" s="1031"/>
      <c r="I327" s="1032"/>
      <c r="J327" s="1052"/>
      <c r="K327" s="1054"/>
      <c r="L327" s="1043"/>
      <c r="M327" s="1044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1045" t="s">
        <v>210</v>
      </c>
      <c r="B328" s="1046"/>
      <c r="C328" s="637" t="s">
        <v>211</v>
      </c>
      <c r="D328" s="401"/>
      <c r="E328" s="402"/>
      <c r="F328" s="402"/>
      <c r="G328" s="402"/>
      <c r="H328" s="402"/>
      <c r="I328" s="402"/>
      <c r="J328" s="399">
        <f>'[7]M.(7)'!$Q$24*J324</f>
        <v>312.24206947550624</v>
      </c>
      <c r="K328" s="572" t="s">
        <v>194</v>
      </c>
      <c r="L328" s="999"/>
      <c r="M328" s="1000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1045" t="s">
        <v>183</v>
      </c>
      <c r="B329" s="1046"/>
      <c r="C329" s="637" t="s">
        <v>181</v>
      </c>
      <c r="D329" s="401"/>
      <c r="E329" s="402"/>
      <c r="F329" s="402"/>
      <c r="G329" s="402"/>
      <c r="H329" s="402"/>
      <c r="I329" s="402"/>
      <c r="J329" s="399">
        <f>'[7]M.(7)'!$Q$27*J324</f>
        <v>30.279113599999999</v>
      </c>
      <c r="K329" s="572" t="s">
        <v>215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1045" t="s">
        <v>184</v>
      </c>
      <c r="B330" s="1046"/>
      <c r="C330" s="637" t="s">
        <v>54</v>
      </c>
      <c r="D330" s="401"/>
      <c r="E330" s="402"/>
      <c r="F330" s="402"/>
      <c r="G330" s="402"/>
      <c r="H330" s="402"/>
      <c r="I330" s="402"/>
      <c r="J330" s="703">
        <f>'[7]M.(7)'!$Q$28*J324</f>
        <v>191.77216000000007</v>
      </c>
      <c r="K330" s="572" t="s">
        <v>194</v>
      </c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1047" t="s">
        <v>216</v>
      </c>
      <c r="B331" s="1048"/>
      <c r="C331" s="696" t="s">
        <v>74</v>
      </c>
      <c r="D331" s="697"/>
      <c r="E331" s="698"/>
      <c r="F331" s="698"/>
      <c r="G331" s="698"/>
      <c r="H331" s="698"/>
      <c r="I331" s="698"/>
      <c r="J331" s="704">
        <f>'[7]M.(7)'!$Q$44*J324</f>
        <v>14.944487544000001</v>
      </c>
      <c r="K331" s="572" t="s">
        <v>215</v>
      </c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985"/>
      <c r="B332" s="986"/>
      <c r="C332" s="443"/>
      <c r="D332" s="444"/>
      <c r="E332" s="445"/>
      <c r="F332" s="445"/>
      <c r="G332" s="445"/>
      <c r="H332" s="445"/>
      <c r="I332" s="445"/>
      <c r="J332" s="96"/>
      <c r="K332" s="450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96"/>
      <c r="K333" s="450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96"/>
      <c r="K334" s="450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96"/>
      <c r="K335" s="450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96"/>
      <c r="K336" s="450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96"/>
      <c r="K337" s="450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96"/>
      <c r="K338" s="450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96"/>
      <c r="K339" s="450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465"/>
      <c r="K340" s="466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J329</f>
        <v>30.279113599999999</v>
      </c>
      <c r="K347" s="750" t="s">
        <v>193</v>
      </c>
      <c r="L347" s="725">
        <f>J347</f>
        <v>30.279113599999999</v>
      </c>
      <c r="M347" s="757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192</v>
      </c>
      <c r="D348" s="562"/>
      <c r="E348" s="567"/>
      <c r="F348" s="562"/>
      <c r="G348" s="562"/>
      <c r="H348" s="562"/>
      <c r="I348" s="568"/>
      <c r="J348" s="730">
        <f>J331</f>
        <v>14.944487544000001</v>
      </c>
      <c r="K348" s="750" t="s">
        <v>193</v>
      </c>
      <c r="L348" s="725">
        <f t="shared" ref="L348:L349" si="4">J348</f>
        <v>14.944487544000001</v>
      </c>
      <c r="M348" s="757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>
        <v>3</v>
      </c>
      <c r="B349" s="1013"/>
      <c r="C349" s="566" t="s">
        <v>190</v>
      </c>
      <c r="D349" s="562"/>
      <c r="E349" s="570"/>
      <c r="F349" s="562"/>
      <c r="G349" s="562"/>
      <c r="H349" s="562"/>
      <c r="I349" s="568"/>
      <c r="J349" s="736">
        <f>J325</f>
        <v>8.0393856582399987</v>
      </c>
      <c r="K349" s="750" t="s">
        <v>193</v>
      </c>
      <c r="L349" s="725">
        <f t="shared" si="4"/>
        <v>8.0393856582399987</v>
      </c>
      <c r="M349" s="757" t="s">
        <v>193</v>
      </c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>
        <v>4</v>
      </c>
      <c r="B350" s="1013"/>
      <c r="C350" s="573" t="s">
        <v>227</v>
      </c>
      <c r="D350" s="574"/>
      <c r="E350" s="574"/>
      <c r="F350" s="574"/>
      <c r="G350" s="574"/>
      <c r="H350" s="574"/>
      <c r="I350" s="574"/>
      <c r="J350" s="737">
        <f>J326</f>
        <v>0.44159999999999999</v>
      </c>
      <c r="K350" s="729" t="s">
        <v>212</v>
      </c>
      <c r="L350" s="725">
        <f>J350</f>
        <v>0.44159999999999999</v>
      </c>
      <c r="M350" s="770" t="s">
        <v>212</v>
      </c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577"/>
      <c r="K351" s="578"/>
      <c r="L351" s="625"/>
      <c r="M351" s="623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81"/>
      <c r="K352" s="582"/>
      <c r="L352" s="625"/>
      <c r="M352" s="623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495"/>
      <c r="K353" s="482"/>
      <c r="L353" s="626"/>
      <c r="M353" s="62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495"/>
      <c r="K354" s="491"/>
      <c r="L354" s="626"/>
      <c r="M354" s="62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495"/>
      <c r="K355" s="503"/>
      <c r="L355" s="626"/>
      <c r="M355" s="62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508"/>
      <c r="K356" s="486"/>
      <c r="L356" s="626"/>
      <c r="M356" s="62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511"/>
      <c r="K357" s="503"/>
      <c r="L357" s="626"/>
      <c r="M357" s="62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511"/>
      <c r="K358" s="503"/>
      <c r="L358" s="626"/>
      <c r="M358" s="62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518"/>
      <c r="K359" s="514"/>
      <c r="L359" s="519"/>
      <c r="M359" s="520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49" t="s">
        <v>178</v>
      </c>
      <c r="B403" s="1050"/>
      <c r="C403" s="398" t="s">
        <v>176</v>
      </c>
      <c r="D403" s="401"/>
      <c r="E403" s="402"/>
      <c r="F403" s="402"/>
      <c r="G403" s="402"/>
      <c r="H403" s="402"/>
      <c r="I403" s="402"/>
      <c r="J403" s="399">
        <f>'[7]M.(7)'!$Q$20*J402</f>
        <v>7.6330471439919991</v>
      </c>
      <c r="K403" s="572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33" t="s">
        <v>214</v>
      </c>
      <c r="B404" s="1034"/>
      <c r="C404" s="1027" t="s">
        <v>213</v>
      </c>
      <c r="D404" s="1028"/>
      <c r="E404" s="1028"/>
      <c r="F404" s="1028"/>
      <c r="G404" s="1028"/>
      <c r="H404" s="1028"/>
      <c r="I404" s="1029"/>
      <c r="J404" s="1051">
        <f>'[7]M.(7)'!$Q$21*J402</f>
        <v>0.41927999999999999</v>
      </c>
      <c r="K404" s="1053" t="s">
        <v>212</v>
      </c>
      <c r="L404" s="1041"/>
      <c r="M404" s="1042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1035"/>
      <c r="B405" s="1036"/>
      <c r="C405" s="1030"/>
      <c r="D405" s="1031"/>
      <c r="E405" s="1031"/>
      <c r="F405" s="1031"/>
      <c r="G405" s="1031"/>
      <c r="H405" s="1031"/>
      <c r="I405" s="1032"/>
      <c r="J405" s="1052"/>
      <c r="K405" s="1054"/>
      <c r="L405" s="1043"/>
      <c r="M405" s="1044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1045" t="s">
        <v>210</v>
      </c>
      <c r="B406" s="1046"/>
      <c r="C406" s="637" t="s">
        <v>211</v>
      </c>
      <c r="D406" s="401"/>
      <c r="E406" s="402"/>
      <c r="F406" s="402"/>
      <c r="G406" s="402"/>
      <c r="H406" s="402"/>
      <c r="I406" s="402"/>
      <c r="J406" s="399">
        <f>'[7]M.(7)'!$Q$24*J402</f>
        <v>296.46026922484202</v>
      </c>
      <c r="K406" s="572" t="s">
        <v>194</v>
      </c>
      <c r="L406" s="999"/>
      <c r="M406" s="1000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1045" t="s">
        <v>183</v>
      </c>
      <c r="B407" s="1046"/>
      <c r="C407" s="637" t="s">
        <v>181</v>
      </c>
      <c r="D407" s="401"/>
      <c r="E407" s="402"/>
      <c r="F407" s="402"/>
      <c r="G407" s="402"/>
      <c r="H407" s="402"/>
      <c r="I407" s="402"/>
      <c r="J407" s="399">
        <f>'[7]M.(7)'!$Q$27*J402</f>
        <v>28.748701879999999</v>
      </c>
      <c r="K407" s="572" t="s">
        <v>215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1045" t="s">
        <v>184</v>
      </c>
      <c r="B408" s="1046"/>
      <c r="C408" s="637" t="s">
        <v>54</v>
      </c>
      <c r="D408" s="401"/>
      <c r="E408" s="402"/>
      <c r="F408" s="402"/>
      <c r="G408" s="402"/>
      <c r="H408" s="402"/>
      <c r="I408" s="402"/>
      <c r="J408" s="703">
        <f>'[7]M.(7)'!$Q$28*J402</f>
        <v>182.07932800000006</v>
      </c>
      <c r="K408" s="572" t="s">
        <v>194</v>
      </c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1047" t="s">
        <v>216</v>
      </c>
      <c r="B409" s="1048"/>
      <c r="C409" s="696" t="s">
        <v>74</v>
      </c>
      <c r="D409" s="697"/>
      <c r="E409" s="698"/>
      <c r="F409" s="698"/>
      <c r="G409" s="698"/>
      <c r="H409" s="698"/>
      <c r="I409" s="698"/>
      <c r="J409" s="704">
        <f>'[7]M.(7)'!$Q$44*J402</f>
        <v>14.1891411627</v>
      </c>
      <c r="K409" s="572" t="s">
        <v>215</v>
      </c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985"/>
      <c r="B410" s="986"/>
      <c r="C410" s="443"/>
      <c r="D410" s="444"/>
      <c r="E410" s="445"/>
      <c r="F410" s="445"/>
      <c r="G410" s="445"/>
      <c r="H410" s="445"/>
      <c r="I410" s="445"/>
      <c r="J410" s="96"/>
      <c r="K410" s="450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96"/>
      <c r="K411" s="450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96"/>
      <c r="K412" s="450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96"/>
      <c r="K413" s="450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96"/>
      <c r="K414" s="450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96"/>
      <c r="K415" s="450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96"/>
      <c r="K416" s="450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96"/>
      <c r="K417" s="450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465"/>
      <c r="K418" s="466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J407</f>
        <v>28.748701879999999</v>
      </c>
      <c r="K425" s="750" t="s">
        <v>193</v>
      </c>
      <c r="L425" s="725">
        <f>J425</f>
        <v>28.748701879999999</v>
      </c>
      <c r="M425" s="757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192</v>
      </c>
      <c r="D426" s="562"/>
      <c r="E426" s="567"/>
      <c r="F426" s="562"/>
      <c r="G426" s="562"/>
      <c r="H426" s="562"/>
      <c r="I426" s="568"/>
      <c r="J426" s="730">
        <f>J409</f>
        <v>14.1891411627</v>
      </c>
      <c r="K426" s="750" t="s">
        <v>193</v>
      </c>
      <c r="L426" s="725">
        <f t="shared" ref="L426:L427" si="5">J426</f>
        <v>14.1891411627</v>
      </c>
      <c r="M426" s="757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>
        <v>3</v>
      </c>
      <c r="B427" s="1013"/>
      <c r="C427" s="566" t="s">
        <v>190</v>
      </c>
      <c r="D427" s="562"/>
      <c r="E427" s="570"/>
      <c r="F427" s="562"/>
      <c r="G427" s="562"/>
      <c r="H427" s="562"/>
      <c r="I427" s="568"/>
      <c r="J427" s="736">
        <f>J403</f>
        <v>7.6330471439919991</v>
      </c>
      <c r="K427" s="750" t="s">
        <v>193</v>
      </c>
      <c r="L427" s="725">
        <f t="shared" si="5"/>
        <v>7.6330471439919991</v>
      </c>
      <c r="M427" s="757" t="s">
        <v>193</v>
      </c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>
        <v>4</v>
      </c>
      <c r="B428" s="1013"/>
      <c r="C428" s="573" t="s">
        <v>227</v>
      </c>
      <c r="D428" s="574"/>
      <c r="E428" s="574"/>
      <c r="F428" s="574"/>
      <c r="G428" s="574"/>
      <c r="H428" s="574"/>
      <c r="I428" s="574"/>
      <c r="J428" s="737">
        <f>J404</f>
        <v>0.41927999999999999</v>
      </c>
      <c r="K428" s="729" t="s">
        <v>212</v>
      </c>
      <c r="L428" s="725">
        <f>J428</f>
        <v>0.41927999999999999</v>
      </c>
      <c r="M428" s="770" t="s">
        <v>212</v>
      </c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577"/>
      <c r="K429" s="578"/>
      <c r="L429" s="625"/>
      <c r="M429" s="623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81"/>
      <c r="K430" s="582"/>
      <c r="L430" s="625"/>
      <c r="M430" s="623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495"/>
      <c r="K431" s="482"/>
      <c r="L431" s="626"/>
      <c r="M431" s="62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495"/>
      <c r="K432" s="491"/>
      <c r="L432" s="626"/>
      <c r="M432" s="62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495"/>
      <c r="K433" s="503"/>
      <c r="L433" s="626"/>
      <c r="M433" s="62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508"/>
      <c r="K434" s="486"/>
      <c r="L434" s="626"/>
      <c r="M434" s="62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511"/>
      <c r="K435" s="503"/>
      <c r="L435" s="626"/>
      <c r="M435" s="62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511"/>
      <c r="K436" s="503"/>
      <c r="L436" s="626"/>
      <c r="M436" s="62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518"/>
      <c r="K437" s="514"/>
      <c r="L437" s="519"/>
      <c r="M437" s="520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49" t="s">
        <v>178</v>
      </c>
      <c r="B481" s="1050"/>
      <c r="C481" s="398" t="s">
        <v>176</v>
      </c>
      <c r="D481" s="401"/>
      <c r="E481" s="402"/>
      <c r="F481" s="402"/>
      <c r="G481" s="402"/>
      <c r="H481" s="402"/>
      <c r="I481" s="402"/>
      <c r="J481" s="399">
        <f>'[7]M.(7)'!$Q$20*J480</f>
        <v>7.6445163762490003</v>
      </c>
      <c r="K481" s="572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33" t="s">
        <v>214</v>
      </c>
      <c r="B482" s="1034"/>
      <c r="C482" s="1027" t="s">
        <v>213</v>
      </c>
      <c r="D482" s="1028"/>
      <c r="E482" s="1028"/>
      <c r="F482" s="1028"/>
      <c r="G482" s="1028"/>
      <c r="H482" s="1028"/>
      <c r="I482" s="1029"/>
      <c r="J482" s="1051">
        <f>'[7]M.(7)'!$Q$21*J480</f>
        <v>0.41991000000000001</v>
      </c>
      <c r="K482" s="1053" t="s">
        <v>212</v>
      </c>
      <c r="L482" s="1041"/>
      <c r="M482" s="1042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1035"/>
      <c r="B483" s="1036"/>
      <c r="C483" s="1030"/>
      <c r="D483" s="1031"/>
      <c r="E483" s="1031"/>
      <c r="F483" s="1031"/>
      <c r="G483" s="1031"/>
      <c r="H483" s="1031"/>
      <c r="I483" s="1032"/>
      <c r="J483" s="1052"/>
      <c r="K483" s="1054"/>
      <c r="L483" s="1043"/>
      <c r="M483" s="1044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1045" t="s">
        <v>210</v>
      </c>
      <c r="B484" s="1046"/>
      <c r="C484" s="637" t="s">
        <v>211</v>
      </c>
      <c r="D484" s="401"/>
      <c r="E484" s="402"/>
      <c r="F484" s="402"/>
      <c r="G484" s="402"/>
      <c r="H484" s="402"/>
      <c r="I484" s="402"/>
      <c r="J484" s="399">
        <f>'[7]M.(7)'!$Q$24*J480</f>
        <v>296.90572326417532</v>
      </c>
      <c r="K484" s="572" t="s">
        <v>194</v>
      </c>
      <c r="L484" s="999"/>
      <c r="M484" s="1000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1045" t="s">
        <v>183</v>
      </c>
      <c r="B485" s="1046"/>
      <c r="C485" s="637" t="s">
        <v>181</v>
      </c>
      <c r="D485" s="401"/>
      <c r="E485" s="402"/>
      <c r="F485" s="402"/>
      <c r="G485" s="402"/>
      <c r="H485" s="402"/>
      <c r="I485" s="402"/>
      <c r="J485" s="399">
        <f>'[7]M.(7)'!$Q$27*J480</f>
        <v>28.791898985000003</v>
      </c>
      <c r="K485" s="572" t="s">
        <v>215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1045" t="s">
        <v>184</v>
      </c>
      <c r="B486" s="1046"/>
      <c r="C486" s="637" t="s">
        <v>54</v>
      </c>
      <c r="D486" s="401"/>
      <c r="E486" s="402"/>
      <c r="F486" s="402"/>
      <c r="G486" s="402"/>
      <c r="H486" s="402"/>
      <c r="I486" s="402"/>
      <c r="J486" s="703">
        <f>'[7]M.(7)'!$Q$28*J480</f>
        <v>182.35291600000008</v>
      </c>
      <c r="K486" s="572" t="s">
        <v>194</v>
      </c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1047" t="s">
        <v>216</v>
      </c>
      <c r="B487" s="1048"/>
      <c r="C487" s="696" t="s">
        <v>74</v>
      </c>
      <c r="D487" s="697"/>
      <c r="E487" s="698"/>
      <c r="F487" s="698"/>
      <c r="G487" s="698"/>
      <c r="H487" s="698"/>
      <c r="I487" s="698"/>
      <c r="J487" s="704">
        <f>'[7]M.(7)'!$Q$44*J480</f>
        <v>14.210461423462501</v>
      </c>
      <c r="K487" s="572" t="s">
        <v>215</v>
      </c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985"/>
      <c r="B488" s="986"/>
      <c r="C488" s="443"/>
      <c r="D488" s="444"/>
      <c r="E488" s="445"/>
      <c r="F488" s="445"/>
      <c r="G488" s="445"/>
      <c r="H488" s="445"/>
      <c r="I488" s="445"/>
      <c r="J488" s="96"/>
      <c r="K488" s="450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96"/>
      <c r="K489" s="450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96"/>
      <c r="K490" s="450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96"/>
      <c r="K491" s="450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96"/>
      <c r="K492" s="450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96"/>
      <c r="K493" s="450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96"/>
      <c r="K494" s="450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96"/>
      <c r="K495" s="450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465"/>
      <c r="K496" s="466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J485</f>
        <v>28.791898985000003</v>
      </c>
      <c r="K503" s="750" t="s">
        <v>193</v>
      </c>
      <c r="L503" s="725">
        <f>J503</f>
        <v>28.791898985000003</v>
      </c>
      <c r="M503" s="757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192</v>
      </c>
      <c r="D504" s="562"/>
      <c r="E504" s="567"/>
      <c r="F504" s="562"/>
      <c r="G504" s="562"/>
      <c r="H504" s="562"/>
      <c r="I504" s="568"/>
      <c r="J504" s="730">
        <f>J487</f>
        <v>14.210461423462501</v>
      </c>
      <c r="K504" s="750" t="s">
        <v>193</v>
      </c>
      <c r="L504" s="725">
        <f t="shared" ref="L504:L505" si="6">J504</f>
        <v>14.210461423462501</v>
      </c>
      <c r="M504" s="757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>
        <v>3</v>
      </c>
      <c r="B505" s="1013"/>
      <c r="C505" s="566" t="s">
        <v>190</v>
      </c>
      <c r="D505" s="562"/>
      <c r="E505" s="570"/>
      <c r="F505" s="562"/>
      <c r="G505" s="562"/>
      <c r="H505" s="562"/>
      <c r="I505" s="568"/>
      <c r="J505" s="736">
        <f>J481</f>
        <v>7.6445163762490003</v>
      </c>
      <c r="K505" s="750" t="s">
        <v>193</v>
      </c>
      <c r="L505" s="725">
        <f t="shared" si="6"/>
        <v>7.6445163762490003</v>
      </c>
      <c r="M505" s="757" t="s">
        <v>193</v>
      </c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>
        <v>4</v>
      </c>
      <c r="B506" s="1013"/>
      <c r="C506" s="573" t="s">
        <v>227</v>
      </c>
      <c r="D506" s="574"/>
      <c r="E506" s="574"/>
      <c r="F506" s="574"/>
      <c r="G506" s="574"/>
      <c r="H506" s="574"/>
      <c r="I506" s="574"/>
      <c r="J506" s="737">
        <f>J482</f>
        <v>0.41991000000000001</v>
      </c>
      <c r="K506" s="729" t="s">
        <v>212</v>
      </c>
      <c r="L506" s="725">
        <f>J506</f>
        <v>0.41991000000000001</v>
      </c>
      <c r="M506" s="770" t="s">
        <v>212</v>
      </c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577"/>
      <c r="K507" s="578"/>
      <c r="L507" s="625"/>
      <c r="M507" s="623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81"/>
      <c r="K508" s="582"/>
      <c r="L508" s="625"/>
      <c r="M508" s="623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495"/>
      <c r="K509" s="482"/>
      <c r="L509" s="626"/>
      <c r="M509" s="62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495"/>
      <c r="K510" s="491"/>
      <c r="L510" s="626"/>
      <c r="M510" s="62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495"/>
      <c r="K511" s="503"/>
      <c r="L511" s="626"/>
      <c r="M511" s="62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508"/>
      <c r="K512" s="486"/>
      <c r="L512" s="626"/>
      <c r="M512" s="62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511"/>
      <c r="K513" s="503"/>
      <c r="L513" s="626"/>
      <c r="M513" s="62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511"/>
      <c r="K514" s="503"/>
      <c r="L514" s="626"/>
      <c r="M514" s="62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518"/>
      <c r="K515" s="514"/>
      <c r="L515" s="519"/>
      <c r="M515" s="520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58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L16:M16"/>
    <mergeCell ref="U16:V16"/>
    <mergeCell ref="W16:Y16"/>
    <mergeCell ref="A17:B17"/>
    <mergeCell ref="L17:M17"/>
    <mergeCell ref="U17:V17"/>
    <mergeCell ref="W17:Y17"/>
    <mergeCell ref="AA13:AD13"/>
    <mergeCell ref="A14:B15"/>
    <mergeCell ref="C14:I15"/>
    <mergeCell ref="J14:J15"/>
    <mergeCell ref="K14:K15"/>
    <mergeCell ref="L14:M15"/>
    <mergeCell ref="U14:V14"/>
    <mergeCell ref="W14:Y14"/>
    <mergeCell ref="U15:V15"/>
    <mergeCell ref="W15:Y15"/>
    <mergeCell ref="A13:B13"/>
    <mergeCell ref="L13:M13"/>
    <mergeCell ref="U13:V13"/>
    <mergeCell ref="W13:Y13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5:B95"/>
    <mergeCell ref="L95:M95"/>
    <mergeCell ref="U95:V95"/>
    <mergeCell ref="W95:Y95"/>
    <mergeCell ref="A96:B96"/>
    <mergeCell ref="L96:M96"/>
    <mergeCell ref="U96:V96"/>
    <mergeCell ref="W96:Y96"/>
    <mergeCell ref="W92:Y92"/>
    <mergeCell ref="U93:V93"/>
    <mergeCell ref="W93:Y93"/>
    <mergeCell ref="A94:B94"/>
    <mergeCell ref="L94:M94"/>
    <mergeCell ref="U94:V94"/>
    <mergeCell ref="W94:Y94"/>
    <mergeCell ref="A92:B93"/>
    <mergeCell ref="C92:I93"/>
    <mergeCell ref="J92:J93"/>
    <mergeCell ref="K92:K93"/>
    <mergeCell ref="L92:M93"/>
    <mergeCell ref="U92:V92"/>
    <mergeCell ref="A99:B99"/>
    <mergeCell ref="L99:M99"/>
    <mergeCell ref="U99:V99"/>
    <mergeCell ref="W99:Y99"/>
    <mergeCell ref="A100:B100"/>
    <mergeCell ref="L100:M100"/>
    <mergeCell ref="U100:V100"/>
    <mergeCell ref="W100:Y100"/>
    <mergeCell ref="A97:B97"/>
    <mergeCell ref="L97:M97"/>
    <mergeCell ref="U97:V97"/>
    <mergeCell ref="W97:Y97"/>
    <mergeCell ref="A98:B98"/>
    <mergeCell ref="L98:M98"/>
    <mergeCell ref="U98:V98"/>
    <mergeCell ref="W98:Y98"/>
    <mergeCell ref="A103:B103"/>
    <mergeCell ref="L103:M103"/>
    <mergeCell ref="U103:V103"/>
    <mergeCell ref="W103:Y103"/>
    <mergeCell ref="A104:B104"/>
    <mergeCell ref="L104:M104"/>
    <mergeCell ref="U104:V104"/>
    <mergeCell ref="W104:Y104"/>
    <mergeCell ref="A101:B101"/>
    <mergeCell ref="L101:M101"/>
    <mergeCell ref="U101:V101"/>
    <mergeCell ref="W101:Y101"/>
    <mergeCell ref="A102:B102"/>
    <mergeCell ref="L102:M102"/>
    <mergeCell ref="U102:V102"/>
    <mergeCell ref="W102:Y102"/>
    <mergeCell ref="U107:V107"/>
    <mergeCell ref="W107:Y107"/>
    <mergeCell ref="U108:V108"/>
    <mergeCell ref="W108:Y108"/>
    <mergeCell ref="U109:V109"/>
    <mergeCell ref="W109:Y109"/>
    <mergeCell ref="A105:B105"/>
    <mergeCell ref="L105:M105"/>
    <mergeCell ref="U105:V105"/>
    <mergeCell ref="W105:Y105"/>
    <mergeCell ref="U106:V106"/>
    <mergeCell ref="W106:Y106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3:B173"/>
    <mergeCell ref="L173:M173"/>
    <mergeCell ref="U173:V173"/>
    <mergeCell ref="W173:Y173"/>
    <mergeCell ref="A174:B174"/>
    <mergeCell ref="L174:M174"/>
    <mergeCell ref="U174:V174"/>
    <mergeCell ref="W174:Y174"/>
    <mergeCell ref="W170:Y170"/>
    <mergeCell ref="U171:V171"/>
    <mergeCell ref="W171:Y171"/>
    <mergeCell ref="A172:B172"/>
    <mergeCell ref="L172:M172"/>
    <mergeCell ref="U172:V172"/>
    <mergeCell ref="W172:Y172"/>
    <mergeCell ref="A170:B171"/>
    <mergeCell ref="C170:I171"/>
    <mergeCell ref="J170:J171"/>
    <mergeCell ref="K170:K171"/>
    <mergeCell ref="L170:M171"/>
    <mergeCell ref="U170:V170"/>
    <mergeCell ref="A177:B177"/>
    <mergeCell ref="L177:M177"/>
    <mergeCell ref="U177:V177"/>
    <mergeCell ref="W177:Y177"/>
    <mergeCell ref="A178:B178"/>
    <mergeCell ref="L178:M178"/>
    <mergeCell ref="U178:V178"/>
    <mergeCell ref="W178:Y178"/>
    <mergeCell ref="A175:B175"/>
    <mergeCell ref="L175:M175"/>
    <mergeCell ref="U175:V175"/>
    <mergeCell ref="W175:Y175"/>
    <mergeCell ref="A176:B176"/>
    <mergeCell ref="L176:M176"/>
    <mergeCell ref="U176:V176"/>
    <mergeCell ref="W176:Y176"/>
    <mergeCell ref="A181:B181"/>
    <mergeCell ref="L181:M181"/>
    <mergeCell ref="U181:V181"/>
    <mergeCell ref="W181:Y181"/>
    <mergeCell ref="A182:B182"/>
    <mergeCell ref="L182:M182"/>
    <mergeCell ref="U182:V182"/>
    <mergeCell ref="W182:Y182"/>
    <mergeCell ref="A179:B179"/>
    <mergeCell ref="L179:M179"/>
    <mergeCell ref="U179:V179"/>
    <mergeCell ref="W179:Y179"/>
    <mergeCell ref="A180:B180"/>
    <mergeCell ref="L180:M180"/>
    <mergeCell ref="U180:V180"/>
    <mergeCell ref="W180:Y180"/>
    <mergeCell ref="U185:V185"/>
    <mergeCell ref="W185:Y185"/>
    <mergeCell ref="U186:V186"/>
    <mergeCell ref="W186:Y186"/>
    <mergeCell ref="U187:V187"/>
    <mergeCell ref="W187:Y187"/>
    <mergeCell ref="A183:B183"/>
    <mergeCell ref="L183:M183"/>
    <mergeCell ref="U183:V183"/>
    <mergeCell ref="W183:Y183"/>
    <mergeCell ref="U184:V184"/>
    <mergeCell ref="W184:Y184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A188:B189"/>
    <mergeCell ref="C188:I189"/>
    <mergeCell ref="J188:K189"/>
    <mergeCell ref="L188:M189"/>
    <mergeCell ref="U188:V188"/>
    <mergeCell ref="W188:Y188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A251:B251"/>
    <mergeCell ref="L251:M251"/>
    <mergeCell ref="U251:V251"/>
    <mergeCell ref="W251:Y251"/>
    <mergeCell ref="A252:B252"/>
    <mergeCell ref="L252:M252"/>
    <mergeCell ref="U252:V252"/>
    <mergeCell ref="W252:Y252"/>
    <mergeCell ref="W248:Y248"/>
    <mergeCell ref="U249:V249"/>
    <mergeCell ref="W249:Y249"/>
    <mergeCell ref="A250:B250"/>
    <mergeCell ref="L250:M250"/>
    <mergeCell ref="U250:V250"/>
    <mergeCell ref="W250:Y250"/>
    <mergeCell ref="A248:B249"/>
    <mergeCell ref="C248:I249"/>
    <mergeCell ref="J248:J249"/>
    <mergeCell ref="K248:K249"/>
    <mergeCell ref="L248:M249"/>
    <mergeCell ref="U248:V248"/>
    <mergeCell ref="A255:B255"/>
    <mergeCell ref="L255:M255"/>
    <mergeCell ref="U255:V255"/>
    <mergeCell ref="W255:Y255"/>
    <mergeCell ref="A256:B256"/>
    <mergeCell ref="L256:M256"/>
    <mergeCell ref="U256:V256"/>
    <mergeCell ref="W256:Y256"/>
    <mergeCell ref="A253:B253"/>
    <mergeCell ref="L253:M253"/>
    <mergeCell ref="U253:V253"/>
    <mergeCell ref="W253:Y253"/>
    <mergeCell ref="A254:B254"/>
    <mergeCell ref="L254:M254"/>
    <mergeCell ref="U254:V254"/>
    <mergeCell ref="W254:Y254"/>
    <mergeCell ref="A259:B259"/>
    <mergeCell ref="L259:M259"/>
    <mergeCell ref="U259:V259"/>
    <mergeCell ref="W259:Y259"/>
    <mergeCell ref="A260:B260"/>
    <mergeCell ref="L260:M260"/>
    <mergeCell ref="U260:V260"/>
    <mergeCell ref="W260:Y260"/>
    <mergeCell ref="A257:B257"/>
    <mergeCell ref="L257:M257"/>
    <mergeCell ref="U257:V257"/>
    <mergeCell ref="W257:Y257"/>
    <mergeCell ref="A258:B258"/>
    <mergeCell ref="L258:M258"/>
    <mergeCell ref="U258:V258"/>
    <mergeCell ref="W258:Y258"/>
    <mergeCell ref="U263:V263"/>
    <mergeCell ref="W263:Y263"/>
    <mergeCell ref="U264:V264"/>
    <mergeCell ref="W264:Y264"/>
    <mergeCell ref="U265:V265"/>
    <mergeCell ref="W265:Y265"/>
    <mergeCell ref="A261:B261"/>
    <mergeCell ref="L261:M261"/>
    <mergeCell ref="U261:V261"/>
    <mergeCell ref="W261:Y261"/>
    <mergeCell ref="U262:V262"/>
    <mergeCell ref="W262:Y262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A266:B267"/>
    <mergeCell ref="C266:I267"/>
    <mergeCell ref="J266:K267"/>
    <mergeCell ref="L266:M267"/>
    <mergeCell ref="U266:V266"/>
    <mergeCell ref="W266:Y266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A329:B329"/>
    <mergeCell ref="L329:M329"/>
    <mergeCell ref="U329:V329"/>
    <mergeCell ref="W329:Y329"/>
    <mergeCell ref="A330:B330"/>
    <mergeCell ref="L330:M330"/>
    <mergeCell ref="U330:V330"/>
    <mergeCell ref="W330:Y330"/>
    <mergeCell ref="W326:Y326"/>
    <mergeCell ref="U327:V327"/>
    <mergeCell ref="W327:Y327"/>
    <mergeCell ref="A328:B328"/>
    <mergeCell ref="L328:M328"/>
    <mergeCell ref="U328:V328"/>
    <mergeCell ref="W328:Y328"/>
    <mergeCell ref="A326:B327"/>
    <mergeCell ref="C326:I327"/>
    <mergeCell ref="J326:J327"/>
    <mergeCell ref="K326:K327"/>
    <mergeCell ref="L326:M327"/>
    <mergeCell ref="U326:V326"/>
    <mergeCell ref="A333:B333"/>
    <mergeCell ref="L333:M333"/>
    <mergeCell ref="U333:V333"/>
    <mergeCell ref="W333:Y333"/>
    <mergeCell ref="A334:B334"/>
    <mergeCell ref="L334:M334"/>
    <mergeCell ref="U334:V334"/>
    <mergeCell ref="W334:Y334"/>
    <mergeCell ref="A331:B331"/>
    <mergeCell ref="L331:M331"/>
    <mergeCell ref="U331:V331"/>
    <mergeCell ref="W331:Y331"/>
    <mergeCell ref="A332:B332"/>
    <mergeCell ref="L332:M332"/>
    <mergeCell ref="U332:V332"/>
    <mergeCell ref="W332:Y332"/>
    <mergeCell ref="A337:B337"/>
    <mergeCell ref="L337:M337"/>
    <mergeCell ref="U337:V337"/>
    <mergeCell ref="W337:Y337"/>
    <mergeCell ref="A338:B338"/>
    <mergeCell ref="L338:M338"/>
    <mergeCell ref="U338:V338"/>
    <mergeCell ref="W338:Y338"/>
    <mergeCell ref="A335:B335"/>
    <mergeCell ref="L335:M335"/>
    <mergeCell ref="U335:V335"/>
    <mergeCell ref="W335:Y335"/>
    <mergeCell ref="A336:B336"/>
    <mergeCell ref="L336:M336"/>
    <mergeCell ref="U336:V336"/>
    <mergeCell ref="W336:Y336"/>
    <mergeCell ref="U341:V341"/>
    <mergeCell ref="W341:Y341"/>
    <mergeCell ref="U342:V342"/>
    <mergeCell ref="W342:Y342"/>
    <mergeCell ref="U343:V343"/>
    <mergeCell ref="W343:Y343"/>
    <mergeCell ref="A339:B339"/>
    <mergeCell ref="L339:M339"/>
    <mergeCell ref="U339:V339"/>
    <mergeCell ref="W339:Y339"/>
    <mergeCell ref="U340:V340"/>
    <mergeCell ref="W340:Y340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A344:B345"/>
    <mergeCell ref="C344:I345"/>
    <mergeCell ref="J344:K345"/>
    <mergeCell ref="L344:M345"/>
    <mergeCell ref="U344:V344"/>
    <mergeCell ref="W344:Y344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A407:B407"/>
    <mergeCell ref="L407:M407"/>
    <mergeCell ref="U407:V407"/>
    <mergeCell ref="W407:Y407"/>
    <mergeCell ref="A408:B408"/>
    <mergeCell ref="L408:M408"/>
    <mergeCell ref="U408:V408"/>
    <mergeCell ref="W408:Y408"/>
    <mergeCell ref="W404:Y404"/>
    <mergeCell ref="U405:V405"/>
    <mergeCell ref="W405:Y405"/>
    <mergeCell ref="A406:B406"/>
    <mergeCell ref="L406:M406"/>
    <mergeCell ref="U406:V406"/>
    <mergeCell ref="W406:Y406"/>
    <mergeCell ref="A404:B405"/>
    <mergeCell ref="C404:I405"/>
    <mergeCell ref="J404:J405"/>
    <mergeCell ref="K404:K405"/>
    <mergeCell ref="L404:M405"/>
    <mergeCell ref="U404:V404"/>
    <mergeCell ref="A411:B411"/>
    <mergeCell ref="L411:M411"/>
    <mergeCell ref="U411:V411"/>
    <mergeCell ref="W411:Y411"/>
    <mergeCell ref="A412:B412"/>
    <mergeCell ref="L412:M412"/>
    <mergeCell ref="U412:V412"/>
    <mergeCell ref="W412:Y412"/>
    <mergeCell ref="A409:B409"/>
    <mergeCell ref="L409:M409"/>
    <mergeCell ref="U409:V409"/>
    <mergeCell ref="W409:Y409"/>
    <mergeCell ref="A410:B410"/>
    <mergeCell ref="L410:M410"/>
    <mergeCell ref="U410:V410"/>
    <mergeCell ref="W410:Y410"/>
    <mergeCell ref="A415:B415"/>
    <mergeCell ref="L415:M415"/>
    <mergeCell ref="U415:V415"/>
    <mergeCell ref="W415:Y415"/>
    <mergeCell ref="A416:B416"/>
    <mergeCell ref="L416:M416"/>
    <mergeCell ref="U416:V416"/>
    <mergeCell ref="W416:Y416"/>
    <mergeCell ref="A413:B413"/>
    <mergeCell ref="L413:M413"/>
    <mergeCell ref="U413:V413"/>
    <mergeCell ref="W413:Y413"/>
    <mergeCell ref="A414:B414"/>
    <mergeCell ref="L414:M414"/>
    <mergeCell ref="U414:V414"/>
    <mergeCell ref="W414:Y414"/>
    <mergeCell ref="U419:V419"/>
    <mergeCell ref="W419:Y419"/>
    <mergeCell ref="U420:V420"/>
    <mergeCell ref="W420:Y420"/>
    <mergeCell ref="U421:V421"/>
    <mergeCell ref="W421:Y421"/>
    <mergeCell ref="A417:B417"/>
    <mergeCell ref="L417:M417"/>
    <mergeCell ref="U417:V417"/>
    <mergeCell ref="W417:Y417"/>
    <mergeCell ref="U418:V418"/>
    <mergeCell ref="W418:Y418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A422:B423"/>
    <mergeCell ref="C422:I423"/>
    <mergeCell ref="J422:K423"/>
    <mergeCell ref="L422:M423"/>
    <mergeCell ref="U422:V422"/>
    <mergeCell ref="W422:Y422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A485:B485"/>
    <mergeCell ref="L485:M485"/>
    <mergeCell ref="U485:V485"/>
    <mergeCell ref="W485:Y485"/>
    <mergeCell ref="A486:B486"/>
    <mergeCell ref="L486:M486"/>
    <mergeCell ref="U486:V486"/>
    <mergeCell ref="W486:Y486"/>
    <mergeCell ref="W482:Y482"/>
    <mergeCell ref="U483:V483"/>
    <mergeCell ref="W483:Y483"/>
    <mergeCell ref="A484:B484"/>
    <mergeCell ref="L484:M484"/>
    <mergeCell ref="U484:V484"/>
    <mergeCell ref="W484:Y484"/>
    <mergeCell ref="A482:B483"/>
    <mergeCell ref="C482:I483"/>
    <mergeCell ref="J482:J483"/>
    <mergeCell ref="K482:K483"/>
    <mergeCell ref="L482:M483"/>
    <mergeCell ref="U482:V482"/>
    <mergeCell ref="A489:B489"/>
    <mergeCell ref="L489:M489"/>
    <mergeCell ref="U489:V489"/>
    <mergeCell ref="W489:Y489"/>
    <mergeCell ref="A490:B490"/>
    <mergeCell ref="L490:M490"/>
    <mergeCell ref="U490:V490"/>
    <mergeCell ref="W490:Y490"/>
    <mergeCell ref="A487:B487"/>
    <mergeCell ref="L487:M487"/>
    <mergeCell ref="U487:V487"/>
    <mergeCell ref="W487:Y487"/>
    <mergeCell ref="A488:B488"/>
    <mergeCell ref="L488:M488"/>
    <mergeCell ref="U488:V488"/>
    <mergeCell ref="W488:Y488"/>
    <mergeCell ref="A493:B493"/>
    <mergeCell ref="L493:M493"/>
    <mergeCell ref="U493:V493"/>
    <mergeCell ref="W493:Y493"/>
    <mergeCell ref="A494:B494"/>
    <mergeCell ref="L494:M494"/>
    <mergeCell ref="U494:V494"/>
    <mergeCell ref="W494:Y494"/>
    <mergeCell ref="A491:B491"/>
    <mergeCell ref="L491:M491"/>
    <mergeCell ref="U491:V491"/>
    <mergeCell ref="W491:Y491"/>
    <mergeCell ref="A492:B492"/>
    <mergeCell ref="L492:M492"/>
    <mergeCell ref="U492:V492"/>
    <mergeCell ref="W492:Y492"/>
    <mergeCell ref="U497:V497"/>
    <mergeCell ref="W497:Y497"/>
    <mergeCell ref="U498:V498"/>
    <mergeCell ref="W498:Y498"/>
    <mergeCell ref="U499:V499"/>
    <mergeCell ref="W499:Y499"/>
    <mergeCell ref="A495:B495"/>
    <mergeCell ref="L495:M495"/>
    <mergeCell ref="U495:V495"/>
    <mergeCell ref="W495:Y495"/>
    <mergeCell ref="U496:V496"/>
    <mergeCell ref="W496:Y496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A500:B501"/>
    <mergeCell ref="C500:I501"/>
    <mergeCell ref="J500:K501"/>
    <mergeCell ref="L500:M501"/>
    <mergeCell ref="U500:V500"/>
    <mergeCell ref="W500:Y500"/>
    <mergeCell ref="A507:B507"/>
    <mergeCell ref="U507:V507"/>
    <mergeCell ref="W507:Y507"/>
    <mergeCell ref="A508:B508"/>
    <mergeCell ref="U508:V508"/>
    <mergeCell ref="W508:Y508"/>
    <mergeCell ref="A505:B505"/>
    <mergeCell ref="U505:V505"/>
    <mergeCell ref="W505:Y505"/>
    <mergeCell ref="A506:B506"/>
    <mergeCell ref="U506:V506"/>
    <mergeCell ref="W506:Y506"/>
    <mergeCell ref="U517:V517"/>
    <mergeCell ref="U518:V518"/>
    <mergeCell ref="A519:H520"/>
    <mergeCell ref="I519:J520"/>
    <mergeCell ref="U519:V519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H544:R544"/>
    <mergeCell ref="T544:Y544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topLeftCell="A523" zoomScale="85" zoomScaleSheetLayoutView="85" workbookViewId="0">
      <selection activeCell="A503" sqref="A503:M507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49" t="s">
        <v>220</v>
      </c>
      <c r="B13" s="1050"/>
      <c r="C13" s="398" t="s">
        <v>176</v>
      </c>
      <c r="D13" s="401"/>
      <c r="E13" s="402"/>
      <c r="F13" s="402"/>
      <c r="G13" s="402"/>
      <c r="H13" s="402"/>
      <c r="I13" s="402"/>
      <c r="J13" s="399">
        <f>'[7]M.(8)'!$Q$20*J12</f>
        <v>1.2610710000000001</v>
      </c>
      <c r="K13" s="572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33" t="s">
        <v>221</v>
      </c>
      <c r="B14" s="1034"/>
      <c r="C14" s="1027" t="s">
        <v>213</v>
      </c>
      <c r="D14" s="1028"/>
      <c r="E14" s="1028"/>
      <c r="F14" s="1028"/>
      <c r="G14" s="1028"/>
      <c r="H14" s="1028"/>
      <c r="I14" s="1029"/>
      <c r="J14" s="1051">
        <f>'[7]M.(8)'!$Q$21*J12</f>
        <v>0.70000000000000007</v>
      </c>
      <c r="K14" s="1053" t="s">
        <v>212</v>
      </c>
      <c r="L14" s="1041"/>
      <c r="M14" s="1042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1035"/>
      <c r="B15" s="1036"/>
      <c r="C15" s="1030"/>
      <c r="D15" s="1031"/>
      <c r="E15" s="1031"/>
      <c r="F15" s="1031"/>
      <c r="G15" s="1031"/>
      <c r="H15" s="1031"/>
      <c r="I15" s="1032"/>
      <c r="J15" s="1052"/>
      <c r="K15" s="1054"/>
      <c r="L15" s="1043"/>
      <c r="M15" s="1044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1045" t="s">
        <v>219</v>
      </c>
      <c r="B16" s="1046"/>
      <c r="C16" s="637" t="s">
        <v>211</v>
      </c>
      <c r="D16" s="401"/>
      <c r="E16" s="402"/>
      <c r="F16" s="402"/>
      <c r="G16" s="402"/>
      <c r="H16" s="402"/>
      <c r="I16" s="402"/>
      <c r="J16" s="399">
        <f>'[7]M.(8)'!$Q$24*J12</f>
        <v>233.44650189657631</v>
      </c>
      <c r="K16" s="572" t="s">
        <v>194</v>
      </c>
      <c r="L16" s="999"/>
      <c r="M16" s="1000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1045" t="s">
        <v>218</v>
      </c>
      <c r="B17" s="1046"/>
      <c r="C17" s="637" t="s">
        <v>181</v>
      </c>
      <c r="D17" s="401"/>
      <c r="E17" s="402"/>
      <c r="F17" s="402"/>
      <c r="G17" s="402"/>
      <c r="H17" s="402"/>
      <c r="I17" s="402"/>
      <c r="J17" s="399">
        <f>'[7]M.(8)'!$Q$27*J12</f>
        <v>119.84257249999999</v>
      </c>
      <c r="K17" s="572" t="s">
        <v>215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1045" t="s">
        <v>222</v>
      </c>
      <c r="B18" s="1046"/>
      <c r="C18" s="637" t="s">
        <v>54</v>
      </c>
      <c r="D18" s="401"/>
      <c r="E18" s="402"/>
      <c r="F18" s="402"/>
      <c r="G18" s="402"/>
      <c r="H18" s="402"/>
      <c r="I18" s="402"/>
      <c r="J18" s="703">
        <f>'[7]M.(8)'!$Q$28*J12</f>
        <v>188.18800000000002</v>
      </c>
      <c r="K18" s="572" t="s">
        <v>194</v>
      </c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1047" t="s">
        <v>223</v>
      </c>
      <c r="B19" s="1048"/>
      <c r="C19" s="696" t="s">
        <v>217</v>
      </c>
      <c r="D19" s="697"/>
      <c r="E19" s="698"/>
      <c r="F19" s="698"/>
      <c r="G19" s="698"/>
      <c r="H19" s="698"/>
      <c r="I19" s="698"/>
      <c r="J19" s="704">
        <f>'[7]M.(8)'!$Q$34*J12</f>
        <v>74.871205500000016</v>
      </c>
      <c r="K19" s="572" t="s">
        <v>215</v>
      </c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1047" t="s">
        <v>224</v>
      </c>
      <c r="B20" s="1048"/>
      <c r="C20" s="696" t="s">
        <v>74</v>
      </c>
      <c r="D20" s="697"/>
      <c r="E20" s="698"/>
      <c r="F20" s="698"/>
      <c r="G20" s="698"/>
      <c r="H20" s="698"/>
      <c r="I20" s="698"/>
      <c r="J20" s="692">
        <f>'[7]M.(8)'!$Q$44*J12</f>
        <v>19.240678254594062</v>
      </c>
      <c r="K20" s="572" t="s">
        <v>215</v>
      </c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1047"/>
      <c r="B21" s="1048"/>
      <c r="C21" s="696"/>
      <c r="D21" s="697"/>
      <c r="E21" s="698"/>
      <c r="F21" s="698"/>
      <c r="G21" s="698"/>
      <c r="H21" s="698"/>
      <c r="I21" s="698"/>
      <c r="J21" s="692"/>
      <c r="K21" s="693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1047"/>
      <c r="B22" s="1048"/>
      <c r="C22" s="696"/>
      <c r="D22" s="697"/>
      <c r="E22" s="698"/>
      <c r="F22" s="698"/>
      <c r="G22" s="698"/>
      <c r="H22" s="698"/>
      <c r="I22" s="698"/>
      <c r="J22" s="692"/>
      <c r="K22" s="693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1047"/>
      <c r="B23" s="1048"/>
      <c r="C23" s="696"/>
      <c r="D23" s="697"/>
      <c r="E23" s="698"/>
      <c r="F23" s="698"/>
      <c r="G23" s="698"/>
      <c r="H23" s="698"/>
      <c r="I23" s="698"/>
      <c r="J23" s="692"/>
      <c r="K23" s="693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1047"/>
      <c r="B24" s="1048"/>
      <c r="C24" s="696"/>
      <c r="D24" s="697"/>
      <c r="E24" s="698"/>
      <c r="F24" s="698"/>
      <c r="G24" s="698"/>
      <c r="H24" s="698"/>
      <c r="I24" s="698"/>
      <c r="J24" s="692"/>
      <c r="K24" s="693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1047"/>
      <c r="B25" s="1048"/>
      <c r="C25" s="696"/>
      <c r="D25" s="697"/>
      <c r="E25" s="698"/>
      <c r="F25" s="698"/>
      <c r="G25" s="698"/>
      <c r="H25" s="698"/>
      <c r="I25" s="698"/>
      <c r="J25" s="692"/>
      <c r="K25" s="693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1047"/>
      <c r="B26" s="1048"/>
      <c r="C26" s="696"/>
      <c r="D26" s="697"/>
      <c r="E26" s="698"/>
      <c r="F26" s="698"/>
      <c r="G26" s="698"/>
      <c r="H26" s="698"/>
      <c r="I26" s="698"/>
      <c r="J26" s="692"/>
      <c r="K26" s="693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1047"/>
      <c r="B27" s="1048"/>
      <c r="C27" s="696"/>
      <c r="D27" s="697"/>
      <c r="E27" s="698"/>
      <c r="F27" s="698"/>
      <c r="G27" s="698"/>
      <c r="H27" s="698"/>
      <c r="I27" s="698"/>
      <c r="J27" s="692"/>
      <c r="K27" s="693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699"/>
      <c r="B28" s="700"/>
      <c r="C28" s="701"/>
      <c r="D28" s="702"/>
      <c r="E28" s="702"/>
      <c r="F28" s="702"/>
      <c r="G28" s="702"/>
      <c r="H28" s="702"/>
      <c r="I28" s="702"/>
      <c r="J28" s="694"/>
      <c r="K28" s="695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J17</f>
        <v>119.84257249999999</v>
      </c>
      <c r="K35" s="750" t="s">
        <v>193</v>
      </c>
      <c r="L35" s="725">
        <f>J35</f>
        <v>119.84257249999999</v>
      </c>
      <c r="M35" s="757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192</v>
      </c>
      <c r="D36" s="562"/>
      <c r="E36" s="567"/>
      <c r="F36" s="562"/>
      <c r="G36" s="562"/>
      <c r="H36" s="562"/>
      <c r="I36" s="568"/>
      <c r="J36" s="730">
        <f>J20</f>
        <v>19.240678254594062</v>
      </c>
      <c r="K36" s="750" t="s">
        <v>193</v>
      </c>
      <c r="L36" s="725">
        <f t="shared" ref="L36:L37" si="0">J36</f>
        <v>19.240678254594062</v>
      </c>
      <c r="M36" s="757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>
        <v>3</v>
      </c>
      <c r="B37" s="1013"/>
      <c r="C37" s="566" t="s">
        <v>190</v>
      </c>
      <c r="D37" s="562"/>
      <c r="E37" s="570"/>
      <c r="F37" s="562"/>
      <c r="G37" s="562"/>
      <c r="H37" s="562"/>
      <c r="I37" s="568"/>
      <c r="J37" s="565">
        <f>J13</f>
        <v>1.2610710000000001</v>
      </c>
      <c r="K37" s="750" t="s">
        <v>193</v>
      </c>
      <c r="L37" s="725">
        <f t="shared" si="0"/>
        <v>1.2610710000000001</v>
      </c>
      <c r="M37" s="757" t="s">
        <v>193</v>
      </c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>
        <v>4</v>
      </c>
      <c r="B38" s="1013"/>
      <c r="C38" s="573" t="s">
        <v>227</v>
      </c>
      <c r="D38" s="574"/>
      <c r="E38" s="574"/>
      <c r="F38" s="574"/>
      <c r="G38" s="574"/>
      <c r="H38" s="574"/>
      <c r="I38" s="574"/>
      <c r="J38" s="731">
        <f>J14</f>
        <v>0.70000000000000007</v>
      </c>
      <c r="K38" s="729" t="s">
        <v>212</v>
      </c>
      <c r="L38" s="725">
        <f>J38</f>
        <v>0.70000000000000007</v>
      </c>
      <c r="M38" s="758" t="s">
        <v>212</v>
      </c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>
        <v>5</v>
      </c>
      <c r="B39" s="1013"/>
      <c r="C39" s="576" t="s">
        <v>228</v>
      </c>
      <c r="D39" s="570"/>
      <c r="E39" s="562"/>
      <c r="F39" s="562"/>
      <c r="G39" s="562"/>
      <c r="H39" s="562"/>
      <c r="I39" s="568"/>
      <c r="J39" s="738">
        <f>J19</f>
        <v>74.871205500000016</v>
      </c>
      <c r="K39" s="750" t="s">
        <v>193</v>
      </c>
      <c r="L39" s="725">
        <f>J39</f>
        <v>74.871205500000016</v>
      </c>
      <c r="M39" s="757" t="s">
        <v>193</v>
      </c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739"/>
      <c r="K40" s="751"/>
      <c r="L40" s="733"/>
      <c r="M40" s="759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740"/>
      <c r="K41" s="752"/>
      <c r="L41" s="734"/>
      <c r="M41" s="760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740"/>
      <c r="K42" s="753"/>
      <c r="L42" s="734"/>
      <c r="M42" s="760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740"/>
      <c r="K43" s="754"/>
      <c r="L43" s="734"/>
      <c r="M43" s="760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741"/>
      <c r="K44" s="755"/>
      <c r="L44" s="734"/>
      <c r="M44" s="760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742"/>
      <c r="K45" s="754"/>
      <c r="L45" s="734"/>
      <c r="M45" s="760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742"/>
      <c r="K46" s="754"/>
      <c r="L46" s="734"/>
      <c r="M46" s="760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743"/>
      <c r="K47" s="756"/>
      <c r="L47" s="735"/>
      <c r="M47" s="761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49" t="s">
        <v>220</v>
      </c>
      <c r="B91" s="1050"/>
      <c r="C91" s="398" t="s">
        <v>176</v>
      </c>
      <c r="D91" s="401"/>
      <c r="E91" s="402"/>
      <c r="F91" s="402"/>
      <c r="G91" s="402"/>
      <c r="H91" s="402"/>
      <c r="I91" s="402"/>
      <c r="J91" s="399">
        <f>'[7]M.(8)'!$Q$20*J90</f>
        <v>1.3121443755</v>
      </c>
      <c r="K91" s="572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33" t="s">
        <v>221</v>
      </c>
      <c r="B92" s="1034"/>
      <c r="C92" s="1027" t="s">
        <v>213</v>
      </c>
      <c r="D92" s="1028"/>
      <c r="E92" s="1028"/>
      <c r="F92" s="1028"/>
      <c r="G92" s="1028"/>
      <c r="H92" s="1028"/>
      <c r="I92" s="1029"/>
      <c r="J92" s="1051">
        <f>'[7]M.(8)'!$Q$21*J90</f>
        <v>0.72834999999999994</v>
      </c>
      <c r="K92" s="1053" t="s">
        <v>212</v>
      </c>
      <c r="L92" s="1041"/>
      <c r="M92" s="1042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1035"/>
      <c r="B93" s="1036"/>
      <c r="C93" s="1030"/>
      <c r="D93" s="1031"/>
      <c r="E93" s="1031"/>
      <c r="F93" s="1031"/>
      <c r="G93" s="1031"/>
      <c r="H93" s="1031"/>
      <c r="I93" s="1032"/>
      <c r="J93" s="1052"/>
      <c r="K93" s="1054"/>
      <c r="L93" s="1043"/>
      <c r="M93" s="1044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1045" t="s">
        <v>219</v>
      </c>
      <c r="B94" s="1046"/>
      <c r="C94" s="637" t="s">
        <v>211</v>
      </c>
      <c r="D94" s="401"/>
      <c r="E94" s="402"/>
      <c r="F94" s="402"/>
      <c r="G94" s="402"/>
      <c r="H94" s="402"/>
      <c r="I94" s="402"/>
      <c r="J94" s="399">
        <f>'[7]M.(8)'!$Q$24*J90</f>
        <v>242.90108522338761</v>
      </c>
      <c r="K94" s="572" t="s">
        <v>194</v>
      </c>
      <c r="L94" s="999"/>
      <c r="M94" s="1000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1045" t="s">
        <v>218</v>
      </c>
      <c r="B95" s="1046"/>
      <c r="C95" s="637" t="s">
        <v>181</v>
      </c>
      <c r="D95" s="401"/>
      <c r="E95" s="402"/>
      <c r="F95" s="402"/>
      <c r="G95" s="402"/>
      <c r="H95" s="402"/>
      <c r="I95" s="402"/>
      <c r="J95" s="399">
        <f>'[7]M.(8)'!$Q$27*J90</f>
        <v>124.69619668624998</v>
      </c>
      <c r="K95" s="572" t="s">
        <v>215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1045" t="s">
        <v>222</v>
      </c>
      <c r="B96" s="1046"/>
      <c r="C96" s="637" t="s">
        <v>54</v>
      </c>
      <c r="D96" s="401"/>
      <c r="E96" s="402"/>
      <c r="F96" s="402"/>
      <c r="G96" s="402"/>
      <c r="H96" s="402"/>
      <c r="I96" s="402"/>
      <c r="J96" s="703">
        <f>'[7]M.(8)'!$Q$28*J90</f>
        <v>195.80961400000001</v>
      </c>
      <c r="K96" s="572" t="s">
        <v>194</v>
      </c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1047" t="s">
        <v>223</v>
      </c>
      <c r="B97" s="1048"/>
      <c r="C97" s="696" t="s">
        <v>217</v>
      </c>
      <c r="D97" s="697"/>
      <c r="E97" s="698"/>
      <c r="F97" s="698"/>
      <c r="G97" s="698"/>
      <c r="H97" s="698"/>
      <c r="I97" s="698"/>
      <c r="J97" s="704">
        <f>'[7]M.(8)'!$Q$34*J90</f>
        <v>77.903489322750005</v>
      </c>
      <c r="K97" s="572" t="s">
        <v>215</v>
      </c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1047" t="s">
        <v>224</v>
      </c>
      <c r="B98" s="1048"/>
      <c r="C98" s="696" t="s">
        <v>74</v>
      </c>
      <c r="D98" s="697"/>
      <c r="E98" s="698"/>
      <c r="F98" s="698"/>
      <c r="G98" s="698"/>
      <c r="H98" s="698"/>
      <c r="I98" s="698"/>
      <c r="J98" s="692">
        <f>'[7]M.(8)'!$Q$44*J90</f>
        <v>20.019925723905118</v>
      </c>
      <c r="K98" s="572" t="s">
        <v>215</v>
      </c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96"/>
      <c r="K99" s="450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96"/>
      <c r="K100" s="450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96"/>
      <c r="K101" s="450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96"/>
      <c r="K102" s="450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96"/>
      <c r="K103" s="450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96"/>
      <c r="K104" s="450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96"/>
      <c r="K105" s="450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465"/>
      <c r="K106" s="466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J95</f>
        <v>124.69619668624998</v>
      </c>
      <c r="K113" s="750" t="s">
        <v>193</v>
      </c>
      <c r="L113" s="725">
        <f>J113</f>
        <v>124.69619668624998</v>
      </c>
      <c r="M113" s="757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192</v>
      </c>
      <c r="D114" s="562"/>
      <c r="E114" s="567"/>
      <c r="F114" s="562"/>
      <c r="G114" s="562"/>
      <c r="H114" s="562"/>
      <c r="I114" s="568"/>
      <c r="J114" s="730">
        <f>J98</f>
        <v>20.019925723905118</v>
      </c>
      <c r="K114" s="750" t="s">
        <v>193</v>
      </c>
      <c r="L114" s="725">
        <f t="shared" ref="L114:L115" si="1">J114</f>
        <v>20.019925723905118</v>
      </c>
      <c r="M114" s="757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>
        <v>3</v>
      </c>
      <c r="B115" s="1013"/>
      <c r="C115" s="566" t="s">
        <v>190</v>
      </c>
      <c r="D115" s="562"/>
      <c r="E115" s="570"/>
      <c r="F115" s="562"/>
      <c r="G115" s="562"/>
      <c r="H115" s="562"/>
      <c r="I115" s="568"/>
      <c r="J115" s="565">
        <f>J91</f>
        <v>1.3121443755</v>
      </c>
      <c r="K115" s="750" t="s">
        <v>193</v>
      </c>
      <c r="L115" s="725">
        <f t="shared" si="1"/>
        <v>1.3121443755</v>
      </c>
      <c r="M115" s="757" t="s">
        <v>193</v>
      </c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>
        <v>4</v>
      </c>
      <c r="B116" s="1013"/>
      <c r="C116" s="573" t="s">
        <v>227</v>
      </c>
      <c r="D116" s="574"/>
      <c r="E116" s="574"/>
      <c r="F116" s="574"/>
      <c r="G116" s="574"/>
      <c r="H116" s="574"/>
      <c r="I116" s="574"/>
      <c r="J116" s="731">
        <f>J92</f>
        <v>0.72834999999999994</v>
      </c>
      <c r="K116" s="729" t="s">
        <v>212</v>
      </c>
      <c r="L116" s="725">
        <f>J116</f>
        <v>0.72834999999999994</v>
      </c>
      <c r="M116" s="758" t="s">
        <v>212</v>
      </c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>
        <v>5</v>
      </c>
      <c r="B117" s="1013"/>
      <c r="C117" s="576" t="s">
        <v>228</v>
      </c>
      <c r="D117" s="570"/>
      <c r="E117" s="562"/>
      <c r="F117" s="562"/>
      <c r="G117" s="562"/>
      <c r="H117" s="562"/>
      <c r="I117" s="568"/>
      <c r="J117" s="738">
        <f>J97</f>
        <v>77.903489322750005</v>
      </c>
      <c r="K117" s="750" t="s">
        <v>193</v>
      </c>
      <c r="L117" s="725">
        <f>J117</f>
        <v>77.903489322750005</v>
      </c>
      <c r="M117" s="757" t="s">
        <v>193</v>
      </c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81"/>
      <c r="K118" s="582"/>
      <c r="L118" s="625"/>
      <c r="M118" s="623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495"/>
      <c r="K119" s="482"/>
      <c r="L119" s="626"/>
      <c r="M119" s="62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495"/>
      <c r="K120" s="491"/>
      <c r="L120" s="626"/>
      <c r="M120" s="62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495"/>
      <c r="K121" s="503"/>
      <c r="L121" s="626"/>
      <c r="M121" s="62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508"/>
      <c r="K122" s="486"/>
      <c r="L122" s="626"/>
      <c r="M122" s="62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511"/>
      <c r="K123" s="503"/>
      <c r="L123" s="626"/>
      <c r="M123" s="62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511"/>
      <c r="K124" s="503"/>
      <c r="L124" s="626"/>
      <c r="M124" s="62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518"/>
      <c r="K125" s="514"/>
      <c r="L125" s="519"/>
      <c r="M125" s="520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36.7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49" t="s">
        <v>220</v>
      </c>
      <c r="B169" s="1050"/>
      <c r="C169" s="398" t="s">
        <v>176</v>
      </c>
      <c r="D169" s="401"/>
      <c r="E169" s="402"/>
      <c r="F169" s="402"/>
      <c r="G169" s="402"/>
      <c r="H169" s="402"/>
      <c r="I169" s="402"/>
      <c r="J169" s="399">
        <f>'[7]M.(8)'!$Q$20*J168</f>
        <v>1.2590893169999999</v>
      </c>
      <c r="K169" s="572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33" t="s">
        <v>221</v>
      </c>
      <c r="B170" s="1034"/>
      <c r="C170" s="1027" t="s">
        <v>213</v>
      </c>
      <c r="D170" s="1028"/>
      <c r="E170" s="1028"/>
      <c r="F170" s="1028"/>
      <c r="G170" s="1028"/>
      <c r="H170" s="1028"/>
      <c r="I170" s="1029"/>
      <c r="J170" s="1051">
        <f>'[7]M.(8)'!$Q$21*J168</f>
        <v>0.69889999999999997</v>
      </c>
      <c r="K170" s="1053" t="s">
        <v>212</v>
      </c>
      <c r="L170" s="1041"/>
      <c r="M170" s="1042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1035"/>
      <c r="B171" s="1036"/>
      <c r="C171" s="1030"/>
      <c r="D171" s="1031"/>
      <c r="E171" s="1031"/>
      <c r="F171" s="1031"/>
      <c r="G171" s="1031"/>
      <c r="H171" s="1031"/>
      <c r="I171" s="1032"/>
      <c r="J171" s="1052"/>
      <c r="K171" s="1054"/>
      <c r="L171" s="1043"/>
      <c r="M171" s="1044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1045" t="s">
        <v>219</v>
      </c>
      <c r="B172" s="1046"/>
      <c r="C172" s="637" t="s">
        <v>211</v>
      </c>
      <c r="D172" s="401"/>
      <c r="E172" s="402"/>
      <c r="F172" s="402"/>
      <c r="G172" s="402"/>
      <c r="H172" s="402"/>
      <c r="I172" s="402"/>
      <c r="J172" s="399">
        <f>'[7]M.(8)'!$Q$24*J168</f>
        <v>233.07965739359594</v>
      </c>
      <c r="K172" s="572" t="s">
        <v>194</v>
      </c>
      <c r="L172" s="999"/>
      <c r="M172" s="1000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1045" t="s">
        <v>218</v>
      </c>
      <c r="B173" s="1046"/>
      <c r="C173" s="637" t="s">
        <v>181</v>
      </c>
      <c r="D173" s="401"/>
      <c r="E173" s="402"/>
      <c r="F173" s="402"/>
      <c r="G173" s="402"/>
      <c r="H173" s="402"/>
      <c r="I173" s="402"/>
      <c r="J173" s="399">
        <f>'[7]M.(8)'!$Q$27*J168</f>
        <v>119.65424845749997</v>
      </c>
      <c r="K173" s="572" t="s">
        <v>215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1045" t="s">
        <v>222</v>
      </c>
      <c r="B174" s="1046"/>
      <c r="C174" s="637" t="s">
        <v>54</v>
      </c>
      <c r="D174" s="401"/>
      <c r="E174" s="402"/>
      <c r="F174" s="402"/>
      <c r="G174" s="402"/>
      <c r="H174" s="402"/>
      <c r="I174" s="402"/>
      <c r="J174" s="708">
        <f>'[7]M.(8)'!$Q$28*J168</f>
        <v>187.89227599999998</v>
      </c>
      <c r="K174" s="572" t="s">
        <v>194</v>
      </c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1047" t="s">
        <v>223</v>
      </c>
      <c r="B175" s="1048"/>
      <c r="C175" s="696" t="s">
        <v>217</v>
      </c>
      <c r="D175" s="697"/>
      <c r="E175" s="698"/>
      <c r="F175" s="698"/>
      <c r="G175" s="698"/>
      <c r="H175" s="698"/>
      <c r="I175" s="698"/>
      <c r="J175" s="709">
        <f>'[7]M.(8)'!$Q$34*J168</f>
        <v>74.753550748500004</v>
      </c>
      <c r="K175" s="572" t="s">
        <v>215</v>
      </c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1047" t="s">
        <v>224</v>
      </c>
      <c r="B176" s="1048"/>
      <c r="C176" s="696" t="s">
        <v>74</v>
      </c>
      <c r="D176" s="697"/>
      <c r="E176" s="698"/>
      <c r="F176" s="698"/>
      <c r="G176" s="698"/>
      <c r="H176" s="698"/>
      <c r="I176" s="698"/>
      <c r="J176" s="762">
        <f>'[7]M.(8)'!$Q$44*J168</f>
        <v>19.210442903051124</v>
      </c>
      <c r="K176" s="572" t="s">
        <v>215</v>
      </c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96"/>
      <c r="K177" s="450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96"/>
      <c r="K178" s="450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96"/>
      <c r="K179" s="450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96"/>
      <c r="K180" s="450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96"/>
      <c r="K181" s="450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96"/>
      <c r="K182" s="450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96"/>
      <c r="K183" s="450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465"/>
      <c r="K184" s="466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J173</f>
        <v>119.65424845749997</v>
      </c>
      <c r="K191" s="750" t="s">
        <v>193</v>
      </c>
      <c r="L191" s="725">
        <f>J191</f>
        <v>119.65424845749997</v>
      </c>
      <c r="M191" s="757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192</v>
      </c>
      <c r="D192" s="562"/>
      <c r="E192" s="567"/>
      <c r="F192" s="562"/>
      <c r="G192" s="562"/>
      <c r="H192" s="562"/>
      <c r="I192" s="568"/>
      <c r="J192" s="730">
        <f>J176</f>
        <v>19.210442903051124</v>
      </c>
      <c r="K192" s="750" t="s">
        <v>193</v>
      </c>
      <c r="L192" s="725">
        <f t="shared" ref="L192:L193" si="2">J192</f>
        <v>19.210442903051124</v>
      </c>
      <c r="M192" s="757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>
        <v>3</v>
      </c>
      <c r="B193" s="1013"/>
      <c r="C193" s="566" t="s">
        <v>190</v>
      </c>
      <c r="D193" s="562"/>
      <c r="E193" s="570"/>
      <c r="F193" s="562"/>
      <c r="G193" s="562"/>
      <c r="H193" s="562"/>
      <c r="I193" s="568"/>
      <c r="J193" s="565">
        <f>J169</f>
        <v>1.2590893169999999</v>
      </c>
      <c r="K193" s="750" t="s">
        <v>193</v>
      </c>
      <c r="L193" s="725">
        <f t="shared" si="2"/>
        <v>1.2590893169999999</v>
      </c>
      <c r="M193" s="757" t="s">
        <v>193</v>
      </c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>
        <v>4</v>
      </c>
      <c r="B194" s="1013"/>
      <c r="C194" s="573" t="s">
        <v>227</v>
      </c>
      <c r="D194" s="574"/>
      <c r="E194" s="574"/>
      <c r="F194" s="574"/>
      <c r="G194" s="574"/>
      <c r="H194" s="574"/>
      <c r="I194" s="574"/>
      <c r="J194" s="731">
        <f>J170</f>
        <v>0.69889999999999997</v>
      </c>
      <c r="K194" s="729" t="s">
        <v>212</v>
      </c>
      <c r="L194" s="725">
        <f>J194</f>
        <v>0.69889999999999997</v>
      </c>
      <c r="M194" s="758" t="s">
        <v>212</v>
      </c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>
        <v>5</v>
      </c>
      <c r="B195" s="1013"/>
      <c r="C195" s="576" t="s">
        <v>228</v>
      </c>
      <c r="D195" s="570"/>
      <c r="E195" s="562"/>
      <c r="F195" s="562"/>
      <c r="G195" s="562"/>
      <c r="H195" s="562"/>
      <c r="I195" s="568"/>
      <c r="J195" s="738">
        <f>J175</f>
        <v>74.753550748500004</v>
      </c>
      <c r="K195" s="750" t="s">
        <v>193</v>
      </c>
      <c r="L195" s="725">
        <f>J195</f>
        <v>74.753550748500004</v>
      </c>
      <c r="M195" s="757" t="s">
        <v>193</v>
      </c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81"/>
      <c r="K196" s="582"/>
      <c r="L196" s="625"/>
      <c r="M196" s="623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495"/>
      <c r="K197" s="482"/>
      <c r="L197" s="626"/>
      <c r="M197" s="62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495"/>
      <c r="K198" s="491"/>
      <c r="L198" s="626"/>
      <c r="M198" s="62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495"/>
      <c r="K199" s="503"/>
      <c r="L199" s="626"/>
      <c r="M199" s="62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508"/>
      <c r="K200" s="486"/>
      <c r="L200" s="626"/>
      <c r="M200" s="62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511"/>
      <c r="K201" s="503"/>
      <c r="L201" s="626"/>
      <c r="M201" s="62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511"/>
      <c r="K202" s="503"/>
      <c r="L202" s="626"/>
      <c r="M202" s="62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518"/>
      <c r="K203" s="514"/>
      <c r="L203" s="519"/>
      <c r="M203" s="520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49" t="s">
        <v>220</v>
      </c>
      <c r="B247" s="1050"/>
      <c r="C247" s="398" t="s">
        <v>176</v>
      </c>
      <c r="D247" s="401"/>
      <c r="E247" s="402"/>
      <c r="F247" s="402"/>
      <c r="G247" s="402"/>
      <c r="H247" s="402"/>
      <c r="I247" s="402"/>
      <c r="J247" s="399">
        <f>'[7]M.(8)'!$Q$20*J246</f>
        <v>1.3297092930000001</v>
      </c>
      <c r="K247" s="572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33" t="s">
        <v>221</v>
      </c>
      <c r="B248" s="1034"/>
      <c r="C248" s="1027" t="s">
        <v>213</v>
      </c>
      <c r="D248" s="1028"/>
      <c r="E248" s="1028"/>
      <c r="F248" s="1028"/>
      <c r="G248" s="1028"/>
      <c r="H248" s="1028"/>
      <c r="I248" s="1029"/>
      <c r="J248" s="1051">
        <f>'[7]M.(8)'!$Q$21*J246</f>
        <v>0.73809999999999998</v>
      </c>
      <c r="K248" s="1053" t="s">
        <v>212</v>
      </c>
      <c r="L248" s="1041"/>
      <c r="M248" s="1042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1035"/>
      <c r="B249" s="1036"/>
      <c r="C249" s="1030"/>
      <c r="D249" s="1031"/>
      <c r="E249" s="1031"/>
      <c r="F249" s="1031"/>
      <c r="G249" s="1031"/>
      <c r="H249" s="1031"/>
      <c r="I249" s="1032"/>
      <c r="J249" s="1052"/>
      <c r="K249" s="1054"/>
      <c r="L249" s="1043"/>
      <c r="M249" s="1044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1045" t="s">
        <v>219</v>
      </c>
      <c r="B250" s="1046"/>
      <c r="C250" s="637" t="s">
        <v>211</v>
      </c>
      <c r="D250" s="401"/>
      <c r="E250" s="402"/>
      <c r="F250" s="402"/>
      <c r="G250" s="402"/>
      <c r="H250" s="402"/>
      <c r="I250" s="402"/>
      <c r="J250" s="399">
        <f>'[7]M.(8)'!$Q$24*J246</f>
        <v>246.15266149980422</v>
      </c>
      <c r="K250" s="572" t="s">
        <v>194</v>
      </c>
      <c r="L250" s="999"/>
      <c r="M250" s="1000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1045" t="s">
        <v>218</v>
      </c>
      <c r="B251" s="1046"/>
      <c r="C251" s="637" t="s">
        <v>181</v>
      </c>
      <c r="D251" s="401"/>
      <c r="E251" s="402"/>
      <c r="F251" s="402"/>
      <c r="G251" s="402"/>
      <c r="H251" s="402"/>
      <c r="I251" s="402"/>
      <c r="J251" s="399">
        <f>'[7]M.(8)'!$Q$27*J246</f>
        <v>126.36543251749998</v>
      </c>
      <c r="K251" s="572" t="s">
        <v>215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1045" t="s">
        <v>222</v>
      </c>
      <c r="B252" s="1046"/>
      <c r="C252" s="637" t="s">
        <v>54</v>
      </c>
      <c r="D252" s="401"/>
      <c r="E252" s="402"/>
      <c r="F252" s="402"/>
      <c r="G252" s="402"/>
      <c r="H252" s="402"/>
      <c r="I252" s="402"/>
      <c r="J252" s="703">
        <f>'[7]M.(8)'!$Q$28*J246</f>
        <v>198.43080399999999</v>
      </c>
      <c r="K252" s="572" t="s">
        <v>194</v>
      </c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1047" t="s">
        <v>223</v>
      </c>
      <c r="B253" s="1048"/>
      <c r="C253" s="696" t="s">
        <v>217</v>
      </c>
      <c r="D253" s="697"/>
      <c r="E253" s="698"/>
      <c r="F253" s="698"/>
      <c r="G253" s="698"/>
      <c r="H253" s="698"/>
      <c r="I253" s="698"/>
      <c r="J253" s="704">
        <f>'[7]M.(8)'!$Q$34*J246</f>
        <v>78.946338256500013</v>
      </c>
      <c r="K253" s="572" t="s">
        <v>215</v>
      </c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1047" t="s">
        <v>224</v>
      </c>
      <c r="B254" s="1048"/>
      <c r="C254" s="696" t="s">
        <v>74</v>
      </c>
      <c r="D254" s="697"/>
      <c r="E254" s="698"/>
      <c r="F254" s="698"/>
      <c r="G254" s="698"/>
      <c r="H254" s="698"/>
      <c r="I254" s="698"/>
      <c r="J254" s="692">
        <f>'[7]M.(8)'!$Q$44*J246</f>
        <v>20.287920885308395</v>
      </c>
      <c r="K254" s="572" t="s">
        <v>215</v>
      </c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96"/>
      <c r="K255" s="450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96"/>
      <c r="K256" s="450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96"/>
      <c r="K257" s="450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96"/>
      <c r="K258" s="450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96"/>
      <c r="K259" s="450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96"/>
      <c r="K260" s="450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96"/>
      <c r="K261" s="450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465"/>
      <c r="K262" s="466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J251</f>
        <v>126.36543251749998</v>
      </c>
      <c r="K269" s="750" t="s">
        <v>193</v>
      </c>
      <c r="L269" s="725">
        <f>J269</f>
        <v>126.36543251749998</v>
      </c>
      <c r="M269" s="757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192</v>
      </c>
      <c r="D270" s="562"/>
      <c r="E270" s="567"/>
      <c r="F270" s="562"/>
      <c r="G270" s="562"/>
      <c r="H270" s="562"/>
      <c r="I270" s="568"/>
      <c r="J270" s="730">
        <f>J254</f>
        <v>20.287920885308395</v>
      </c>
      <c r="K270" s="750" t="s">
        <v>193</v>
      </c>
      <c r="L270" s="725">
        <f t="shared" ref="L270:L271" si="3">J270</f>
        <v>20.287920885308395</v>
      </c>
      <c r="M270" s="757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>
        <v>3</v>
      </c>
      <c r="B271" s="1013"/>
      <c r="C271" s="566" t="s">
        <v>190</v>
      </c>
      <c r="D271" s="562"/>
      <c r="E271" s="570"/>
      <c r="F271" s="562"/>
      <c r="G271" s="562"/>
      <c r="H271" s="562"/>
      <c r="I271" s="568"/>
      <c r="J271" s="565">
        <f>J247</f>
        <v>1.3297092930000001</v>
      </c>
      <c r="K271" s="750" t="s">
        <v>193</v>
      </c>
      <c r="L271" s="725">
        <f t="shared" si="3"/>
        <v>1.3297092930000001</v>
      </c>
      <c r="M271" s="757" t="s">
        <v>193</v>
      </c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>
        <v>4</v>
      </c>
      <c r="B272" s="1013"/>
      <c r="C272" s="573" t="s">
        <v>227</v>
      </c>
      <c r="D272" s="574"/>
      <c r="E272" s="574"/>
      <c r="F272" s="574"/>
      <c r="G272" s="574"/>
      <c r="H272" s="574"/>
      <c r="I272" s="574"/>
      <c r="J272" s="731">
        <f>J248</f>
        <v>0.73809999999999998</v>
      </c>
      <c r="K272" s="729" t="s">
        <v>212</v>
      </c>
      <c r="L272" s="725">
        <f>J272</f>
        <v>0.73809999999999998</v>
      </c>
      <c r="M272" s="758" t="s">
        <v>212</v>
      </c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>
        <v>5</v>
      </c>
      <c r="B273" s="1013"/>
      <c r="C273" s="576" t="s">
        <v>228</v>
      </c>
      <c r="D273" s="570"/>
      <c r="E273" s="562"/>
      <c r="F273" s="562"/>
      <c r="G273" s="562"/>
      <c r="H273" s="562"/>
      <c r="I273" s="568"/>
      <c r="J273" s="738">
        <f>J253</f>
        <v>78.946338256500013</v>
      </c>
      <c r="K273" s="750" t="s">
        <v>193</v>
      </c>
      <c r="L273" s="725">
        <f>J273</f>
        <v>78.946338256500013</v>
      </c>
      <c r="M273" s="757" t="s">
        <v>193</v>
      </c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81"/>
      <c r="K274" s="582"/>
      <c r="L274" s="625"/>
      <c r="M274" s="623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495"/>
      <c r="K275" s="482"/>
      <c r="L275" s="626"/>
      <c r="M275" s="62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495"/>
      <c r="K276" s="491"/>
      <c r="L276" s="626"/>
      <c r="M276" s="62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495"/>
      <c r="K277" s="503"/>
      <c r="L277" s="626"/>
      <c r="M277" s="62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508"/>
      <c r="K278" s="486"/>
      <c r="L278" s="626"/>
      <c r="M278" s="62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511"/>
      <c r="K279" s="503"/>
      <c r="L279" s="626"/>
      <c r="M279" s="62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511"/>
      <c r="K280" s="503"/>
      <c r="L280" s="626"/>
      <c r="M280" s="62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518"/>
      <c r="K281" s="514"/>
      <c r="L281" s="519"/>
      <c r="M281" s="520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49" t="s">
        <v>220</v>
      </c>
      <c r="B325" s="1050"/>
      <c r="C325" s="398" t="s">
        <v>176</v>
      </c>
      <c r="D325" s="401"/>
      <c r="E325" s="402"/>
      <c r="F325" s="402"/>
      <c r="G325" s="402"/>
      <c r="H325" s="402"/>
      <c r="I325" s="402"/>
      <c r="J325" s="399">
        <f>'[7]M.(8)'!$Q$20*J324</f>
        <v>1.3259260799999999</v>
      </c>
      <c r="K325" s="572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33" t="s">
        <v>221</v>
      </c>
      <c r="B326" s="1034"/>
      <c r="C326" s="1027" t="s">
        <v>213</v>
      </c>
      <c r="D326" s="1028"/>
      <c r="E326" s="1028"/>
      <c r="F326" s="1028"/>
      <c r="G326" s="1028"/>
      <c r="H326" s="1028"/>
      <c r="I326" s="1029"/>
      <c r="J326" s="1051">
        <f>'[7]M.(8)'!$Q$21*J324</f>
        <v>0.73599999999999999</v>
      </c>
      <c r="K326" s="1053" t="s">
        <v>212</v>
      </c>
      <c r="L326" s="1041"/>
      <c r="M326" s="1042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1035"/>
      <c r="B327" s="1036"/>
      <c r="C327" s="1030"/>
      <c r="D327" s="1031"/>
      <c r="E327" s="1031"/>
      <c r="F327" s="1031"/>
      <c r="G327" s="1031"/>
      <c r="H327" s="1031"/>
      <c r="I327" s="1032"/>
      <c r="J327" s="1052"/>
      <c r="K327" s="1054"/>
      <c r="L327" s="1043"/>
      <c r="M327" s="1044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1045" t="s">
        <v>219</v>
      </c>
      <c r="B328" s="1046"/>
      <c r="C328" s="637" t="s">
        <v>211</v>
      </c>
      <c r="D328" s="401"/>
      <c r="E328" s="402"/>
      <c r="F328" s="402"/>
      <c r="G328" s="402"/>
      <c r="H328" s="402"/>
      <c r="I328" s="402"/>
      <c r="J328" s="399">
        <f>'[7]M.(8)'!$Q$24*J324</f>
        <v>245.4523219941145</v>
      </c>
      <c r="K328" s="572" t="s">
        <v>194</v>
      </c>
      <c r="L328" s="999"/>
      <c r="M328" s="1000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1045" t="s">
        <v>218</v>
      </c>
      <c r="B329" s="1046"/>
      <c r="C329" s="637" t="s">
        <v>181</v>
      </c>
      <c r="D329" s="401"/>
      <c r="E329" s="402"/>
      <c r="F329" s="402"/>
      <c r="G329" s="402"/>
      <c r="H329" s="402"/>
      <c r="I329" s="402"/>
      <c r="J329" s="399">
        <f>'[7]M.(8)'!$Q$27*J324</f>
        <v>126.00590479999998</v>
      </c>
      <c r="K329" s="572" t="s">
        <v>215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1045" t="s">
        <v>222</v>
      </c>
      <c r="B330" s="1046"/>
      <c r="C330" s="637" t="s">
        <v>54</v>
      </c>
      <c r="D330" s="401"/>
      <c r="E330" s="402"/>
      <c r="F330" s="402"/>
      <c r="G330" s="402"/>
      <c r="H330" s="402"/>
      <c r="I330" s="402"/>
      <c r="J330" s="703">
        <f>'[7]M.(8)'!$Q$28*J324</f>
        <v>197.86624</v>
      </c>
      <c r="K330" s="572" t="s">
        <v>194</v>
      </c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1047" t="s">
        <v>223</v>
      </c>
      <c r="B331" s="1048"/>
      <c r="C331" s="696" t="s">
        <v>217</v>
      </c>
      <c r="D331" s="697"/>
      <c r="E331" s="698"/>
      <c r="F331" s="698"/>
      <c r="G331" s="698"/>
      <c r="H331" s="698"/>
      <c r="I331" s="698"/>
      <c r="J331" s="704">
        <f>'[7]M.(8)'!$Q$34*J324</f>
        <v>78.721724640000005</v>
      </c>
      <c r="K331" s="572" t="s">
        <v>215</v>
      </c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1047" t="s">
        <v>224</v>
      </c>
      <c r="B332" s="1048"/>
      <c r="C332" s="696" t="s">
        <v>74</v>
      </c>
      <c r="D332" s="697"/>
      <c r="E332" s="698"/>
      <c r="F332" s="698"/>
      <c r="G332" s="698"/>
      <c r="H332" s="698"/>
      <c r="I332" s="698"/>
      <c r="J332" s="692">
        <f>'[7]M.(8)'!$Q$44*J324</f>
        <v>20.230198850544614</v>
      </c>
      <c r="K332" s="572" t="s">
        <v>215</v>
      </c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96"/>
      <c r="K333" s="450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96"/>
      <c r="K334" s="450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96"/>
      <c r="K335" s="450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96"/>
      <c r="K336" s="450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96"/>
      <c r="K337" s="450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96"/>
      <c r="K338" s="450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96"/>
      <c r="K339" s="450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465"/>
      <c r="K340" s="466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J329</f>
        <v>126.00590479999998</v>
      </c>
      <c r="K347" s="750" t="s">
        <v>193</v>
      </c>
      <c r="L347" s="725">
        <f>J347</f>
        <v>126.00590479999998</v>
      </c>
      <c r="M347" s="757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192</v>
      </c>
      <c r="D348" s="562"/>
      <c r="E348" s="567"/>
      <c r="F348" s="562"/>
      <c r="G348" s="562"/>
      <c r="H348" s="562"/>
      <c r="I348" s="568"/>
      <c r="J348" s="730">
        <f>J332</f>
        <v>20.230198850544614</v>
      </c>
      <c r="K348" s="750" t="s">
        <v>193</v>
      </c>
      <c r="L348" s="725">
        <f t="shared" ref="L348:L349" si="4">J348</f>
        <v>20.230198850544614</v>
      </c>
      <c r="M348" s="757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>
        <v>3</v>
      </c>
      <c r="B349" s="1013"/>
      <c r="C349" s="566" t="s">
        <v>190</v>
      </c>
      <c r="D349" s="562"/>
      <c r="E349" s="570"/>
      <c r="F349" s="562"/>
      <c r="G349" s="562"/>
      <c r="H349" s="562"/>
      <c r="I349" s="568"/>
      <c r="J349" s="565">
        <f>J325</f>
        <v>1.3259260799999999</v>
      </c>
      <c r="K349" s="750" t="s">
        <v>193</v>
      </c>
      <c r="L349" s="725">
        <f t="shared" si="4"/>
        <v>1.3259260799999999</v>
      </c>
      <c r="M349" s="757" t="s">
        <v>193</v>
      </c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>
        <v>4</v>
      </c>
      <c r="B350" s="1013"/>
      <c r="C350" s="573" t="s">
        <v>227</v>
      </c>
      <c r="D350" s="574"/>
      <c r="E350" s="574"/>
      <c r="F350" s="574"/>
      <c r="G350" s="574"/>
      <c r="H350" s="574"/>
      <c r="I350" s="574"/>
      <c r="J350" s="731">
        <f>J326</f>
        <v>0.73599999999999999</v>
      </c>
      <c r="K350" s="729" t="s">
        <v>212</v>
      </c>
      <c r="L350" s="725">
        <f>J350</f>
        <v>0.73599999999999999</v>
      </c>
      <c r="M350" s="758" t="s">
        <v>212</v>
      </c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>
        <v>5</v>
      </c>
      <c r="B351" s="1013"/>
      <c r="C351" s="576" t="s">
        <v>228</v>
      </c>
      <c r="D351" s="570"/>
      <c r="E351" s="562"/>
      <c r="F351" s="562"/>
      <c r="G351" s="562"/>
      <c r="H351" s="562"/>
      <c r="I351" s="568"/>
      <c r="J351" s="738">
        <f>J331</f>
        <v>78.721724640000005</v>
      </c>
      <c r="K351" s="750" t="s">
        <v>193</v>
      </c>
      <c r="L351" s="725">
        <f>J351</f>
        <v>78.721724640000005</v>
      </c>
      <c r="M351" s="757" t="s">
        <v>193</v>
      </c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81"/>
      <c r="K352" s="582"/>
      <c r="L352" s="625"/>
      <c r="M352" s="623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495"/>
      <c r="K353" s="482"/>
      <c r="L353" s="626"/>
      <c r="M353" s="62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495"/>
      <c r="K354" s="491"/>
      <c r="L354" s="626"/>
      <c r="M354" s="62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495"/>
      <c r="K355" s="503"/>
      <c r="L355" s="626"/>
      <c r="M355" s="62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508"/>
      <c r="K356" s="486"/>
      <c r="L356" s="626"/>
      <c r="M356" s="62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511"/>
      <c r="K357" s="503"/>
      <c r="L357" s="626"/>
      <c r="M357" s="62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511"/>
      <c r="K358" s="503"/>
      <c r="L358" s="626"/>
      <c r="M358" s="62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518"/>
      <c r="K359" s="514"/>
      <c r="L359" s="519"/>
      <c r="M359" s="520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49" t="s">
        <v>220</v>
      </c>
      <c r="B403" s="1050"/>
      <c r="C403" s="398" t="s">
        <v>176</v>
      </c>
      <c r="D403" s="401"/>
      <c r="E403" s="402"/>
      <c r="F403" s="402"/>
      <c r="G403" s="402"/>
      <c r="H403" s="402"/>
      <c r="I403" s="402"/>
      <c r="J403" s="399">
        <f>'[7]M.(8)'!$Q$20*J402</f>
        <v>1.2589091639999999</v>
      </c>
      <c r="K403" s="572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33" t="s">
        <v>221</v>
      </c>
      <c r="B404" s="1034"/>
      <c r="C404" s="1027" t="s">
        <v>213</v>
      </c>
      <c r="D404" s="1028"/>
      <c r="E404" s="1028"/>
      <c r="F404" s="1028"/>
      <c r="G404" s="1028"/>
      <c r="H404" s="1028"/>
      <c r="I404" s="1029"/>
      <c r="J404" s="1051">
        <f>'[7]M.(8)'!$Q$21*J402</f>
        <v>0.69879999999999998</v>
      </c>
      <c r="K404" s="1053" t="s">
        <v>212</v>
      </c>
      <c r="L404" s="1041"/>
      <c r="M404" s="1042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1035"/>
      <c r="B405" s="1036"/>
      <c r="C405" s="1030"/>
      <c r="D405" s="1031"/>
      <c r="E405" s="1031"/>
      <c r="F405" s="1031"/>
      <c r="G405" s="1031"/>
      <c r="H405" s="1031"/>
      <c r="I405" s="1032"/>
      <c r="J405" s="1052"/>
      <c r="K405" s="1054"/>
      <c r="L405" s="1043"/>
      <c r="M405" s="1044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1045" t="s">
        <v>219</v>
      </c>
      <c r="B406" s="1046"/>
      <c r="C406" s="637" t="s">
        <v>211</v>
      </c>
      <c r="D406" s="401"/>
      <c r="E406" s="402"/>
      <c r="F406" s="402"/>
      <c r="G406" s="402"/>
      <c r="H406" s="402"/>
      <c r="I406" s="402"/>
      <c r="J406" s="399">
        <f>'[7]M.(8)'!$Q$24*J402</f>
        <v>233.04630789332501</v>
      </c>
      <c r="K406" s="572" t="s">
        <v>194</v>
      </c>
      <c r="L406" s="999"/>
      <c r="M406" s="1000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1045" t="s">
        <v>218</v>
      </c>
      <c r="B407" s="1046"/>
      <c r="C407" s="637" t="s">
        <v>181</v>
      </c>
      <c r="D407" s="401"/>
      <c r="E407" s="402"/>
      <c r="F407" s="402"/>
      <c r="G407" s="402"/>
      <c r="H407" s="402"/>
      <c r="I407" s="402"/>
      <c r="J407" s="399">
        <f>'[7]M.(8)'!$Q$27*J402</f>
        <v>119.63712808999998</v>
      </c>
      <c r="K407" s="572" t="s">
        <v>215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1045" t="s">
        <v>222</v>
      </c>
      <c r="B408" s="1046"/>
      <c r="C408" s="637" t="s">
        <v>54</v>
      </c>
      <c r="D408" s="401"/>
      <c r="E408" s="402"/>
      <c r="F408" s="402"/>
      <c r="G408" s="402"/>
      <c r="H408" s="402"/>
      <c r="I408" s="402"/>
      <c r="J408" s="703">
        <f>'[7]M.(8)'!$Q$28*J402</f>
        <v>187.86539200000001</v>
      </c>
      <c r="K408" s="572" t="s">
        <v>194</v>
      </c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1047" t="s">
        <v>223</v>
      </c>
      <c r="B409" s="1048"/>
      <c r="C409" s="696" t="s">
        <v>217</v>
      </c>
      <c r="D409" s="697"/>
      <c r="E409" s="698"/>
      <c r="F409" s="698"/>
      <c r="G409" s="698"/>
      <c r="H409" s="698"/>
      <c r="I409" s="698"/>
      <c r="J409" s="704">
        <f>'[7]M.(8)'!$Q$34*J402</f>
        <v>74.742854862000002</v>
      </c>
      <c r="K409" s="572" t="s">
        <v>215</v>
      </c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1047" t="s">
        <v>224</v>
      </c>
      <c r="B410" s="1048"/>
      <c r="C410" s="696" t="s">
        <v>74</v>
      </c>
      <c r="D410" s="697"/>
      <c r="E410" s="698"/>
      <c r="F410" s="698"/>
      <c r="G410" s="698"/>
      <c r="H410" s="698"/>
      <c r="I410" s="698"/>
      <c r="J410" s="692">
        <f>'[7]M.(8)'!$Q$44*J402</f>
        <v>19.207694234729043</v>
      </c>
      <c r="K410" s="572" t="s">
        <v>215</v>
      </c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96"/>
      <c r="K411" s="450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96"/>
      <c r="K412" s="450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96"/>
      <c r="K413" s="450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96"/>
      <c r="K414" s="450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96"/>
      <c r="K415" s="450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96"/>
      <c r="K416" s="450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96"/>
      <c r="K417" s="450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465"/>
      <c r="K418" s="466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J407</f>
        <v>119.63712808999998</v>
      </c>
      <c r="K425" s="750" t="s">
        <v>193</v>
      </c>
      <c r="L425" s="725">
        <f>J425</f>
        <v>119.63712808999998</v>
      </c>
      <c r="M425" s="757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192</v>
      </c>
      <c r="D426" s="562"/>
      <c r="E426" s="567"/>
      <c r="F426" s="562"/>
      <c r="G426" s="562"/>
      <c r="H426" s="562"/>
      <c r="I426" s="568"/>
      <c r="J426" s="730">
        <f>J410</f>
        <v>19.207694234729043</v>
      </c>
      <c r="K426" s="750" t="s">
        <v>193</v>
      </c>
      <c r="L426" s="725">
        <f t="shared" ref="L426:L427" si="5">J426</f>
        <v>19.207694234729043</v>
      </c>
      <c r="M426" s="757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>
        <v>3</v>
      </c>
      <c r="B427" s="1013"/>
      <c r="C427" s="566" t="s">
        <v>190</v>
      </c>
      <c r="D427" s="562"/>
      <c r="E427" s="570"/>
      <c r="F427" s="562"/>
      <c r="G427" s="562"/>
      <c r="H427" s="562"/>
      <c r="I427" s="568"/>
      <c r="J427" s="565">
        <f>J403</f>
        <v>1.2589091639999999</v>
      </c>
      <c r="K427" s="750" t="s">
        <v>193</v>
      </c>
      <c r="L427" s="725">
        <f t="shared" si="5"/>
        <v>1.2589091639999999</v>
      </c>
      <c r="M427" s="757" t="s">
        <v>193</v>
      </c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>
        <v>4</v>
      </c>
      <c r="B428" s="1013"/>
      <c r="C428" s="573" t="s">
        <v>227</v>
      </c>
      <c r="D428" s="574"/>
      <c r="E428" s="574"/>
      <c r="F428" s="574"/>
      <c r="G428" s="574"/>
      <c r="H428" s="574"/>
      <c r="I428" s="574"/>
      <c r="J428" s="731">
        <f>J404</f>
        <v>0.69879999999999998</v>
      </c>
      <c r="K428" s="729" t="s">
        <v>212</v>
      </c>
      <c r="L428" s="725">
        <f>J428</f>
        <v>0.69879999999999998</v>
      </c>
      <c r="M428" s="758" t="s">
        <v>212</v>
      </c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>
        <v>5</v>
      </c>
      <c r="B429" s="1013"/>
      <c r="C429" s="576" t="s">
        <v>228</v>
      </c>
      <c r="D429" s="570"/>
      <c r="E429" s="562"/>
      <c r="F429" s="562"/>
      <c r="G429" s="562"/>
      <c r="H429" s="562"/>
      <c r="I429" s="568"/>
      <c r="J429" s="738">
        <f>J409</f>
        <v>74.742854862000002</v>
      </c>
      <c r="K429" s="750" t="s">
        <v>193</v>
      </c>
      <c r="L429" s="725">
        <f>J429</f>
        <v>74.742854862000002</v>
      </c>
      <c r="M429" s="757" t="s">
        <v>193</v>
      </c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81"/>
      <c r="K430" s="582"/>
      <c r="L430" s="625"/>
      <c r="M430" s="623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495"/>
      <c r="K431" s="482"/>
      <c r="L431" s="626"/>
      <c r="M431" s="62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495"/>
      <c r="K432" s="491"/>
      <c r="L432" s="626"/>
      <c r="M432" s="62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495"/>
      <c r="K433" s="503"/>
      <c r="L433" s="626"/>
      <c r="M433" s="62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508"/>
      <c r="K434" s="486"/>
      <c r="L434" s="626"/>
      <c r="M434" s="62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511"/>
      <c r="K435" s="503"/>
      <c r="L435" s="626"/>
      <c r="M435" s="62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511"/>
      <c r="K436" s="503"/>
      <c r="L436" s="626"/>
      <c r="M436" s="62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518"/>
      <c r="K437" s="514"/>
      <c r="L437" s="519"/>
      <c r="M437" s="520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49" t="s">
        <v>220</v>
      </c>
      <c r="B481" s="1050"/>
      <c r="C481" s="398" t="s">
        <v>176</v>
      </c>
      <c r="D481" s="401"/>
      <c r="E481" s="402"/>
      <c r="F481" s="402"/>
      <c r="G481" s="402"/>
      <c r="H481" s="402"/>
      <c r="I481" s="402"/>
      <c r="J481" s="399">
        <f>'[7]M.(8)'!$Q$20*J480</f>
        <v>1.2608007705000002</v>
      </c>
      <c r="K481" s="572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33" t="s">
        <v>221</v>
      </c>
      <c r="B482" s="1034"/>
      <c r="C482" s="1027" t="s">
        <v>213</v>
      </c>
      <c r="D482" s="1028"/>
      <c r="E482" s="1028"/>
      <c r="F482" s="1028"/>
      <c r="G482" s="1028"/>
      <c r="H482" s="1028"/>
      <c r="I482" s="1029"/>
      <c r="J482" s="1051">
        <f>'[7]M.(8)'!$Q$21*J480</f>
        <v>0.69985000000000008</v>
      </c>
      <c r="K482" s="1053" t="s">
        <v>212</v>
      </c>
      <c r="L482" s="1041"/>
      <c r="M482" s="1042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1035"/>
      <c r="B483" s="1036"/>
      <c r="C483" s="1030"/>
      <c r="D483" s="1031"/>
      <c r="E483" s="1031"/>
      <c r="F483" s="1031"/>
      <c r="G483" s="1031"/>
      <c r="H483" s="1031"/>
      <c r="I483" s="1032"/>
      <c r="J483" s="1052"/>
      <c r="K483" s="1054"/>
      <c r="L483" s="1043"/>
      <c r="M483" s="1044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1045" t="s">
        <v>219</v>
      </c>
      <c r="B484" s="1046"/>
      <c r="C484" s="637" t="s">
        <v>211</v>
      </c>
      <c r="D484" s="401"/>
      <c r="E484" s="402"/>
      <c r="F484" s="402"/>
      <c r="G484" s="402"/>
      <c r="H484" s="402"/>
      <c r="I484" s="402"/>
      <c r="J484" s="399">
        <f>'[7]M.(8)'!$Q$24*J480</f>
        <v>233.3964776461699</v>
      </c>
      <c r="K484" s="572" t="s">
        <v>194</v>
      </c>
      <c r="L484" s="999"/>
      <c r="M484" s="1000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1045" t="s">
        <v>218</v>
      </c>
      <c r="B485" s="1046"/>
      <c r="C485" s="637" t="s">
        <v>181</v>
      </c>
      <c r="D485" s="401"/>
      <c r="E485" s="402"/>
      <c r="F485" s="402"/>
      <c r="G485" s="402"/>
      <c r="H485" s="402"/>
      <c r="I485" s="402"/>
      <c r="J485" s="399">
        <f>'[7]M.(8)'!$Q$27*J480</f>
        <v>119.81689194875</v>
      </c>
      <c r="K485" s="572" t="s">
        <v>215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1045" t="s">
        <v>222</v>
      </c>
      <c r="B486" s="1046"/>
      <c r="C486" s="637" t="s">
        <v>54</v>
      </c>
      <c r="D486" s="401"/>
      <c r="E486" s="402"/>
      <c r="F486" s="402"/>
      <c r="G486" s="402"/>
      <c r="H486" s="402"/>
      <c r="I486" s="402"/>
      <c r="J486" s="703">
        <f>'[7]M.(8)'!$Q$28*J480</f>
        <v>188.14767400000002</v>
      </c>
      <c r="K486" s="572" t="s">
        <v>194</v>
      </c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1047" t="s">
        <v>223</v>
      </c>
      <c r="B487" s="1048"/>
      <c r="C487" s="696" t="s">
        <v>217</v>
      </c>
      <c r="D487" s="697"/>
      <c r="E487" s="698"/>
      <c r="F487" s="698"/>
      <c r="G487" s="698"/>
      <c r="H487" s="698"/>
      <c r="I487" s="698"/>
      <c r="J487" s="704">
        <f>'[7]M.(8)'!$Q$34*J480</f>
        <v>74.855161670250013</v>
      </c>
      <c r="K487" s="572" t="s">
        <v>215</v>
      </c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1047" t="s">
        <v>224</v>
      </c>
      <c r="B488" s="1048"/>
      <c r="C488" s="696" t="s">
        <v>74</v>
      </c>
      <c r="D488" s="697"/>
      <c r="E488" s="698"/>
      <c r="F488" s="698"/>
      <c r="G488" s="698"/>
      <c r="H488" s="698"/>
      <c r="I488" s="698"/>
      <c r="J488" s="692">
        <f>'[7]M.(8)'!$Q$44*J480</f>
        <v>19.236555252110936</v>
      </c>
      <c r="K488" s="572" t="s">
        <v>215</v>
      </c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96"/>
      <c r="K489" s="450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96"/>
      <c r="K490" s="450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96"/>
      <c r="K491" s="450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96"/>
      <c r="K492" s="450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96"/>
      <c r="K493" s="450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96"/>
      <c r="K494" s="450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96"/>
      <c r="K495" s="450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465"/>
      <c r="K496" s="466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J485</f>
        <v>119.81689194875</v>
      </c>
      <c r="K503" s="750" t="s">
        <v>193</v>
      </c>
      <c r="L503" s="725">
        <f>J503</f>
        <v>119.81689194875</v>
      </c>
      <c r="M503" s="757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192</v>
      </c>
      <c r="D504" s="562"/>
      <c r="E504" s="567"/>
      <c r="F504" s="562"/>
      <c r="G504" s="562"/>
      <c r="H504" s="562"/>
      <c r="I504" s="568"/>
      <c r="J504" s="730">
        <f>J488</f>
        <v>19.236555252110936</v>
      </c>
      <c r="K504" s="750" t="s">
        <v>193</v>
      </c>
      <c r="L504" s="725">
        <f t="shared" ref="L504:L505" si="6">J504</f>
        <v>19.236555252110936</v>
      </c>
      <c r="M504" s="757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>
        <v>3</v>
      </c>
      <c r="B505" s="1013"/>
      <c r="C505" s="566" t="s">
        <v>190</v>
      </c>
      <c r="D505" s="562"/>
      <c r="E505" s="570"/>
      <c r="F505" s="562"/>
      <c r="G505" s="562"/>
      <c r="H505" s="562"/>
      <c r="I505" s="568"/>
      <c r="J505" s="565">
        <f>J481</f>
        <v>1.2608007705000002</v>
      </c>
      <c r="K505" s="750" t="s">
        <v>193</v>
      </c>
      <c r="L505" s="725">
        <f t="shared" si="6"/>
        <v>1.2608007705000002</v>
      </c>
      <c r="M505" s="757" t="s">
        <v>193</v>
      </c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>
        <v>4</v>
      </c>
      <c r="B506" s="1013"/>
      <c r="C506" s="573" t="s">
        <v>227</v>
      </c>
      <c r="D506" s="574"/>
      <c r="E506" s="574"/>
      <c r="F506" s="574"/>
      <c r="G506" s="574"/>
      <c r="H506" s="574"/>
      <c r="I506" s="574"/>
      <c r="J506" s="731">
        <f>J482</f>
        <v>0.69985000000000008</v>
      </c>
      <c r="K506" s="729" t="s">
        <v>212</v>
      </c>
      <c r="L506" s="725">
        <f>J506</f>
        <v>0.69985000000000008</v>
      </c>
      <c r="M506" s="758" t="s">
        <v>212</v>
      </c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>
        <v>5</v>
      </c>
      <c r="B507" s="1013"/>
      <c r="C507" s="576" t="s">
        <v>228</v>
      </c>
      <c r="D507" s="570"/>
      <c r="E507" s="562"/>
      <c r="F507" s="562"/>
      <c r="G507" s="562"/>
      <c r="H507" s="562"/>
      <c r="I507" s="568"/>
      <c r="J507" s="738">
        <f>J487</f>
        <v>74.855161670250013</v>
      </c>
      <c r="K507" s="750" t="s">
        <v>193</v>
      </c>
      <c r="L507" s="725">
        <f>J507</f>
        <v>74.855161670250013</v>
      </c>
      <c r="M507" s="757" t="s">
        <v>193</v>
      </c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81"/>
      <c r="K508" s="582"/>
      <c r="L508" s="625"/>
      <c r="M508" s="623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495"/>
      <c r="K509" s="482"/>
      <c r="L509" s="626"/>
      <c r="M509" s="62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495"/>
      <c r="K510" s="491"/>
      <c r="L510" s="626"/>
      <c r="M510" s="62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495"/>
      <c r="K511" s="503"/>
      <c r="L511" s="626"/>
      <c r="M511" s="62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508"/>
      <c r="K512" s="486"/>
      <c r="L512" s="626"/>
      <c r="M512" s="62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511"/>
      <c r="K513" s="503"/>
      <c r="L513" s="626"/>
      <c r="M513" s="62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511"/>
      <c r="K514" s="503"/>
      <c r="L514" s="626"/>
      <c r="M514" s="62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518"/>
      <c r="K515" s="514"/>
      <c r="L515" s="519"/>
      <c r="M515" s="520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58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L16:M16"/>
    <mergeCell ref="U16:V16"/>
    <mergeCell ref="W16:Y16"/>
    <mergeCell ref="A17:B17"/>
    <mergeCell ref="L17:M17"/>
    <mergeCell ref="U17:V17"/>
    <mergeCell ref="W17:Y17"/>
    <mergeCell ref="AA13:AD13"/>
    <mergeCell ref="A14:B15"/>
    <mergeCell ref="C14:I15"/>
    <mergeCell ref="J14:J15"/>
    <mergeCell ref="K14:K15"/>
    <mergeCell ref="L14:M15"/>
    <mergeCell ref="U14:V14"/>
    <mergeCell ref="W14:Y14"/>
    <mergeCell ref="U15:V15"/>
    <mergeCell ref="W15:Y15"/>
    <mergeCell ref="A13:B13"/>
    <mergeCell ref="L13:M13"/>
    <mergeCell ref="U13:V13"/>
    <mergeCell ref="W13:Y13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5:B95"/>
    <mergeCell ref="L95:M95"/>
    <mergeCell ref="U95:V95"/>
    <mergeCell ref="W95:Y95"/>
    <mergeCell ref="A96:B96"/>
    <mergeCell ref="L96:M96"/>
    <mergeCell ref="U96:V96"/>
    <mergeCell ref="W96:Y96"/>
    <mergeCell ref="W92:Y92"/>
    <mergeCell ref="U93:V93"/>
    <mergeCell ref="W93:Y93"/>
    <mergeCell ref="A94:B94"/>
    <mergeCell ref="L94:M94"/>
    <mergeCell ref="U94:V94"/>
    <mergeCell ref="W94:Y94"/>
    <mergeCell ref="A92:B93"/>
    <mergeCell ref="C92:I93"/>
    <mergeCell ref="J92:J93"/>
    <mergeCell ref="K92:K93"/>
    <mergeCell ref="L92:M93"/>
    <mergeCell ref="U92:V92"/>
    <mergeCell ref="A99:B99"/>
    <mergeCell ref="L99:M99"/>
    <mergeCell ref="U99:V99"/>
    <mergeCell ref="W99:Y99"/>
    <mergeCell ref="A100:B100"/>
    <mergeCell ref="L100:M100"/>
    <mergeCell ref="U100:V100"/>
    <mergeCell ref="W100:Y100"/>
    <mergeCell ref="A97:B97"/>
    <mergeCell ref="L97:M97"/>
    <mergeCell ref="U97:V97"/>
    <mergeCell ref="W97:Y97"/>
    <mergeCell ref="A98:B98"/>
    <mergeCell ref="L98:M98"/>
    <mergeCell ref="U98:V98"/>
    <mergeCell ref="W98:Y98"/>
    <mergeCell ref="A103:B103"/>
    <mergeCell ref="L103:M103"/>
    <mergeCell ref="U103:V103"/>
    <mergeCell ref="W103:Y103"/>
    <mergeCell ref="A104:B104"/>
    <mergeCell ref="L104:M104"/>
    <mergeCell ref="U104:V104"/>
    <mergeCell ref="W104:Y104"/>
    <mergeCell ref="A101:B101"/>
    <mergeCell ref="L101:M101"/>
    <mergeCell ref="U101:V101"/>
    <mergeCell ref="W101:Y101"/>
    <mergeCell ref="A102:B102"/>
    <mergeCell ref="L102:M102"/>
    <mergeCell ref="U102:V102"/>
    <mergeCell ref="W102:Y102"/>
    <mergeCell ref="U107:V107"/>
    <mergeCell ref="W107:Y107"/>
    <mergeCell ref="U108:V108"/>
    <mergeCell ref="W108:Y108"/>
    <mergeCell ref="U109:V109"/>
    <mergeCell ref="W109:Y109"/>
    <mergeCell ref="A105:B105"/>
    <mergeCell ref="L105:M105"/>
    <mergeCell ref="U105:V105"/>
    <mergeCell ref="W105:Y105"/>
    <mergeCell ref="U106:V106"/>
    <mergeCell ref="W106:Y106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3:B173"/>
    <mergeCell ref="L173:M173"/>
    <mergeCell ref="U173:V173"/>
    <mergeCell ref="W173:Y173"/>
    <mergeCell ref="A174:B174"/>
    <mergeCell ref="L174:M174"/>
    <mergeCell ref="U174:V174"/>
    <mergeCell ref="W174:Y174"/>
    <mergeCell ref="W170:Y170"/>
    <mergeCell ref="U171:V171"/>
    <mergeCell ref="W171:Y171"/>
    <mergeCell ref="A172:B172"/>
    <mergeCell ref="L172:M172"/>
    <mergeCell ref="U172:V172"/>
    <mergeCell ref="W172:Y172"/>
    <mergeCell ref="A170:B171"/>
    <mergeCell ref="C170:I171"/>
    <mergeCell ref="J170:J171"/>
    <mergeCell ref="K170:K171"/>
    <mergeCell ref="L170:M171"/>
    <mergeCell ref="U170:V170"/>
    <mergeCell ref="A177:B177"/>
    <mergeCell ref="L177:M177"/>
    <mergeCell ref="U177:V177"/>
    <mergeCell ref="W177:Y177"/>
    <mergeCell ref="A178:B178"/>
    <mergeCell ref="L178:M178"/>
    <mergeCell ref="U178:V178"/>
    <mergeCell ref="W178:Y178"/>
    <mergeCell ref="A175:B175"/>
    <mergeCell ref="L175:M175"/>
    <mergeCell ref="U175:V175"/>
    <mergeCell ref="W175:Y175"/>
    <mergeCell ref="A176:B176"/>
    <mergeCell ref="L176:M176"/>
    <mergeCell ref="U176:V176"/>
    <mergeCell ref="W176:Y176"/>
    <mergeCell ref="A181:B181"/>
    <mergeCell ref="L181:M181"/>
    <mergeCell ref="U181:V181"/>
    <mergeCell ref="W181:Y181"/>
    <mergeCell ref="A182:B182"/>
    <mergeCell ref="L182:M182"/>
    <mergeCell ref="U182:V182"/>
    <mergeCell ref="W182:Y182"/>
    <mergeCell ref="A179:B179"/>
    <mergeCell ref="L179:M179"/>
    <mergeCell ref="U179:V179"/>
    <mergeCell ref="W179:Y179"/>
    <mergeCell ref="A180:B180"/>
    <mergeCell ref="L180:M180"/>
    <mergeCell ref="U180:V180"/>
    <mergeCell ref="W180:Y180"/>
    <mergeCell ref="U185:V185"/>
    <mergeCell ref="W185:Y185"/>
    <mergeCell ref="U186:V186"/>
    <mergeCell ref="W186:Y186"/>
    <mergeCell ref="U187:V187"/>
    <mergeCell ref="W187:Y187"/>
    <mergeCell ref="A183:B183"/>
    <mergeCell ref="L183:M183"/>
    <mergeCell ref="U183:V183"/>
    <mergeCell ref="W183:Y183"/>
    <mergeCell ref="U184:V184"/>
    <mergeCell ref="W184:Y184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A188:B189"/>
    <mergeCell ref="C188:I189"/>
    <mergeCell ref="J188:K189"/>
    <mergeCell ref="L188:M189"/>
    <mergeCell ref="U188:V188"/>
    <mergeCell ref="W188:Y188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A251:B251"/>
    <mergeCell ref="L251:M251"/>
    <mergeCell ref="U251:V251"/>
    <mergeCell ref="W251:Y251"/>
    <mergeCell ref="A252:B252"/>
    <mergeCell ref="L252:M252"/>
    <mergeCell ref="U252:V252"/>
    <mergeCell ref="W252:Y252"/>
    <mergeCell ref="W248:Y248"/>
    <mergeCell ref="U249:V249"/>
    <mergeCell ref="W249:Y249"/>
    <mergeCell ref="A250:B250"/>
    <mergeCell ref="L250:M250"/>
    <mergeCell ref="U250:V250"/>
    <mergeCell ref="W250:Y250"/>
    <mergeCell ref="A248:B249"/>
    <mergeCell ref="C248:I249"/>
    <mergeCell ref="J248:J249"/>
    <mergeCell ref="K248:K249"/>
    <mergeCell ref="L248:M249"/>
    <mergeCell ref="U248:V248"/>
    <mergeCell ref="A255:B255"/>
    <mergeCell ref="L255:M255"/>
    <mergeCell ref="U255:V255"/>
    <mergeCell ref="W255:Y255"/>
    <mergeCell ref="A256:B256"/>
    <mergeCell ref="L256:M256"/>
    <mergeCell ref="U256:V256"/>
    <mergeCell ref="W256:Y256"/>
    <mergeCell ref="A253:B253"/>
    <mergeCell ref="L253:M253"/>
    <mergeCell ref="U253:V253"/>
    <mergeCell ref="W253:Y253"/>
    <mergeCell ref="A254:B254"/>
    <mergeCell ref="L254:M254"/>
    <mergeCell ref="U254:V254"/>
    <mergeCell ref="W254:Y254"/>
    <mergeCell ref="A259:B259"/>
    <mergeCell ref="L259:M259"/>
    <mergeCell ref="U259:V259"/>
    <mergeCell ref="W259:Y259"/>
    <mergeCell ref="A260:B260"/>
    <mergeCell ref="L260:M260"/>
    <mergeCell ref="U260:V260"/>
    <mergeCell ref="W260:Y260"/>
    <mergeCell ref="A257:B257"/>
    <mergeCell ref="L257:M257"/>
    <mergeCell ref="U257:V257"/>
    <mergeCell ref="W257:Y257"/>
    <mergeCell ref="A258:B258"/>
    <mergeCell ref="L258:M258"/>
    <mergeCell ref="U258:V258"/>
    <mergeCell ref="W258:Y258"/>
    <mergeCell ref="U263:V263"/>
    <mergeCell ref="W263:Y263"/>
    <mergeCell ref="U264:V264"/>
    <mergeCell ref="W264:Y264"/>
    <mergeCell ref="U265:V265"/>
    <mergeCell ref="W265:Y265"/>
    <mergeCell ref="A261:B261"/>
    <mergeCell ref="L261:M261"/>
    <mergeCell ref="U261:V261"/>
    <mergeCell ref="W261:Y261"/>
    <mergeCell ref="U262:V262"/>
    <mergeCell ref="W262:Y262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A266:B267"/>
    <mergeCell ref="C266:I267"/>
    <mergeCell ref="J266:K267"/>
    <mergeCell ref="L266:M267"/>
    <mergeCell ref="U266:V266"/>
    <mergeCell ref="W266:Y266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A329:B329"/>
    <mergeCell ref="L329:M329"/>
    <mergeCell ref="U329:V329"/>
    <mergeCell ref="W329:Y329"/>
    <mergeCell ref="A330:B330"/>
    <mergeCell ref="L330:M330"/>
    <mergeCell ref="U330:V330"/>
    <mergeCell ref="W330:Y330"/>
    <mergeCell ref="W326:Y326"/>
    <mergeCell ref="U327:V327"/>
    <mergeCell ref="W327:Y327"/>
    <mergeCell ref="A328:B328"/>
    <mergeCell ref="L328:M328"/>
    <mergeCell ref="U328:V328"/>
    <mergeCell ref="W328:Y328"/>
    <mergeCell ref="A326:B327"/>
    <mergeCell ref="C326:I327"/>
    <mergeCell ref="J326:J327"/>
    <mergeCell ref="K326:K327"/>
    <mergeCell ref="L326:M327"/>
    <mergeCell ref="U326:V326"/>
    <mergeCell ref="A333:B333"/>
    <mergeCell ref="L333:M333"/>
    <mergeCell ref="U333:V333"/>
    <mergeCell ref="W333:Y333"/>
    <mergeCell ref="A334:B334"/>
    <mergeCell ref="L334:M334"/>
    <mergeCell ref="U334:V334"/>
    <mergeCell ref="W334:Y334"/>
    <mergeCell ref="A331:B331"/>
    <mergeCell ref="L331:M331"/>
    <mergeCell ref="U331:V331"/>
    <mergeCell ref="W331:Y331"/>
    <mergeCell ref="A332:B332"/>
    <mergeCell ref="L332:M332"/>
    <mergeCell ref="U332:V332"/>
    <mergeCell ref="W332:Y332"/>
    <mergeCell ref="A337:B337"/>
    <mergeCell ref="L337:M337"/>
    <mergeCell ref="U337:V337"/>
    <mergeCell ref="W337:Y337"/>
    <mergeCell ref="A338:B338"/>
    <mergeCell ref="L338:M338"/>
    <mergeCell ref="U338:V338"/>
    <mergeCell ref="W338:Y338"/>
    <mergeCell ref="A335:B335"/>
    <mergeCell ref="L335:M335"/>
    <mergeCell ref="U335:V335"/>
    <mergeCell ref="W335:Y335"/>
    <mergeCell ref="A336:B336"/>
    <mergeCell ref="L336:M336"/>
    <mergeCell ref="U336:V336"/>
    <mergeCell ref="W336:Y336"/>
    <mergeCell ref="U341:V341"/>
    <mergeCell ref="W341:Y341"/>
    <mergeCell ref="U342:V342"/>
    <mergeCell ref="W342:Y342"/>
    <mergeCell ref="U343:V343"/>
    <mergeCell ref="W343:Y343"/>
    <mergeCell ref="A339:B339"/>
    <mergeCell ref="L339:M339"/>
    <mergeCell ref="U339:V339"/>
    <mergeCell ref="W339:Y339"/>
    <mergeCell ref="U340:V340"/>
    <mergeCell ref="W340:Y340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A344:B345"/>
    <mergeCell ref="C344:I345"/>
    <mergeCell ref="J344:K345"/>
    <mergeCell ref="L344:M345"/>
    <mergeCell ref="U344:V344"/>
    <mergeCell ref="W344:Y344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A407:B407"/>
    <mergeCell ref="L407:M407"/>
    <mergeCell ref="U407:V407"/>
    <mergeCell ref="W407:Y407"/>
    <mergeCell ref="A408:B408"/>
    <mergeCell ref="L408:M408"/>
    <mergeCell ref="U408:V408"/>
    <mergeCell ref="W408:Y408"/>
    <mergeCell ref="W404:Y404"/>
    <mergeCell ref="U405:V405"/>
    <mergeCell ref="W405:Y405"/>
    <mergeCell ref="A406:B406"/>
    <mergeCell ref="L406:M406"/>
    <mergeCell ref="U406:V406"/>
    <mergeCell ref="W406:Y406"/>
    <mergeCell ref="A404:B405"/>
    <mergeCell ref="C404:I405"/>
    <mergeCell ref="J404:J405"/>
    <mergeCell ref="K404:K405"/>
    <mergeCell ref="L404:M405"/>
    <mergeCell ref="U404:V404"/>
    <mergeCell ref="A411:B411"/>
    <mergeCell ref="L411:M411"/>
    <mergeCell ref="U411:V411"/>
    <mergeCell ref="W411:Y411"/>
    <mergeCell ref="A412:B412"/>
    <mergeCell ref="L412:M412"/>
    <mergeCell ref="U412:V412"/>
    <mergeCell ref="W412:Y412"/>
    <mergeCell ref="A409:B409"/>
    <mergeCell ref="L409:M409"/>
    <mergeCell ref="U409:V409"/>
    <mergeCell ref="W409:Y409"/>
    <mergeCell ref="A410:B410"/>
    <mergeCell ref="L410:M410"/>
    <mergeCell ref="U410:V410"/>
    <mergeCell ref="W410:Y410"/>
    <mergeCell ref="A415:B415"/>
    <mergeCell ref="L415:M415"/>
    <mergeCell ref="U415:V415"/>
    <mergeCell ref="W415:Y415"/>
    <mergeCell ref="A416:B416"/>
    <mergeCell ref="L416:M416"/>
    <mergeCell ref="U416:V416"/>
    <mergeCell ref="W416:Y416"/>
    <mergeCell ref="A413:B413"/>
    <mergeCell ref="L413:M413"/>
    <mergeCell ref="U413:V413"/>
    <mergeCell ref="W413:Y413"/>
    <mergeCell ref="A414:B414"/>
    <mergeCell ref="L414:M414"/>
    <mergeCell ref="U414:V414"/>
    <mergeCell ref="W414:Y414"/>
    <mergeCell ref="U419:V419"/>
    <mergeCell ref="W419:Y419"/>
    <mergeCell ref="U420:V420"/>
    <mergeCell ref="W420:Y420"/>
    <mergeCell ref="U421:V421"/>
    <mergeCell ref="W421:Y421"/>
    <mergeCell ref="A417:B417"/>
    <mergeCell ref="L417:M417"/>
    <mergeCell ref="U417:V417"/>
    <mergeCell ref="W417:Y417"/>
    <mergeCell ref="U418:V418"/>
    <mergeCell ref="W418:Y418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A422:B423"/>
    <mergeCell ref="C422:I423"/>
    <mergeCell ref="J422:K423"/>
    <mergeCell ref="L422:M423"/>
    <mergeCell ref="U422:V422"/>
    <mergeCell ref="W422:Y422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A485:B485"/>
    <mergeCell ref="L485:M485"/>
    <mergeCell ref="U485:V485"/>
    <mergeCell ref="W485:Y485"/>
    <mergeCell ref="A486:B486"/>
    <mergeCell ref="L486:M486"/>
    <mergeCell ref="U486:V486"/>
    <mergeCell ref="W486:Y486"/>
    <mergeCell ref="W482:Y482"/>
    <mergeCell ref="U483:V483"/>
    <mergeCell ref="W483:Y483"/>
    <mergeCell ref="A484:B484"/>
    <mergeCell ref="L484:M484"/>
    <mergeCell ref="U484:V484"/>
    <mergeCell ref="W484:Y484"/>
    <mergeCell ref="A482:B483"/>
    <mergeCell ref="C482:I483"/>
    <mergeCell ref="J482:J483"/>
    <mergeCell ref="K482:K483"/>
    <mergeCell ref="L482:M483"/>
    <mergeCell ref="U482:V482"/>
    <mergeCell ref="A489:B489"/>
    <mergeCell ref="L489:M489"/>
    <mergeCell ref="U489:V489"/>
    <mergeCell ref="W489:Y489"/>
    <mergeCell ref="A490:B490"/>
    <mergeCell ref="L490:M490"/>
    <mergeCell ref="U490:V490"/>
    <mergeCell ref="W490:Y490"/>
    <mergeCell ref="A487:B487"/>
    <mergeCell ref="L487:M487"/>
    <mergeCell ref="U487:V487"/>
    <mergeCell ref="W487:Y487"/>
    <mergeCell ref="A488:B488"/>
    <mergeCell ref="L488:M488"/>
    <mergeCell ref="U488:V488"/>
    <mergeCell ref="W488:Y488"/>
    <mergeCell ref="A493:B493"/>
    <mergeCell ref="L493:M493"/>
    <mergeCell ref="U493:V493"/>
    <mergeCell ref="W493:Y493"/>
    <mergeCell ref="A494:B494"/>
    <mergeCell ref="L494:M494"/>
    <mergeCell ref="U494:V494"/>
    <mergeCell ref="W494:Y494"/>
    <mergeCell ref="A491:B491"/>
    <mergeCell ref="L491:M491"/>
    <mergeCell ref="U491:V491"/>
    <mergeCell ref="W491:Y491"/>
    <mergeCell ref="A492:B492"/>
    <mergeCell ref="L492:M492"/>
    <mergeCell ref="U492:V492"/>
    <mergeCell ref="W492:Y492"/>
    <mergeCell ref="U497:V497"/>
    <mergeCell ref="W497:Y497"/>
    <mergeCell ref="U498:V498"/>
    <mergeCell ref="W498:Y498"/>
    <mergeCell ref="U499:V499"/>
    <mergeCell ref="W499:Y499"/>
    <mergeCell ref="A495:B495"/>
    <mergeCell ref="L495:M495"/>
    <mergeCell ref="U495:V495"/>
    <mergeCell ref="W495:Y495"/>
    <mergeCell ref="U496:V496"/>
    <mergeCell ref="W496:Y496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A500:B501"/>
    <mergeCell ref="C500:I501"/>
    <mergeCell ref="J500:K501"/>
    <mergeCell ref="L500:M501"/>
    <mergeCell ref="U500:V500"/>
    <mergeCell ref="W500:Y500"/>
    <mergeCell ref="A507:B507"/>
    <mergeCell ref="U507:V507"/>
    <mergeCell ref="W507:Y507"/>
    <mergeCell ref="A508:B508"/>
    <mergeCell ref="U508:V508"/>
    <mergeCell ref="W508:Y508"/>
    <mergeCell ref="A505:B505"/>
    <mergeCell ref="U505:V505"/>
    <mergeCell ref="W505:Y505"/>
    <mergeCell ref="A506:B506"/>
    <mergeCell ref="U506:V506"/>
    <mergeCell ref="W506:Y506"/>
    <mergeCell ref="U517:V517"/>
    <mergeCell ref="U518:V518"/>
    <mergeCell ref="A519:H520"/>
    <mergeCell ref="I519:J520"/>
    <mergeCell ref="U519:V519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H544:R544"/>
    <mergeCell ref="T544:Y544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topLeftCell="A480" zoomScale="85" zoomScaleSheetLayoutView="85" workbookViewId="0">
      <selection activeCell="H495" sqref="H495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49" t="s">
        <v>220</v>
      </c>
      <c r="B13" s="1050"/>
      <c r="C13" s="398" t="s">
        <v>176</v>
      </c>
      <c r="D13" s="401"/>
      <c r="E13" s="402"/>
      <c r="F13" s="402"/>
      <c r="G13" s="402"/>
      <c r="H13" s="402"/>
      <c r="I13" s="402"/>
      <c r="J13" s="399">
        <f>'[7]M.(9)'!$Q$20*J12</f>
        <v>1.3115138400000002</v>
      </c>
      <c r="K13" s="572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33" t="s">
        <v>221</v>
      </c>
      <c r="B14" s="1034"/>
      <c r="C14" s="1027" t="s">
        <v>213</v>
      </c>
      <c r="D14" s="1028"/>
      <c r="E14" s="1028"/>
      <c r="F14" s="1028"/>
      <c r="G14" s="1028"/>
      <c r="H14" s="1028"/>
      <c r="I14" s="1029"/>
      <c r="J14" s="1051">
        <f>'[7]M.(9)'!$Q$21*J12</f>
        <v>0.56000000000000005</v>
      </c>
      <c r="K14" s="1053" t="s">
        <v>212</v>
      </c>
      <c r="L14" s="1041"/>
      <c r="M14" s="1042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1035"/>
      <c r="B15" s="1036"/>
      <c r="C15" s="1030"/>
      <c r="D15" s="1031"/>
      <c r="E15" s="1031"/>
      <c r="F15" s="1031"/>
      <c r="G15" s="1031"/>
      <c r="H15" s="1031"/>
      <c r="I15" s="1032"/>
      <c r="J15" s="1052"/>
      <c r="K15" s="1054"/>
      <c r="L15" s="1043"/>
      <c r="M15" s="1044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1045" t="s">
        <v>219</v>
      </c>
      <c r="B16" s="1046"/>
      <c r="C16" s="637" t="s">
        <v>211</v>
      </c>
      <c r="D16" s="401"/>
      <c r="E16" s="402"/>
      <c r="F16" s="402"/>
      <c r="G16" s="402"/>
      <c r="H16" s="402"/>
      <c r="I16" s="402"/>
      <c r="J16" s="399">
        <f>'[7]M.(9)'!$Q$24*J12</f>
        <v>333.49500270939473</v>
      </c>
      <c r="K16" s="572" t="s">
        <v>194</v>
      </c>
      <c r="L16" s="999"/>
      <c r="M16" s="1000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1045" t="s">
        <v>218</v>
      </c>
      <c r="B17" s="1046"/>
      <c r="C17" s="637" t="s">
        <v>181</v>
      </c>
      <c r="D17" s="401"/>
      <c r="E17" s="402"/>
      <c r="F17" s="402"/>
      <c r="G17" s="402"/>
      <c r="H17" s="402"/>
      <c r="I17" s="402"/>
      <c r="J17" s="399">
        <f>'[7]M.(9)'!$Q$27*J12</f>
        <v>103.31256250000001</v>
      </c>
      <c r="K17" s="572" t="s">
        <v>215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1045" t="s">
        <v>222</v>
      </c>
      <c r="B18" s="1046"/>
      <c r="C18" s="637" t="s">
        <v>54</v>
      </c>
      <c r="D18" s="401"/>
      <c r="E18" s="402"/>
      <c r="F18" s="402"/>
      <c r="G18" s="402"/>
      <c r="H18" s="402"/>
      <c r="I18" s="402"/>
      <c r="J18" s="703">
        <f>'[7]M.(9)'!$Q$28*J12</f>
        <v>230.95800000000003</v>
      </c>
      <c r="K18" s="572" t="s">
        <v>194</v>
      </c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1047" t="s">
        <v>223</v>
      </c>
      <c r="B19" s="1048"/>
      <c r="C19" s="696" t="s">
        <v>217</v>
      </c>
      <c r="D19" s="697"/>
      <c r="E19" s="698"/>
      <c r="F19" s="698"/>
      <c r="G19" s="698"/>
      <c r="H19" s="698"/>
      <c r="I19" s="698"/>
      <c r="J19" s="704">
        <f>'[7]M.(9)'!$Q$34*J12</f>
        <v>90.013696500000023</v>
      </c>
      <c r="K19" s="572" t="s">
        <v>215</v>
      </c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1047" t="s">
        <v>224</v>
      </c>
      <c r="B20" s="1048"/>
      <c r="C20" s="696" t="s">
        <v>74</v>
      </c>
      <c r="D20" s="697"/>
      <c r="E20" s="698"/>
      <c r="F20" s="698"/>
      <c r="G20" s="698"/>
      <c r="H20" s="698"/>
      <c r="I20" s="698"/>
      <c r="J20" s="704">
        <f>'[7]M.(9)'!$Q$44*J12</f>
        <v>20.010305384777826</v>
      </c>
      <c r="K20" s="572" t="s">
        <v>215</v>
      </c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1047"/>
      <c r="B21" s="1048"/>
      <c r="C21" s="696"/>
      <c r="D21" s="697"/>
      <c r="E21" s="698"/>
      <c r="F21" s="698"/>
      <c r="G21" s="698"/>
      <c r="H21" s="698"/>
      <c r="I21" s="698"/>
      <c r="J21" s="692"/>
      <c r="K21" s="693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1047"/>
      <c r="B22" s="1048"/>
      <c r="C22" s="696"/>
      <c r="D22" s="697"/>
      <c r="E22" s="698"/>
      <c r="F22" s="698"/>
      <c r="G22" s="698"/>
      <c r="H22" s="698"/>
      <c r="I22" s="698"/>
      <c r="J22" s="692"/>
      <c r="K22" s="693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1047"/>
      <c r="B23" s="1048"/>
      <c r="C23" s="696"/>
      <c r="D23" s="697"/>
      <c r="E23" s="698"/>
      <c r="F23" s="698"/>
      <c r="G23" s="698"/>
      <c r="H23" s="698"/>
      <c r="I23" s="698"/>
      <c r="J23" s="692"/>
      <c r="K23" s="693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1047"/>
      <c r="B24" s="1048"/>
      <c r="C24" s="696"/>
      <c r="D24" s="697"/>
      <c r="E24" s="698"/>
      <c r="F24" s="698"/>
      <c r="G24" s="698"/>
      <c r="H24" s="698"/>
      <c r="I24" s="698"/>
      <c r="J24" s="692"/>
      <c r="K24" s="693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1047"/>
      <c r="B25" s="1048"/>
      <c r="C25" s="696"/>
      <c r="D25" s="697"/>
      <c r="E25" s="698"/>
      <c r="F25" s="698"/>
      <c r="G25" s="698"/>
      <c r="H25" s="698"/>
      <c r="I25" s="698"/>
      <c r="J25" s="692"/>
      <c r="K25" s="693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1047"/>
      <c r="B26" s="1048"/>
      <c r="C26" s="696"/>
      <c r="D26" s="697"/>
      <c r="E26" s="698"/>
      <c r="F26" s="698"/>
      <c r="G26" s="698"/>
      <c r="H26" s="698"/>
      <c r="I26" s="698"/>
      <c r="J26" s="692"/>
      <c r="K26" s="693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1047"/>
      <c r="B27" s="1048"/>
      <c r="C27" s="696"/>
      <c r="D27" s="697"/>
      <c r="E27" s="698"/>
      <c r="F27" s="698"/>
      <c r="G27" s="698"/>
      <c r="H27" s="698"/>
      <c r="I27" s="698"/>
      <c r="J27" s="692"/>
      <c r="K27" s="693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699"/>
      <c r="B28" s="700"/>
      <c r="C28" s="701"/>
      <c r="D28" s="702"/>
      <c r="E28" s="702"/>
      <c r="F28" s="702"/>
      <c r="G28" s="702"/>
      <c r="H28" s="702"/>
      <c r="I28" s="702"/>
      <c r="J28" s="694"/>
      <c r="K28" s="695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J17</f>
        <v>103.31256250000001</v>
      </c>
      <c r="K35" s="572" t="s">
        <v>193</v>
      </c>
      <c r="L35" s="624">
        <f>J35</f>
        <v>103.31256250000001</v>
      </c>
      <c r="M35" s="628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192</v>
      </c>
      <c r="D36" s="562"/>
      <c r="E36" s="567"/>
      <c r="F36" s="562"/>
      <c r="G36" s="562"/>
      <c r="H36" s="562"/>
      <c r="I36" s="568"/>
      <c r="J36" s="569">
        <f>J20</f>
        <v>20.010305384777826</v>
      </c>
      <c r="K36" s="572" t="s">
        <v>193</v>
      </c>
      <c r="L36" s="624">
        <f t="shared" ref="L36:L37" si="0">J36</f>
        <v>20.010305384777826</v>
      </c>
      <c r="M36" s="628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>
        <v>3</v>
      </c>
      <c r="B37" s="1013"/>
      <c r="C37" s="566" t="s">
        <v>190</v>
      </c>
      <c r="D37" s="562"/>
      <c r="E37" s="570"/>
      <c r="F37" s="562"/>
      <c r="G37" s="562"/>
      <c r="H37" s="562"/>
      <c r="I37" s="568"/>
      <c r="J37" s="571">
        <f>J13</f>
        <v>1.3115138400000002</v>
      </c>
      <c r="K37" s="572" t="s">
        <v>193</v>
      </c>
      <c r="L37" s="624">
        <f t="shared" si="0"/>
        <v>1.3115138400000002</v>
      </c>
      <c r="M37" s="628" t="s">
        <v>193</v>
      </c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>
        <v>4</v>
      </c>
      <c r="B38" s="1013"/>
      <c r="C38" s="573" t="s">
        <v>227</v>
      </c>
      <c r="D38" s="574"/>
      <c r="E38" s="574"/>
      <c r="F38" s="574"/>
      <c r="G38" s="574"/>
      <c r="H38" s="574"/>
      <c r="I38" s="574"/>
      <c r="J38" s="723">
        <f>J14</f>
        <v>0.56000000000000005</v>
      </c>
      <c r="K38" s="722" t="s">
        <v>212</v>
      </c>
      <c r="L38" s="724">
        <f>J38</f>
        <v>0.56000000000000005</v>
      </c>
      <c r="M38" s="623" t="s">
        <v>212</v>
      </c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577"/>
      <c r="K39" s="578"/>
      <c r="L39" s="625"/>
      <c r="M39" s="623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581"/>
      <c r="K40" s="582"/>
      <c r="L40" s="625"/>
      <c r="M40" s="623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495"/>
      <c r="K41" s="482"/>
      <c r="L41" s="626"/>
      <c r="M41" s="627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495"/>
      <c r="K42" s="491"/>
      <c r="L42" s="626"/>
      <c r="M42" s="627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495"/>
      <c r="K43" s="503"/>
      <c r="L43" s="626"/>
      <c r="M43" s="627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508"/>
      <c r="K44" s="486"/>
      <c r="L44" s="626"/>
      <c r="M44" s="627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511"/>
      <c r="K45" s="503"/>
      <c r="L45" s="626"/>
      <c r="M45" s="627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511"/>
      <c r="K46" s="503"/>
      <c r="L46" s="626"/>
      <c r="M46" s="627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518"/>
      <c r="K47" s="514"/>
      <c r="L47" s="519"/>
      <c r="M47" s="520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49" t="s">
        <v>220</v>
      </c>
      <c r="B91" s="1050"/>
      <c r="C91" s="398" t="s">
        <v>176</v>
      </c>
      <c r="D91" s="401"/>
      <c r="E91" s="402"/>
      <c r="F91" s="402"/>
      <c r="G91" s="402"/>
      <c r="H91" s="402"/>
      <c r="I91" s="402"/>
      <c r="J91" s="399">
        <f>'[7]M.(9)'!$Q$20*J90</f>
        <v>1.3646301505199998</v>
      </c>
      <c r="K91" s="572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33" t="s">
        <v>221</v>
      </c>
      <c r="B92" s="1034"/>
      <c r="C92" s="1027" t="s">
        <v>213</v>
      </c>
      <c r="D92" s="1028"/>
      <c r="E92" s="1028"/>
      <c r="F92" s="1028"/>
      <c r="G92" s="1028"/>
      <c r="H92" s="1028"/>
      <c r="I92" s="1029"/>
      <c r="J92" s="1051">
        <f>'[7]M.(9)'!$Q$21*J90</f>
        <v>0.58267999999999998</v>
      </c>
      <c r="K92" s="1053" t="s">
        <v>212</v>
      </c>
      <c r="L92" s="1041"/>
      <c r="M92" s="1042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1035"/>
      <c r="B93" s="1036"/>
      <c r="C93" s="1030"/>
      <c r="D93" s="1031"/>
      <c r="E93" s="1031"/>
      <c r="F93" s="1031"/>
      <c r="G93" s="1031"/>
      <c r="H93" s="1031"/>
      <c r="I93" s="1032"/>
      <c r="J93" s="1052"/>
      <c r="K93" s="1054"/>
      <c r="L93" s="1043"/>
      <c r="M93" s="1044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1045" t="s">
        <v>219</v>
      </c>
      <c r="B94" s="1046"/>
      <c r="C94" s="637" t="s">
        <v>211</v>
      </c>
      <c r="D94" s="401"/>
      <c r="E94" s="402"/>
      <c r="F94" s="402"/>
      <c r="G94" s="402"/>
      <c r="H94" s="402"/>
      <c r="I94" s="402"/>
      <c r="J94" s="399">
        <f>'[7]M.(9)'!$Q$24*J90</f>
        <v>347.00155031912516</v>
      </c>
      <c r="K94" s="572" t="s">
        <v>194</v>
      </c>
      <c r="L94" s="999"/>
      <c r="M94" s="1000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1045" t="s">
        <v>218</v>
      </c>
      <c r="B95" s="1046"/>
      <c r="C95" s="637" t="s">
        <v>181</v>
      </c>
      <c r="D95" s="401"/>
      <c r="E95" s="402"/>
      <c r="F95" s="402"/>
      <c r="G95" s="402"/>
      <c r="H95" s="402"/>
      <c r="I95" s="402"/>
      <c r="J95" s="399">
        <f>'[7]M.(9)'!$Q$27*J90</f>
        <v>107.49672128124999</v>
      </c>
      <c r="K95" s="572" t="s">
        <v>215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1045" t="s">
        <v>222</v>
      </c>
      <c r="B96" s="1046"/>
      <c r="C96" s="637" t="s">
        <v>54</v>
      </c>
      <c r="D96" s="401"/>
      <c r="E96" s="402"/>
      <c r="F96" s="402"/>
      <c r="G96" s="402"/>
      <c r="H96" s="402"/>
      <c r="I96" s="402"/>
      <c r="J96" s="703">
        <f>'[7]M.(9)'!$Q$28*J90</f>
        <v>240.31179900000001</v>
      </c>
      <c r="K96" s="572" t="s">
        <v>194</v>
      </c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1047" t="s">
        <v>223</v>
      </c>
      <c r="B97" s="1048"/>
      <c r="C97" s="696" t="s">
        <v>217</v>
      </c>
      <c r="D97" s="697"/>
      <c r="E97" s="698"/>
      <c r="F97" s="698"/>
      <c r="G97" s="698"/>
      <c r="H97" s="698"/>
      <c r="I97" s="698"/>
      <c r="J97" s="704">
        <f>'[7]M.(9)'!$Q$34*J90</f>
        <v>93.659251208250012</v>
      </c>
      <c r="K97" s="572" t="s">
        <v>215</v>
      </c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1047" t="s">
        <v>224</v>
      </c>
      <c r="B98" s="1048"/>
      <c r="C98" s="696" t="s">
        <v>74</v>
      </c>
      <c r="D98" s="697"/>
      <c r="E98" s="698"/>
      <c r="F98" s="698"/>
      <c r="G98" s="698"/>
      <c r="H98" s="698"/>
      <c r="I98" s="698"/>
      <c r="J98" s="704">
        <f>'[7]M.(9)'!$Q$44*J90</f>
        <v>20.820722752861325</v>
      </c>
      <c r="K98" s="572" t="s">
        <v>215</v>
      </c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96"/>
      <c r="K99" s="450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96"/>
      <c r="K100" s="450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96"/>
      <c r="K101" s="450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96"/>
      <c r="K102" s="450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96"/>
      <c r="K103" s="450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96"/>
      <c r="K104" s="450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96"/>
      <c r="K105" s="450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465"/>
      <c r="K106" s="466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J95</f>
        <v>107.49672128124999</v>
      </c>
      <c r="K113" s="719" t="s">
        <v>193</v>
      </c>
      <c r="L113" s="624">
        <f>J113</f>
        <v>107.49672128124999</v>
      </c>
      <c r="M113" s="628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192</v>
      </c>
      <c r="D114" s="562"/>
      <c r="E114" s="567"/>
      <c r="F114" s="562"/>
      <c r="G114" s="562"/>
      <c r="H114" s="562"/>
      <c r="I114" s="568"/>
      <c r="J114" s="569">
        <f>J98</f>
        <v>20.820722752861325</v>
      </c>
      <c r="K114" s="719" t="s">
        <v>193</v>
      </c>
      <c r="L114" s="624">
        <f t="shared" ref="L114:L115" si="1">J114</f>
        <v>20.820722752861325</v>
      </c>
      <c r="M114" s="628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>
        <v>3</v>
      </c>
      <c r="B115" s="1013"/>
      <c r="C115" s="566" t="s">
        <v>190</v>
      </c>
      <c r="D115" s="562"/>
      <c r="E115" s="570"/>
      <c r="F115" s="562"/>
      <c r="G115" s="562"/>
      <c r="H115" s="562"/>
      <c r="I115" s="568"/>
      <c r="J115" s="571">
        <f>J91</f>
        <v>1.3646301505199998</v>
      </c>
      <c r="K115" s="719" t="s">
        <v>193</v>
      </c>
      <c r="L115" s="624">
        <f t="shared" si="1"/>
        <v>1.3646301505199998</v>
      </c>
      <c r="M115" s="628" t="s">
        <v>193</v>
      </c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>
        <v>4</v>
      </c>
      <c r="B116" s="1013"/>
      <c r="C116" s="573" t="s">
        <v>227</v>
      </c>
      <c r="D116" s="574"/>
      <c r="E116" s="574"/>
      <c r="F116" s="574"/>
      <c r="G116" s="574"/>
      <c r="H116" s="574"/>
      <c r="I116" s="574"/>
      <c r="J116" s="723">
        <f>J92</f>
        <v>0.58267999999999998</v>
      </c>
      <c r="K116" s="722" t="s">
        <v>212</v>
      </c>
      <c r="L116" s="724">
        <f>J116</f>
        <v>0.58267999999999998</v>
      </c>
      <c r="M116" s="623" t="s">
        <v>212</v>
      </c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577"/>
      <c r="K117" s="578"/>
      <c r="L117" s="625"/>
      <c r="M117" s="623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81"/>
      <c r="K118" s="582"/>
      <c r="L118" s="625"/>
      <c r="M118" s="623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495"/>
      <c r="K119" s="482"/>
      <c r="L119" s="626"/>
      <c r="M119" s="62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495"/>
      <c r="K120" s="491"/>
      <c r="L120" s="626"/>
      <c r="M120" s="62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495"/>
      <c r="K121" s="503"/>
      <c r="L121" s="626"/>
      <c r="M121" s="62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508"/>
      <c r="K122" s="486"/>
      <c r="L122" s="626"/>
      <c r="M122" s="62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511"/>
      <c r="K123" s="503"/>
      <c r="L123" s="626"/>
      <c r="M123" s="62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511"/>
      <c r="K124" s="503"/>
      <c r="L124" s="626"/>
      <c r="M124" s="62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518"/>
      <c r="K125" s="514"/>
      <c r="L125" s="519"/>
      <c r="M125" s="520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36.7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49" t="s">
        <v>220</v>
      </c>
      <c r="B169" s="1050"/>
      <c r="C169" s="398" t="s">
        <v>176</v>
      </c>
      <c r="D169" s="401"/>
      <c r="E169" s="402"/>
      <c r="F169" s="402"/>
      <c r="G169" s="402"/>
      <c r="H169" s="402"/>
      <c r="I169" s="402"/>
      <c r="J169" s="399">
        <f>'[7]M.(9)'!$Q$20*J168</f>
        <v>1.3094528896799997</v>
      </c>
      <c r="K169" s="572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33" t="s">
        <v>221</v>
      </c>
      <c r="B170" s="1034"/>
      <c r="C170" s="1027" t="s">
        <v>213</v>
      </c>
      <c r="D170" s="1028"/>
      <c r="E170" s="1028"/>
      <c r="F170" s="1028"/>
      <c r="G170" s="1028"/>
      <c r="H170" s="1028"/>
      <c r="I170" s="1029"/>
      <c r="J170" s="1051">
        <f>'[7]M.(9)'!$Q$21*J168</f>
        <v>0.55911999999999995</v>
      </c>
      <c r="K170" s="1053" t="s">
        <v>212</v>
      </c>
      <c r="L170" s="1041"/>
      <c r="M170" s="1042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1035"/>
      <c r="B171" s="1036"/>
      <c r="C171" s="1030"/>
      <c r="D171" s="1031"/>
      <c r="E171" s="1031"/>
      <c r="F171" s="1031"/>
      <c r="G171" s="1031"/>
      <c r="H171" s="1031"/>
      <c r="I171" s="1032"/>
      <c r="J171" s="1052"/>
      <c r="K171" s="1054"/>
      <c r="L171" s="1043"/>
      <c r="M171" s="1044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1045" t="s">
        <v>219</v>
      </c>
      <c r="B172" s="1046"/>
      <c r="C172" s="637" t="s">
        <v>211</v>
      </c>
      <c r="D172" s="401"/>
      <c r="E172" s="402"/>
      <c r="F172" s="402"/>
      <c r="G172" s="402"/>
      <c r="H172" s="402"/>
      <c r="I172" s="402"/>
      <c r="J172" s="399">
        <f>'[7]M.(9)'!$Q$24*J168</f>
        <v>332.9709391337085</v>
      </c>
      <c r="K172" s="572" t="s">
        <v>194</v>
      </c>
      <c r="L172" s="999"/>
      <c r="M172" s="1000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1045" t="s">
        <v>218</v>
      </c>
      <c r="B173" s="1046"/>
      <c r="C173" s="637" t="s">
        <v>181</v>
      </c>
      <c r="D173" s="401"/>
      <c r="E173" s="402"/>
      <c r="F173" s="402"/>
      <c r="G173" s="402"/>
      <c r="H173" s="402"/>
      <c r="I173" s="402"/>
      <c r="J173" s="399">
        <f>'[7]M.(9)'!$Q$27*J168</f>
        <v>103.15021418749998</v>
      </c>
      <c r="K173" s="572" t="s">
        <v>215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1045" t="s">
        <v>222</v>
      </c>
      <c r="B174" s="1046"/>
      <c r="C174" s="637" t="s">
        <v>54</v>
      </c>
      <c r="D174" s="401"/>
      <c r="E174" s="402"/>
      <c r="F174" s="402"/>
      <c r="G174" s="402"/>
      <c r="H174" s="402"/>
      <c r="I174" s="402"/>
      <c r="J174" s="703">
        <f>'[7]M.(9)'!$Q$28*J168</f>
        <v>230.59506599999997</v>
      </c>
      <c r="K174" s="572" t="s">
        <v>194</v>
      </c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1047" t="s">
        <v>223</v>
      </c>
      <c r="B175" s="1048"/>
      <c r="C175" s="696" t="s">
        <v>217</v>
      </c>
      <c r="D175" s="697"/>
      <c r="E175" s="698"/>
      <c r="F175" s="698"/>
      <c r="G175" s="698"/>
      <c r="H175" s="698"/>
      <c r="I175" s="698"/>
      <c r="J175" s="704">
        <f>'[7]M.(9)'!$Q$34*J168</f>
        <v>89.872246405500007</v>
      </c>
      <c r="K175" s="572" t="s">
        <v>215</v>
      </c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1047" t="s">
        <v>224</v>
      </c>
      <c r="B176" s="1048"/>
      <c r="C176" s="696" t="s">
        <v>74</v>
      </c>
      <c r="D176" s="697"/>
      <c r="E176" s="698"/>
      <c r="F176" s="698"/>
      <c r="G176" s="698"/>
      <c r="H176" s="698"/>
      <c r="I176" s="698"/>
      <c r="J176" s="704">
        <f>'[7]M.(9)'!$Q$44*J168</f>
        <v>19.978860619173172</v>
      </c>
      <c r="K176" s="572" t="s">
        <v>215</v>
      </c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96"/>
      <c r="K177" s="450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96"/>
      <c r="K178" s="450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96"/>
      <c r="K179" s="450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96"/>
      <c r="K180" s="450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96"/>
      <c r="K181" s="450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96"/>
      <c r="K182" s="450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96"/>
      <c r="K183" s="450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465"/>
      <c r="K184" s="466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J173</f>
        <v>103.15021418749998</v>
      </c>
      <c r="K191" s="719" t="s">
        <v>193</v>
      </c>
      <c r="L191" s="624">
        <f>J191</f>
        <v>103.15021418749998</v>
      </c>
      <c r="M191" s="628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192</v>
      </c>
      <c r="D192" s="562"/>
      <c r="E192" s="567"/>
      <c r="F192" s="562"/>
      <c r="G192" s="562"/>
      <c r="H192" s="562"/>
      <c r="I192" s="568"/>
      <c r="J192" s="569">
        <f>J176</f>
        <v>19.978860619173172</v>
      </c>
      <c r="K192" s="719" t="s">
        <v>193</v>
      </c>
      <c r="L192" s="624">
        <f t="shared" ref="L192:L193" si="2">J192</f>
        <v>19.978860619173172</v>
      </c>
      <c r="M192" s="628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>
        <v>3</v>
      </c>
      <c r="B193" s="1013"/>
      <c r="C193" s="566" t="s">
        <v>190</v>
      </c>
      <c r="D193" s="562"/>
      <c r="E193" s="570"/>
      <c r="F193" s="562"/>
      <c r="G193" s="562"/>
      <c r="H193" s="562"/>
      <c r="I193" s="568"/>
      <c r="J193" s="571">
        <f>J169</f>
        <v>1.3094528896799997</v>
      </c>
      <c r="K193" s="719" t="s">
        <v>193</v>
      </c>
      <c r="L193" s="624">
        <f t="shared" si="2"/>
        <v>1.3094528896799997</v>
      </c>
      <c r="M193" s="628" t="s">
        <v>193</v>
      </c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>
        <v>4</v>
      </c>
      <c r="B194" s="1013"/>
      <c r="C194" s="573" t="s">
        <v>227</v>
      </c>
      <c r="D194" s="574"/>
      <c r="E194" s="574"/>
      <c r="F194" s="574"/>
      <c r="G194" s="574"/>
      <c r="H194" s="574"/>
      <c r="I194" s="574"/>
      <c r="J194" s="723">
        <f>J170</f>
        <v>0.55911999999999995</v>
      </c>
      <c r="K194" s="722" t="s">
        <v>212</v>
      </c>
      <c r="L194" s="724">
        <f>J194</f>
        <v>0.55911999999999995</v>
      </c>
      <c r="M194" s="623" t="s">
        <v>212</v>
      </c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577"/>
      <c r="K195" s="578"/>
      <c r="L195" s="625"/>
      <c r="M195" s="623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81"/>
      <c r="K196" s="582"/>
      <c r="L196" s="625"/>
      <c r="M196" s="623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495"/>
      <c r="K197" s="482"/>
      <c r="L197" s="626"/>
      <c r="M197" s="62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495"/>
      <c r="K198" s="491"/>
      <c r="L198" s="626"/>
      <c r="M198" s="62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495"/>
      <c r="K199" s="503"/>
      <c r="L199" s="626"/>
      <c r="M199" s="62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508"/>
      <c r="K200" s="486"/>
      <c r="L200" s="626"/>
      <c r="M200" s="62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511"/>
      <c r="K201" s="503"/>
      <c r="L201" s="626"/>
      <c r="M201" s="62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511"/>
      <c r="K202" s="503"/>
      <c r="L202" s="626"/>
      <c r="M202" s="62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518"/>
      <c r="K203" s="514"/>
      <c r="L203" s="519"/>
      <c r="M203" s="520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49" t="s">
        <v>220</v>
      </c>
      <c r="B247" s="1050"/>
      <c r="C247" s="398" t="s">
        <v>176</v>
      </c>
      <c r="D247" s="401"/>
      <c r="E247" s="402"/>
      <c r="F247" s="402"/>
      <c r="G247" s="402"/>
      <c r="H247" s="402"/>
      <c r="I247" s="402"/>
      <c r="J247" s="399">
        <f>'[7]M.(9)'!$Q$20*J246</f>
        <v>1.38289766472</v>
      </c>
      <c r="K247" s="572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33" t="s">
        <v>221</v>
      </c>
      <c r="B248" s="1034"/>
      <c r="C248" s="1027" t="s">
        <v>213</v>
      </c>
      <c r="D248" s="1028"/>
      <c r="E248" s="1028"/>
      <c r="F248" s="1028"/>
      <c r="G248" s="1028"/>
      <c r="H248" s="1028"/>
      <c r="I248" s="1029"/>
      <c r="J248" s="1051">
        <f>'[7]M.(9)'!$Q$21*J246</f>
        <v>0.59048</v>
      </c>
      <c r="K248" s="1053" t="s">
        <v>212</v>
      </c>
      <c r="L248" s="1041"/>
      <c r="M248" s="1042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1035"/>
      <c r="B249" s="1036"/>
      <c r="C249" s="1030"/>
      <c r="D249" s="1031"/>
      <c r="E249" s="1031"/>
      <c r="F249" s="1031"/>
      <c r="G249" s="1031"/>
      <c r="H249" s="1031"/>
      <c r="I249" s="1032"/>
      <c r="J249" s="1052"/>
      <c r="K249" s="1054"/>
      <c r="L249" s="1043"/>
      <c r="M249" s="1044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1045" t="s">
        <v>219</v>
      </c>
      <c r="B250" s="1046"/>
      <c r="C250" s="637" t="s">
        <v>211</v>
      </c>
      <c r="D250" s="401"/>
      <c r="E250" s="402"/>
      <c r="F250" s="402"/>
      <c r="G250" s="402"/>
      <c r="H250" s="402"/>
      <c r="I250" s="402"/>
      <c r="J250" s="399">
        <f>'[7]M.(9)'!$Q$24*J246</f>
        <v>351.64665928543462</v>
      </c>
      <c r="K250" s="572" t="s">
        <v>194</v>
      </c>
      <c r="L250" s="999"/>
      <c r="M250" s="1000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1045" t="s">
        <v>218</v>
      </c>
      <c r="B251" s="1046"/>
      <c r="C251" s="637" t="s">
        <v>181</v>
      </c>
      <c r="D251" s="401"/>
      <c r="E251" s="402"/>
      <c r="F251" s="402"/>
      <c r="G251" s="402"/>
      <c r="H251" s="402"/>
      <c r="I251" s="402"/>
      <c r="J251" s="399">
        <f>'[7]M.(9)'!$Q$27*J246</f>
        <v>108.9357176875</v>
      </c>
      <c r="K251" s="572" t="s">
        <v>215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1045" t="s">
        <v>222</v>
      </c>
      <c r="B252" s="1046"/>
      <c r="C252" s="637" t="s">
        <v>54</v>
      </c>
      <c r="D252" s="401"/>
      <c r="E252" s="402"/>
      <c r="F252" s="402"/>
      <c r="G252" s="402"/>
      <c r="H252" s="402"/>
      <c r="I252" s="402"/>
      <c r="J252" s="703">
        <f>'[7]M.(9)'!$Q$28*J246</f>
        <v>243.52871400000001</v>
      </c>
      <c r="K252" s="572" t="s">
        <v>194</v>
      </c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1047" t="s">
        <v>223</v>
      </c>
      <c r="B253" s="1048"/>
      <c r="C253" s="696" t="s">
        <v>217</v>
      </c>
      <c r="D253" s="697"/>
      <c r="E253" s="698"/>
      <c r="F253" s="698"/>
      <c r="G253" s="698"/>
      <c r="H253" s="698"/>
      <c r="I253" s="698"/>
      <c r="J253" s="704">
        <f>'[7]M.(9)'!$Q$34*J246</f>
        <v>94.91301340950001</v>
      </c>
      <c r="K253" s="572" t="s">
        <v>215</v>
      </c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1047" t="s">
        <v>224</v>
      </c>
      <c r="B254" s="1048"/>
      <c r="C254" s="696" t="s">
        <v>74</v>
      </c>
      <c r="D254" s="697"/>
      <c r="E254" s="698"/>
      <c r="F254" s="698"/>
      <c r="G254" s="698"/>
      <c r="H254" s="698"/>
      <c r="I254" s="698"/>
      <c r="J254" s="704">
        <f>'[7]M.(9)'!$Q$44*J246</f>
        <v>21.099437720720733</v>
      </c>
      <c r="K254" s="572" t="s">
        <v>215</v>
      </c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96"/>
      <c r="K255" s="450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96"/>
      <c r="K256" s="450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96"/>
      <c r="K257" s="450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96"/>
      <c r="K258" s="450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96"/>
      <c r="K259" s="450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96"/>
      <c r="K260" s="450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96"/>
      <c r="K261" s="450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465"/>
      <c r="K262" s="466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J251</f>
        <v>108.9357176875</v>
      </c>
      <c r="K269" s="728" t="s">
        <v>193</v>
      </c>
      <c r="L269" s="725">
        <f>J269</f>
        <v>108.9357176875</v>
      </c>
      <c r="M269" s="726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192</v>
      </c>
      <c r="D270" s="562"/>
      <c r="E270" s="567"/>
      <c r="F270" s="562"/>
      <c r="G270" s="562"/>
      <c r="H270" s="562"/>
      <c r="I270" s="568"/>
      <c r="J270" s="730">
        <f>J254</f>
        <v>21.099437720720733</v>
      </c>
      <c r="K270" s="728" t="s">
        <v>193</v>
      </c>
      <c r="L270" s="725">
        <f t="shared" ref="L270:L271" si="3">J270</f>
        <v>21.099437720720733</v>
      </c>
      <c r="M270" s="726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>
        <v>3</v>
      </c>
      <c r="B271" s="1013"/>
      <c r="C271" s="566" t="s">
        <v>190</v>
      </c>
      <c r="D271" s="562"/>
      <c r="E271" s="570"/>
      <c r="F271" s="562"/>
      <c r="G271" s="562"/>
      <c r="H271" s="562"/>
      <c r="I271" s="568"/>
      <c r="J271" s="565">
        <f>J247</f>
        <v>1.38289766472</v>
      </c>
      <c r="K271" s="728" t="s">
        <v>193</v>
      </c>
      <c r="L271" s="725">
        <f t="shared" si="3"/>
        <v>1.38289766472</v>
      </c>
      <c r="M271" s="726" t="s">
        <v>193</v>
      </c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>
        <v>4</v>
      </c>
      <c r="B272" s="1013"/>
      <c r="C272" s="573" t="s">
        <v>227</v>
      </c>
      <c r="D272" s="574"/>
      <c r="E272" s="574"/>
      <c r="F272" s="574"/>
      <c r="G272" s="574"/>
      <c r="H272" s="574"/>
      <c r="I272" s="574"/>
      <c r="J272" s="731">
        <f>J248</f>
        <v>0.59048</v>
      </c>
      <c r="K272" s="729" t="s">
        <v>212</v>
      </c>
      <c r="L272" s="725">
        <f>J272</f>
        <v>0.59048</v>
      </c>
      <c r="M272" s="727" t="s">
        <v>212</v>
      </c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577"/>
      <c r="K273" s="578"/>
      <c r="L273" s="625"/>
      <c r="M273" s="623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81"/>
      <c r="K274" s="582"/>
      <c r="L274" s="625"/>
      <c r="M274" s="623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495"/>
      <c r="K275" s="482"/>
      <c r="L275" s="626"/>
      <c r="M275" s="62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495"/>
      <c r="K276" s="491"/>
      <c r="L276" s="626"/>
      <c r="M276" s="62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495"/>
      <c r="K277" s="503"/>
      <c r="L277" s="626"/>
      <c r="M277" s="62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508"/>
      <c r="K278" s="486"/>
      <c r="L278" s="626"/>
      <c r="M278" s="62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511"/>
      <c r="K279" s="503"/>
      <c r="L279" s="626"/>
      <c r="M279" s="62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511"/>
      <c r="K280" s="503"/>
      <c r="L280" s="626"/>
      <c r="M280" s="62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518"/>
      <c r="K281" s="514"/>
      <c r="L281" s="519"/>
      <c r="M281" s="520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49" t="s">
        <v>220</v>
      </c>
      <c r="B325" s="1050"/>
      <c r="C325" s="398" t="s">
        <v>176</v>
      </c>
      <c r="D325" s="401"/>
      <c r="E325" s="402"/>
      <c r="F325" s="402"/>
      <c r="G325" s="402"/>
      <c r="H325" s="402"/>
      <c r="I325" s="402"/>
      <c r="J325" s="399">
        <f>'[7]M.(9)'!$Q$20*J324</f>
        <v>1.3789631231999999</v>
      </c>
      <c r="K325" s="572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33" t="s">
        <v>221</v>
      </c>
      <c r="B326" s="1034"/>
      <c r="C326" s="1027" t="s">
        <v>213</v>
      </c>
      <c r="D326" s="1028"/>
      <c r="E326" s="1028"/>
      <c r="F326" s="1028"/>
      <c r="G326" s="1028"/>
      <c r="H326" s="1028"/>
      <c r="I326" s="1029"/>
      <c r="J326" s="1051">
        <f>'[7]M.(9)'!$Q$21*J324</f>
        <v>0.58879999999999999</v>
      </c>
      <c r="K326" s="1053" t="s">
        <v>212</v>
      </c>
      <c r="L326" s="1041"/>
      <c r="M326" s="1042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1035"/>
      <c r="B327" s="1036"/>
      <c r="C327" s="1030"/>
      <c r="D327" s="1031"/>
      <c r="E327" s="1031"/>
      <c r="F327" s="1031"/>
      <c r="G327" s="1031"/>
      <c r="H327" s="1031"/>
      <c r="I327" s="1032"/>
      <c r="J327" s="1052"/>
      <c r="K327" s="1054"/>
      <c r="L327" s="1043"/>
      <c r="M327" s="1044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1045" t="s">
        <v>219</v>
      </c>
      <c r="B328" s="1046"/>
      <c r="C328" s="637" t="s">
        <v>211</v>
      </c>
      <c r="D328" s="401"/>
      <c r="E328" s="402"/>
      <c r="F328" s="402"/>
      <c r="G328" s="402"/>
      <c r="H328" s="402"/>
      <c r="I328" s="402"/>
      <c r="J328" s="399">
        <f>'[7]M.(9)'!$Q$24*J324</f>
        <v>350.64617427730644</v>
      </c>
      <c r="K328" s="572" t="s">
        <v>194</v>
      </c>
      <c r="L328" s="999"/>
      <c r="M328" s="1000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1045" t="s">
        <v>218</v>
      </c>
      <c r="B329" s="1046"/>
      <c r="C329" s="637" t="s">
        <v>181</v>
      </c>
      <c r="D329" s="401"/>
      <c r="E329" s="402"/>
      <c r="F329" s="402"/>
      <c r="G329" s="402"/>
      <c r="H329" s="402"/>
      <c r="I329" s="402"/>
      <c r="J329" s="399">
        <f>'[7]M.(9)'!$Q$27*J324</f>
        <v>108.62577999999999</v>
      </c>
      <c r="K329" s="572" t="s">
        <v>215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1045" t="s">
        <v>222</v>
      </c>
      <c r="B330" s="1046"/>
      <c r="C330" s="637" t="s">
        <v>54</v>
      </c>
      <c r="D330" s="401"/>
      <c r="E330" s="402"/>
      <c r="F330" s="402"/>
      <c r="G330" s="402"/>
      <c r="H330" s="402"/>
      <c r="I330" s="402"/>
      <c r="J330" s="703">
        <f>'[7]M.(9)'!$Q$28*J324</f>
        <v>242.83583999999999</v>
      </c>
      <c r="K330" s="572" t="s">
        <v>194</v>
      </c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1047" t="s">
        <v>223</v>
      </c>
      <c r="B331" s="1048"/>
      <c r="C331" s="696" t="s">
        <v>217</v>
      </c>
      <c r="D331" s="697"/>
      <c r="E331" s="698"/>
      <c r="F331" s="698"/>
      <c r="G331" s="698"/>
      <c r="H331" s="698"/>
      <c r="I331" s="698"/>
      <c r="J331" s="704">
        <f>'[7]M.(9)'!$Q$34*J324</f>
        <v>94.642972320000013</v>
      </c>
      <c r="K331" s="572" t="s">
        <v>215</v>
      </c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1047" t="s">
        <v>224</v>
      </c>
      <c r="B332" s="1048"/>
      <c r="C332" s="696" t="s">
        <v>74</v>
      </c>
      <c r="D332" s="697"/>
      <c r="E332" s="698"/>
      <c r="F332" s="698"/>
      <c r="G332" s="698"/>
      <c r="H332" s="698"/>
      <c r="I332" s="698"/>
      <c r="J332" s="704">
        <f>'[7]M.(9)'!$Q$44*J324</f>
        <v>21.039406804566397</v>
      </c>
      <c r="K332" s="572" t="s">
        <v>215</v>
      </c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96"/>
      <c r="K333" s="450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96"/>
      <c r="K334" s="450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96"/>
      <c r="K335" s="450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96"/>
      <c r="K336" s="450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96"/>
      <c r="K337" s="450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96"/>
      <c r="K338" s="450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96"/>
      <c r="K339" s="450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465"/>
      <c r="K340" s="466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J329</f>
        <v>108.62577999999999</v>
      </c>
      <c r="K347" s="728" t="s">
        <v>193</v>
      </c>
      <c r="L347" s="725">
        <f>J347</f>
        <v>108.62577999999999</v>
      </c>
      <c r="M347" s="726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192</v>
      </c>
      <c r="D348" s="562"/>
      <c r="E348" s="567"/>
      <c r="F348" s="562"/>
      <c r="G348" s="562"/>
      <c r="H348" s="562"/>
      <c r="I348" s="568"/>
      <c r="J348" s="730">
        <f>J332</f>
        <v>21.039406804566397</v>
      </c>
      <c r="K348" s="728" t="s">
        <v>193</v>
      </c>
      <c r="L348" s="725">
        <f t="shared" ref="L348:L349" si="4">J348</f>
        <v>21.039406804566397</v>
      </c>
      <c r="M348" s="726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>
        <v>3</v>
      </c>
      <c r="B349" s="1013"/>
      <c r="C349" s="566" t="s">
        <v>190</v>
      </c>
      <c r="D349" s="562"/>
      <c r="E349" s="570"/>
      <c r="F349" s="562"/>
      <c r="G349" s="562"/>
      <c r="H349" s="562"/>
      <c r="I349" s="568"/>
      <c r="J349" s="565">
        <f>J325</f>
        <v>1.3789631231999999</v>
      </c>
      <c r="K349" s="728" t="s">
        <v>193</v>
      </c>
      <c r="L349" s="725">
        <f t="shared" si="4"/>
        <v>1.3789631231999999</v>
      </c>
      <c r="M349" s="726" t="s">
        <v>193</v>
      </c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>
        <v>4</v>
      </c>
      <c r="B350" s="1013"/>
      <c r="C350" s="573" t="s">
        <v>227</v>
      </c>
      <c r="D350" s="574"/>
      <c r="E350" s="574"/>
      <c r="F350" s="574"/>
      <c r="G350" s="574"/>
      <c r="H350" s="574"/>
      <c r="I350" s="574"/>
      <c r="J350" s="731">
        <f>J326</f>
        <v>0.58879999999999999</v>
      </c>
      <c r="K350" s="729" t="s">
        <v>212</v>
      </c>
      <c r="L350" s="725">
        <f>J350</f>
        <v>0.58879999999999999</v>
      </c>
      <c r="M350" s="727" t="s">
        <v>212</v>
      </c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577"/>
      <c r="K351" s="578"/>
      <c r="L351" s="625"/>
      <c r="M351" s="623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81"/>
      <c r="K352" s="582"/>
      <c r="L352" s="625"/>
      <c r="M352" s="623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495"/>
      <c r="K353" s="482"/>
      <c r="L353" s="626"/>
      <c r="M353" s="62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495"/>
      <c r="K354" s="491"/>
      <c r="L354" s="626"/>
      <c r="M354" s="62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495"/>
      <c r="K355" s="503"/>
      <c r="L355" s="626"/>
      <c r="M355" s="62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508"/>
      <c r="K356" s="486"/>
      <c r="L356" s="626"/>
      <c r="M356" s="62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511"/>
      <c r="K357" s="503"/>
      <c r="L357" s="626"/>
      <c r="M357" s="62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511"/>
      <c r="K358" s="503"/>
      <c r="L358" s="626"/>
      <c r="M358" s="62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518"/>
      <c r="K359" s="514"/>
      <c r="L359" s="519"/>
      <c r="M359" s="520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49" t="s">
        <v>220</v>
      </c>
      <c r="B403" s="1050"/>
      <c r="C403" s="398" t="s">
        <v>176</v>
      </c>
      <c r="D403" s="401"/>
      <c r="E403" s="402"/>
      <c r="F403" s="402"/>
      <c r="G403" s="402"/>
      <c r="H403" s="402"/>
      <c r="I403" s="402"/>
      <c r="J403" s="399">
        <f>'[7]M.(9)'!$Q$20*J402</f>
        <v>1.3092655305599998</v>
      </c>
      <c r="K403" s="572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33" t="s">
        <v>221</v>
      </c>
      <c r="B404" s="1034"/>
      <c r="C404" s="1027" t="s">
        <v>213</v>
      </c>
      <c r="D404" s="1028"/>
      <c r="E404" s="1028"/>
      <c r="F404" s="1028"/>
      <c r="G404" s="1028"/>
      <c r="H404" s="1028"/>
      <c r="I404" s="1029"/>
      <c r="J404" s="1051">
        <f>'[7]M.(9)'!$Q$21*J402</f>
        <v>0.55903999999999998</v>
      </c>
      <c r="K404" s="1053" t="s">
        <v>212</v>
      </c>
      <c r="L404" s="1041"/>
      <c r="M404" s="1042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1035"/>
      <c r="B405" s="1036"/>
      <c r="C405" s="1030"/>
      <c r="D405" s="1031"/>
      <c r="E405" s="1031"/>
      <c r="F405" s="1031"/>
      <c r="G405" s="1031"/>
      <c r="H405" s="1031"/>
      <c r="I405" s="1032"/>
      <c r="J405" s="1052"/>
      <c r="K405" s="1054"/>
      <c r="L405" s="1043"/>
      <c r="M405" s="1044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1045" t="s">
        <v>219</v>
      </c>
      <c r="B406" s="1046"/>
      <c r="C406" s="637" t="s">
        <v>211</v>
      </c>
      <c r="D406" s="401"/>
      <c r="E406" s="402"/>
      <c r="F406" s="402"/>
      <c r="G406" s="402"/>
      <c r="H406" s="402"/>
      <c r="I406" s="402"/>
      <c r="J406" s="399">
        <f>'[7]M.(9)'!$Q$24*J402</f>
        <v>332.92329699046428</v>
      </c>
      <c r="K406" s="572" t="s">
        <v>194</v>
      </c>
      <c r="L406" s="999"/>
      <c r="M406" s="1000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1045" t="s">
        <v>218</v>
      </c>
      <c r="B407" s="1046"/>
      <c r="C407" s="637" t="s">
        <v>181</v>
      </c>
      <c r="D407" s="401"/>
      <c r="E407" s="402"/>
      <c r="F407" s="402"/>
      <c r="G407" s="402"/>
      <c r="H407" s="402"/>
      <c r="I407" s="402"/>
      <c r="J407" s="399">
        <f>'[7]M.(9)'!$Q$27*J402</f>
        <v>103.13545524999999</v>
      </c>
      <c r="K407" s="572" t="s">
        <v>215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1045" t="s">
        <v>222</v>
      </c>
      <c r="B408" s="1046"/>
      <c r="C408" s="637" t="s">
        <v>54</v>
      </c>
      <c r="D408" s="401"/>
      <c r="E408" s="402"/>
      <c r="F408" s="402"/>
      <c r="G408" s="402"/>
      <c r="H408" s="402"/>
      <c r="I408" s="402"/>
      <c r="J408" s="708">
        <f>'[7]M.(9)'!$Q$28*J402</f>
        <v>230.562072</v>
      </c>
      <c r="K408" s="572" t="s">
        <v>194</v>
      </c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1047" t="s">
        <v>223</v>
      </c>
      <c r="B409" s="1048"/>
      <c r="C409" s="696" t="s">
        <v>217</v>
      </c>
      <c r="D409" s="697"/>
      <c r="E409" s="698"/>
      <c r="F409" s="698"/>
      <c r="G409" s="698"/>
      <c r="H409" s="698"/>
      <c r="I409" s="698"/>
      <c r="J409" s="709">
        <f>'[7]M.(9)'!$Q$34*J402</f>
        <v>89.859387306000016</v>
      </c>
      <c r="K409" s="572" t="s">
        <v>215</v>
      </c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1047" t="s">
        <v>224</v>
      </c>
      <c r="B410" s="1048"/>
      <c r="C410" s="696" t="s">
        <v>74</v>
      </c>
      <c r="D410" s="697"/>
      <c r="E410" s="698"/>
      <c r="F410" s="698"/>
      <c r="G410" s="698"/>
      <c r="H410" s="698"/>
      <c r="I410" s="698"/>
      <c r="J410" s="709">
        <f>'[7]M.(9)'!$Q$44*J402</f>
        <v>19.976002004118204</v>
      </c>
      <c r="K410" s="572" t="s">
        <v>215</v>
      </c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96"/>
      <c r="K411" s="450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96"/>
      <c r="K412" s="450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96"/>
      <c r="K413" s="450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96"/>
      <c r="K414" s="450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96"/>
      <c r="K415" s="450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96"/>
      <c r="K416" s="450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96"/>
      <c r="K417" s="450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465"/>
      <c r="K418" s="466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J407</f>
        <v>103.13545524999999</v>
      </c>
      <c r="K425" s="728" t="s">
        <v>193</v>
      </c>
      <c r="L425" s="725">
        <f>J425</f>
        <v>103.13545524999999</v>
      </c>
      <c r="M425" s="726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192</v>
      </c>
      <c r="D426" s="562"/>
      <c r="E426" s="567"/>
      <c r="F426" s="562"/>
      <c r="G426" s="562"/>
      <c r="H426" s="562"/>
      <c r="I426" s="568"/>
      <c r="J426" s="730">
        <f>J410</f>
        <v>19.976002004118204</v>
      </c>
      <c r="K426" s="728" t="s">
        <v>193</v>
      </c>
      <c r="L426" s="725">
        <f t="shared" ref="L426:L427" si="5">J426</f>
        <v>19.976002004118204</v>
      </c>
      <c r="M426" s="726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>
        <v>3</v>
      </c>
      <c r="B427" s="1013"/>
      <c r="C427" s="566" t="s">
        <v>190</v>
      </c>
      <c r="D427" s="562"/>
      <c r="E427" s="570"/>
      <c r="F427" s="562"/>
      <c r="G427" s="562"/>
      <c r="H427" s="562"/>
      <c r="I427" s="568"/>
      <c r="J427" s="565">
        <f>J403</f>
        <v>1.3092655305599998</v>
      </c>
      <c r="K427" s="728" t="s">
        <v>193</v>
      </c>
      <c r="L427" s="725">
        <f t="shared" si="5"/>
        <v>1.3092655305599998</v>
      </c>
      <c r="M427" s="726" t="s">
        <v>193</v>
      </c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>
        <v>4</v>
      </c>
      <c r="B428" s="1013"/>
      <c r="C428" s="573" t="s">
        <v>227</v>
      </c>
      <c r="D428" s="574"/>
      <c r="E428" s="574"/>
      <c r="F428" s="574"/>
      <c r="G428" s="574"/>
      <c r="H428" s="574"/>
      <c r="I428" s="574"/>
      <c r="J428" s="731">
        <f>J404</f>
        <v>0.55903999999999998</v>
      </c>
      <c r="K428" s="729" t="s">
        <v>212</v>
      </c>
      <c r="L428" s="725">
        <f>J428</f>
        <v>0.55903999999999998</v>
      </c>
      <c r="M428" s="727" t="s">
        <v>212</v>
      </c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577"/>
      <c r="K429" s="578"/>
      <c r="L429" s="625"/>
      <c r="M429" s="623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81"/>
      <c r="K430" s="582"/>
      <c r="L430" s="625"/>
      <c r="M430" s="623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495"/>
      <c r="K431" s="482"/>
      <c r="L431" s="626"/>
      <c r="M431" s="62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495"/>
      <c r="K432" s="491"/>
      <c r="L432" s="626"/>
      <c r="M432" s="62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495"/>
      <c r="K433" s="503"/>
      <c r="L433" s="626"/>
      <c r="M433" s="62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508"/>
      <c r="K434" s="486"/>
      <c r="L434" s="626"/>
      <c r="M434" s="62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511"/>
      <c r="K435" s="503"/>
      <c r="L435" s="626"/>
      <c r="M435" s="62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511"/>
      <c r="K436" s="503"/>
      <c r="L436" s="626"/>
      <c r="M436" s="62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518"/>
      <c r="K437" s="514"/>
      <c r="L437" s="519"/>
      <c r="M437" s="520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49" t="s">
        <v>220</v>
      </c>
      <c r="B481" s="1050"/>
      <c r="C481" s="398" t="s">
        <v>176</v>
      </c>
      <c r="D481" s="401"/>
      <c r="E481" s="402"/>
      <c r="F481" s="402"/>
      <c r="G481" s="402"/>
      <c r="H481" s="402"/>
      <c r="I481" s="402"/>
      <c r="J481" s="399">
        <f>'[7]M.(9)'!$Q$20*J480</f>
        <v>1.3112328013200001</v>
      </c>
      <c r="K481" s="572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33" t="s">
        <v>221</v>
      </c>
      <c r="B482" s="1034"/>
      <c r="C482" s="1027" t="s">
        <v>213</v>
      </c>
      <c r="D482" s="1028"/>
      <c r="E482" s="1028"/>
      <c r="F482" s="1028"/>
      <c r="G482" s="1028"/>
      <c r="H482" s="1028"/>
      <c r="I482" s="1029"/>
      <c r="J482" s="1051">
        <f>'[7]M.(9)'!$Q$21*J480</f>
        <v>0.55988000000000004</v>
      </c>
      <c r="K482" s="1053" t="s">
        <v>212</v>
      </c>
      <c r="L482" s="1041"/>
      <c r="M482" s="1042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1035"/>
      <c r="B483" s="1036"/>
      <c r="C483" s="1030"/>
      <c r="D483" s="1031"/>
      <c r="E483" s="1031"/>
      <c r="F483" s="1031"/>
      <c r="G483" s="1031"/>
      <c r="H483" s="1031"/>
      <c r="I483" s="1032"/>
      <c r="J483" s="1052"/>
      <c r="K483" s="1054"/>
      <c r="L483" s="1043"/>
      <c r="M483" s="1044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1045" t="s">
        <v>219</v>
      </c>
      <c r="B484" s="1046"/>
      <c r="C484" s="637" t="s">
        <v>211</v>
      </c>
      <c r="D484" s="401"/>
      <c r="E484" s="402"/>
      <c r="F484" s="402"/>
      <c r="G484" s="402"/>
      <c r="H484" s="402"/>
      <c r="I484" s="402"/>
      <c r="J484" s="399">
        <f>'[7]M.(9)'!$Q$24*J480</f>
        <v>333.42353949452843</v>
      </c>
      <c r="K484" s="572" t="s">
        <v>194</v>
      </c>
      <c r="L484" s="999"/>
      <c r="M484" s="1000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1045" t="s">
        <v>218</v>
      </c>
      <c r="B485" s="1046"/>
      <c r="C485" s="637" t="s">
        <v>181</v>
      </c>
      <c r="D485" s="401"/>
      <c r="E485" s="402"/>
      <c r="F485" s="402"/>
      <c r="G485" s="402"/>
      <c r="H485" s="402"/>
      <c r="I485" s="402"/>
      <c r="J485" s="399">
        <f>'[7]M.(9)'!$Q$27*J480</f>
        <v>103.29042409375</v>
      </c>
      <c r="K485" s="572" t="s">
        <v>215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1045" t="s">
        <v>222</v>
      </c>
      <c r="B486" s="1046"/>
      <c r="C486" s="637" t="s">
        <v>54</v>
      </c>
      <c r="D486" s="401"/>
      <c r="E486" s="402"/>
      <c r="F486" s="402"/>
      <c r="G486" s="402"/>
      <c r="H486" s="402"/>
      <c r="I486" s="402"/>
      <c r="J486" s="703">
        <f>'[7]M.(9)'!$Q$28*J480</f>
        <v>230.90850900000004</v>
      </c>
      <c r="K486" s="572" t="s">
        <v>194</v>
      </c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1047" t="s">
        <v>223</v>
      </c>
      <c r="B487" s="1048"/>
      <c r="C487" s="696" t="s">
        <v>217</v>
      </c>
      <c r="D487" s="697"/>
      <c r="E487" s="698"/>
      <c r="F487" s="698"/>
      <c r="G487" s="698"/>
      <c r="H487" s="698"/>
      <c r="I487" s="698"/>
      <c r="J487" s="704">
        <f>'[7]M.(9)'!$Q$34*J480</f>
        <v>89.994407850750022</v>
      </c>
      <c r="K487" s="572" t="s">
        <v>215</v>
      </c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1047" t="s">
        <v>224</v>
      </c>
      <c r="B488" s="1048"/>
      <c r="C488" s="696" t="s">
        <v>74</v>
      </c>
      <c r="D488" s="697"/>
      <c r="E488" s="698"/>
      <c r="F488" s="698"/>
      <c r="G488" s="698"/>
      <c r="H488" s="698"/>
      <c r="I488" s="698"/>
      <c r="J488" s="704">
        <f>'[7]M.(9)'!$Q$44*J480</f>
        <v>20.006017462195373</v>
      </c>
      <c r="K488" s="572" t="s">
        <v>215</v>
      </c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96"/>
      <c r="K489" s="450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96"/>
      <c r="K490" s="450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96"/>
      <c r="K491" s="450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96"/>
      <c r="K492" s="450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96"/>
      <c r="K493" s="450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96"/>
      <c r="K494" s="450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96"/>
      <c r="K495" s="450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465"/>
      <c r="K496" s="466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J485</f>
        <v>103.29042409375</v>
      </c>
      <c r="K503" s="728" t="s">
        <v>193</v>
      </c>
      <c r="L503" s="725">
        <f>J503</f>
        <v>103.29042409375</v>
      </c>
      <c r="M503" s="726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192</v>
      </c>
      <c r="D504" s="562"/>
      <c r="E504" s="567"/>
      <c r="F504" s="562"/>
      <c r="G504" s="562"/>
      <c r="H504" s="562"/>
      <c r="I504" s="568"/>
      <c r="J504" s="730">
        <f>J488</f>
        <v>20.006017462195373</v>
      </c>
      <c r="K504" s="728" t="s">
        <v>193</v>
      </c>
      <c r="L504" s="725">
        <f t="shared" ref="L504:L505" si="6">J504</f>
        <v>20.006017462195373</v>
      </c>
      <c r="M504" s="726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>
        <v>3</v>
      </c>
      <c r="B505" s="1013"/>
      <c r="C505" s="566" t="s">
        <v>190</v>
      </c>
      <c r="D505" s="562"/>
      <c r="E505" s="570"/>
      <c r="F505" s="562"/>
      <c r="G505" s="562"/>
      <c r="H505" s="562"/>
      <c r="I505" s="568"/>
      <c r="J505" s="565">
        <f>J481</f>
        <v>1.3112328013200001</v>
      </c>
      <c r="K505" s="728" t="s">
        <v>193</v>
      </c>
      <c r="L505" s="725">
        <f t="shared" si="6"/>
        <v>1.3112328013200001</v>
      </c>
      <c r="M505" s="726" t="s">
        <v>193</v>
      </c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>
        <v>4</v>
      </c>
      <c r="B506" s="1013"/>
      <c r="C506" s="573" t="s">
        <v>227</v>
      </c>
      <c r="D506" s="574"/>
      <c r="E506" s="574"/>
      <c r="F506" s="574"/>
      <c r="G506" s="574"/>
      <c r="H506" s="574"/>
      <c r="I506" s="574"/>
      <c r="J506" s="731">
        <f>J482</f>
        <v>0.55988000000000004</v>
      </c>
      <c r="K506" s="729" t="s">
        <v>212</v>
      </c>
      <c r="L506" s="725">
        <f>J506</f>
        <v>0.55988000000000004</v>
      </c>
      <c r="M506" s="727" t="s">
        <v>212</v>
      </c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577"/>
      <c r="K507" s="578"/>
      <c r="L507" s="625"/>
      <c r="M507" s="623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81"/>
      <c r="K508" s="582"/>
      <c r="L508" s="625"/>
      <c r="M508" s="623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495"/>
      <c r="K509" s="482"/>
      <c r="L509" s="626"/>
      <c r="M509" s="62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495"/>
      <c r="K510" s="491"/>
      <c r="L510" s="626"/>
      <c r="M510" s="62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495"/>
      <c r="K511" s="503"/>
      <c r="L511" s="626"/>
      <c r="M511" s="62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508"/>
      <c r="K512" s="486"/>
      <c r="L512" s="626"/>
      <c r="M512" s="62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511"/>
      <c r="K513" s="503"/>
      <c r="L513" s="626"/>
      <c r="M513" s="62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511"/>
      <c r="K514" s="503"/>
      <c r="L514" s="626"/>
      <c r="M514" s="62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518"/>
      <c r="K515" s="514"/>
      <c r="L515" s="519"/>
      <c r="M515" s="520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58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L16:M16"/>
    <mergeCell ref="U16:V16"/>
    <mergeCell ref="W16:Y16"/>
    <mergeCell ref="A17:B17"/>
    <mergeCell ref="L17:M17"/>
    <mergeCell ref="U17:V17"/>
    <mergeCell ref="W17:Y17"/>
    <mergeCell ref="AA13:AD13"/>
    <mergeCell ref="A14:B15"/>
    <mergeCell ref="C14:I15"/>
    <mergeCell ref="J14:J15"/>
    <mergeCell ref="K14:K15"/>
    <mergeCell ref="L14:M15"/>
    <mergeCell ref="U14:V14"/>
    <mergeCell ref="W14:Y14"/>
    <mergeCell ref="U15:V15"/>
    <mergeCell ref="W15:Y15"/>
    <mergeCell ref="A13:B13"/>
    <mergeCell ref="L13:M13"/>
    <mergeCell ref="U13:V13"/>
    <mergeCell ref="W13:Y13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5:B95"/>
    <mergeCell ref="L95:M95"/>
    <mergeCell ref="U95:V95"/>
    <mergeCell ref="W95:Y95"/>
    <mergeCell ref="A96:B96"/>
    <mergeCell ref="L96:M96"/>
    <mergeCell ref="U96:V96"/>
    <mergeCell ref="W96:Y96"/>
    <mergeCell ref="W92:Y92"/>
    <mergeCell ref="U93:V93"/>
    <mergeCell ref="W93:Y93"/>
    <mergeCell ref="A94:B94"/>
    <mergeCell ref="L94:M94"/>
    <mergeCell ref="U94:V94"/>
    <mergeCell ref="W94:Y94"/>
    <mergeCell ref="A92:B93"/>
    <mergeCell ref="C92:I93"/>
    <mergeCell ref="J92:J93"/>
    <mergeCell ref="K92:K93"/>
    <mergeCell ref="L92:M93"/>
    <mergeCell ref="U92:V92"/>
    <mergeCell ref="A99:B99"/>
    <mergeCell ref="L99:M99"/>
    <mergeCell ref="U99:V99"/>
    <mergeCell ref="W99:Y99"/>
    <mergeCell ref="A100:B100"/>
    <mergeCell ref="L100:M100"/>
    <mergeCell ref="U100:V100"/>
    <mergeCell ref="W100:Y100"/>
    <mergeCell ref="A97:B97"/>
    <mergeCell ref="L97:M97"/>
    <mergeCell ref="U97:V97"/>
    <mergeCell ref="W97:Y97"/>
    <mergeCell ref="A98:B98"/>
    <mergeCell ref="L98:M98"/>
    <mergeCell ref="U98:V98"/>
    <mergeCell ref="W98:Y98"/>
    <mergeCell ref="A103:B103"/>
    <mergeCell ref="L103:M103"/>
    <mergeCell ref="U103:V103"/>
    <mergeCell ref="W103:Y103"/>
    <mergeCell ref="A104:B104"/>
    <mergeCell ref="L104:M104"/>
    <mergeCell ref="U104:V104"/>
    <mergeCell ref="W104:Y104"/>
    <mergeCell ref="A101:B101"/>
    <mergeCell ref="L101:M101"/>
    <mergeCell ref="U101:V101"/>
    <mergeCell ref="W101:Y101"/>
    <mergeCell ref="A102:B102"/>
    <mergeCell ref="L102:M102"/>
    <mergeCell ref="U102:V102"/>
    <mergeCell ref="W102:Y102"/>
    <mergeCell ref="U107:V107"/>
    <mergeCell ref="W107:Y107"/>
    <mergeCell ref="U108:V108"/>
    <mergeCell ref="W108:Y108"/>
    <mergeCell ref="U109:V109"/>
    <mergeCell ref="W109:Y109"/>
    <mergeCell ref="A105:B105"/>
    <mergeCell ref="L105:M105"/>
    <mergeCell ref="U105:V105"/>
    <mergeCell ref="W105:Y105"/>
    <mergeCell ref="U106:V106"/>
    <mergeCell ref="W106:Y106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3:B173"/>
    <mergeCell ref="L173:M173"/>
    <mergeCell ref="U173:V173"/>
    <mergeCell ref="W173:Y173"/>
    <mergeCell ref="A174:B174"/>
    <mergeCell ref="L174:M174"/>
    <mergeCell ref="U174:V174"/>
    <mergeCell ref="W174:Y174"/>
    <mergeCell ref="W170:Y170"/>
    <mergeCell ref="U171:V171"/>
    <mergeCell ref="W171:Y171"/>
    <mergeCell ref="A172:B172"/>
    <mergeCell ref="L172:M172"/>
    <mergeCell ref="U172:V172"/>
    <mergeCell ref="W172:Y172"/>
    <mergeCell ref="A170:B171"/>
    <mergeCell ref="C170:I171"/>
    <mergeCell ref="J170:J171"/>
    <mergeCell ref="K170:K171"/>
    <mergeCell ref="L170:M171"/>
    <mergeCell ref="U170:V170"/>
    <mergeCell ref="A177:B177"/>
    <mergeCell ref="L177:M177"/>
    <mergeCell ref="U177:V177"/>
    <mergeCell ref="W177:Y177"/>
    <mergeCell ref="A178:B178"/>
    <mergeCell ref="L178:M178"/>
    <mergeCell ref="U178:V178"/>
    <mergeCell ref="W178:Y178"/>
    <mergeCell ref="A175:B175"/>
    <mergeCell ref="L175:M175"/>
    <mergeCell ref="U175:V175"/>
    <mergeCell ref="W175:Y175"/>
    <mergeCell ref="A176:B176"/>
    <mergeCell ref="L176:M176"/>
    <mergeCell ref="U176:V176"/>
    <mergeCell ref="W176:Y176"/>
    <mergeCell ref="A181:B181"/>
    <mergeCell ref="L181:M181"/>
    <mergeCell ref="U181:V181"/>
    <mergeCell ref="W181:Y181"/>
    <mergeCell ref="A182:B182"/>
    <mergeCell ref="L182:M182"/>
    <mergeCell ref="U182:V182"/>
    <mergeCell ref="W182:Y182"/>
    <mergeCell ref="A179:B179"/>
    <mergeCell ref="L179:M179"/>
    <mergeCell ref="U179:V179"/>
    <mergeCell ref="W179:Y179"/>
    <mergeCell ref="A180:B180"/>
    <mergeCell ref="L180:M180"/>
    <mergeCell ref="U180:V180"/>
    <mergeCell ref="W180:Y180"/>
    <mergeCell ref="U185:V185"/>
    <mergeCell ref="W185:Y185"/>
    <mergeCell ref="U186:V186"/>
    <mergeCell ref="W186:Y186"/>
    <mergeCell ref="U187:V187"/>
    <mergeCell ref="W187:Y187"/>
    <mergeCell ref="A183:B183"/>
    <mergeCell ref="L183:M183"/>
    <mergeCell ref="U183:V183"/>
    <mergeCell ref="W183:Y183"/>
    <mergeCell ref="U184:V184"/>
    <mergeCell ref="W184:Y184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A188:B189"/>
    <mergeCell ref="C188:I189"/>
    <mergeCell ref="J188:K189"/>
    <mergeCell ref="L188:M189"/>
    <mergeCell ref="U188:V188"/>
    <mergeCell ref="W188:Y188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A251:B251"/>
    <mergeCell ref="L251:M251"/>
    <mergeCell ref="U251:V251"/>
    <mergeCell ref="W251:Y251"/>
    <mergeCell ref="A252:B252"/>
    <mergeCell ref="L252:M252"/>
    <mergeCell ref="U252:V252"/>
    <mergeCell ref="W252:Y252"/>
    <mergeCell ref="W248:Y248"/>
    <mergeCell ref="U249:V249"/>
    <mergeCell ref="W249:Y249"/>
    <mergeCell ref="A250:B250"/>
    <mergeCell ref="L250:M250"/>
    <mergeCell ref="U250:V250"/>
    <mergeCell ref="W250:Y250"/>
    <mergeCell ref="A248:B249"/>
    <mergeCell ref="C248:I249"/>
    <mergeCell ref="J248:J249"/>
    <mergeCell ref="K248:K249"/>
    <mergeCell ref="L248:M249"/>
    <mergeCell ref="U248:V248"/>
    <mergeCell ref="A255:B255"/>
    <mergeCell ref="L255:M255"/>
    <mergeCell ref="U255:V255"/>
    <mergeCell ref="W255:Y255"/>
    <mergeCell ref="A256:B256"/>
    <mergeCell ref="L256:M256"/>
    <mergeCell ref="U256:V256"/>
    <mergeCell ref="W256:Y256"/>
    <mergeCell ref="A253:B253"/>
    <mergeCell ref="L253:M253"/>
    <mergeCell ref="U253:V253"/>
    <mergeCell ref="W253:Y253"/>
    <mergeCell ref="A254:B254"/>
    <mergeCell ref="L254:M254"/>
    <mergeCell ref="U254:V254"/>
    <mergeCell ref="W254:Y254"/>
    <mergeCell ref="A259:B259"/>
    <mergeCell ref="L259:M259"/>
    <mergeCell ref="U259:V259"/>
    <mergeCell ref="W259:Y259"/>
    <mergeCell ref="A260:B260"/>
    <mergeCell ref="L260:M260"/>
    <mergeCell ref="U260:V260"/>
    <mergeCell ref="W260:Y260"/>
    <mergeCell ref="A257:B257"/>
    <mergeCell ref="L257:M257"/>
    <mergeCell ref="U257:V257"/>
    <mergeCell ref="W257:Y257"/>
    <mergeCell ref="A258:B258"/>
    <mergeCell ref="L258:M258"/>
    <mergeCell ref="U258:V258"/>
    <mergeCell ref="W258:Y258"/>
    <mergeCell ref="U263:V263"/>
    <mergeCell ref="W263:Y263"/>
    <mergeCell ref="U264:V264"/>
    <mergeCell ref="W264:Y264"/>
    <mergeCell ref="U265:V265"/>
    <mergeCell ref="W265:Y265"/>
    <mergeCell ref="A261:B261"/>
    <mergeCell ref="L261:M261"/>
    <mergeCell ref="U261:V261"/>
    <mergeCell ref="W261:Y261"/>
    <mergeCell ref="U262:V262"/>
    <mergeCell ref="W262:Y262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A266:B267"/>
    <mergeCell ref="C266:I267"/>
    <mergeCell ref="J266:K267"/>
    <mergeCell ref="L266:M267"/>
    <mergeCell ref="U266:V266"/>
    <mergeCell ref="W266:Y266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A329:B329"/>
    <mergeCell ref="L329:M329"/>
    <mergeCell ref="U329:V329"/>
    <mergeCell ref="W329:Y329"/>
    <mergeCell ref="A330:B330"/>
    <mergeCell ref="L330:M330"/>
    <mergeCell ref="U330:V330"/>
    <mergeCell ref="W330:Y330"/>
    <mergeCell ref="W326:Y326"/>
    <mergeCell ref="U327:V327"/>
    <mergeCell ref="W327:Y327"/>
    <mergeCell ref="A328:B328"/>
    <mergeCell ref="L328:M328"/>
    <mergeCell ref="U328:V328"/>
    <mergeCell ref="W328:Y328"/>
    <mergeCell ref="A326:B327"/>
    <mergeCell ref="C326:I327"/>
    <mergeCell ref="J326:J327"/>
    <mergeCell ref="K326:K327"/>
    <mergeCell ref="L326:M327"/>
    <mergeCell ref="U326:V326"/>
    <mergeCell ref="A333:B333"/>
    <mergeCell ref="L333:M333"/>
    <mergeCell ref="U333:V333"/>
    <mergeCell ref="W333:Y333"/>
    <mergeCell ref="A334:B334"/>
    <mergeCell ref="L334:M334"/>
    <mergeCell ref="U334:V334"/>
    <mergeCell ref="W334:Y334"/>
    <mergeCell ref="A331:B331"/>
    <mergeCell ref="L331:M331"/>
    <mergeCell ref="U331:V331"/>
    <mergeCell ref="W331:Y331"/>
    <mergeCell ref="A332:B332"/>
    <mergeCell ref="L332:M332"/>
    <mergeCell ref="U332:V332"/>
    <mergeCell ref="W332:Y332"/>
    <mergeCell ref="A337:B337"/>
    <mergeCell ref="L337:M337"/>
    <mergeCell ref="U337:V337"/>
    <mergeCell ref="W337:Y337"/>
    <mergeCell ref="A338:B338"/>
    <mergeCell ref="L338:M338"/>
    <mergeCell ref="U338:V338"/>
    <mergeCell ref="W338:Y338"/>
    <mergeCell ref="A335:B335"/>
    <mergeCell ref="L335:M335"/>
    <mergeCell ref="U335:V335"/>
    <mergeCell ref="W335:Y335"/>
    <mergeCell ref="A336:B336"/>
    <mergeCell ref="L336:M336"/>
    <mergeCell ref="U336:V336"/>
    <mergeCell ref="W336:Y336"/>
    <mergeCell ref="U341:V341"/>
    <mergeCell ref="W341:Y341"/>
    <mergeCell ref="U342:V342"/>
    <mergeCell ref="W342:Y342"/>
    <mergeCell ref="U343:V343"/>
    <mergeCell ref="W343:Y343"/>
    <mergeCell ref="A339:B339"/>
    <mergeCell ref="L339:M339"/>
    <mergeCell ref="U339:V339"/>
    <mergeCell ref="W339:Y339"/>
    <mergeCell ref="U340:V340"/>
    <mergeCell ref="W340:Y340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A344:B345"/>
    <mergeCell ref="C344:I345"/>
    <mergeCell ref="J344:K345"/>
    <mergeCell ref="L344:M345"/>
    <mergeCell ref="U344:V344"/>
    <mergeCell ref="W344:Y344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A407:B407"/>
    <mergeCell ref="L407:M407"/>
    <mergeCell ref="U407:V407"/>
    <mergeCell ref="W407:Y407"/>
    <mergeCell ref="A408:B408"/>
    <mergeCell ref="L408:M408"/>
    <mergeCell ref="U408:V408"/>
    <mergeCell ref="W408:Y408"/>
    <mergeCell ref="W404:Y404"/>
    <mergeCell ref="U405:V405"/>
    <mergeCell ref="W405:Y405"/>
    <mergeCell ref="A406:B406"/>
    <mergeCell ref="L406:M406"/>
    <mergeCell ref="U406:V406"/>
    <mergeCell ref="W406:Y406"/>
    <mergeCell ref="A404:B405"/>
    <mergeCell ref="C404:I405"/>
    <mergeCell ref="J404:J405"/>
    <mergeCell ref="K404:K405"/>
    <mergeCell ref="L404:M405"/>
    <mergeCell ref="U404:V404"/>
    <mergeCell ref="A411:B411"/>
    <mergeCell ref="L411:M411"/>
    <mergeCell ref="U411:V411"/>
    <mergeCell ref="W411:Y411"/>
    <mergeCell ref="A412:B412"/>
    <mergeCell ref="L412:M412"/>
    <mergeCell ref="U412:V412"/>
    <mergeCell ref="W412:Y412"/>
    <mergeCell ref="A409:B409"/>
    <mergeCell ref="L409:M409"/>
    <mergeCell ref="U409:V409"/>
    <mergeCell ref="W409:Y409"/>
    <mergeCell ref="A410:B410"/>
    <mergeCell ref="L410:M410"/>
    <mergeCell ref="U410:V410"/>
    <mergeCell ref="W410:Y410"/>
    <mergeCell ref="A415:B415"/>
    <mergeCell ref="L415:M415"/>
    <mergeCell ref="U415:V415"/>
    <mergeCell ref="W415:Y415"/>
    <mergeCell ref="A416:B416"/>
    <mergeCell ref="L416:M416"/>
    <mergeCell ref="U416:V416"/>
    <mergeCell ref="W416:Y416"/>
    <mergeCell ref="A413:B413"/>
    <mergeCell ref="L413:M413"/>
    <mergeCell ref="U413:V413"/>
    <mergeCell ref="W413:Y413"/>
    <mergeCell ref="A414:B414"/>
    <mergeCell ref="L414:M414"/>
    <mergeCell ref="U414:V414"/>
    <mergeCell ref="W414:Y414"/>
    <mergeCell ref="U419:V419"/>
    <mergeCell ref="W419:Y419"/>
    <mergeCell ref="U420:V420"/>
    <mergeCell ref="W420:Y420"/>
    <mergeCell ref="U421:V421"/>
    <mergeCell ref="W421:Y421"/>
    <mergeCell ref="A417:B417"/>
    <mergeCell ref="L417:M417"/>
    <mergeCell ref="U417:V417"/>
    <mergeCell ref="W417:Y417"/>
    <mergeCell ref="U418:V418"/>
    <mergeCell ref="W418:Y418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A422:B423"/>
    <mergeCell ref="C422:I423"/>
    <mergeCell ref="J422:K423"/>
    <mergeCell ref="L422:M423"/>
    <mergeCell ref="U422:V422"/>
    <mergeCell ref="W422:Y422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A485:B485"/>
    <mergeCell ref="L485:M485"/>
    <mergeCell ref="U485:V485"/>
    <mergeCell ref="W485:Y485"/>
    <mergeCell ref="A486:B486"/>
    <mergeCell ref="L486:M486"/>
    <mergeCell ref="U486:V486"/>
    <mergeCell ref="W486:Y486"/>
    <mergeCell ref="W482:Y482"/>
    <mergeCell ref="U483:V483"/>
    <mergeCell ref="W483:Y483"/>
    <mergeCell ref="A484:B484"/>
    <mergeCell ref="L484:M484"/>
    <mergeCell ref="U484:V484"/>
    <mergeCell ref="W484:Y484"/>
    <mergeCell ref="A482:B483"/>
    <mergeCell ref="C482:I483"/>
    <mergeCell ref="J482:J483"/>
    <mergeCell ref="K482:K483"/>
    <mergeCell ref="L482:M483"/>
    <mergeCell ref="U482:V482"/>
    <mergeCell ref="A489:B489"/>
    <mergeCell ref="L489:M489"/>
    <mergeCell ref="U489:V489"/>
    <mergeCell ref="W489:Y489"/>
    <mergeCell ref="A490:B490"/>
    <mergeCell ref="L490:M490"/>
    <mergeCell ref="U490:V490"/>
    <mergeCell ref="W490:Y490"/>
    <mergeCell ref="A487:B487"/>
    <mergeCell ref="L487:M487"/>
    <mergeCell ref="U487:V487"/>
    <mergeCell ref="W487:Y487"/>
    <mergeCell ref="A488:B488"/>
    <mergeCell ref="L488:M488"/>
    <mergeCell ref="U488:V488"/>
    <mergeCell ref="W488:Y488"/>
    <mergeCell ref="A493:B493"/>
    <mergeCell ref="L493:M493"/>
    <mergeCell ref="U493:V493"/>
    <mergeCell ref="W493:Y493"/>
    <mergeCell ref="A494:B494"/>
    <mergeCell ref="L494:M494"/>
    <mergeCell ref="U494:V494"/>
    <mergeCell ref="W494:Y494"/>
    <mergeCell ref="A491:B491"/>
    <mergeCell ref="L491:M491"/>
    <mergeCell ref="U491:V491"/>
    <mergeCell ref="W491:Y491"/>
    <mergeCell ref="A492:B492"/>
    <mergeCell ref="L492:M492"/>
    <mergeCell ref="U492:V492"/>
    <mergeCell ref="W492:Y492"/>
    <mergeCell ref="U497:V497"/>
    <mergeCell ref="W497:Y497"/>
    <mergeCell ref="U498:V498"/>
    <mergeCell ref="W498:Y498"/>
    <mergeCell ref="U499:V499"/>
    <mergeCell ref="W499:Y499"/>
    <mergeCell ref="A495:B495"/>
    <mergeCell ref="L495:M495"/>
    <mergeCell ref="U495:V495"/>
    <mergeCell ref="W495:Y495"/>
    <mergeCell ref="U496:V496"/>
    <mergeCell ref="W496:Y496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A500:B501"/>
    <mergeCell ref="C500:I501"/>
    <mergeCell ref="J500:K501"/>
    <mergeCell ref="L500:M501"/>
    <mergeCell ref="U500:V500"/>
    <mergeCell ref="W500:Y500"/>
    <mergeCell ref="A507:B507"/>
    <mergeCell ref="U507:V507"/>
    <mergeCell ref="W507:Y507"/>
    <mergeCell ref="A508:B508"/>
    <mergeCell ref="U508:V508"/>
    <mergeCell ref="W508:Y508"/>
    <mergeCell ref="A505:B505"/>
    <mergeCell ref="U505:V505"/>
    <mergeCell ref="W505:Y505"/>
    <mergeCell ref="A506:B506"/>
    <mergeCell ref="U506:V506"/>
    <mergeCell ref="W506:Y506"/>
    <mergeCell ref="U517:V517"/>
    <mergeCell ref="U518:V518"/>
    <mergeCell ref="A519:H520"/>
    <mergeCell ref="I519:J520"/>
    <mergeCell ref="U519:V519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H544:R544"/>
    <mergeCell ref="T544:Y544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topLeftCell="A525" zoomScale="85" zoomScaleSheetLayoutView="85" workbookViewId="0">
      <selection activeCell="J503" sqref="J503:L505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42108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49" t="s">
        <v>220</v>
      </c>
      <c r="B13" s="1050"/>
      <c r="C13" s="398" t="s">
        <v>176</v>
      </c>
      <c r="D13" s="401"/>
      <c r="E13" s="402"/>
      <c r="F13" s="402"/>
      <c r="G13" s="402"/>
      <c r="H13" s="402"/>
      <c r="I13" s="402"/>
      <c r="J13" s="705">
        <f>'[7]M.(10)'!$Q$20*J12</f>
        <v>1.1097424800000002</v>
      </c>
      <c r="K13" s="572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45" t="s">
        <v>219</v>
      </c>
      <c r="B14" s="1046"/>
      <c r="C14" s="637" t="s">
        <v>211</v>
      </c>
      <c r="D14" s="401"/>
      <c r="E14" s="402"/>
      <c r="F14" s="402"/>
      <c r="G14" s="402"/>
      <c r="H14" s="402"/>
      <c r="I14" s="402"/>
      <c r="J14" s="705">
        <f>'[7]M.(10)'!$Q$24*J12</f>
        <v>206.44928739153008</v>
      </c>
      <c r="K14" s="572" t="s">
        <v>194</v>
      </c>
      <c r="L14" s="635"/>
      <c r="M14" s="636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1045" t="s">
        <v>218</v>
      </c>
      <c r="B15" s="1046"/>
      <c r="C15" s="637" t="s">
        <v>181</v>
      </c>
      <c r="D15" s="401"/>
      <c r="E15" s="402"/>
      <c r="F15" s="402"/>
      <c r="G15" s="402"/>
      <c r="H15" s="402"/>
      <c r="I15" s="402"/>
      <c r="J15" s="705">
        <f>'[7]M.(10)'!$Q$27*J12</f>
        <v>95.047557500000011</v>
      </c>
      <c r="K15" s="572" t="s">
        <v>215</v>
      </c>
      <c r="L15" s="635"/>
      <c r="M15" s="636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1045" t="s">
        <v>222</v>
      </c>
      <c r="B16" s="1046"/>
      <c r="C16" s="637" t="s">
        <v>54</v>
      </c>
      <c r="D16" s="401"/>
      <c r="E16" s="402"/>
      <c r="F16" s="402"/>
      <c r="G16" s="402"/>
      <c r="H16" s="402"/>
      <c r="I16" s="402"/>
      <c r="J16" s="706">
        <f>'[7]M.(10)'!$Q$28*J12</f>
        <v>213.85000000000002</v>
      </c>
      <c r="K16" s="572" t="s">
        <v>194</v>
      </c>
      <c r="L16" s="635"/>
      <c r="M16" s="636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1047" t="s">
        <v>223</v>
      </c>
      <c r="B17" s="1048"/>
      <c r="C17" s="696" t="s">
        <v>217</v>
      </c>
      <c r="D17" s="697"/>
      <c r="E17" s="698"/>
      <c r="F17" s="698"/>
      <c r="G17" s="698"/>
      <c r="H17" s="698"/>
      <c r="I17" s="698"/>
      <c r="J17" s="707">
        <f>'[7]M.(10)'!$Q$34*J12</f>
        <v>61.018630400000006</v>
      </c>
      <c r="K17" s="572" t="s">
        <v>215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1047" t="s">
        <v>224</v>
      </c>
      <c r="B18" s="1048"/>
      <c r="C18" s="696" t="s">
        <v>74</v>
      </c>
      <c r="D18" s="697"/>
      <c r="E18" s="698"/>
      <c r="F18" s="698"/>
      <c r="G18" s="698"/>
      <c r="H18" s="698"/>
      <c r="I18" s="698"/>
      <c r="J18" s="707">
        <f>'[7]M.(10)'!$Q$44*J12</f>
        <v>20.77993251496159</v>
      </c>
      <c r="K18" s="572" t="s">
        <v>215</v>
      </c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1047"/>
      <c r="B19" s="1048"/>
      <c r="C19" s="696"/>
      <c r="D19" s="697"/>
      <c r="E19" s="698"/>
      <c r="F19" s="698"/>
      <c r="G19" s="698"/>
      <c r="H19" s="698"/>
      <c r="I19" s="698"/>
      <c r="J19" s="704"/>
      <c r="K19" s="572"/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1047"/>
      <c r="B20" s="1048"/>
      <c r="C20" s="696"/>
      <c r="D20" s="697"/>
      <c r="E20" s="698"/>
      <c r="F20" s="698"/>
      <c r="G20" s="698"/>
      <c r="H20" s="698"/>
      <c r="I20" s="698"/>
      <c r="J20" s="704"/>
      <c r="K20" s="572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1047"/>
      <c r="B21" s="1048"/>
      <c r="C21" s="696"/>
      <c r="D21" s="697"/>
      <c r="E21" s="698"/>
      <c r="F21" s="698"/>
      <c r="G21" s="698"/>
      <c r="H21" s="698"/>
      <c r="I21" s="698"/>
      <c r="J21" s="692"/>
      <c r="K21" s="693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1047"/>
      <c r="B22" s="1048"/>
      <c r="C22" s="696"/>
      <c r="D22" s="697"/>
      <c r="E22" s="698"/>
      <c r="F22" s="698"/>
      <c r="G22" s="698"/>
      <c r="H22" s="698"/>
      <c r="I22" s="698"/>
      <c r="J22" s="692"/>
      <c r="K22" s="693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1047"/>
      <c r="B23" s="1048"/>
      <c r="C23" s="696"/>
      <c r="D23" s="697"/>
      <c r="E23" s="698"/>
      <c r="F23" s="698"/>
      <c r="G23" s="698"/>
      <c r="H23" s="698"/>
      <c r="I23" s="698"/>
      <c r="J23" s="692"/>
      <c r="K23" s="693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1047"/>
      <c r="B24" s="1048"/>
      <c r="C24" s="696"/>
      <c r="D24" s="697"/>
      <c r="E24" s="698"/>
      <c r="F24" s="698"/>
      <c r="G24" s="698"/>
      <c r="H24" s="698"/>
      <c r="I24" s="698"/>
      <c r="J24" s="692"/>
      <c r="K24" s="693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1047"/>
      <c r="B25" s="1048"/>
      <c r="C25" s="696"/>
      <c r="D25" s="697"/>
      <c r="E25" s="698"/>
      <c r="F25" s="698"/>
      <c r="G25" s="698"/>
      <c r="H25" s="698"/>
      <c r="I25" s="698"/>
      <c r="J25" s="692"/>
      <c r="K25" s="693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1047"/>
      <c r="B26" s="1048"/>
      <c r="C26" s="696"/>
      <c r="D26" s="697"/>
      <c r="E26" s="698"/>
      <c r="F26" s="698"/>
      <c r="G26" s="698"/>
      <c r="H26" s="698"/>
      <c r="I26" s="698"/>
      <c r="J26" s="692"/>
      <c r="K26" s="693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1047"/>
      <c r="B27" s="1048"/>
      <c r="C27" s="696"/>
      <c r="D27" s="697"/>
      <c r="E27" s="698"/>
      <c r="F27" s="698"/>
      <c r="G27" s="698"/>
      <c r="H27" s="698"/>
      <c r="I27" s="698"/>
      <c r="J27" s="692"/>
      <c r="K27" s="693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699"/>
      <c r="B28" s="700"/>
      <c r="C28" s="701"/>
      <c r="D28" s="702"/>
      <c r="E28" s="702"/>
      <c r="F28" s="702"/>
      <c r="G28" s="702"/>
      <c r="H28" s="702"/>
      <c r="I28" s="702"/>
      <c r="J28" s="694"/>
      <c r="K28" s="695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J15</f>
        <v>95.047557500000011</v>
      </c>
      <c r="K35" s="572" t="s">
        <v>193</v>
      </c>
      <c r="L35" s="624">
        <f>J35</f>
        <v>95.047557500000011</v>
      </c>
      <c r="M35" s="628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192</v>
      </c>
      <c r="D36" s="562"/>
      <c r="E36" s="567"/>
      <c r="F36" s="562"/>
      <c r="G36" s="562"/>
      <c r="H36" s="562"/>
      <c r="I36" s="568"/>
      <c r="J36" s="569">
        <f>J18</f>
        <v>20.77993251496159</v>
      </c>
      <c r="K36" s="572" t="s">
        <v>193</v>
      </c>
      <c r="L36" s="624">
        <f t="shared" ref="L36:L37" si="0">J36</f>
        <v>20.77993251496159</v>
      </c>
      <c r="M36" s="628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>
        <v>3</v>
      </c>
      <c r="B37" s="1013"/>
      <c r="C37" s="566" t="s">
        <v>190</v>
      </c>
      <c r="D37" s="562"/>
      <c r="E37" s="570"/>
      <c r="F37" s="562"/>
      <c r="G37" s="562"/>
      <c r="H37" s="562"/>
      <c r="I37" s="568"/>
      <c r="J37" s="571">
        <f>J13</f>
        <v>1.1097424800000002</v>
      </c>
      <c r="K37" s="572" t="s">
        <v>193</v>
      </c>
      <c r="L37" s="624">
        <f t="shared" si="0"/>
        <v>1.1097424800000002</v>
      </c>
      <c r="M37" s="628" t="s">
        <v>193</v>
      </c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/>
      <c r="B38" s="1013"/>
      <c r="C38" s="573"/>
      <c r="D38" s="574"/>
      <c r="E38" s="574"/>
      <c r="F38" s="574"/>
      <c r="G38" s="574"/>
      <c r="H38" s="574"/>
      <c r="I38" s="574"/>
      <c r="J38" s="575"/>
      <c r="K38" s="578"/>
      <c r="L38" s="625"/>
      <c r="M38" s="623"/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577"/>
      <c r="K39" s="578"/>
      <c r="L39" s="625"/>
      <c r="M39" s="623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581"/>
      <c r="K40" s="582"/>
      <c r="L40" s="625"/>
      <c r="M40" s="623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495"/>
      <c r="K41" s="482"/>
      <c r="L41" s="626"/>
      <c r="M41" s="627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495"/>
      <c r="K42" s="491"/>
      <c r="L42" s="626"/>
      <c r="M42" s="627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495"/>
      <c r="K43" s="503"/>
      <c r="L43" s="626"/>
      <c r="M43" s="627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508"/>
      <c r="K44" s="486"/>
      <c r="L44" s="626"/>
      <c r="M44" s="627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511"/>
      <c r="K45" s="503"/>
      <c r="L45" s="626"/>
      <c r="M45" s="627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511"/>
      <c r="K46" s="503"/>
      <c r="L46" s="626"/>
      <c r="M46" s="627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518"/>
      <c r="K47" s="514"/>
      <c r="L47" s="519"/>
      <c r="M47" s="520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89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42109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49" t="s">
        <v>220</v>
      </c>
      <c r="B91" s="1050"/>
      <c r="C91" s="398" t="s">
        <v>176</v>
      </c>
      <c r="D91" s="401"/>
      <c r="E91" s="402"/>
      <c r="F91" s="402"/>
      <c r="G91" s="402"/>
      <c r="H91" s="402"/>
      <c r="I91" s="402"/>
      <c r="J91" s="705">
        <f>'[7]M.(10)'!$Q$20*J90</f>
        <v>1.15468705044</v>
      </c>
      <c r="K91" s="572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45" t="s">
        <v>219</v>
      </c>
      <c r="B92" s="1046"/>
      <c r="C92" s="637" t="s">
        <v>211</v>
      </c>
      <c r="D92" s="401"/>
      <c r="E92" s="402"/>
      <c r="F92" s="402"/>
      <c r="G92" s="402"/>
      <c r="H92" s="402"/>
      <c r="I92" s="402"/>
      <c r="J92" s="705">
        <f>'[7]M.(10)'!$Q$24*J90</f>
        <v>214.81048353088704</v>
      </c>
      <c r="K92" s="572" t="s">
        <v>194</v>
      </c>
      <c r="L92" s="635"/>
      <c r="M92" s="636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1045" t="s">
        <v>218</v>
      </c>
      <c r="B93" s="1046"/>
      <c r="C93" s="637" t="s">
        <v>181</v>
      </c>
      <c r="D93" s="401"/>
      <c r="E93" s="402"/>
      <c r="F93" s="402"/>
      <c r="G93" s="402"/>
      <c r="H93" s="402"/>
      <c r="I93" s="402"/>
      <c r="J93" s="705">
        <f>'[7]M.(10)'!$Q$27*J90</f>
        <v>98.896983578749996</v>
      </c>
      <c r="K93" s="572" t="s">
        <v>215</v>
      </c>
      <c r="L93" s="635"/>
      <c r="M93" s="636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1045" t="s">
        <v>222</v>
      </c>
      <c r="B94" s="1046"/>
      <c r="C94" s="637" t="s">
        <v>54</v>
      </c>
      <c r="D94" s="401"/>
      <c r="E94" s="402"/>
      <c r="F94" s="402"/>
      <c r="G94" s="402"/>
      <c r="H94" s="402"/>
      <c r="I94" s="402"/>
      <c r="J94" s="706">
        <f>'[7]M.(10)'!$Q$28*J90</f>
        <v>222.51092499999999</v>
      </c>
      <c r="K94" s="572" t="s">
        <v>194</v>
      </c>
      <c r="L94" s="635"/>
      <c r="M94" s="636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1047" t="s">
        <v>223</v>
      </c>
      <c r="B95" s="1048"/>
      <c r="C95" s="696" t="s">
        <v>217</v>
      </c>
      <c r="D95" s="697"/>
      <c r="E95" s="698"/>
      <c r="F95" s="698"/>
      <c r="G95" s="698"/>
      <c r="H95" s="698"/>
      <c r="I95" s="698"/>
      <c r="J95" s="707">
        <f>'[7]M.(10)'!$Q$34*J90</f>
        <v>63.489884931199995</v>
      </c>
      <c r="K95" s="572" t="s">
        <v>215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1047" t="s">
        <v>224</v>
      </c>
      <c r="B96" s="1048"/>
      <c r="C96" s="696" t="s">
        <v>74</v>
      </c>
      <c r="D96" s="697"/>
      <c r="E96" s="698"/>
      <c r="F96" s="698"/>
      <c r="G96" s="698"/>
      <c r="H96" s="698"/>
      <c r="I96" s="698"/>
      <c r="J96" s="707">
        <f>'[7]M.(10)'!$Q$44*J90</f>
        <v>21.621519781817529</v>
      </c>
      <c r="K96" s="572" t="s">
        <v>215</v>
      </c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1047"/>
      <c r="B97" s="1048"/>
      <c r="C97" s="696"/>
      <c r="D97" s="697"/>
      <c r="E97" s="698"/>
      <c r="F97" s="698"/>
      <c r="G97" s="698"/>
      <c r="H97" s="698"/>
      <c r="I97" s="698"/>
      <c r="J97" s="704"/>
      <c r="K97" s="572"/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1047"/>
      <c r="B98" s="1048"/>
      <c r="C98" s="696"/>
      <c r="D98" s="697"/>
      <c r="E98" s="698"/>
      <c r="F98" s="698"/>
      <c r="G98" s="698"/>
      <c r="H98" s="698"/>
      <c r="I98" s="698"/>
      <c r="J98" s="704"/>
      <c r="K98" s="572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96"/>
      <c r="K99" s="450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96"/>
      <c r="K100" s="450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96"/>
      <c r="K101" s="450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96"/>
      <c r="K102" s="450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96"/>
      <c r="K103" s="450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96"/>
      <c r="K104" s="450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96"/>
      <c r="K105" s="450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465"/>
      <c r="K106" s="466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J93</f>
        <v>98.896983578749996</v>
      </c>
      <c r="K113" s="719" t="s">
        <v>193</v>
      </c>
      <c r="L113" s="624">
        <f>J113</f>
        <v>98.896983578749996</v>
      </c>
      <c r="M113" s="628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192</v>
      </c>
      <c r="D114" s="562"/>
      <c r="E114" s="567"/>
      <c r="F114" s="562"/>
      <c r="G114" s="562"/>
      <c r="H114" s="562"/>
      <c r="I114" s="568"/>
      <c r="J114" s="569">
        <f>J96</f>
        <v>21.621519781817529</v>
      </c>
      <c r="K114" s="719" t="s">
        <v>193</v>
      </c>
      <c r="L114" s="624">
        <f t="shared" ref="L114:L115" si="1">J114</f>
        <v>21.621519781817529</v>
      </c>
      <c r="M114" s="628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>
        <v>3</v>
      </c>
      <c r="B115" s="1013"/>
      <c r="C115" s="566" t="s">
        <v>190</v>
      </c>
      <c r="D115" s="562"/>
      <c r="E115" s="570"/>
      <c r="F115" s="562"/>
      <c r="G115" s="562"/>
      <c r="H115" s="562"/>
      <c r="I115" s="568"/>
      <c r="J115" s="571">
        <f>J91</f>
        <v>1.15468705044</v>
      </c>
      <c r="K115" s="719" t="s">
        <v>193</v>
      </c>
      <c r="L115" s="624">
        <f t="shared" si="1"/>
        <v>1.15468705044</v>
      </c>
      <c r="M115" s="628" t="s">
        <v>193</v>
      </c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/>
      <c r="B116" s="1013"/>
      <c r="C116" s="573"/>
      <c r="D116" s="574"/>
      <c r="E116" s="574"/>
      <c r="F116" s="574"/>
      <c r="G116" s="574"/>
      <c r="H116" s="574"/>
      <c r="I116" s="574"/>
      <c r="J116" s="575"/>
      <c r="K116" s="578"/>
      <c r="L116" s="625"/>
      <c r="M116" s="623"/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577"/>
      <c r="K117" s="578"/>
      <c r="L117" s="625"/>
      <c r="M117" s="623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81"/>
      <c r="K118" s="582"/>
      <c r="L118" s="625"/>
      <c r="M118" s="623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495"/>
      <c r="K119" s="482"/>
      <c r="L119" s="626"/>
      <c r="M119" s="62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495"/>
      <c r="K120" s="491"/>
      <c r="L120" s="626"/>
      <c r="M120" s="62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495"/>
      <c r="K121" s="503"/>
      <c r="L121" s="626"/>
      <c r="M121" s="62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508"/>
      <c r="K122" s="486"/>
      <c r="L122" s="626"/>
      <c r="M122" s="62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511"/>
      <c r="K123" s="503"/>
      <c r="L123" s="626"/>
      <c r="M123" s="62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511"/>
      <c r="K124" s="503"/>
      <c r="L124" s="626"/>
      <c r="M124" s="62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518"/>
      <c r="K125" s="514"/>
      <c r="L125" s="519"/>
      <c r="M125" s="520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89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42110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36.7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49" t="s">
        <v>220</v>
      </c>
      <c r="B169" s="1050"/>
      <c r="C169" s="398" t="s">
        <v>176</v>
      </c>
      <c r="D169" s="401"/>
      <c r="E169" s="402"/>
      <c r="F169" s="402"/>
      <c r="G169" s="402"/>
      <c r="H169" s="402"/>
      <c r="I169" s="402"/>
      <c r="J169" s="705">
        <f>'[7]M.(10)'!$Q$20*J168</f>
        <v>1.1079985989599999</v>
      </c>
      <c r="K169" s="572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45" t="s">
        <v>219</v>
      </c>
      <c r="B170" s="1046"/>
      <c r="C170" s="637" t="s">
        <v>211</v>
      </c>
      <c r="D170" s="401"/>
      <c r="E170" s="402"/>
      <c r="F170" s="402"/>
      <c r="G170" s="402"/>
      <c r="H170" s="402"/>
      <c r="I170" s="402"/>
      <c r="J170" s="705">
        <f>'[7]M.(10)'!$Q$24*J168</f>
        <v>206.12486708277194</v>
      </c>
      <c r="K170" s="572" t="s">
        <v>194</v>
      </c>
      <c r="L170" s="635"/>
      <c r="M170" s="636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1045" t="s">
        <v>218</v>
      </c>
      <c r="B171" s="1046"/>
      <c r="C171" s="637" t="s">
        <v>181</v>
      </c>
      <c r="D171" s="401"/>
      <c r="E171" s="402"/>
      <c r="F171" s="402"/>
      <c r="G171" s="402"/>
      <c r="H171" s="402"/>
      <c r="I171" s="402"/>
      <c r="J171" s="705">
        <f>'[7]M.(10)'!$Q$27*J168</f>
        <v>94.898197052499981</v>
      </c>
      <c r="K171" s="572" t="s">
        <v>215</v>
      </c>
      <c r="L171" s="635"/>
      <c r="M171" s="636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1045" t="s">
        <v>222</v>
      </c>
      <c r="B172" s="1046"/>
      <c r="C172" s="637" t="s">
        <v>54</v>
      </c>
      <c r="D172" s="401"/>
      <c r="E172" s="402"/>
      <c r="F172" s="402"/>
      <c r="G172" s="402"/>
      <c r="H172" s="402"/>
      <c r="I172" s="402"/>
      <c r="J172" s="706">
        <f>'[7]M.(10)'!$Q$28*J168</f>
        <v>213.51394999999999</v>
      </c>
      <c r="K172" s="572" t="s">
        <v>194</v>
      </c>
      <c r="L172" s="635"/>
      <c r="M172" s="636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1047" t="s">
        <v>223</v>
      </c>
      <c r="B173" s="1048"/>
      <c r="C173" s="696" t="s">
        <v>217</v>
      </c>
      <c r="D173" s="697"/>
      <c r="E173" s="698"/>
      <c r="F173" s="698"/>
      <c r="G173" s="698"/>
      <c r="H173" s="698"/>
      <c r="I173" s="698"/>
      <c r="J173" s="707">
        <f>'[7]M.(10)'!$Q$34*J168</f>
        <v>60.922743980799993</v>
      </c>
      <c r="K173" s="572" t="s">
        <v>215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1047" t="s">
        <v>224</v>
      </c>
      <c r="B174" s="1048"/>
      <c r="C174" s="696" t="s">
        <v>74</v>
      </c>
      <c r="D174" s="697"/>
      <c r="E174" s="698"/>
      <c r="F174" s="698"/>
      <c r="G174" s="698"/>
      <c r="H174" s="698"/>
      <c r="I174" s="698"/>
      <c r="J174" s="707">
        <f>'[7]M.(10)'!$Q$44*J168</f>
        <v>20.747278335295217</v>
      </c>
      <c r="K174" s="572" t="s">
        <v>215</v>
      </c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1047"/>
      <c r="B175" s="1048"/>
      <c r="C175" s="696"/>
      <c r="D175" s="697"/>
      <c r="E175" s="698"/>
      <c r="F175" s="698"/>
      <c r="G175" s="698"/>
      <c r="H175" s="698"/>
      <c r="I175" s="698"/>
      <c r="J175" s="704"/>
      <c r="K175" s="572"/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1047"/>
      <c r="B176" s="1048"/>
      <c r="C176" s="696"/>
      <c r="D176" s="697"/>
      <c r="E176" s="698"/>
      <c r="F176" s="698"/>
      <c r="G176" s="698"/>
      <c r="H176" s="698"/>
      <c r="I176" s="698"/>
      <c r="J176" s="704"/>
      <c r="K176" s="572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96"/>
      <c r="K177" s="450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96"/>
      <c r="K178" s="450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96"/>
      <c r="K179" s="450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96"/>
      <c r="K180" s="450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96"/>
      <c r="K181" s="450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96"/>
      <c r="K182" s="450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96"/>
      <c r="K183" s="450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465"/>
      <c r="K184" s="466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J171</f>
        <v>94.898197052499981</v>
      </c>
      <c r="K191" s="719" t="s">
        <v>193</v>
      </c>
      <c r="L191" s="624">
        <f>J191</f>
        <v>94.898197052499981</v>
      </c>
      <c r="M191" s="628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192</v>
      </c>
      <c r="D192" s="562"/>
      <c r="E192" s="567"/>
      <c r="F192" s="562"/>
      <c r="G192" s="562"/>
      <c r="H192" s="562"/>
      <c r="I192" s="568"/>
      <c r="J192" s="569">
        <f>J174</f>
        <v>20.747278335295217</v>
      </c>
      <c r="K192" s="719" t="s">
        <v>193</v>
      </c>
      <c r="L192" s="624">
        <f t="shared" ref="L192:L193" si="2">J192</f>
        <v>20.747278335295217</v>
      </c>
      <c r="M192" s="628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>
        <v>3</v>
      </c>
      <c r="B193" s="1013"/>
      <c r="C193" s="566" t="s">
        <v>190</v>
      </c>
      <c r="D193" s="562"/>
      <c r="E193" s="570"/>
      <c r="F193" s="562"/>
      <c r="G193" s="562"/>
      <c r="H193" s="562"/>
      <c r="I193" s="568"/>
      <c r="J193" s="571">
        <f>J169</f>
        <v>1.1079985989599999</v>
      </c>
      <c r="K193" s="719" t="s">
        <v>193</v>
      </c>
      <c r="L193" s="624">
        <f t="shared" si="2"/>
        <v>1.1079985989599999</v>
      </c>
      <c r="M193" s="628" t="s">
        <v>193</v>
      </c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/>
      <c r="B194" s="1013"/>
      <c r="C194" s="573"/>
      <c r="D194" s="574"/>
      <c r="E194" s="574"/>
      <c r="F194" s="574"/>
      <c r="G194" s="574"/>
      <c r="H194" s="574"/>
      <c r="I194" s="574"/>
      <c r="J194" s="575"/>
      <c r="K194" s="578"/>
      <c r="L194" s="625"/>
      <c r="M194" s="623"/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577"/>
      <c r="K195" s="578"/>
      <c r="L195" s="625"/>
      <c r="M195" s="623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81"/>
      <c r="K196" s="582"/>
      <c r="L196" s="625"/>
      <c r="M196" s="623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495"/>
      <c r="K197" s="482"/>
      <c r="L197" s="626"/>
      <c r="M197" s="62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495"/>
      <c r="K198" s="491"/>
      <c r="L198" s="626"/>
      <c r="M198" s="62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495"/>
      <c r="K199" s="503"/>
      <c r="L199" s="626"/>
      <c r="M199" s="62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508"/>
      <c r="K200" s="486"/>
      <c r="L200" s="626"/>
      <c r="M200" s="62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511"/>
      <c r="K201" s="503"/>
      <c r="L201" s="626"/>
      <c r="M201" s="62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511"/>
      <c r="K202" s="503"/>
      <c r="L202" s="626"/>
      <c r="M202" s="62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518"/>
      <c r="K203" s="514"/>
      <c r="L203" s="519"/>
      <c r="M203" s="520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89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42111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49" t="s">
        <v>220</v>
      </c>
      <c r="B247" s="1050"/>
      <c r="C247" s="398" t="s">
        <v>176</v>
      </c>
      <c r="D247" s="401"/>
      <c r="E247" s="402"/>
      <c r="F247" s="402"/>
      <c r="G247" s="402"/>
      <c r="H247" s="402"/>
      <c r="I247" s="402"/>
      <c r="J247" s="705">
        <f>'[7]M.(10)'!$Q$20*J246</f>
        <v>1.1701441778400001</v>
      </c>
      <c r="K247" s="572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45" t="s">
        <v>219</v>
      </c>
      <c r="B248" s="1046"/>
      <c r="C248" s="637" t="s">
        <v>211</v>
      </c>
      <c r="D248" s="401"/>
      <c r="E248" s="402"/>
      <c r="F248" s="402"/>
      <c r="G248" s="402"/>
      <c r="H248" s="402"/>
      <c r="I248" s="402"/>
      <c r="J248" s="705">
        <f>'[7]M.(10)'!$Q$24*J246</f>
        <v>217.68602717669765</v>
      </c>
      <c r="K248" s="572" t="s">
        <v>194</v>
      </c>
      <c r="L248" s="635"/>
      <c r="M248" s="636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1045" t="s">
        <v>218</v>
      </c>
      <c r="B249" s="1046"/>
      <c r="C249" s="637" t="s">
        <v>181</v>
      </c>
      <c r="D249" s="401"/>
      <c r="E249" s="402"/>
      <c r="F249" s="402"/>
      <c r="G249" s="402"/>
      <c r="H249" s="402"/>
      <c r="I249" s="402"/>
      <c r="J249" s="705">
        <f>'[7]M.(10)'!$Q$27*J246</f>
        <v>100.22086027249999</v>
      </c>
      <c r="K249" s="572" t="s">
        <v>215</v>
      </c>
      <c r="L249" s="635"/>
      <c r="M249" s="636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1045" t="s">
        <v>222</v>
      </c>
      <c r="B250" s="1046"/>
      <c r="C250" s="637" t="s">
        <v>54</v>
      </c>
      <c r="D250" s="401"/>
      <c r="E250" s="402"/>
      <c r="F250" s="402"/>
      <c r="G250" s="402"/>
      <c r="H250" s="402"/>
      <c r="I250" s="402"/>
      <c r="J250" s="706">
        <f>'[7]M.(10)'!$Q$28*J246</f>
        <v>225.48955000000001</v>
      </c>
      <c r="K250" s="572" t="s">
        <v>194</v>
      </c>
      <c r="L250" s="635"/>
      <c r="M250" s="636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1047" t="s">
        <v>223</v>
      </c>
      <c r="B251" s="1048"/>
      <c r="C251" s="696" t="s">
        <v>217</v>
      </c>
      <c r="D251" s="697"/>
      <c r="E251" s="698"/>
      <c r="F251" s="698"/>
      <c r="G251" s="698"/>
      <c r="H251" s="698"/>
      <c r="I251" s="698"/>
      <c r="J251" s="707">
        <f>'[7]M.(10)'!$Q$34*J246</f>
        <v>64.339787283199996</v>
      </c>
      <c r="K251" s="572" t="s">
        <v>215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1047" t="s">
        <v>224</v>
      </c>
      <c r="B252" s="1048"/>
      <c r="C252" s="696" t="s">
        <v>74</v>
      </c>
      <c r="D252" s="697"/>
      <c r="E252" s="698"/>
      <c r="F252" s="698"/>
      <c r="G252" s="698"/>
      <c r="H252" s="698"/>
      <c r="I252" s="698"/>
      <c r="J252" s="707">
        <f>'[7]M.(10)'!$Q$44*J246</f>
        <v>21.910954556133067</v>
      </c>
      <c r="K252" s="572" t="s">
        <v>215</v>
      </c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1047"/>
      <c r="B253" s="1048"/>
      <c r="C253" s="696"/>
      <c r="D253" s="697"/>
      <c r="E253" s="698"/>
      <c r="F253" s="698"/>
      <c r="G253" s="698"/>
      <c r="H253" s="698"/>
      <c r="I253" s="698"/>
      <c r="J253" s="704"/>
      <c r="K253" s="572"/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1047"/>
      <c r="B254" s="1048"/>
      <c r="C254" s="696"/>
      <c r="D254" s="697"/>
      <c r="E254" s="698"/>
      <c r="F254" s="698"/>
      <c r="G254" s="698"/>
      <c r="H254" s="698"/>
      <c r="I254" s="698"/>
      <c r="J254" s="704"/>
      <c r="K254" s="572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96"/>
      <c r="K255" s="450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96"/>
      <c r="K256" s="450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96"/>
      <c r="K257" s="450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96"/>
      <c r="K258" s="450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96"/>
      <c r="K259" s="450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96"/>
      <c r="K260" s="450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96"/>
      <c r="K261" s="450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465"/>
      <c r="K262" s="466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J249</f>
        <v>100.22086027249999</v>
      </c>
      <c r="K269" s="719" t="s">
        <v>193</v>
      </c>
      <c r="L269" s="624">
        <f>J269</f>
        <v>100.22086027249999</v>
      </c>
      <c r="M269" s="628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192</v>
      </c>
      <c r="D270" s="562"/>
      <c r="E270" s="567"/>
      <c r="F270" s="562"/>
      <c r="G270" s="562"/>
      <c r="H270" s="562"/>
      <c r="I270" s="568"/>
      <c r="J270" s="569">
        <f>J252</f>
        <v>21.910954556133067</v>
      </c>
      <c r="K270" s="719" t="s">
        <v>193</v>
      </c>
      <c r="L270" s="624">
        <f t="shared" ref="L270:L271" si="3">J270</f>
        <v>21.910954556133067</v>
      </c>
      <c r="M270" s="628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>
        <v>3</v>
      </c>
      <c r="B271" s="1013"/>
      <c r="C271" s="566" t="s">
        <v>190</v>
      </c>
      <c r="D271" s="562"/>
      <c r="E271" s="570"/>
      <c r="F271" s="562"/>
      <c r="G271" s="562"/>
      <c r="H271" s="562"/>
      <c r="I271" s="568"/>
      <c r="J271" s="571">
        <f>J247</f>
        <v>1.1701441778400001</v>
      </c>
      <c r="K271" s="719" t="s">
        <v>193</v>
      </c>
      <c r="L271" s="624">
        <f t="shared" si="3"/>
        <v>1.1701441778400001</v>
      </c>
      <c r="M271" s="628" t="s">
        <v>193</v>
      </c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/>
      <c r="B272" s="1013"/>
      <c r="C272" s="573"/>
      <c r="D272" s="574"/>
      <c r="E272" s="574"/>
      <c r="F272" s="574"/>
      <c r="G272" s="574"/>
      <c r="H272" s="574"/>
      <c r="I272" s="574"/>
      <c r="J272" s="575"/>
      <c r="K272" s="578"/>
      <c r="L272" s="625"/>
      <c r="M272" s="623"/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577"/>
      <c r="K273" s="578"/>
      <c r="L273" s="625"/>
      <c r="M273" s="623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81"/>
      <c r="K274" s="582"/>
      <c r="L274" s="625"/>
      <c r="M274" s="623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495"/>
      <c r="K275" s="482"/>
      <c r="L275" s="626"/>
      <c r="M275" s="62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495"/>
      <c r="K276" s="491"/>
      <c r="L276" s="626"/>
      <c r="M276" s="62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495"/>
      <c r="K277" s="503"/>
      <c r="L277" s="626"/>
      <c r="M277" s="62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508"/>
      <c r="K278" s="486"/>
      <c r="L278" s="626"/>
      <c r="M278" s="62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511"/>
      <c r="K279" s="503"/>
      <c r="L279" s="626"/>
      <c r="M279" s="62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511"/>
      <c r="K280" s="503"/>
      <c r="L280" s="626"/>
      <c r="M280" s="62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518"/>
      <c r="K281" s="514"/>
      <c r="L281" s="519"/>
      <c r="M281" s="520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89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42112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49" t="s">
        <v>220</v>
      </c>
      <c r="B325" s="1050"/>
      <c r="C325" s="398" t="s">
        <v>176</v>
      </c>
      <c r="D325" s="401"/>
      <c r="E325" s="402"/>
      <c r="F325" s="402"/>
      <c r="G325" s="402"/>
      <c r="H325" s="402"/>
      <c r="I325" s="402"/>
      <c r="J325" s="705">
        <f>'[7]M.(10)'!$Q$20*J324</f>
        <v>1.1668149504000001</v>
      </c>
      <c r="K325" s="572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45" t="s">
        <v>219</v>
      </c>
      <c r="B326" s="1046"/>
      <c r="C326" s="637" t="s">
        <v>211</v>
      </c>
      <c r="D326" s="401"/>
      <c r="E326" s="402"/>
      <c r="F326" s="402"/>
      <c r="G326" s="402"/>
      <c r="H326" s="402"/>
      <c r="I326" s="402"/>
      <c r="J326" s="705">
        <f>'[7]M.(10)'!$Q$24*J324</f>
        <v>217.06667931452304</v>
      </c>
      <c r="K326" s="572" t="s">
        <v>194</v>
      </c>
      <c r="L326" s="635"/>
      <c r="M326" s="636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1045" t="s">
        <v>218</v>
      </c>
      <c r="B327" s="1046"/>
      <c r="C327" s="637" t="s">
        <v>181</v>
      </c>
      <c r="D327" s="401"/>
      <c r="E327" s="402"/>
      <c r="F327" s="402"/>
      <c r="G327" s="402"/>
      <c r="H327" s="402"/>
      <c r="I327" s="402"/>
      <c r="J327" s="705">
        <f>'[7]M.(10)'!$Q$27*J324</f>
        <v>99.93571759999999</v>
      </c>
      <c r="K327" s="572" t="s">
        <v>215</v>
      </c>
      <c r="L327" s="635"/>
      <c r="M327" s="636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1045" t="s">
        <v>222</v>
      </c>
      <c r="B328" s="1046"/>
      <c r="C328" s="637" t="s">
        <v>54</v>
      </c>
      <c r="D328" s="401"/>
      <c r="E328" s="402"/>
      <c r="F328" s="402"/>
      <c r="G328" s="402"/>
      <c r="H328" s="402"/>
      <c r="I328" s="402"/>
      <c r="J328" s="706">
        <f>'[7]M.(10)'!$Q$28*J324</f>
        <v>224.84799999999998</v>
      </c>
      <c r="K328" s="572" t="s">
        <v>194</v>
      </c>
      <c r="L328" s="635"/>
      <c r="M328" s="636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1047" t="s">
        <v>223</v>
      </c>
      <c r="B329" s="1048"/>
      <c r="C329" s="696" t="s">
        <v>217</v>
      </c>
      <c r="D329" s="697"/>
      <c r="E329" s="698"/>
      <c r="F329" s="698"/>
      <c r="G329" s="698"/>
      <c r="H329" s="698"/>
      <c r="I329" s="698"/>
      <c r="J329" s="707">
        <f>'[7]M.(10)'!$Q$34*J324</f>
        <v>64.156731391999998</v>
      </c>
      <c r="K329" s="572" t="s">
        <v>215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1047" t="s">
        <v>224</v>
      </c>
      <c r="B330" s="1048"/>
      <c r="C330" s="696" t="s">
        <v>74</v>
      </c>
      <c r="D330" s="697"/>
      <c r="E330" s="698"/>
      <c r="F330" s="698"/>
      <c r="G330" s="698"/>
      <c r="H330" s="698"/>
      <c r="I330" s="698"/>
      <c r="J330" s="707">
        <f>'[7]M.(10)'!$Q$44*J324</f>
        <v>21.848614758588184</v>
      </c>
      <c r="K330" s="572" t="s">
        <v>215</v>
      </c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1047"/>
      <c r="B331" s="1048"/>
      <c r="C331" s="696"/>
      <c r="D331" s="697"/>
      <c r="E331" s="698"/>
      <c r="F331" s="698"/>
      <c r="G331" s="698"/>
      <c r="H331" s="698"/>
      <c r="I331" s="698"/>
      <c r="J331" s="704"/>
      <c r="K331" s="572"/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1047"/>
      <c r="B332" s="1048"/>
      <c r="C332" s="696"/>
      <c r="D332" s="697"/>
      <c r="E332" s="698"/>
      <c r="F332" s="698"/>
      <c r="G332" s="698"/>
      <c r="H332" s="698"/>
      <c r="I332" s="698"/>
      <c r="J332" s="704"/>
      <c r="K332" s="572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96"/>
      <c r="K333" s="450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96"/>
      <c r="K334" s="450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96"/>
      <c r="K335" s="450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96"/>
      <c r="K336" s="450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96"/>
      <c r="K337" s="450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96"/>
      <c r="K338" s="450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96"/>
      <c r="K339" s="450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465"/>
      <c r="K340" s="466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J327</f>
        <v>99.93571759999999</v>
      </c>
      <c r="K347" s="719" t="s">
        <v>193</v>
      </c>
      <c r="L347" s="624">
        <f>J347</f>
        <v>99.93571759999999</v>
      </c>
      <c r="M347" s="628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192</v>
      </c>
      <c r="D348" s="562"/>
      <c r="E348" s="567"/>
      <c r="F348" s="562"/>
      <c r="G348" s="562"/>
      <c r="H348" s="562"/>
      <c r="I348" s="568"/>
      <c r="J348" s="569">
        <f>J330</f>
        <v>21.848614758588184</v>
      </c>
      <c r="K348" s="719" t="s">
        <v>193</v>
      </c>
      <c r="L348" s="624">
        <f t="shared" ref="L348:L349" si="4">J348</f>
        <v>21.848614758588184</v>
      </c>
      <c r="M348" s="628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>
        <v>3</v>
      </c>
      <c r="B349" s="1013"/>
      <c r="C349" s="566" t="s">
        <v>190</v>
      </c>
      <c r="D349" s="562"/>
      <c r="E349" s="570"/>
      <c r="F349" s="562"/>
      <c r="G349" s="562"/>
      <c r="H349" s="562"/>
      <c r="I349" s="568"/>
      <c r="J349" s="571">
        <f>J325</f>
        <v>1.1668149504000001</v>
      </c>
      <c r="K349" s="719" t="s">
        <v>193</v>
      </c>
      <c r="L349" s="624">
        <f t="shared" si="4"/>
        <v>1.1668149504000001</v>
      </c>
      <c r="M349" s="628" t="s">
        <v>193</v>
      </c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/>
      <c r="B350" s="1013"/>
      <c r="C350" s="573"/>
      <c r="D350" s="574"/>
      <c r="E350" s="574"/>
      <c r="F350" s="574"/>
      <c r="G350" s="574"/>
      <c r="H350" s="574"/>
      <c r="I350" s="574"/>
      <c r="J350" s="575"/>
      <c r="K350" s="578"/>
      <c r="L350" s="625"/>
      <c r="M350" s="623"/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577"/>
      <c r="K351" s="578"/>
      <c r="L351" s="625"/>
      <c r="M351" s="623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81"/>
      <c r="K352" s="582"/>
      <c r="L352" s="625"/>
      <c r="M352" s="623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495"/>
      <c r="K353" s="482"/>
      <c r="L353" s="626"/>
      <c r="M353" s="62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495"/>
      <c r="K354" s="491"/>
      <c r="L354" s="626"/>
      <c r="M354" s="62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495"/>
      <c r="K355" s="503"/>
      <c r="L355" s="626"/>
      <c r="M355" s="62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508"/>
      <c r="K356" s="486"/>
      <c r="L356" s="626"/>
      <c r="M356" s="62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511"/>
      <c r="K357" s="503"/>
      <c r="L357" s="626"/>
      <c r="M357" s="62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511"/>
      <c r="K358" s="503"/>
      <c r="L358" s="626"/>
      <c r="M358" s="62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518"/>
      <c r="K359" s="514"/>
      <c r="L359" s="519"/>
      <c r="M359" s="520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89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42113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49" t="s">
        <v>220</v>
      </c>
      <c r="B403" s="1050"/>
      <c r="C403" s="398" t="s">
        <v>176</v>
      </c>
      <c r="D403" s="401"/>
      <c r="E403" s="402"/>
      <c r="F403" s="402"/>
      <c r="G403" s="402"/>
      <c r="H403" s="402"/>
      <c r="I403" s="402"/>
      <c r="J403" s="705">
        <f>'[7]M.(10)'!$Q$20*J402</f>
        <v>1.1078400643199999</v>
      </c>
      <c r="K403" s="572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45" t="s">
        <v>219</v>
      </c>
      <c r="B404" s="1046"/>
      <c r="C404" s="637" t="s">
        <v>211</v>
      </c>
      <c r="D404" s="401"/>
      <c r="E404" s="402"/>
      <c r="F404" s="402"/>
      <c r="G404" s="402"/>
      <c r="H404" s="402"/>
      <c r="I404" s="402"/>
      <c r="J404" s="705">
        <f>'[7]M.(10)'!$Q$24*J402</f>
        <v>206.09537432743031</v>
      </c>
      <c r="K404" s="572" t="s">
        <v>194</v>
      </c>
      <c r="L404" s="635"/>
      <c r="M404" s="636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1045" t="s">
        <v>218</v>
      </c>
      <c r="B405" s="1046"/>
      <c r="C405" s="637" t="s">
        <v>181</v>
      </c>
      <c r="D405" s="401"/>
      <c r="E405" s="402"/>
      <c r="F405" s="402"/>
      <c r="G405" s="402"/>
      <c r="H405" s="402"/>
      <c r="I405" s="402"/>
      <c r="J405" s="705">
        <f>'[7]M.(10)'!$Q$27*J402</f>
        <v>94.884618829999994</v>
      </c>
      <c r="K405" s="572" t="s">
        <v>215</v>
      </c>
      <c r="L405" s="635"/>
      <c r="M405" s="636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1045" t="s">
        <v>222</v>
      </c>
      <c r="B406" s="1046"/>
      <c r="C406" s="637" t="s">
        <v>54</v>
      </c>
      <c r="D406" s="401"/>
      <c r="E406" s="402"/>
      <c r="F406" s="402"/>
      <c r="G406" s="402"/>
      <c r="H406" s="402"/>
      <c r="I406" s="402"/>
      <c r="J406" s="706">
        <f>'[7]M.(10)'!$Q$28*J402</f>
        <v>213.48339999999999</v>
      </c>
      <c r="K406" s="572" t="s">
        <v>194</v>
      </c>
      <c r="L406" s="635"/>
      <c r="M406" s="636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1047" t="s">
        <v>223</v>
      </c>
      <c r="B407" s="1048"/>
      <c r="C407" s="696" t="s">
        <v>217</v>
      </c>
      <c r="D407" s="697"/>
      <c r="E407" s="698"/>
      <c r="F407" s="698"/>
      <c r="G407" s="698"/>
      <c r="H407" s="698"/>
      <c r="I407" s="698"/>
      <c r="J407" s="707">
        <f>'[7]M.(10)'!$Q$34*J402</f>
        <v>60.914027033599993</v>
      </c>
      <c r="K407" s="572" t="s">
        <v>215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1047" t="s">
        <v>224</v>
      </c>
      <c r="B408" s="1048"/>
      <c r="C408" s="696" t="s">
        <v>74</v>
      </c>
      <c r="D408" s="697"/>
      <c r="E408" s="698"/>
      <c r="F408" s="698"/>
      <c r="G408" s="698"/>
      <c r="H408" s="698"/>
      <c r="I408" s="698"/>
      <c r="J408" s="707">
        <f>'[7]M.(10)'!$Q$44*J402</f>
        <v>20.744309773507368</v>
      </c>
      <c r="K408" s="572" t="s">
        <v>215</v>
      </c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1047"/>
      <c r="B409" s="1048"/>
      <c r="C409" s="696"/>
      <c r="D409" s="697"/>
      <c r="E409" s="698"/>
      <c r="F409" s="698"/>
      <c r="G409" s="698"/>
      <c r="H409" s="698"/>
      <c r="I409" s="698"/>
      <c r="J409" s="704"/>
      <c r="K409" s="572"/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1047"/>
      <c r="B410" s="1048"/>
      <c r="C410" s="696"/>
      <c r="D410" s="697"/>
      <c r="E410" s="698"/>
      <c r="F410" s="698"/>
      <c r="G410" s="698"/>
      <c r="H410" s="698"/>
      <c r="I410" s="698"/>
      <c r="J410" s="704"/>
      <c r="K410" s="572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96"/>
      <c r="K411" s="450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96"/>
      <c r="K412" s="450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96"/>
      <c r="K413" s="450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96"/>
      <c r="K414" s="450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96"/>
      <c r="K415" s="450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96"/>
      <c r="K416" s="450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96"/>
      <c r="K417" s="450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465"/>
      <c r="K418" s="466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J405</f>
        <v>94.884618829999994</v>
      </c>
      <c r="K425" s="719" t="s">
        <v>193</v>
      </c>
      <c r="L425" s="624">
        <f>J425</f>
        <v>94.884618829999994</v>
      </c>
      <c r="M425" s="628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192</v>
      </c>
      <c r="D426" s="562"/>
      <c r="E426" s="567"/>
      <c r="F426" s="562"/>
      <c r="G426" s="562"/>
      <c r="H426" s="562"/>
      <c r="I426" s="568"/>
      <c r="J426" s="569">
        <f>J408</f>
        <v>20.744309773507368</v>
      </c>
      <c r="K426" s="719" t="s">
        <v>193</v>
      </c>
      <c r="L426" s="624">
        <f t="shared" ref="L426:L427" si="5">J426</f>
        <v>20.744309773507368</v>
      </c>
      <c r="M426" s="628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>
        <v>3</v>
      </c>
      <c r="B427" s="1013"/>
      <c r="C427" s="566" t="s">
        <v>190</v>
      </c>
      <c r="D427" s="562"/>
      <c r="E427" s="570"/>
      <c r="F427" s="562"/>
      <c r="G427" s="562"/>
      <c r="H427" s="562"/>
      <c r="I427" s="568"/>
      <c r="J427" s="571">
        <f>J403</f>
        <v>1.1078400643199999</v>
      </c>
      <c r="K427" s="719" t="s">
        <v>193</v>
      </c>
      <c r="L427" s="624">
        <f t="shared" si="5"/>
        <v>1.1078400643199999</v>
      </c>
      <c r="M427" s="628" t="s">
        <v>193</v>
      </c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/>
      <c r="B428" s="1013"/>
      <c r="C428" s="573"/>
      <c r="D428" s="574"/>
      <c r="E428" s="574"/>
      <c r="F428" s="574"/>
      <c r="G428" s="574"/>
      <c r="H428" s="574"/>
      <c r="I428" s="574"/>
      <c r="J428" s="575"/>
      <c r="K428" s="578"/>
      <c r="L428" s="625"/>
      <c r="M428" s="623"/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577"/>
      <c r="K429" s="578"/>
      <c r="L429" s="625"/>
      <c r="M429" s="623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81"/>
      <c r="K430" s="582"/>
      <c r="L430" s="625"/>
      <c r="M430" s="623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495"/>
      <c r="K431" s="482"/>
      <c r="L431" s="626"/>
      <c r="M431" s="62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495"/>
      <c r="K432" s="491"/>
      <c r="L432" s="626"/>
      <c r="M432" s="62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495"/>
      <c r="K433" s="503"/>
      <c r="L433" s="626"/>
      <c r="M433" s="62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508"/>
      <c r="K434" s="486"/>
      <c r="L434" s="626"/>
      <c r="M434" s="62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511"/>
      <c r="K435" s="503"/>
      <c r="L435" s="626"/>
      <c r="M435" s="62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511"/>
      <c r="K436" s="503"/>
      <c r="L436" s="626"/>
      <c r="M436" s="62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518"/>
      <c r="K437" s="514"/>
      <c r="L437" s="519"/>
      <c r="M437" s="520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89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42114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49" t="s">
        <v>220</v>
      </c>
      <c r="B481" s="1050"/>
      <c r="C481" s="398" t="s">
        <v>176</v>
      </c>
      <c r="D481" s="401"/>
      <c r="E481" s="402"/>
      <c r="F481" s="402"/>
      <c r="G481" s="402"/>
      <c r="H481" s="402"/>
      <c r="I481" s="402"/>
      <c r="J481" s="705">
        <f>'[7]M.(10)'!$Q$20*J480</f>
        <v>1.1095046780400002</v>
      </c>
      <c r="K481" s="572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45" t="s">
        <v>219</v>
      </c>
      <c r="B482" s="1046"/>
      <c r="C482" s="637" t="s">
        <v>211</v>
      </c>
      <c r="D482" s="401"/>
      <c r="E482" s="402"/>
      <c r="F482" s="402"/>
      <c r="G482" s="402"/>
      <c r="H482" s="402"/>
      <c r="I482" s="402"/>
      <c r="J482" s="705">
        <f>'[7]M.(10)'!$Q$24*J480</f>
        <v>206.40504825851761</v>
      </c>
      <c r="K482" s="572" t="s">
        <v>194</v>
      </c>
      <c r="L482" s="635"/>
      <c r="M482" s="636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1045" t="s">
        <v>218</v>
      </c>
      <c r="B483" s="1046"/>
      <c r="C483" s="637" t="s">
        <v>181</v>
      </c>
      <c r="D483" s="401"/>
      <c r="E483" s="402"/>
      <c r="F483" s="402"/>
      <c r="G483" s="402"/>
      <c r="H483" s="402"/>
      <c r="I483" s="402"/>
      <c r="J483" s="705">
        <f>'[7]M.(10)'!$Q$27*J480</f>
        <v>95.027190166250008</v>
      </c>
      <c r="K483" s="572" t="s">
        <v>215</v>
      </c>
      <c r="L483" s="635"/>
      <c r="M483" s="636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1045" t="s">
        <v>222</v>
      </c>
      <c r="B484" s="1046"/>
      <c r="C484" s="637" t="s">
        <v>54</v>
      </c>
      <c r="D484" s="401"/>
      <c r="E484" s="402"/>
      <c r="F484" s="402"/>
      <c r="G484" s="402"/>
      <c r="H484" s="402"/>
      <c r="I484" s="402"/>
      <c r="J484" s="706">
        <f>'[7]M.(10)'!$Q$28*J480</f>
        <v>213.80417500000001</v>
      </c>
      <c r="K484" s="572" t="s">
        <v>194</v>
      </c>
      <c r="L484" s="635"/>
      <c r="M484" s="636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1047" t="s">
        <v>223</v>
      </c>
      <c r="B485" s="1048"/>
      <c r="C485" s="696" t="s">
        <v>217</v>
      </c>
      <c r="D485" s="697"/>
      <c r="E485" s="698"/>
      <c r="F485" s="698"/>
      <c r="G485" s="698"/>
      <c r="H485" s="698"/>
      <c r="I485" s="698"/>
      <c r="J485" s="707">
        <f>'[7]M.(10)'!$Q$34*J480</f>
        <v>61.005554979199999</v>
      </c>
      <c r="K485" s="572" t="s">
        <v>215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1047" t="s">
        <v>224</v>
      </c>
      <c r="B486" s="1048"/>
      <c r="C486" s="696" t="s">
        <v>74</v>
      </c>
      <c r="D486" s="697"/>
      <c r="E486" s="698"/>
      <c r="F486" s="698"/>
      <c r="G486" s="698"/>
      <c r="H486" s="698"/>
      <c r="I486" s="698"/>
      <c r="J486" s="707">
        <f>'[7]M.(10)'!$Q$44*J480</f>
        <v>20.775479672279811</v>
      </c>
      <c r="K486" s="572" t="s">
        <v>215</v>
      </c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1047"/>
      <c r="B487" s="1048"/>
      <c r="C487" s="696"/>
      <c r="D487" s="697"/>
      <c r="E487" s="698"/>
      <c r="F487" s="698"/>
      <c r="G487" s="698"/>
      <c r="H487" s="698"/>
      <c r="I487" s="698"/>
      <c r="J487" s="704"/>
      <c r="K487" s="572"/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1047"/>
      <c r="B488" s="1048"/>
      <c r="C488" s="696"/>
      <c r="D488" s="697"/>
      <c r="E488" s="698"/>
      <c r="F488" s="698"/>
      <c r="G488" s="698"/>
      <c r="H488" s="698"/>
      <c r="I488" s="698"/>
      <c r="J488" s="704"/>
      <c r="K488" s="572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96"/>
      <c r="K489" s="450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96"/>
      <c r="K490" s="450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96"/>
      <c r="K491" s="450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96"/>
      <c r="K492" s="450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96"/>
      <c r="K493" s="450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96"/>
      <c r="K494" s="450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96"/>
      <c r="K495" s="450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465"/>
      <c r="K496" s="466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J483</f>
        <v>95.027190166250008</v>
      </c>
      <c r="K503" s="719" t="s">
        <v>193</v>
      </c>
      <c r="L503" s="624">
        <f>J503</f>
        <v>95.027190166250008</v>
      </c>
      <c r="M503" s="628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192</v>
      </c>
      <c r="D504" s="562"/>
      <c r="E504" s="567"/>
      <c r="F504" s="562"/>
      <c r="G504" s="562"/>
      <c r="H504" s="562"/>
      <c r="I504" s="568"/>
      <c r="J504" s="569">
        <f>J486</f>
        <v>20.775479672279811</v>
      </c>
      <c r="K504" s="719" t="s">
        <v>193</v>
      </c>
      <c r="L504" s="624">
        <f t="shared" ref="L504:L505" si="6">J504</f>
        <v>20.775479672279811</v>
      </c>
      <c r="M504" s="628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>
        <v>3</v>
      </c>
      <c r="B505" s="1013"/>
      <c r="C505" s="566" t="s">
        <v>190</v>
      </c>
      <c r="D505" s="562"/>
      <c r="E505" s="570"/>
      <c r="F505" s="562"/>
      <c r="G505" s="562"/>
      <c r="H505" s="562"/>
      <c r="I505" s="568"/>
      <c r="J505" s="571">
        <f>J481</f>
        <v>1.1095046780400002</v>
      </c>
      <c r="K505" s="719" t="s">
        <v>193</v>
      </c>
      <c r="L505" s="624">
        <f t="shared" si="6"/>
        <v>1.1095046780400002</v>
      </c>
      <c r="M505" s="628" t="s">
        <v>193</v>
      </c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/>
      <c r="B506" s="1013"/>
      <c r="C506" s="573"/>
      <c r="D506" s="574"/>
      <c r="E506" s="574"/>
      <c r="F506" s="574"/>
      <c r="G506" s="574"/>
      <c r="H506" s="574"/>
      <c r="I506" s="574"/>
      <c r="J506" s="575"/>
      <c r="K506" s="578"/>
      <c r="L506" s="625"/>
      <c r="M506" s="623"/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577"/>
      <c r="K507" s="578"/>
      <c r="L507" s="625"/>
      <c r="M507" s="623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81"/>
      <c r="K508" s="582"/>
      <c r="L508" s="625"/>
      <c r="M508" s="623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495"/>
      <c r="K509" s="482"/>
      <c r="L509" s="626"/>
      <c r="M509" s="62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495"/>
      <c r="K510" s="491"/>
      <c r="L510" s="626"/>
      <c r="M510" s="62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495"/>
      <c r="K511" s="503"/>
      <c r="L511" s="626"/>
      <c r="M511" s="62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508"/>
      <c r="K512" s="486"/>
      <c r="L512" s="626"/>
      <c r="M512" s="62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511"/>
      <c r="K513" s="503"/>
      <c r="L513" s="626"/>
      <c r="M513" s="62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511"/>
      <c r="K514" s="503"/>
      <c r="L514" s="626"/>
      <c r="M514" s="62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518"/>
      <c r="K515" s="514"/>
      <c r="L515" s="519"/>
      <c r="M515" s="520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89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30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U16:V16"/>
    <mergeCell ref="W16:Y16"/>
    <mergeCell ref="A17:B17"/>
    <mergeCell ref="L17:M17"/>
    <mergeCell ref="U17:V17"/>
    <mergeCell ref="W17:Y17"/>
    <mergeCell ref="AA13:AD13"/>
    <mergeCell ref="U14:V14"/>
    <mergeCell ref="W14:Y14"/>
    <mergeCell ref="U15:V15"/>
    <mergeCell ref="W15:Y15"/>
    <mergeCell ref="A13:B13"/>
    <mergeCell ref="L13:M13"/>
    <mergeCell ref="U13:V13"/>
    <mergeCell ref="W13:Y13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5:B95"/>
    <mergeCell ref="L95:M95"/>
    <mergeCell ref="U95:V95"/>
    <mergeCell ref="W95:Y95"/>
    <mergeCell ref="A96:B96"/>
    <mergeCell ref="L96:M96"/>
    <mergeCell ref="U96:V96"/>
    <mergeCell ref="W96:Y96"/>
    <mergeCell ref="W92:Y92"/>
    <mergeCell ref="U93:V93"/>
    <mergeCell ref="W93:Y93"/>
    <mergeCell ref="A94:B94"/>
    <mergeCell ref="U94:V94"/>
    <mergeCell ref="W94:Y94"/>
    <mergeCell ref="U92:V92"/>
    <mergeCell ref="A99:B99"/>
    <mergeCell ref="L99:M99"/>
    <mergeCell ref="U99:V99"/>
    <mergeCell ref="W99:Y99"/>
    <mergeCell ref="A100:B100"/>
    <mergeCell ref="L100:M100"/>
    <mergeCell ref="U100:V100"/>
    <mergeCell ref="W100:Y100"/>
    <mergeCell ref="A97:B97"/>
    <mergeCell ref="L97:M97"/>
    <mergeCell ref="U97:V97"/>
    <mergeCell ref="W97:Y97"/>
    <mergeCell ref="A98:B98"/>
    <mergeCell ref="L98:M98"/>
    <mergeCell ref="U98:V98"/>
    <mergeCell ref="W98:Y98"/>
    <mergeCell ref="A103:B103"/>
    <mergeCell ref="L103:M103"/>
    <mergeCell ref="U103:V103"/>
    <mergeCell ref="W103:Y103"/>
    <mergeCell ref="A104:B104"/>
    <mergeCell ref="L104:M104"/>
    <mergeCell ref="U104:V104"/>
    <mergeCell ref="W104:Y104"/>
    <mergeCell ref="A101:B101"/>
    <mergeCell ref="L101:M101"/>
    <mergeCell ref="U101:V101"/>
    <mergeCell ref="W101:Y101"/>
    <mergeCell ref="A102:B102"/>
    <mergeCell ref="L102:M102"/>
    <mergeCell ref="U102:V102"/>
    <mergeCell ref="W102:Y102"/>
    <mergeCell ref="U107:V107"/>
    <mergeCell ref="W107:Y107"/>
    <mergeCell ref="U108:V108"/>
    <mergeCell ref="W108:Y108"/>
    <mergeCell ref="U109:V109"/>
    <mergeCell ref="W109:Y109"/>
    <mergeCell ref="A105:B105"/>
    <mergeCell ref="L105:M105"/>
    <mergeCell ref="U105:V105"/>
    <mergeCell ref="W105:Y105"/>
    <mergeCell ref="U106:V106"/>
    <mergeCell ref="W106:Y106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3:B173"/>
    <mergeCell ref="L173:M173"/>
    <mergeCell ref="U173:V173"/>
    <mergeCell ref="W173:Y173"/>
    <mergeCell ref="A174:B174"/>
    <mergeCell ref="L174:M174"/>
    <mergeCell ref="U174:V174"/>
    <mergeCell ref="W174:Y174"/>
    <mergeCell ref="W170:Y170"/>
    <mergeCell ref="U171:V171"/>
    <mergeCell ref="W171:Y171"/>
    <mergeCell ref="A172:B172"/>
    <mergeCell ref="U172:V172"/>
    <mergeCell ref="W172:Y172"/>
    <mergeCell ref="U170:V170"/>
    <mergeCell ref="A177:B177"/>
    <mergeCell ref="L177:M177"/>
    <mergeCell ref="U177:V177"/>
    <mergeCell ref="W177:Y177"/>
    <mergeCell ref="A178:B178"/>
    <mergeCell ref="L178:M178"/>
    <mergeCell ref="U178:V178"/>
    <mergeCell ref="W178:Y178"/>
    <mergeCell ref="A175:B175"/>
    <mergeCell ref="L175:M175"/>
    <mergeCell ref="U175:V175"/>
    <mergeCell ref="W175:Y175"/>
    <mergeCell ref="A176:B176"/>
    <mergeCell ref="L176:M176"/>
    <mergeCell ref="U176:V176"/>
    <mergeCell ref="W176:Y176"/>
    <mergeCell ref="A181:B181"/>
    <mergeCell ref="L181:M181"/>
    <mergeCell ref="U181:V181"/>
    <mergeCell ref="W181:Y181"/>
    <mergeCell ref="A182:B182"/>
    <mergeCell ref="L182:M182"/>
    <mergeCell ref="U182:V182"/>
    <mergeCell ref="W182:Y182"/>
    <mergeCell ref="A179:B179"/>
    <mergeCell ref="L179:M179"/>
    <mergeCell ref="U179:V179"/>
    <mergeCell ref="W179:Y179"/>
    <mergeCell ref="A180:B180"/>
    <mergeCell ref="L180:M180"/>
    <mergeCell ref="U180:V180"/>
    <mergeCell ref="W180:Y180"/>
    <mergeCell ref="U185:V185"/>
    <mergeCell ref="W185:Y185"/>
    <mergeCell ref="U186:V186"/>
    <mergeCell ref="W186:Y186"/>
    <mergeCell ref="U187:V187"/>
    <mergeCell ref="W187:Y187"/>
    <mergeCell ref="A183:B183"/>
    <mergeCell ref="L183:M183"/>
    <mergeCell ref="U183:V183"/>
    <mergeCell ref="W183:Y183"/>
    <mergeCell ref="U184:V184"/>
    <mergeCell ref="W184:Y184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A188:B189"/>
    <mergeCell ref="C188:I189"/>
    <mergeCell ref="J188:K189"/>
    <mergeCell ref="L188:M189"/>
    <mergeCell ref="U188:V188"/>
    <mergeCell ref="W188:Y188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A251:B251"/>
    <mergeCell ref="L251:M251"/>
    <mergeCell ref="U251:V251"/>
    <mergeCell ref="W251:Y251"/>
    <mergeCell ref="A252:B252"/>
    <mergeCell ref="L252:M252"/>
    <mergeCell ref="U252:V252"/>
    <mergeCell ref="W252:Y252"/>
    <mergeCell ref="W248:Y248"/>
    <mergeCell ref="U249:V249"/>
    <mergeCell ref="W249:Y249"/>
    <mergeCell ref="A250:B250"/>
    <mergeCell ref="U250:V250"/>
    <mergeCell ref="W250:Y250"/>
    <mergeCell ref="U248:V248"/>
    <mergeCell ref="A255:B255"/>
    <mergeCell ref="L255:M255"/>
    <mergeCell ref="U255:V255"/>
    <mergeCell ref="W255:Y255"/>
    <mergeCell ref="A256:B256"/>
    <mergeCell ref="L256:M256"/>
    <mergeCell ref="U256:V256"/>
    <mergeCell ref="W256:Y256"/>
    <mergeCell ref="A253:B253"/>
    <mergeCell ref="L253:M253"/>
    <mergeCell ref="U253:V253"/>
    <mergeCell ref="W253:Y253"/>
    <mergeCell ref="A254:B254"/>
    <mergeCell ref="L254:M254"/>
    <mergeCell ref="U254:V254"/>
    <mergeCell ref="W254:Y254"/>
    <mergeCell ref="A259:B259"/>
    <mergeCell ref="L259:M259"/>
    <mergeCell ref="U259:V259"/>
    <mergeCell ref="W259:Y259"/>
    <mergeCell ref="A260:B260"/>
    <mergeCell ref="L260:M260"/>
    <mergeCell ref="U260:V260"/>
    <mergeCell ref="W260:Y260"/>
    <mergeCell ref="A257:B257"/>
    <mergeCell ref="L257:M257"/>
    <mergeCell ref="U257:V257"/>
    <mergeCell ref="W257:Y257"/>
    <mergeCell ref="A258:B258"/>
    <mergeCell ref="L258:M258"/>
    <mergeCell ref="U258:V258"/>
    <mergeCell ref="W258:Y258"/>
    <mergeCell ref="U263:V263"/>
    <mergeCell ref="W263:Y263"/>
    <mergeCell ref="U264:V264"/>
    <mergeCell ref="W264:Y264"/>
    <mergeCell ref="U265:V265"/>
    <mergeCell ref="W265:Y265"/>
    <mergeCell ref="A261:B261"/>
    <mergeCell ref="L261:M261"/>
    <mergeCell ref="U261:V261"/>
    <mergeCell ref="W261:Y261"/>
    <mergeCell ref="U262:V262"/>
    <mergeCell ref="W262:Y262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A266:B267"/>
    <mergeCell ref="C266:I267"/>
    <mergeCell ref="J266:K267"/>
    <mergeCell ref="L266:M267"/>
    <mergeCell ref="U266:V266"/>
    <mergeCell ref="W266:Y266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A329:B329"/>
    <mergeCell ref="L329:M329"/>
    <mergeCell ref="U329:V329"/>
    <mergeCell ref="W329:Y329"/>
    <mergeCell ref="A330:B330"/>
    <mergeCell ref="L330:M330"/>
    <mergeCell ref="U330:V330"/>
    <mergeCell ref="W330:Y330"/>
    <mergeCell ref="W326:Y326"/>
    <mergeCell ref="U327:V327"/>
    <mergeCell ref="W327:Y327"/>
    <mergeCell ref="A328:B328"/>
    <mergeCell ref="U328:V328"/>
    <mergeCell ref="W328:Y328"/>
    <mergeCell ref="A326:B326"/>
    <mergeCell ref="A327:B327"/>
    <mergeCell ref="U326:V326"/>
    <mergeCell ref="A333:B333"/>
    <mergeCell ref="L333:M333"/>
    <mergeCell ref="U333:V333"/>
    <mergeCell ref="W333:Y333"/>
    <mergeCell ref="A334:B334"/>
    <mergeCell ref="L334:M334"/>
    <mergeCell ref="U334:V334"/>
    <mergeCell ref="W334:Y334"/>
    <mergeCell ref="A331:B331"/>
    <mergeCell ref="L331:M331"/>
    <mergeCell ref="U331:V331"/>
    <mergeCell ref="W331:Y331"/>
    <mergeCell ref="A332:B332"/>
    <mergeCell ref="L332:M332"/>
    <mergeCell ref="U332:V332"/>
    <mergeCell ref="W332:Y332"/>
    <mergeCell ref="A337:B337"/>
    <mergeCell ref="L337:M337"/>
    <mergeCell ref="U337:V337"/>
    <mergeCell ref="W337:Y337"/>
    <mergeCell ref="A338:B338"/>
    <mergeCell ref="L338:M338"/>
    <mergeCell ref="U338:V338"/>
    <mergeCell ref="W338:Y338"/>
    <mergeCell ref="A335:B335"/>
    <mergeCell ref="L335:M335"/>
    <mergeCell ref="U335:V335"/>
    <mergeCell ref="W335:Y335"/>
    <mergeCell ref="A336:B336"/>
    <mergeCell ref="L336:M336"/>
    <mergeCell ref="U336:V336"/>
    <mergeCell ref="W336:Y336"/>
    <mergeCell ref="U341:V341"/>
    <mergeCell ref="W341:Y341"/>
    <mergeCell ref="U342:V342"/>
    <mergeCell ref="W342:Y342"/>
    <mergeCell ref="U343:V343"/>
    <mergeCell ref="W343:Y343"/>
    <mergeCell ref="A339:B339"/>
    <mergeCell ref="L339:M339"/>
    <mergeCell ref="U339:V339"/>
    <mergeCell ref="W339:Y339"/>
    <mergeCell ref="U340:V340"/>
    <mergeCell ref="W340:Y340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A344:B345"/>
    <mergeCell ref="C344:I345"/>
    <mergeCell ref="J344:K345"/>
    <mergeCell ref="L344:M345"/>
    <mergeCell ref="U344:V344"/>
    <mergeCell ref="W344:Y344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A407:B407"/>
    <mergeCell ref="L407:M407"/>
    <mergeCell ref="U407:V407"/>
    <mergeCell ref="W407:Y407"/>
    <mergeCell ref="A408:B408"/>
    <mergeCell ref="L408:M408"/>
    <mergeCell ref="U408:V408"/>
    <mergeCell ref="W408:Y408"/>
    <mergeCell ref="W404:Y404"/>
    <mergeCell ref="U405:V405"/>
    <mergeCell ref="W405:Y405"/>
    <mergeCell ref="A406:B406"/>
    <mergeCell ref="U406:V406"/>
    <mergeCell ref="W406:Y406"/>
    <mergeCell ref="A404:B404"/>
    <mergeCell ref="A405:B405"/>
    <mergeCell ref="U404:V404"/>
    <mergeCell ref="A411:B411"/>
    <mergeCell ref="L411:M411"/>
    <mergeCell ref="U411:V411"/>
    <mergeCell ref="W411:Y411"/>
    <mergeCell ref="A412:B412"/>
    <mergeCell ref="L412:M412"/>
    <mergeCell ref="U412:V412"/>
    <mergeCell ref="W412:Y412"/>
    <mergeCell ref="A409:B409"/>
    <mergeCell ref="L409:M409"/>
    <mergeCell ref="U409:V409"/>
    <mergeCell ref="W409:Y409"/>
    <mergeCell ref="A410:B410"/>
    <mergeCell ref="L410:M410"/>
    <mergeCell ref="U410:V410"/>
    <mergeCell ref="W410:Y410"/>
    <mergeCell ref="A415:B415"/>
    <mergeCell ref="L415:M415"/>
    <mergeCell ref="U415:V415"/>
    <mergeCell ref="W415:Y415"/>
    <mergeCell ref="A416:B416"/>
    <mergeCell ref="L416:M416"/>
    <mergeCell ref="U416:V416"/>
    <mergeCell ref="W416:Y416"/>
    <mergeCell ref="A413:B413"/>
    <mergeCell ref="L413:M413"/>
    <mergeCell ref="U413:V413"/>
    <mergeCell ref="W413:Y413"/>
    <mergeCell ref="A414:B414"/>
    <mergeCell ref="L414:M414"/>
    <mergeCell ref="U414:V414"/>
    <mergeCell ref="W414:Y414"/>
    <mergeCell ref="U419:V419"/>
    <mergeCell ref="W419:Y419"/>
    <mergeCell ref="U420:V420"/>
    <mergeCell ref="W420:Y420"/>
    <mergeCell ref="U421:V421"/>
    <mergeCell ref="W421:Y421"/>
    <mergeCell ref="A417:B417"/>
    <mergeCell ref="L417:M417"/>
    <mergeCell ref="U417:V417"/>
    <mergeCell ref="W417:Y417"/>
    <mergeCell ref="U418:V418"/>
    <mergeCell ref="W418:Y418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A422:B423"/>
    <mergeCell ref="C422:I423"/>
    <mergeCell ref="J422:K423"/>
    <mergeCell ref="L422:M423"/>
    <mergeCell ref="U422:V422"/>
    <mergeCell ref="W422:Y422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W482:Y482"/>
    <mergeCell ref="U483:V483"/>
    <mergeCell ref="W483:Y483"/>
    <mergeCell ref="A484:B484"/>
    <mergeCell ref="U484:V484"/>
    <mergeCell ref="W484:Y484"/>
    <mergeCell ref="A482:B482"/>
    <mergeCell ref="A483:B483"/>
    <mergeCell ref="U482:V482"/>
    <mergeCell ref="A487:B487"/>
    <mergeCell ref="L487:M487"/>
    <mergeCell ref="U487:V487"/>
    <mergeCell ref="W487:Y487"/>
    <mergeCell ref="A488:B488"/>
    <mergeCell ref="L488:M488"/>
    <mergeCell ref="U488:V488"/>
    <mergeCell ref="W488:Y488"/>
    <mergeCell ref="A485:B485"/>
    <mergeCell ref="L485:M485"/>
    <mergeCell ref="U485:V485"/>
    <mergeCell ref="W485:Y485"/>
    <mergeCell ref="A486:B486"/>
    <mergeCell ref="L486:M486"/>
    <mergeCell ref="U486:V486"/>
    <mergeCell ref="W486:Y486"/>
    <mergeCell ref="A491:B491"/>
    <mergeCell ref="L491:M491"/>
    <mergeCell ref="U491:V491"/>
    <mergeCell ref="W491:Y491"/>
    <mergeCell ref="A492:B492"/>
    <mergeCell ref="L492:M492"/>
    <mergeCell ref="U492:V492"/>
    <mergeCell ref="W492:Y492"/>
    <mergeCell ref="A489:B489"/>
    <mergeCell ref="L489:M489"/>
    <mergeCell ref="U489:V489"/>
    <mergeCell ref="W489:Y489"/>
    <mergeCell ref="A490:B490"/>
    <mergeCell ref="L490:M490"/>
    <mergeCell ref="U490:V490"/>
    <mergeCell ref="W490:Y490"/>
    <mergeCell ref="A495:B495"/>
    <mergeCell ref="L495:M495"/>
    <mergeCell ref="U495:V495"/>
    <mergeCell ref="W495:Y495"/>
    <mergeCell ref="U496:V496"/>
    <mergeCell ref="W496:Y496"/>
    <mergeCell ref="A493:B493"/>
    <mergeCell ref="L493:M493"/>
    <mergeCell ref="U493:V493"/>
    <mergeCell ref="W493:Y493"/>
    <mergeCell ref="A494:B494"/>
    <mergeCell ref="L494:M494"/>
    <mergeCell ref="U494:V494"/>
    <mergeCell ref="W494:Y494"/>
    <mergeCell ref="A500:B501"/>
    <mergeCell ref="C500:I501"/>
    <mergeCell ref="J500:K501"/>
    <mergeCell ref="L500:M501"/>
    <mergeCell ref="U500:V500"/>
    <mergeCell ref="W500:Y500"/>
    <mergeCell ref="U497:V497"/>
    <mergeCell ref="W497:Y497"/>
    <mergeCell ref="U498:V498"/>
    <mergeCell ref="W498:Y498"/>
    <mergeCell ref="U499:V499"/>
    <mergeCell ref="W499:Y499"/>
    <mergeCell ref="A505:B505"/>
    <mergeCell ref="U505:V505"/>
    <mergeCell ref="W505:Y505"/>
    <mergeCell ref="A506:B506"/>
    <mergeCell ref="U506:V506"/>
    <mergeCell ref="W506:Y506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A507:B507"/>
    <mergeCell ref="U507:V507"/>
    <mergeCell ref="W507:Y507"/>
    <mergeCell ref="A508:B508"/>
    <mergeCell ref="U508:V508"/>
    <mergeCell ref="W508:Y508"/>
    <mergeCell ref="H544:R544"/>
    <mergeCell ref="T544:Y544"/>
    <mergeCell ref="A14:B14"/>
    <mergeCell ref="A15:B15"/>
    <mergeCell ref="A92:B92"/>
    <mergeCell ref="A93:B93"/>
    <mergeCell ref="A170:B170"/>
    <mergeCell ref="A171:B171"/>
    <mergeCell ref="A248:B248"/>
    <mergeCell ref="A249:B249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  <mergeCell ref="U517:V517"/>
    <mergeCell ref="U518:V518"/>
    <mergeCell ref="A519:H520"/>
    <mergeCell ref="I519:J520"/>
    <mergeCell ref="U519:V519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topLeftCell="A22" zoomScale="85" zoomScaleSheetLayoutView="85" workbookViewId="0">
      <selection activeCell="J35" sqref="J35:L37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42177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397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49" t="s">
        <v>220</v>
      </c>
      <c r="B13" s="1050"/>
      <c r="C13" s="398" t="s">
        <v>176</v>
      </c>
      <c r="D13" s="401"/>
      <c r="E13" s="402"/>
      <c r="F13" s="402"/>
      <c r="G13" s="402"/>
      <c r="H13" s="402"/>
      <c r="I13" s="402"/>
      <c r="J13" s="705">
        <f>'[7]M.(10)'!$Q$20*J12</f>
        <v>1.1097424800000002</v>
      </c>
      <c r="K13" s="572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431"/>
      <c r="AI13" s="431"/>
      <c r="AJ13" s="432"/>
    </row>
    <row r="14" spans="1:36" ht="15.75" customHeight="1">
      <c r="A14" s="1045" t="s">
        <v>219</v>
      </c>
      <c r="B14" s="1046"/>
      <c r="C14" s="637" t="s">
        <v>211</v>
      </c>
      <c r="D14" s="401"/>
      <c r="E14" s="402"/>
      <c r="F14" s="402"/>
      <c r="G14" s="402"/>
      <c r="H14" s="402"/>
      <c r="I14" s="402"/>
      <c r="J14" s="705">
        <f>'[7]M.(10)'!$Q$24*J12</f>
        <v>206.44928739153008</v>
      </c>
      <c r="K14" s="572" t="s">
        <v>194</v>
      </c>
      <c r="L14" s="635"/>
      <c r="M14" s="636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1045" t="s">
        <v>218</v>
      </c>
      <c r="B15" s="1046"/>
      <c r="C15" s="637" t="s">
        <v>181</v>
      </c>
      <c r="D15" s="401"/>
      <c r="E15" s="402"/>
      <c r="F15" s="402"/>
      <c r="G15" s="402"/>
      <c r="H15" s="402"/>
      <c r="I15" s="402"/>
      <c r="J15" s="705">
        <f>'[7]M.(10)'!$Q$27*J12</f>
        <v>95.047557500000011</v>
      </c>
      <c r="K15" s="572" t="s">
        <v>215</v>
      </c>
      <c r="L15" s="635"/>
      <c r="M15" s="636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1045" t="s">
        <v>222</v>
      </c>
      <c r="B16" s="1046"/>
      <c r="C16" s="637" t="s">
        <v>54</v>
      </c>
      <c r="D16" s="401"/>
      <c r="E16" s="402"/>
      <c r="F16" s="402"/>
      <c r="G16" s="402"/>
      <c r="H16" s="402"/>
      <c r="I16" s="402"/>
      <c r="J16" s="706">
        <f>'[7]M.(10)'!$Q$28*J12</f>
        <v>213.85000000000002</v>
      </c>
      <c r="K16" s="572" t="s">
        <v>194</v>
      </c>
      <c r="L16" s="635"/>
      <c r="M16" s="636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1047" t="s">
        <v>223</v>
      </c>
      <c r="B17" s="1048"/>
      <c r="C17" s="696" t="s">
        <v>217</v>
      </c>
      <c r="D17" s="697"/>
      <c r="E17" s="698"/>
      <c r="F17" s="698"/>
      <c r="G17" s="698"/>
      <c r="H17" s="698"/>
      <c r="I17" s="698"/>
      <c r="J17" s="707">
        <f>'[7]M.(10)'!$Q$34*J12</f>
        <v>61.018630400000006</v>
      </c>
      <c r="K17" s="572" t="s">
        <v>215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1047" t="s">
        <v>224</v>
      </c>
      <c r="B18" s="1048"/>
      <c r="C18" s="696" t="s">
        <v>74</v>
      </c>
      <c r="D18" s="697"/>
      <c r="E18" s="698"/>
      <c r="F18" s="698"/>
      <c r="G18" s="698"/>
      <c r="H18" s="698"/>
      <c r="I18" s="698"/>
      <c r="J18" s="707">
        <f>'[7]M.(10)'!$Q$44*J12</f>
        <v>20.77993251496159</v>
      </c>
      <c r="K18" s="572" t="s">
        <v>215</v>
      </c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1047"/>
      <c r="B19" s="1048"/>
      <c r="C19" s="696"/>
      <c r="D19" s="697"/>
      <c r="E19" s="698"/>
      <c r="F19" s="698"/>
      <c r="G19" s="698"/>
      <c r="H19" s="698"/>
      <c r="I19" s="698"/>
      <c r="J19" s="704"/>
      <c r="K19" s="572"/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1047"/>
      <c r="B20" s="1048"/>
      <c r="C20" s="696"/>
      <c r="D20" s="697"/>
      <c r="E20" s="698"/>
      <c r="F20" s="698"/>
      <c r="G20" s="698"/>
      <c r="H20" s="698"/>
      <c r="I20" s="698"/>
      <c r="J20" s="704"/>
      <c r="K20" s="572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1047"/>
      <c r="B21" s="1048"/>
      <c r="C21" s="696"/>
      <c r="D21" s="697"/>
      <c r="E21" s="698"/>
      <c r="F21" s="698"/>
      <c r="G21" s="698"/>
      <c r="H21" s="698"/>
      <c r="I21" s="698"/>
      <c r="J21" s="692"/>
      <c r="K21" s="693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1047"/>
      <c r="B22" s="1048"/>
      <c r="C22" s="696"/>
      <c r="D22" s="697"/>
      <c r="E22" s="698"/>
      <c r="F22" s="698"/>
      <c r="G22" s="698"/>
      <c r="H22" s="698"/>
      <c r="I22" s="698"/>
      <c r="J22" s="692"/>
      <c r="K22" s="693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1047"/>
      <c r="B23" s="1048"/>
      <c r="C23" s="696"/>
      <c r="D23" s="697"/>
      <c r="E23" s="698"/>
      <c r="F23" s="698"/>
      <c r="G23" s="698"/>
      <c r="H23" s="698"/>
      <c r="I23" s="698"/>
      <c r="J23" s="692"/>
      <c r="K23" s="693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1047"/>
      <c r="B24" s="1048"/>
      <c r="C24" s="696"/>
      <c r="D24" s="697"/>
      <c r="E24" s="698"/>
      <c r="F24" s="698"/>
      <c r="G24" s="698"/>
      <c r="H24" s="698"/>
      <c r="I24" s="698"/>
      <c r="J24" s="692"/>
      <c r="K24" s="693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1047"/>
      <c r="B25" s="1048"/>
      <c r="C25" s="696"/>
      <c r="D25" s="697"/>
      <c r="E25" s="698"/>
      <c r="F25" s="698"/>
      <c r="G25" s="698"/>
      <c r="H25" s="698"/>
      <c r="I25" s="698"/>
      <c r="J25" s="692"/>
      <c r="K25" s="693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1047"/>
      <c r="B26" s="1048"/>
      <c r="C26" s="696"/>
      <c r="D26" s="697"/>
      <c r="E26" s="698"/>
      <c r="F26" s="698"/>
      <c r="G26" s="698"/>
      <c r="H26" s="698"/>
      <c r="I26" s="698"/>
      <c r="J26" s="692"/>
      <c r="K26" s="693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1047"/>
      <c r="B27" s="1048"/>
      <c r="C27" s="696"/>
      <c r="D27" s="697"/>
      <c r="E27" s="698"/>
      <c r="F27" s="698"/>
      <c r="G27" s="698"/>
      <c r="H27" s="698"/>
      <c r="I27" s="698"/>
      <c r="J27" s="692"/>
      <c r="K27" s="693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699"/>
      <c r="B28" s="700"/>
      <c r="C28" s="701"/>
      <c r="D28" s="702"/>
      <c r="E28" s="702"/>
      <c r="F28" s="702"/>
      <c r="G28" s="702"/>
      <c r="H28" s="702"/>
      <c r="I28" s="702"/>
      <c r="J28" s="694"/>
      <c r="K28" s="695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629"/>
      <c r="V33" s="630"/>
      <c r="W33" s="631"/>
      <c r="X33" s="632"/>
      <c r="Y33" s="633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J15</f>
        <v>95.047557500000011</v>
      </c>
      <c r="K35" s="719" t="s">
        <v>193</v>
      </c>
      <c r="L35" s="624">
        <f>J35</f>
        <v>95.047557500000011</v>
      </c>
      <c r="M35" s="628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192</v>
      </c>
      <c r="D36" s="562"/>
      <c r="E36" s="567"/>
      <c r="F36" s="562"/>
      <c r="G36" s="562"/>
      <c r="H36" s="562"/>
      <c r="I36" s="568"/>
      <c r="J36" s="569">
        <f>J18</f>
        <v>20.77993251496159</v>
      </c>
      <c r="K36" s="719" t="s">
        <v>193</v>
      </c>
      <c r="L36" s="624">
        <f t="shared" ref="L36:L37" si="0">J36</f>
        <v>20.77993251496159</v>
      </c>
      <c r="M36" s="628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>
        <v>3</v>
      </c>
      <c r="B37" s="1013"/>
      <c r="C37" s="566" t="s">
        <v>190</v>
      </c>
      <c r="D37" s="562"/>
      <c r="E37" s="570"/>
      <c r="F37" s="562"/>
      <c r="G37" s="562"/>
      <c r="H37" s="562"/>
      <c r="I37" s="568"/>
      <c r="J37" s="571">
        <f>J13</f>
        <v>1.1097424800000002</v>
      </c>
      <c r="K37" s="719" t="s">
        <v>193</v>
      </c>
      <c r="L37" s="624">
        <f t="shared" si="0"/>
        <v>1.1097424800000002</v>
      </c>
      <c r="M37" s="628" t="s">
        <v>193</v>
      </c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/>
      <c r="B38" s="1013"/>
      <c r="C38" s="573"/>
      <c r="D38" s="574"/>
      <c r="E38" s="574"/>
      <c r="F38" s="574"/>
      <c r="G38" s="574"/>
      <c r="H38" s="574"/>
      <c r="I38" s="574"/>
      <c r="J38" s="575"/>
      <c r="K38" s="578"/>
      <c r="L38" s="625"/>
      <c r="M38" s="623"/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577"/>
      <c r="K39" s="578"/>
      <c r="L39" s="625"/>
      <c r="M39" s="623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581"/>
      <c r="K40" s="582"/>
      <c r="L40" s="625"/>
      <c r="M40" s="623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495"/>
      <c r="K41" s="482"/>
      <c r="L41" s="626"/>
      <c r="M41" s="627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495"/>
      <c r="K42" s="491"/>
      <c r="L42" s="626"/>
      <c r="M42" s="627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495"/>
      <c r="K43" s="503"/>
      <c r="L43" s="626"/>
      <c r="M43" s="627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508"/>
      <c r="K44" s="486"/>
      <c r="L44" s="626"/>
      <c r="M44" s="627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511"/>
      <c r="K45" s="503"/>
      <c r="L45" s="626"/>
      <c r="M45" s="627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511"/>
      <c r="K46" s="503"/>
      <c r="L46" s="626"/>
      <c r="M46" s="627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518"/>
      <c r="K47" s="514"/>
      <c r="L47" s="519"/>
      <c r="M47" s="520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393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42178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397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49" t="s">
        <v>220</v>
      </c>
      <c r="B91" s="1050"/>
      <c r="C91" s="398" t="s">
        <v>176</v>
      </c>
      <c r="D91" s="401"/>
      <c r="E91" s="402"/>
      <c r="F91" s="402"/>
      <c r="G91" s="402"/>
      <c r="H91" s="402"/>
      <c r="I91" s="402"/>
      <c r="J91" s="705">
        <f>'[7]M.(10)'!$Q$20*J90</f>
        <v>1.15468705044</v>
      </c>
      <c r="K91" s="572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45" t="s">
        <v>219</v>
      </c>
      <c r="B92" s="1046"/>
      <c r="C92" s="637" t="s">
        <v>211</v>
      </c>
      <c r="D92" s="401"/>
      <c r="E92" s="402"/>
      <c r="F92" s="402"/>
      <c r="G92" s="402"/>
      <c r="H92" s="402"/>
      <c r="I92" s="402"/>
      <c r="J92" s="705">
        <f>'[7]M.(10)'!$Q$24*J90</f>
        <v>214.81048353088704</v>
      </c>
      <c r="K92" s="572" t="s">
        <v>194</v>
      </c>
      <c r="L92" s="635"/>
      <c r="M92" s="636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1045" t="s">
        <v>218</v>
      </c>
      <c r="B93" s="1046"/>
      <c r="C93" s="637" t="s">
        <v>181</v>
      </c>
      <c r="D93" s="401"/>
      <c r="E93" s="402"/>
      <c r="F93" s="402"/>
      <c r="G93" s="402"/>
      <c r="H93" s="402"/>
      <c r="I93" s="402"/>
      <c r="J93" s="705">
        <f>'[7]M.(10)'!$Q$27*J90</f>
        <v>98.896983578749996</v>
      </c>
      <c r="K93" s="572" t="s">
        <v>215</v>
      </c>
      <c r="L93" s="635"/>
      <c r="M93" s="636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1045" t="s">
        <v>222</v>
      </c>
      <c r="B94" s="1046"/>
      <c r="C94" s="637" t="s">
        <v>54</v>
      </c>
      <c r="D94" s="401"/>
      <c r="E94" s="402"/>
      <c r="F94" s="402"/>
      <c r="G94" s="402"/>
      <c r="H94" s="402"/>
      <c r="I94" s="402"/>
      <c r="J94" s="706">
        <f>'[7]M.(10)'!$Q$28*J90</f>
        <v>222.51092499999999</v>
      </c>
      <c r="K94" s="572" t="s">
        <v>194</v>
      </c>
      <c r="L94" s="635"/>
      <c r="M94" s="636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1047" t="s">
        <v>223</v>
      </c>
      <c r="B95" s="1048"/>
      <c r="C95" s="696" t="s">
        <v>217</v>
      </c>
      <c r="D95" s="697"/>
      <c r="E95" s="698"/>
      <c r="F95" s="698"/>
      <c r="G95" s="698"/>
      <c r="H95" s="698"/>
      <c r="I95" s="698"/>
      <c r="J95" s="707">
        <f>'[7]M.(10)'!$Q$34*J90</f>
        <v>63.489884931199995</v>
      </c>
      <c r="K95" s="572" t="s">
        <v>215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1047" t="s">
        <v>224</v>
      </c>
      <c r="B96" s="1048"/>
      <c r="C96" s="696" t="s">
        <v>74</v>
      </c>
      <c r="D96" s="697"/>
      <c r="E96" s="698"/>
      <c r="F96" s="698"/>
      <c r="G96" s="698"/>
      <c r="H96" s="698"/>
      <c r="I96" s="698"/>
      <c r="J96" s="707">
        <f>'[7]M.(10)'!$Q$44*J90</f>
        <v>21.621519781817529</v>
      </c>
      <c r="K96" s="572" t="s">
        <v>215</v>
      </c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1047"/>
      <c r="B97" s="1048"/>
      <c r="C97" s="696"/>
      <c r="D97" s="697"/>
      <c r="E97" s="698"/>
      <c r="F97" s="698"/>
      <c r="G97" s="698"/>
      <c r="H97" s="698"/>
      <c r="I97" s="698"/>
      <c r="J97" s="704"/>
      <c r="K97" s="572"/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1047"/>
      <c r="B98" s="1048"/>
      <c r="C98" s="696"/>
      <c r="D98" s="697"/>
      <c r="E98" s="698"/>
      <c r="F98" s="698"/>
      <c r="G98" s="698"/>
      <c r="H98" s="698"/>
      <c r="I98" s="698"/>
      <c r="J98" s="704"/>
      <c r="K98" s="572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96"/>
      <c r="K99" s="450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96"/>
      <c r="K100" s="450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96"/>
      <c r="K101" s="450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96"/>
      <c r="K102" s="450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96"/>
      <c r="K103" s="450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96"/>
      <c r="K104" s="450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96"/>
      <c r="K105" s="450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465"/>
      <c r="K106" s="466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629"/>
      <c r="V111" s="630"/>
      <c r="W111" s="631"/>
      <c r="X111" s="632"/>
      <c r="Y111" s="633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J93</f>
        <v>98.896983578749996</v>
      </c>
      <c r="K113" s="719" t="s">
        <v>193</v>
      </c>
      <c r="L113" s="624">
        <f>J113</f>
        <v>98.896983578749996</v>
      </c>
      <c r="M113" s="628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192</v>
      </c>
      <c r="D114" s="562"/>
      <c r="E114" s="567"/>
      <c r="F114" s="562"/>
      <c r="G114" s="562"/>
      <c r="H114" s="562"/>
      <c r="I114" s="568"/>
      <c r="J114" s="569">
        <f>J96</f>
        <v>21.621519781817529</v>
      </c>
      <c r="K114" s="719" t="s">
        <v>193</v>
      </c>
      <c r="L114" s="624">
        <f t="shared" ref="L114:L115" si="1">J114</f>
        <v>21.621519781817529</v>
      </c>
      <c r="M114" s="628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>
        <v>3</v>
      </c>
      <c r="B115" s="1013"/>
      <c r="C115" s="566" t="s">
        <v>190</v>
      </c>
      <c r="D115" s="562"/>
      <c r="E115" s="570"/>
      <c r="F115" s="562"/>
      <c r="G115" s="562"/>
      <c r="H115" s="562"/>
      <c r="I115" s="568"/>
      <c r="J115" s="571">
        <f>J91</f>
        <v>1.15468705044</v>
      </c>
      <c r="K115" s="719" t="s">
        <v>193</v>
      </c>
      <c r="L115" s="624">
        <f t="shared" si="1"/>
        <v>1.15468705044</v>
      </c>
      <c r="M115" s="628" t="s">
        <v>193</v>
      </c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/>
      <c r="B116" s="1013"/>
      <c r="C116" s="573"/>
      <c r="D116" s="574"/>
      <c r="E116" s="574"/>
      <c r="F116" s="574"/>
      <c r="G116" s="574"/>
      <c r="H116" s="574"/>
      <c r="I116" s="574"/>
      <c r="J116" s="575"/>
      <c r="K116" s="578"/>
      <c r="L116" s="625"/>
      <c r="M116" s="623"/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577"/>
      <c r="K117" s="578"/>
      <c r="L117" s="625"/>
      <c r="M117" s="623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81"/>
      <c r="K118" s="582"/>
      <c r="L118" s="625"/>
      <c r="M118" s="623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495"/>
      <c r="K119" s="482"/>
      <c r="L119" s="626"/>
      <c r="M119" s="62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495"/>
      <c r="K120" s="491"/>
      <c r="L120" s="626"/>
      <c r="M120" s="62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495"/>
      <c r="K121" s="503"/>
      <c r="L121" s="626"/>
      <c r="M121" s="62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508"/>
      <c r="K122" s="486"/>
      <c r="L122" s="626"/>
      <c r="M122" s="62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511"/>
      <c r="K123" s="503"/>
      <c r="L123" s="626"/>
      <c r="M123" s="62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511"/>
      <c r="K124" s="503"/>
      <c r="L124" s="626"/>
      <c r="M124" s="62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518"/>
      <c r="K125" s="514"/>
      <c r="L125" s="519"/>
      <c r="M125" s="520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393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42179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36.7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397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49" t="s">
        <v>220</v>
      </c>
      <c r="B169" s="1050"/>
      <c r="C169" s="398" t="s">
        <v>176</v>
      </c>
      <c r="D169" s="401"/>
      <c r="E169" s="402"/>
      <c r="F169" s="402"/>
      <c r="G169" s="402"/>
      <c r="H169" s="402"/>
      <c r="I169" s="402"/>
      <c r="J169" s="705">
        <f>'[7]M.(10)'!$Q$20*J168</f>
        <v>1.1079985989599999</v>
      </c>
      <c r="K169" s="572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45" t="s">
        <v>219</v>
      </c>
      <c r="B170" s="1046"/>
      <c r="C170" s="637" t="s">
        <v>211</v>
      </c>
      <c r="D170" s="401"/>
      <c r="E170" s="402"/>
      <c r="F170" s="402"/>
      <c r="G170" s="402"/>
      <c r="H170" s="402"/>
      <c r="I170" s="402"/>
      <c r="J170" s="705">
        <f>'[7]M.(10)'!$Q$24*J168</f>
        <v>206.12486708277194</v>
      </c>
      <c r="K170" s="572" t="s">
        <v>194</v>
      </c>
      <c r="L170" s="635"/>
      <c r="M170" s="636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1045" t="s">
        <v>218</v>
      </c>
      <c r="B171" s="1046"/>
      <c r="C171" s="637" t="s">
        <v>181</v>
      </c>
      <c r="D171" s="401"/>
      <c r="E171" s="402"/>
      <c r="F171" s="402"/>
      <c r="G171" s="402"/>
      <c r="H171" s="402"/>
      <c r="I171" s="402"/>
      <c r="J171" s="705">
        <f>'[7]M.(10)'!$Q$27*J168</f>
        <v>94.898197052499981</v>
      </c>
      <c r="K171" s="572" t="s">
        <v>215</v>
      </c>
      <c r="L171" s="635"/>
      <c r="M171" s="636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1045" t="s">
        <v>222</v>
      </c>
      <c r="B172" s="1046"/>
      <c r="C172" s="637" t="s">
        <v>54</v>
      </c>
      <c r="D172" s="401"/>
      <c r="E172" s="402"/>
      <c r="F172" s="402"/>
      <c r="G172" s="402"/>
      <c r="H172" s="402"/>
      <c r="I172" s="402"/>
      <c r="J172" s="706">
        <f>'[7]M.(10)'!$Q$28*J168</f>
        <v>213.51394999999999</v>
      </c>
      <c r="K172" s="572" t="s">
        <v>194</v>
      </c>
      <c r="L172" s="635"/>
      <c r="M172" s="636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1047" t="s">
        <v>223</v>
      </c>
      <c r="B173" s="1048"/>
      <c r="C173" s="696" t="s">
        <v>217</v>
      </c>
      <c r="D173" s="697"/>
      <c r="E173" s="698"/>
      <c r="F173" s="698"/>
      <c r="G173" s="698"/>
      <c r="H173" s="698"/>
      <c r="I173" s="698"/>
      <c r="J173" s="707">
        <f>'[7]M.(10)'!$Q$34*J168</f>
        <v>60.922743980799993</v>
      </c>
      <c r="K173" s="572" t="s">
        <v>215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1047" t="s">
        <v>224</v>
      </c>
      <c r="B174" s="1048"/>
      <c r="C174" s="696" t="s">
        <v>74</v>
      </c>
      <c r="D174" s="697"/>
      <c r="E174" s="698"/>
      <c r="F174" s="698"/>
      <c r="G174" s="698"/>
      <c r="H174" s="698"/>
      <c r="I174" s="698"/>
      <c r="J174" s="707">
        <f>'[7]M.(10)'!$Q$44*J168</f>
        <v>20.747278335295217</v>
      </c>
      <c r="K174" s="572" t="s">
        <v>215</v>
      </c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1047"/>
      <c r="B175" s="1048"/>
      <c r="C175" s="696"/>
      <c r="D175" s="697"/>
      <c r="E175" s="698"/>
      <c r="F175" s="698"/>
      <c r="G175" s="698"/>
      <c r="H175" s="698"/>
      <c r="I175" s="698"/>
      <c r="J175" s="704"/>
      <c r="K175" s="572"/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1047"/>
      <c r="B176" s="1048"/>
      <c r="C176" s="696"/>
      <c r="D176" s="697"/>
      <c r="E176" s="698"/>
      <c r="F176" s="698"/>
      <c r="G176" s="698"/>
      <c r="H176" s="698"/>
      <c r="I176" s="698"/>
      <c r="J176" s="704"/>
      <c r="K176" s="572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96"/>
      <c r="K177" s="450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96"/>
      <c r="K178" s="450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96"/>
      <c r="K179" s="450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96"/>
      <c r="K180" s="450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96"/>
      <c r="K181" s="450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96"/>
      <c r="K182" s="450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96"/>
      <c r="K183" s="450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465"/>
      <c r="K184" s="466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629"/>
      <c r="V189" s="630"/>
      <c r="W189" s="631"/>
      <c r="X189" s="632"/>
      <c r="Y189" s="633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J171</f>
        <v>94.898197052499981</v>
      </c>
      <c r="K191" s="719" t="s">
        <v>193</v>
      </c>
      <c r="L191" s="624">
        <f>J191</f>
        <v>94.898197052499981</v>
      </c>
      <c r="M191" s="628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192</v>
      </c>
      <c r="D192" s="562"/>
      <c r="E192" s="567"/>
      <c r="F192" s="562"/>
      <c r="G192" s="562"/>
      <c r="H192" s="562"/>
      <c r="I192" s="568"/>
      <c r="J192" s="569">
        <f>J174</f>
        <v>20.747278335295217</v>
      </c>
      <c r="K192" s="719" t="s">
        <v>193</v>
      </c>
      <c r="L192" s="624">
        <f t="shared" ref="L192:L193" si="2">J192</f>
        <v>20.747278335295217</v>
      </c>
      <c r="M192" s="628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>
        <v>3</v>
      </c>
      <c r="B193" s="1013"/>
      <c r="C193" s="566" t="s">
        <v>190</v>
      </c>
      <c r="D193" s="562"/>
      <c r="E193" s="570"/>
      <c r="F193" s="562"/>
      <c r="G193" s="562"/>
      <c r="H193" s="562"/>
      <c r="I193" s="568"/>
      <c r="J193" s="571">
        <f>J169</f>
        <v>1.1079985989599999</v>
      </c>
      <c r="K193" s="719" t="s">
        <v>193</v>
      </c>
      <c r="L193" s="624">
        <f t="shared" si="2"/>
        <v>1.1079985989599999</v>
      </c>
      <c r="M193" s="628" t="s">
        <v>193</v>
      </c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/>
      <c r="B194" s="1013"/>
      <c r="C194" s="573"/>
      <c r="D194" s="574"/>
      <c r="E194" s="574"/>
      <c r="F194" s="574"/>
      <c r="G194" s="574"/>
      <c r="H194" s="574"/>
      <c r="I194" s="574"/>
      <c r="J194" s="575"/>
      <c r="K194" s="578"/>
      <c r="L194" s="625"/>
      <c r="M194" s="623"/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577"/>
      <c r="K195" s="578"/>
      <c r="L195" s="625"/>
      <c r="M195" s="623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81"/>
      <c r="K196" s="582"/>
      <c r="L196" s="625"/>
      <c r="M196" s="623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495"/>
      <c r="K197" s="482"/>
      <c r="L197" s="626"/>
      <c r="M197" s="62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495"/>
      <c r="K198" s="491"/>
      <c r="L198" s="626"/>
      <c r="M198" s="62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495"/>
      <c r="K199" s="503"/>
      <c r="L199" s="626"/>
      <c r="M199" s="62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508"/>
      <c r="K200" s="486"/>
      <c r="L200" s="626"/>
      <c r="M200" s="62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511"/>
      <c r="K201" s="503"/>
      <c r="L201" s="626"/>
      <c r="M201" s="62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511"/>
      <c r="K202" s="503"/>
      <c r="L202" s="626"/>
      <c r="M202" s="62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518"/>
      <c r="K203" s="514"/>
      <c r="L203" s="519"/>
      <c r="M203" s="520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393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42180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397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49" t="s">
        <v>220</v>
      </c>
      <c r="B247" s="1050"/>
      <c r="C247" s="398" t="s">
        <v>176</v>
      </c>
      <c r="D247" s="401"/>
      <c r="E247" s="402"/>
      <c r="F247" s="402"/>
      <c r="G247" s="402"/>
      <c r="H247" s="402"/>
      <c r="I247" s="402"/>
      <c r="J247" s="705">
        <f>'[7]M.(11)'!$Q$20*J246</f>
        <v>1.4360860364400001</v>
      </c>
      <c r="K247" s="572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45" t="s">
        <v>219</v>
      </c>
      <c r="B248" s="1046"/>
      <c r="C248" s="637" t="s">
        <v>211</v>
      </c>
      <c r="D248" s="401"/>
      <c r="E248" s="402"/>
      <c r="F248" s="402"/>
      <c r="G248" s="402"/>
      <c r="H248" s="402"/>
      <c r="I248" s="402"/>
      <c r="J248" s="705">
        <f>'[7]M.(11)'!$Q$24*J246</f>
        <v>294.71339063922136</v>
      </c>
      <c r="K248" s="572" t="s">
        <v>194</v>
      </c>
      <c r="L248" s="635"/>
      <c r="M248" s="636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1045" t="s">
        <v>226</v>
      </c>
      <c r="B249" s="1046"/>
      <c r="C249" s="637" t="s">
        <v>225</v>
      </c>
      <c r="D249" s="401"/>
      <c r="E249" s="402"/>
      <c r="F249" s="402"/>
      <c r="G249" s="402"/>
      <c r="H249" s="402"/>
      <c r="I249" s="402"/>
      <c r="J249" s="705">
        <f>'[7]M.(11)'!$Q$26</f>
        <v>40.152700143385886</v>
      </c>
      <c r="K249" s="572" t="s">
        <v>215</v>
      </c>
      <c r="L249" s="635"/>
      <c r="M249" s="636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1045" t="s">
        <v>218</v>
      </c>
      <c r="B250" s="1046"/>
      <c r="C250" s="637" t="s">
        <v>181</v>
      </c>
      <c r="D250" s="401"/>
      <c r="E250" s="402"/>
      <c r="F250" s="402"/>
      <c r="G250" s="402"/>
      <c r="H250" s="402"/>
      <c r="I250" s="402"/>
      <c r="J250" s="705">
        <f>'[7]M.(11)'!$Q$27*J246</f>
        <v>100.22086027249999</v>
      </c>
      <c r="K250" s="572" t="s">
        <v>215</v>
      </c>
      <c r="L250" s="635"/>
      <c r="M250" s="636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1045" t="s">
        <v>222</v>
      </c>
      <c r="B251" s="1046"/>
      <c r="C251" s="637" t="s">
        <v>54</v>
      </c>
      <c r="D251" s="401"/>
      <c r="E251" s="402"/>
      <c r="F251" s="402"/>
      <c r="G251" s="402"/>
      <c r="H251" s="402"/>
      <c r="I251" s="402"/>
      <c r="J251" s="706">
        <f>'[7]M.(11)'!$Q$28*J246</f>
        <v>234.50913200000002</v>
      </c>
      <c r="K251" s="572" t="s">
        <v>194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1047" t="s">
        <v>223</v>
      </c>
      <c r="B252" s="1048"/>
      <c r="C252" s="696" t="s">
        <v>217</v>
      </c>
      <c r="D252" s="697"/>
      <c r="E252" s="698"/>
      <c r="F252" s="698"/>
      <c r="G252" s="698"/>
      <c r="H252" s="698"/>
      <c r="I252" s="698"/>
      <c r="J252" s="707">
        <f>'[7]M.(11)'!$Q$34*J246</f>
        <v>57.480030550799995</v>
      </c>
      <c r="K252" s="572" t="s">
        <v>215</v>
      </c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1047" t="s">
        <v>224</v>
      </c>
      <c r="B253" s="1048"/>
      <c r="C253" s="696" t="s">
        <v>74</v>
      </c>
      <c r="D253" s="697"/>
      <c r="E253" s="698"/>
      <c r="F253" s="698"/>
      <c r="G253" s="698"/>
      <c r="H253" s="698"/>
      <c r="I253" s="698"/>
      <c r="J253" s="707">
        <f>'[7]M.(11)'!$Q$44*J246</f>
        <v>17.853370379071389</v>
      </c>
      <c r="K253" s="572" t="s">
        <v>215</v>
      </c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1047"/>
      <c r="B254" s="1048"/>
      <c r="C254" s="696"/>
      <c r="D254" s="697"/>
      <c r="E254" s="698"/>
      <c r="F254" s="698"/>
      <c r="G254" s="698"/>
      <c r="H254" s="698"/>
      <c r="I254" s="698"/>
      <c r="J254" s="704"/>
      <c r="K254" s="572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96"/>
      <c r="K255" s="450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96"/>
      <c r="K256" s="450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96"/>
      <c r="K257" s="450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96"/>
      <c r="K258" s="450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96"/>
      <c r="K259" s="450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96"/>
      <c r="K260" s="450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96"/>
      <c r="K261" s="450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465"/>
      <c r="K262" s="466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629"/>
      <c r="V267" s="630"/>
      <c r="W267" s="631"/>
      <c r="X267" s="632"/>
      <c r="Y267" s="633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J249</f>
        <v>40.152700143385886</v>
      </c>
      <c r="K269" s="719" t="s">
        <v>193</v>
      </c>
      <c r="L269" s="624">
        <f>J269</f>
        <v>40.152700143385886</v>
      </c>
      <c r="M269" s="628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192</v>
      </c>
      <c r="D270" s="562"/>
      <c r="E270" s="567"/>
      <c r="F270" s="562"/>
      <c r="G270" s="562"/>
      <c r="H270" s="562"/>
      <c r="I270" s="568"/>
      <c r="J270" s="569">
        <f>J252</f>
        <v>57.480030550799995</v>
      </c>
      <c r="K270" s="719" t="s">
        <v>193</v>
      </c>
      <c r="L270" s="624">
        <f t="shared" ref="L270:L271" si="3">J270</f>
        <v>57.480030550799995</v>
      </c>
      <c r="M270" s="628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>
        <v>3</v>
      </c>
      <c r="B271" s="1013"/>
      <c r="C271" s="566" t="s">
        <v>190</v>
      </c>
      <c r="D271" s="562"/>
      <c r="E271" s="570"/>
      <c r="F271" s="562"/>
      <c r="G271" s="562"/>
      <c r="H271" s="562"/>
      <c r="I271" s="568"/>
      <c r="J271" s="571">
        <f>J247</f>
        <v>1.4360860364400001</v>
      </c>
      <c r="K271" s="719" t="s">
        <v>193</v>
      </c>
      <c r="L271" s="624">
        <f t="shared" si="3"/>
        <v>1.4360860364400001</v>
      </c>
      <c r="M271" s="628" t="s">
        <v>193</v>
      </c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/>
      <c r="B272" s="1013"/>
      <c r="C272" s="573"/>
      <c r="D272" s="574"/>
      <c r="E272" s="574"/>
      <c r="F272" s="574"/>
      <c r="G272" s="574"/>
      <c r="H272" s="574"/>
      <c r="I272" s="574"/>
      <c r="J272" s="575"/>
      <c r="K272" s="578"/>
      <c r="L272" s="625"/>
      <c r="M272" s="623"/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577"/>
      <c r="K273" s="578"/>
      <c r="L273" s="625"/>
      <c r="M273" s="623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81"/>
      <c r="K274" s="582"/>
      <c r="L274" s="625"/>
      <c r="M274" s="623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495"/>
      <c r="K275" s="482"/>
      <c r="L275" s="626"/>
      <c r="M275" s="62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495"/>
      <c r="K276" s="491"/>
      <c r="L276" s="626"/>
      <c r="M276" s="62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495"/>
      <c r="K277" s="503"/>
      <c r="L277" s="626"/>
      <c r="M277" s="62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508"/>
      <c r="K278" s="486"/>
      <c r="L278" s="626"/>
      <c r="M278" s="62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511"/>
      <c r="K279" s="503"/>
      <c r="L279" s="626"/>
      <c r="M279" s="62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511"/>
      <c r="K280" s="503"/>
      <c r="L280" s="626"/>
      <c r="M280" s="62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518"/>
      <c r="K281" s="514"/>
      <c r="L281" s="519"/>
      <c r="M281" s="520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393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42181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397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49" t="s">
        <v>220</v>
      </c>
      <c r="B325" s="1050"/>
      <c r="C325" s="398" t="s">
        <v>176</v>
      </c>
      <c r="D325" s="401"/>
      <c r="E325" s="402"/>
      <c r="F325" s="402"/>
      <c r="G325" s="402"/>
      <c r="H325" s="402"/>
      <c r="I325" s="402"/>
      <c r="J325" s="705">
        <f>'[7]M.(10)'!$Q$20*J324</f>
        <v>1.1668149504000001</v>
      </c>
      <c r="K325" s="572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45" t="s">
        <v>219</v>
      </c>
      <c r="B326" s="1046"/>
      <c r="C326" s="637" t="s">
        <v>211</v>
      </c>
      <c r="D326" s="401"/>
      <c r="E326" s="402"/>
      <c r="F326" s="402"/>
      <c r="G326" s="402"/>
      <c r="H326" s="402"/>
      <c r="I326" s="402"/>
      <c r="J326" s="705">
        <f>'[7]M.(10)'!$Q$24*J324</f>
        <v>217.06667931452304</v>
      </c>
      <c r="K326" s="572" t="s">
        <v>194</v>
      </c>
      <c r="L326" s="635"/>
      <c r="M326" s="636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1045" t="s">
        <v>218</v>
      </c>
      <c r="B327" s="1046"/>
      <c r="C327" s="637" t="s">
        <v>181</v>
      </c>
      <c r="D327" s="401"/>
      <c r="E327" s="402"/>
      <c r="F327" s="402"/>
      <c r="G327" s="402"/>
      <c r="H327" s="402"/>
      <c r="I327" s="402"/>
      <c r="J327" s="705">
        <f>'[7]M.(10)'!$Q$27*J324</f>
        <v>99.93571759999999</v>
      </c>
      <c r="K327" s="572" t="s">
        <v>215</v>
      </c>
      <c r="L327" s="635"/>
      <c r="M327" s="636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1045" t="s">
        <v>222</v>
      </c>
      <c r="B328" s="1046"/>
      <c r="C328" s="637" t="s">
        <v>54</v>
      </c>
      <c r="D328" s="401"/>
      <c r="E328" s="402"/>
      <c r="F328" s="402"/>
      <c r="G328" s="402"/>
      <c r="H328" s="402"/>
      <c r="I328" s="402"/>
      <c r="J328" s="706">
        <f>'[7]M.(10)'!$Q$28*J324</f>
        <v>224.84799999999998</v>
      </c>
      <c r="K328" s="572" t="s">
        <v>194</v>
      </c>
      <c r="L328" s="635"/>
      <c r="M328" s="636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1047" t="s">
        <v>223</v>
      </c>
      <c r="B329" s="1048"/>
      <c r="C329" s="696" t="s">
        <v>217</v>
      </c>
      <c r="D329" s="697"/>
      <c r="E329" s="698"/>
      <c r="F329" s="698"/>
      <c r="G329" s="698"/>
      <c r="H329" s="698"/>
      <c r="I329" s="698"/>
      <c r="J329" s="707">
        <f>'[7]M.(10)'!$Q$34*J324</f>
        <v>64.156731391999998</v>
      </c>
      <c r="K329" s="572" t="s">
        <v>215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1047" t="s">
        <v>224</v>
      </c>
      <c r="B330" s="1048"/>
      <c r="C330" s="696" t="s">
        <v>74</v>
      </c>
      <c r="D330" s="697"/>
      <c r="E330" s="698"/>
      <c r="F330" s="698"/>
      <c r="G330" s="698"/>
      <c r="H330" s="698"/>
      <c r="I330" s="698"/>
      <c r="J330" s="707">
        <f>'[7]M.(10)'!$Q$44*J324</f>
        <v>21.848614758588184</v>
      </c>
      <c r="K330" s="572" t="s">
        <v>215</v>
      </c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1047"/>
      <c r="B331" s="1048"/>
      <c r="C331" s="696"/>
      <c r="D331" s="697"/>
      <c r="E331" s="698"/>
      <c r="F331" s="698"/>
      <c r="G331" s="698"/>
      <c r="H331" s="698"/>
      <c r="I331" s="698"/>
      <c r="J331" s="704"/>
      <c r="K331" s="572"/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1047"/>
      <c r="B332" s="1048"/>
      <c r="C332" s="696"/>
      <c r="D332" s="697"/>
      <c r="E332" s="698"/>
      <c r="F332" s="698"/>
      <c r="G332" s="698"/>
      <c r="H332" s="698"/>
      <c r="I332" s="698"/>
      <c r="J332" s="704"/>
      <c r="K332" s="572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96"/>
      <c r="K333" s="450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96"/>
      <c r="K334" s="450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96"/>
      <c r="K335" s="450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96"/>
      <c r="K336" s="450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96"/>
      <c r="K337" s="450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96"/>
      <c r="K338" s="450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96"/>
      <c r="K339" s="450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465"/>
      <c r="K340" s="466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629"/>
      <c r="V345" s="630"/>
      <c r="W345" s="631"/>
      <c r="X345" s="632"/>
      <c r="Y345" s="633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J327</f>
        <v>99.93571759999999</v>
      </c>
      <c r="K347" s="719" t="s">
        <v>193</v>
      </c>
      <c r="L347" s="624">
        <f>J347</f>
        <v>99.93571759999999</v>
      </c>
      <c r="M347" s="628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192</v>
      </c>
      <c r="D348" s="562"/>
      <c r="E348" s="567"/>
      <c r="F348" s="562"/>
      <c r="G348" s="562"/>
      <c r="H348" s="562"/>
      <c r="I348" s="568"/>
      <c r="J348" s="569">
        <f>J330</f>
        <v>21.848614758588184</v>
      </c>
      <c r="K348" s="719" t="s">
        <v>193</v>
      </c>
      <c r="L348" s="624">
        <f t="shared" ref="L348:L349" si="4">J348</f>
        <v>21.848614758588184</v>
      </c>
      <c r="M348" s="628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>
        <v>3</v>
      </c>
      <c r="B349" s="1013"/>
      <c r="C349" s="566" t="s">
        <v>190</v>
      </c>
      <c r="D349" s="562"/>
      <c r="E349" s="570"/>
      <c r="F349" s="562"/>
      <c r="G349" s="562"/>
      <c r="H349" s="562"/>
      <c r="I349" s="568"/>
      <c r="J349" s="571">
        <f>J325</f>
        <v>1.1668149504000001</v>
      </c>
      <c r="K349" s="719" t="s">
        <v>193</v>
      </c>
      <c r="L349" s="624">
        <f t="shared" si="4"/>
        <v>1.1668149504000001</v>
      </c>
      <c r="M349" s="628" t="s">
        <v>193</v>
      </c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/>
      <c r="B350" s="1013"/>
      <c r="C350" s="573"/>
      <c r="D350" s="574"/>
      <c r="E350" s="574"/>
      <c r="F350" s="574"/>
      <c r="G350" s="574"/>
      <c r="H350" s="574"/>
      <c r="I350" s="574"/>
      <c r="J350" s="575"/>
      <c r="K350" s="578"/>
      <c r="L350" s="625"/>
      <c r="M350" s="623"/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577"/>
      <c r="K351" s="578"/>
      <c r="L351" s="625"/>
      <c r="M351" s="623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81"/>
      <c r="K352" s="582"/>
      <c r="L352" s="625"/>
      <c r="M352" s="623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495"/>
      <c r="K353" s="482"/>
      <c r="L353" s="626"/>
      <c r="M353" s="62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495"/>
      <c r="K354" s="491"/>
      <c r="L354" s="626"/>
      <c r="M354" s="62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495"/>
      <c r="K355" s="503"/>
      <c r="L355" s="626"/>
      <c r="M355" s="62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508"/>
      <c r="K356" s="486"/>
      <c r="L356" s="626"/>
      <c r="M356" s="62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511"/>
      <c r="K357" s="503"/>
      <c r="L357" s="626"/>
      <c r="M357" s="62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511"/>
      <c r="K358" s="503"/>
      <c r="L358" s="626"/>
      <c r="M358" s="62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518"/>
      <c r="K359" s="514"/>
      <c r="L359" s="519"/>
      <c r="M359" s="520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393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42182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397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49" t="s">
        <v>220</v>
      </c>
      <c r="B403" s="1050"/>
      <c r="C403" s="398" t="s">
        <v>176</v>
      </c>
      <c r="D403" s="401"/>
      <c r="E403" s="402"/>
      <c r="F403" s="402"/>
      <c r="G403" s="402"/>
      <c r="H403" s="402"/>
      <c r="I403" s="402"/>
      <c r="J403" s="705">
        <f>'[7]M.(11)'!$Q$20*J402</f>
        <v>1.35962189712</v>
      </c>
      <c r="K403" s="572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45" t="s">
        <v>219</v>
      </c>
      <c r="B404" s="1046"/>
      <c r="C404" s="637" t="s">
        <v>211</v>
      </c>
      <c r="D404" s="401"/>
      <c r="E404" s="402"/>
      <c r="F404" s="402"/>
      <c r="G404" s="402"/>
      <c r="H404" s="402"/>
      <c r="I404" s="402"/>
      <c r="J404" s="705">
        <f>'[7]M.(11)'!$Q$24*J402</f>
        <v>279.02142985867482</v>
      </c>
      <c r="K404" s="572" t="s">
        <v>194</v>
      </c>
      <c r="L404" s="635"/>
      <c r="M404" s="636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1045" t="s">
        <v>218</v>
      </c>
      <c r="B405" s="1046"/>
      <c r="C405" s="637" t="s">
        <v>181</v>
      </c>
      <c r="D405" s="401"/>
      <c r="E405" s="402"/>
      <c r="F405" s="402"/>
      <c r="G405" s="402"/>
      <c r="H405" s="402"/>
      <c r="I405" s="402"/>
      <c r="J405" s="705">
        <f>'[7]M.(11)'!$Q$27*J402</f>
        <v>94.884618829999994</v>
      </c>
      <c r="K405" s="572" t="s">
        <v>215</v>
      </c>
      <c r="L405" s="635"/>
      <c r="M405" s="636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1045" t="s">
        <v>222</v>
      </c>
      <c r="B406" s="1046"/>
      <c r="C406" s="637" t="s">
        <v>54</v>
      </c>
      <c r="D406" s="401"/>
      <c r="E406" s="402"/>
      <c r="F406" s="402"/>
      <c r="G406" s="402"/>
      <c r="H406" s="402"/>
      <c r="I406" s="402"/>
      <c r="J406" s="706">
        <f>'[7]M.(11)'!$Q$28*J402</f>
        <v>222.02273600000001</v>
      </c>
      <c r="K406" s="572" t="s">
        <v>194</v>
      </c>
      <c r="L406" s="635"/>
      <c r="M406" s="636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1047" t="s">
        <v>223</v>
      </c>
      <c r="B407" s="1048"/>
      <c r="C407" s="696" t="s">
        <v>217</v>
      </c>
      <c r="D407" s="697"/>
      <c r="E407" s="698"/>
      <c r="F407" s="698"/>
      <c r="G407" s="698"/>
      <c r="H407" s="698"/>
      <c r="I407" s="698"/>
      <c r="J407" s="707">
        <f>'[7]M.(11)'!$Q$34*J402</f>
        <v>54.419516798399997</v>
      </c>
      <c r="K407" s="572" t="s">
        <v>215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1047" t="s">
        <v>224</v>
      </c>
      <c r="B408" s="1048"/>
      <c r="C408" s="696" t="s">
        <v>74</v>
      </c>
      <c r="D408" s="697"/>
      <c r="E408" s="698"/>
      <c r="F408" s="698"/>
      <c r="G408" s="698"/>
      <c r="H408" s="698"/>
      <c r="I408" s="698"/>
      <c r="J408" s="707">
        <f>'[7]M.(11)'!$Q$44*J402</f>
        <v>16.902770926561558</v>
      </c>
      <c r="K408" s="572" t="s">
        <v>215</v>
      </c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1047"/>
      <c r="B409" s="1048"/>
      <c r="C409" s="696"/>
      <c r="D409" s="697"/>
      <c r="E409" s="698"/>
      <c r="F409" s="698"/>
      <c r="G409" s="698"/>
      <c r="H409" s="698"/>
      <c r="I409" s="698"/>
      <c r="J409" s="707"/>
      <c r="K409" s="572"/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1047"/>
      <c r="B410" s="1048"/>
      <c r="C410" s="696"/>
      <c r="D410" s="697"/>
      <c r="E410" s="698"/>
      <c r="F410" s="698"/>
      <c r="G410" s="698"/>
      <c r="H410" s="698"/>
      <c r="I410" s="698"/>
      <c r="J410" s="704"/>
      <c r="K410" s="572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96"/>
      <c r="K411" s="450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96"/>
      <c r="K412" s="450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96"/>
      <c r="K413" s="450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96"/>
      <c r="K414" s="450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96"/>
      <c r="K415" s="450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96"/>
      <c r="K416" s="450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96"/>
      <c r="K417" s="450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465"/>
      <c r="K418" s="466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629"/>
      <c r="V423" s="630"/>
      <c r="W423" s="631"/>
      <c r="X423" s="632"/>
      <c r="Y423" s="633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J405</f>
        <v>94.884618829999994</v>
      </c>
      <c r="K425" s="572" t="s">
        <v>193</v>
      </c>
      <c r="L425" s="624">
        <f>J425</f>
        <v>94.884618829999994</v>
      </c>
      <c r="M425" s="628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192</v>
      </c>
      <c r="D426" s="562"/>
      <c r="E426" s="567"/>
      <c r="F426" s="562"/>
      <c r="G426" s="562"/>
      <c r="H426" s="562"/>
      <c r="I426" s="568"/>
      <c r="J426" s="569">
        <f>J408</f>
        <v>16.902770926561558</v>
      </c>
      <c r="K426" s="572" t="s">
        <v>193</v>
      </c>
      <c r="L426" s="624">
        <f t="shared" ref="L426:L427" si="5">J426</f>
        <v>16.902770926561558</v>
      </c>
      <c r="M426" s="628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>
        <v>3</v>
      </c>
      <c r="B427" s="1013"/>
      <c r="C427" s="566" t="s">
        <v>190</v>
      </c>
      <c r="D427" s="562"/>
      <c r="E427" s="570"/>
      <c r="F427" s="562"/>
      <c r="G427" s="562"/>
      <c r="H427" s="562"/>
      <c r="I427" s="568"/>
      <c r="J427" s="571">
        <f>J403</f>
        <v>1.35962189712</v>
      </c>
      <c r="K427" s="572" t="s">
        <v>193</v>
      </c>
      <c r="L427" s="624">
        <f t="shared" si="5"/>
        <v>1.35962189712</v>
      </c>
      <c r="M427" s="628" t="s">
        <v>193</v>
      </c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/>
      <c r="B428" s="1013"/>
      <c r="C428" s="573"/>
      <c r="D428" s="574"/>
      <c r="E428" s="574"/>
      <c r="F428" s="574"/>
      <c r="G428" s="574"/>
      <c r="H428" s="574"/>
      <c r="I428" s="574"/>
      <c r="J428" s="575"/>
      <c r="K428" s="578"/>
      <c r="L428" s="625"/>
      <c r="M428" s="623"/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577"/>
      <c r="K429" s="578"/>
      <c r="L429" s="625"/>
      <c r="M429" s="623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81"/>
      <c r="K430" s="582"/>
      <c r="L430" s="625"/>
      <c r="M430" s="623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495"/>
      <c r="K431" s="482"/>
      <c r="L431" s="626"/>
      <c r="M431" s="62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495"/>
      <c r="K432" s="491"/>
      <c r="L432" s="626"/>
      <c r="M432" s="62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495"/>
      <c r="K433" s="503"/>
      <c r="L433" s="626"/>
      <c r="M433" s="62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508"/>
      <c r="K434" s="486"/>
      <c r="L434" s="626"/>
      <c r="M434" s="62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511"/>
      <c r="K435" s="503"/>
      <c r="L435" s="626"/>
      <c r="M435" s="62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511"/>
      <c r="K436" s="503"/>
      <c r="L436" s="626"/>
      <c r="M436" s="62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518"/>
      <c r="K437" s="514"/>
      <c r="L437" s="519"/>
      <c r="M437" s="520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393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42183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397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49" t="s">
        <v>220</v>
      </c>
      <c r="B481" s="1050"/>
      <c r="C481" s="398" t="s">
        <v>176</v>
      </c>
      <c r="D481" s="401"/>
      <c r="E481" s="402"/>
      <c r="F481" s="402"/>
      <c r="G481" s="402"/>
      <c r="H481" s="402"/>
      <c r="I481" s="402"/>
      <c r="J481" s="705">
        <f>'[7]M.(10)'!$Q$20*J480</f>
        <v>1.1095046780400002</v>
      </c>
      <c r="K481" s="572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45" t="s">
        <v>219</v>
      </c>
      <c r="B482" s="1046"/>
      <c r="C482" s="637" t="s">
        <v>211</v>
      </c>
      <c r="D482" s="401"/>
      <c r="E482" s="402"/>
      <c r="F482" s="402"/>
      <c r="G482" s="402"/>
      <c r="H482" s="402"/>
      <c r="I482" s="402"/>
      <c r="J482" s="705">
        <f>'[7]M.(10)'!$Q$24*J480</f>
        <v>206.40504825851761</v>
      </c>
      <c r="K482" s="572" t="s">
        <v>194</v>
      </c>
      <c r="L482" s="635"/>
      <c r="M482" s="636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1045" t="s">
        <v>218</v>
      </c>
      <c r="B483" s="1046"/>
      <c r="C483" s="637" t="s">
        <v>181</v>
      </c>
      <c r="D483" s="401"/>
      <c r="E483" s="402"/>
      <c r="F483" s="402"/>
      <c r="G483" s="402"/>
      <c r="H483" s="402"/>
      <c r="I483" s="402"/>
      <c r="J483" s="705">
        <f>'[7]M.(10)'!$Q$27*J480</f>
        <v>95.027190166250008</v>
      </c>
      <c r="K483" s="572" t="s">
        <v>215</v>
      </c>
      <c r="L483" s="635"/>
      <c r="M483" s="636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1045" t="s">
        <v>222</v>
      </c>
      <c r="B484" s="1046"/>
      <c r="C484" s="637" t="s">
        <v>54</v>
      </c>
      <c r="D484" s="401"/>
      <c r="E484" s="402"/>
      <c r="F484" s="402"/>
      <c r="G484" s="402"/>
      <c r="H484" s="402"/>
      <c r="I484" s="402"/>
      <c r="J484" s="706">
        <f>'[7]M.(10)'!$Q$28*J480</f>
        <v>213.80417500000001</v>
      </c>
      <c r="K484" s="572" t="s">
        <v>194</v>
      </c>
      <c r="L484" s="635"/>
      <c r="M484" s="636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1047" t="s">
        <v>223</v>
      </c>
      <c r="B485" s="1048"/>
      <c r="C485" s="696" t="s">
        <v>217</v>
      </c>
      <c r="D485" s="697"/>
      <c r="E485" s="698"/>
      <c r="F485" s="698"/>
      <c r="G485" s="698"/>
      <c r="H485" s="698"/>
      <c r="I485" s="698"/>
      <c r="J485" s="707">
        <f>'[7]M.(10)'!$Q$34*J480</f>
        <v>61.005554979199999</v>
      </c>
      <c r="K485" s="572" t="s">
        <v>215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1047" t="s">
        <v>224</v>
      </c>
      <c r="B486" s="1048"/>
      <c r="C486" s="696" t="s">
        <v>74</v>
      </c>
      <c r="D486" s="697"/>
      <c r="E486" s="698"/>
      <c r="F486" s="698"/>
      <c r="G486" s="698"/>
      <c r="H486" s="698"/>
      <c r="I486" s="698"/>
      <c r="J486" s="707">
        <f>'[7]M.(10)'!$Q$44*J480</f>
        <v>20.775479672279811</v>
      </c>
      <c r="K486" s="572" t="s">
        <v>215</v>
      </c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1047"/>
      <c r="B487" s="1048"/>
      <c r="C487" s="696"/>
      <c r="D487" s="697"/>
      <c r="E487" s="698"/>
      <c r="F487" s="698"/>
      <c r="G487" s="698"/>
      <c r="H487" s="698"/>
      <c r="I487" s="698"/>
      <c r="J487" s="704"/>
      <c r="K487" s="572"/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1047"/>
      <c r="B488" s="1048"/>
      <c r="C488" s="696"/>
      <c r="D488" s="697"/>
      <c r="E488" s="698"/>
      <c r="F488" s="698"/>
      <c r="G488" s="698"/>
      <c r="H488" s="698"/>
      <c r="I488" s="698"/>
      <c r="J488" s="704"/>
      <c r="K488" s="572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96"/>
      <c r="K489" s="450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96"/>
      <c r="K490" s="450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96"/>
      <c r="K491" s="450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96"/>
      <c r="K492" s="450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96"/>
      <c r="K493" s="450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96"/>
      <c r="K494" s="450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96"/>
      <c r="K495" s="450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465"/>
      <c r="K496" s="466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629"/>
      <c r="V501" s="630"/>
      <c r="W501" s="631"/>
      <c r="X501" s="632"/>
      <c r="Y501" s="633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J483</f>
        <v>95.027190166250008</v>
      </c>
      <c r="K503" s="572" t="s">
        <v>193</v>
      </c>
      <c r="L503" s="624">
        <f>J503</f>
        <v>95.027190166250008</v>
      </c>
      <c r="M503" s="628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192</v>
      </c>
      <c r="D504" s="562"/>
      <c r="E504" s="567"/>
      <c r="F504" s="562"/>
      <c r="G504" s="562"/>
      <c r="H504" s="562"/>
      <c r="I504" s="568"/>
      <c r="J504" s="569">
        <f>J486</f>
        <v>20.775479672279811</v>
      </c>
      <c r="K504" s="572" t="s">
        <v>193</v>
      </c>
      <c r="L504" s="624">
        <f t="shared" ref="L504" si="6">J504</f>
        <v>20.775479672279811</v>
      </c>
      <c r="M504" s="628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>
        <v>3</v>
      </c>
      <c r="B505" s="1013"/>
      <c r="C505" s="566" t="s">
        <v>190</v>
      </c>
      <c r="D505" s="562"/>
      <c r="E505" s="570"/>
      <c r="F505" s="562"/>
      <c r="G505" s="562"/>
      <c r="H505" s="562"/>
      <c r="I505" s="568"/>
      <c r="J505" s="571">
        <f>J481</f>
        <v>1.1095046780400002</v>
      </c>
      <c r="K505" s="719" t="s">
        <v>193</v>
      </c>
      <c r="L505" s="624">
        <f>J505</f>
        <v>1.1095046780400002</v>
      </c>
      <c r="M505" s="628" t="s">
        <v>193</v>
      </c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/>
      <c r="B506" s="1013"/>
      <c r="C506" s="573"/>
      <c r="D506" s="574"/>
      <c r="E506" s="574"/>
      <c r="F506" s="574"/>
      <c r="G506" s="574"/>
      <c r="H506" s="574"/>
      <c r="I506" s="574"/>
      <c r="J506" s="575"/>
      <c r="K506" s="578"/>
      <c r="L506" s="625"/>
      <c r="M506" s="623"/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577"/>
      <c r="K507" s="578"/>
      <c r="L507" s="625"/>
      <c r="M507" s="623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81"/>
      <c r="K508" s="582"/>
      <c r="L508" s="625"/>
      <c r="M508" s="623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495"/>
      <c r="K509" s="482"/>
      <c r="L509" s="626"/>
      <c r="M509" s="62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495"/>
      <c r="K510" s="491"/>
      <c r="L510" s="626"/>
      <c r="M510" s="62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495"/>
      <c r="K511" s="503"/>
      <c r="L511" s="626"/>
      <c r="M511" s="62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508"/>
      <c r="K512" s="486"/>
      <c r="L512" s="626"/>
      <c r="M512" s="62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511"/>
      <c r="K513" s="503"/>
      <c r="L513" s="626"/>
      <c r="M513" s="62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511"/>
      <c r="K514" s="503"/>
      <c r="L514" s="626"/>
      <c r="M514" s="62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518"/>
      <c r="K515" s="514"/>
      <c r="L515" s="519"/>
      <c r="M515" s="520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393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30">
    <mergeCell ref="H544:R544"/>
    <mergeCell ref="T544:Y544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  <mergeCell ref="U517:V517"/>
    <mergeCell ref="U518:V518"/>
    <mergeCell ref="A519:H520"/>
    <mergeCell ref="I519:J520"/>
    <mergeCell ref="U519:V519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A507:B507"/>
    <mergeCell ref="U507:V507"/>
    <mergeCell ref="W507:Y507"/>
    <mergeCell ref="A508:B508"/>
    <mergeCell ref="U508:V508"/>
    <mergeCell ref="W508:Y508"/>
    <mergeCell ref="A505:B505"/>
    <mergeCell ref="U505:V505"/>
    <mergeCell ref="W505:Y505"/>
    <mergeCell ref="A506:B506"/>
    <mergeCell ref="U506:V506"/>
    <mergeCell ref="W506:Y506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U499:V499"/>
    <mergeCell ref="W499:Y499"/>
    <mergeCell ref="A500:B501"/>
    <mergeCell ref="C500:I501"/>
    <mergeCell ref="J500:K501"/>
    <mergeCell ref="L500:M501"/>
    <mergeCell ref="U500:V500"/>
    <mergeCell ref="W500:Y500"/>
    <mergeCell ref="U496:V496"/>
    <mergeCell ref="W496:Y496"/>
    <mergeCell ref="U497:V497"/>
    <mergeCell ref="W497:Y497"/>
    <mergeCell ref="U498:V498"/>
    <mergeCell ref="W498:Y498"/>
    <mergeCell ref="A494:B494"/>
    <mergeCell ref="L494:M494"/>
    <mergeCell ref="U494:V494"/>
    <mergeCell ref="W494:Y494"/>
    <mergeCell ref="A495:B495"/>
    <mergeCell ref="L495:M495"/>
    <mergeCell ref="U495:V495"/>
    <mergeCell ref="W495:Y495"/>
    <mergeCell ref="A492:B492"/>
    <mergeCell ref="L492:M492"/>
    <mergeCell ref="U492:V492"/>
    <mergeCell ref="W492:Y492"/>
    <mergeCell ref="A493:B493"/>
    <mergeCell ref="L493:M493"/>
    <mergeCell ref="U493:V493"/>
    <mergeCell ref="W493:Y493"/>
    <mergeCell ref="A490:B490"/>
    <mergeCell ref="L490:M490"/>
    <mergeCell ref="U490:V490"/>
    <mergeCell ref="W490:Y490"/>
    <mergeCell ref="A491:B491"/>
    <mergeCell ref="L491:M491"/>
    <mergeCell ref="U491:V491"/>
    <mergeCell ref="W491:Y491"/>
    <mergeCell ref="A488:B488"/>
    <mergeCell ref="L488:M488"/>
    <mergeCell ref="U488:V488"/>
    <mergeCell ref="W488:Y488"/>
    <mergeCell ref="A489:B489"/>
    <mergeCell ref="L489:M489"/>
    <mergeCell ref="U489:V489"/>
    <mergeCell ref="W489:Y489"/>
    <mergeCell ref="A486:B486"/>
    <mergeCell ref="L486:M486"/>
    <mergeCell ref="U486:V486"/>
    <mergeCell ref="W486:Y486"/>
    <mergeCell ref="A487:B487"/>
    <mergeCell ref="L487:M487"/>
    <mergeCell ref="U487:V487"/>
    <mergeCell ref="W487:Y487"/>
    <mergeCell ref="A484:B484"/>
    <mergeCell ref="U484:V484"/>
    <mergeCell ref="W484:Y484"/>
    <mergeCell ref="A485:B485"/>
    <mergeCell ref="L485:M485"/>
    <mergeCell ref="U485:V485"/>
    <mergeCell ref="W485:Y485"/>
    <mergeCell ref="A482:B482"/>
    <mergeCell ref="U482:V482"/>
    <mergeCell ref="W482:Y482"/>
    <mergeCell ref="A483:B483"/>
    <mergeCell ref="U483:V483"/>
    <mergeCell ref="W483:Y483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U421:V421"/>
    <mergeCell ref="W421:Y421"/>
    <mergeCell ref="A422:B423"/>
    <mergeCell ref="C422:I423"/>
    <mergeCell ref="J422:K423"/>
    <mergeCell ref="L422:M423"/>
    <mergeCell ref="U422:V422"/>
    <mergeCell ref="W422:Y422"/>
    <mergeCell ref="U418:V418"/>
    <mergeCell ref="W418:Y418"/>
    <mergeCell ref="U419:V419"/>
    <mergeCell ref="W419:Y419"/>
    <mergeCell ref="U420:V420"/>
    <mergeCell ref="W420:Y420"/>
    <mergeCell ref="A416:B416"/>
    <mergeCell ref="L416:M416"/>
    <mergeCell ref="U416:V416"/>
    <mergeCell ref="W416:Y416"/>
    <mergeCell ref="A417:B417"/>
    <mergeCell ref="L417:M417"/>
    <mergeCell ref="U417:V417"/>
    <mergeCell ref="W417:Y417"/>
    <mergeCell ref="A414:B414"/>
    <mergeCell ref="L414:M414"/>
    <mergeCell ref="U414:V414"/>
    <mergeCell ref="W414:Y414"/>
    <mergeCell ref="A415:B415"/>
    <mergeCell ref="L415:M415"/>
    <mergeCell ref="U415:V415"/>
    <mergeCell ref="W415:Y415"/>
    <mergeCell ref="A412:B412"/>
    <mergeCell ref="L412:M412"/>
    <mergeCell ref="U412:V412"/>
    <mergeCell ref="W412:Y412"/>
    <mergeCell ref="A413:B413"/>
    <mergeCell ref="L413:M413"/>
    <mergeCell ref="U413:V413"/>
    <mergeCell ref="W413:Y413"/>
    <mergeCell ref="A410:B410"/>
    <mergeCell ref="L410:M410"/>
    <mergeCell ref="U410:V410"/>
    <mergeCell ref="W410:Y410"/>
    <mergeCell ref="A411:B411"/>
    <mergeCell ref="L411:M411"/>
    <mergeCell ref="U411:V411"/>
    <mergeCell ref="W411:Y411"/>
    <mergeCell ref="A408:B408"/>
    <mergeCell ref="L408:M408"/>
    <mergeCell ref="U408:V408"/>
    <mergeCell ref="W408:Y408"/>
    <mergeCell ref="A409:B409"/>
    <mergeCell ref="L409:M409"/>
    <mergeCell ref="U409:V409"/>
    <mergeCell ref="W409:Y409"/>
    <mergeCell ref="A406:B406"/>
    <mergeCell ref="U406:V406"/>
    <mergeCell ref="W406:Y406"/>
    <mergeCell ref="A407:B407"/>
    <mergeCell ref="L407:M407"/>
    <mergeCell ref="U407:V407"/>
    <mergeCell ref="W407:Y407"/>
    <mergeCell ref="A404:B404"/>
    <mergeCell ref="U404:V404"/>
    <mergeCell ref="W404:Y404"/>
    <mergeCell ref="A405:B405"/>
    <mergeCell ref="U405:V405"/>
    <mergeCell ref="W405:Y405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U343:V343"/>
    <mergeCell ref="W343:Y343"/>
    <mergeCell ref="A344:B345"/>
    <mergeCell ref="C344:I345"/>
    <mergeCell ref="J344:K345"/>
    <mergeCell ref="L344:M345"/>
    <mergeCell ref="U344:V344"/>
    <mergeCell ref="W344:Y344"/>
    <mergeCell ref="U340:V340"/>
    <mergeCell ref="W340:Y340"/>
    <mergeCell ref="U341:V341"/>
    <mergeCell ref="W341:Y341"/>
    <mergeCell ref="U342:V342"/>
    <mergeCell ref="W342:Y342"/>
    <mergeCell ref="A338:B338"/>
    <mergeCell ref="L338:M338"/>
    <mergeCell ref="U338:V338"/>
    <mergeCell ref="W338:Y338"/>
    <mergeCell ref="A339:B339"/>
    <mergeCell ref="L339:M339"/>
    <mergeCell ref="U339:V339"/>
    <mergeCell ref="W339:Y339"/>
    <mergeCell ref="A336:B336"/>
    <mergeCell ref="L336:M336"/>
    <mergeCell ref="U336:V336"/>
    <mergeCell ref="W336:Y336"/>
    <mergeCell ref="A337:B337"/>
    <mergeCell ref="L337:M337"/>
    <mergeCell ref="U337:V337"/>
    <mergeCell ref="W337:Y337"/>
    <mergeCell ref="A334:B334"/>
    <mergeCell ref="L334:M334"/>
    <mergeCell ref="U334:V334"/>
    <mergeCell ref="W334:Y334"/>
    <mergeCell ref="A335:B335"/>
    <mergeCell ref="L335:M335"/>
    <mergeCell ref="U335:V335"/>
    <mergeCell ref="W335:Y335"/>
    <mergeCell ref="A332:B332"/>
    <mergeCell ref="L332:M332"/>
    <mergeCell ref="U332:V332"/>
    <mergeCell ref="W332:Y332"/>
    <mergeCell ref="A333:B333"/>
    <mergeCell ref="L333:M333"/>
    <mergeCell ref="U333:V333"/>
    <mergeCell ref="W333:Y333"/>
    <mergeCell ref="A330:B330"/>
    <mergeCell ref="L330:M330"/>
    <mergeCell ref="U330:V330"/>
    <mergeCell ref="W330:Y330"/>
    <mergeCell ref="A331:B331"/>
    <mergeCell ref="L331:M331"/>
    <mergeCell ref="U331:V331"/>
    <mergeCell ref="W331:Y331"/>
    <mergeCell ref="A328:B328"/>
    <mergeCell ref="U328:V328"/>
    <mergeCell ref="W328:Y328"/>
    <mergeCell ref="A329:B329"/>
    <mergeCell ref="L329:M329"/>
    <mergeCell ref="U329:V329"/>
    <mergeCell ref="W329:Y329"/>
    <mergeCell ref="A326:B326"/>
    <mergeCell ref="U326:V326"/>
    <mergeCell ref="W326:Y326"/>
    <mergeCell ref="A327:B327"/>
    <mergeCell ref="U327:V327"/>
    <mergeCell ref="W327:Y327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U265:V265"/>
    <mergeCell ref="W265:Y265"/>
    <mergeCell ref="A266:B267"/>
    <mergeCell ref="C266:I267"/>
    <mergeCell ref="J266:K267"/>
    <mergeCell ref="L266:M267"/>
    <mergeCell ref="U266:V266"/>
    <mergeCell ref="W266:Y266"/>
    <mergeCell ref="U262:V262"/>
    <mergeCell ref="W262:Y262"/>
    <mergeCell ref="U263:V263"/>
    <mergeCell ref="W263:Y263"/>
    <mergeCell ref="U264:V264"/>
    <mergeCell ref="W264:Y264"/>
    <mergeCell ref="A260:B260"/>
    <mergeCell ref="L260:M260"/>
    <mergeCell ref="U260:V260"/>
    <mergeCell ref="W260:Y260"/>
    <mergeCell ref="A261:B261"/>
    <mergeCell ref="L261:M261"/>
    <mergeCell ref="U261:V261"/>
    <mergeCell ref="W261:Y261"/>
    <mergeCell ref="A258:B258"/>
    <mergeCell ref="L258:M258"/>
    <mergeCell ref="U258:V258"/>
    <mergeCell ref="W258:Y258"/>
    <mergeCell ref="A259:B259"/>
    <mergeCell ref="L259:M259"/>
    <mergeCell ref="U259:V259"/>
    <mergeCell ref="W259:Y259"/>
    <mergeCell ref="A256:B256"/>
    <mergeCell ref="L256:M256"/>
    <mergeCell ref="U256:V256"/>
    <mergeCell ref="W256:Y256"/>
    <mergeCell ref="A257:B257"/>
    <mergeCell ref="L257:M257"/>
    <mergeCell ref="U257:V257"/>
    <mergeCell ref="W257:Y257"/>
    <mergeCell ref="A254:B254"/>
    <mergeCell ref="L254:M254"/>
    <mergeCell ref="U254:V254"/>
    <mergeCell ref="W254:Y254"/>
    <mergeCell ref="A255:B255"/>
    <mergeCell ref="L255:M255"/>
    <mergeCell ref="U255:V255"/>
    <mergeCell ref="W255:Y255"/>
    <mergeCell ref="A252:B252"/>
    <mergeCell ref="L252:M252"/>
    <mergeCell ref="U252:V252"/>
    <mergeCell ref="W252:Y252"/>
    <mergeCell ref="A253:B253"/>
    <mergeCell ref="L253:M253"/>
    <mergeCell ref="U253:V253"/>
    <mergeCell ref="W253:Y253"/>
    <mergeCell ref="A250:B250"/>
    <mergeCell ref="U250:V250"/>
    <mergeCell ref="W250:Y250"/>
    <mergeCell ref="A251:B251"/>
    <mergeCell ref="L251:M251"/>
    <mergeCell ref="U251:V251"/>
    <mergeCell ref="W251:Y251"/>
    <mergeCell ref="A248:B248"/>
    <mergeCell ref="U248:V248"/>
    <mergeCell ref="W248:Y248"/>
    <mergeCell ref="A249:B249"/>
    <mergeCell ref="U249:V249"/>
    <mergeCell ref="W249:Y249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U187:V187"/>
    <mergeCell ref="W187:Y187"/>
    <mergeCell ref="A188:B189"/>
    <mergeCell ref="C188:I189"/>
    <mergeCell ref="J188:K189"/>
    <mergeCell ref="L188:M189"/>
    <mergeCell ref="U188:V188"/>
    <mergeCell ref="W188:Y188"/>
    <mergeCell ref="U184:V184"/>
    <mergeCell ref="W184:Y184"/>
    <mergeCell ref="U185:V185"/>
    <mergeCell ref="W185:Y185"/>
    <mergeCell ref="U186:V186"/>
    <mergeCell ref="W186:Y186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A180:B180"/>
    <mergeCell ref="L180:M180"/>
    <mergeCell ref="U180:V180"/>
    <mergeCell ref="W180:Y180"/>
    <mergeCell ref="A181:B181"/>
    <mergeCell ref="L181:M181"/>
    <mergeCell ref="U181:V181"/>
    <mergeCell ref="W181:Y181"/>
    <mergeCell ref="A178:B178"/>
    <mergeCell ref="L178:M178"/>
    <mergeCell ref="U178:V178"/>
    <mergeCell ref="W178:Y178"/>
    <mergeCell ref="A179:B179"/>
    <mergeCell ref="L179:M179"/>
    <mergeCell ref="U179:V179"/>
    <mergeCell ref="W179:Y179"/>
    <mergeCell ref="A176:B176"/>
    <mergeCell ref="L176:M176"/>
    <mergeCell ref="U176:V176"/>
    <mergeCell ref="W176:Y176"/>
    <mergeCell ref="A177:B177"/>
    <mergeCell ref="L177:M177"/>
    <mergeCell ref="U177:V177"/>
    <mergeCell ref="W177:Y177"/>
    <mergeCell ref="A174:B174"/>
    <mergeCell ref="L174:M174"/>
    <mergeCell ref="U174:V174"/>
    <mergeCell ref="W174:Y174"/>
    <mergeCell ref="A175:B175"/>
    <mergeCell ref="L175:M175"/>
    <mergeCell ref="U175:V175"/>
    <mergeCell ref="W175:Y175"/>
    <mergeCell ref="A172:B172"/>
    <mergeCell ref="U172:V172"/>
    <mergeCell ref="W172:Y172"/>
    <mergeCell ref="A173:B173"/>
    <mergeCell ref="L173:M173"/>
    <mergeCell ref="U173:V173"/>
    <mergeCell ref="W173:Y173"/>
    <mergeCell ref="A170:B170"/>
    <mergeCell ref="U170:V170"/>
    <mergeCell ref="W170:Y170"/>
    <mergeCell ref="A171:B171"/>
    <mergeCell ref="U171:V171"/>
    <mergeCell ref="W171:Y171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U109:V109"/>
    <mergeCell ref="W109:Y109"/>
    <mergeCell ref="A110:B111"/>
    <mergeCell ref="C110:I111"/>
    <mergeCell ref="J110:K111"/>
    <mergeCell ref="L110:M111"/>
    <mergeCell ref="U110:V110"/>
    <mergeCell ref="W110:Y110"/>
    <mergeCell ref="U106:V106"/>
    <mergeCell ref="W106:Y106"/>
    <mergeCell ref="U107:V107"/>
    <mergeCell ref="W107:Y107"/>
    <mergeCell ref="U108:V108"/>
    <mergeCell ref="W108:Y108"/>
    <mergeCell ref="A104:B104"/>
    <mergeCell ref="L104:M104"/>
    <mergeCell ref="U104:V104"/>
    <mergeCell ref="W104:Y104"/>
    <mergeCell ref="A105:B105"/>
    <mergeCell ref="L105:M105"/>
    <mergeCell ref="U105:V105"/>
    <mergeCell ref="W105:Y105"/>
    <mergeCell ref="A102:B102"/>
    <mergeCell ref="L102:M102"/>
    <mergeCell ref="U102:V102"/>
    <mergeCell ref="W102:Y102"/>
    <mergeCell ref="A103:B103"/>
    <mergeCell ref="L103:M103"/>
    <mergeCell ref="U103:V103"/>
    <mergeCell ref="W103:Y103"/>
    <mergeCell ref="A100:B100"/>
    <mergeCell ref="L100:M100"/>
    <mergeCell ref="U100:V100"/>
    <mergeCell ref="W100:Y100"/>
    <mergeCell ref="A101:B101"/>
    <mergeCell ref="L101:M101"/>
    <mergeCell ref="U101:V101"/>
    <mergeCell ref="W101:Y101"/>
    <mergeCell ref="A98:B98"/>
    <mergeCell ref="L98:M98"/>
    <mergeCell ref="U98:V98"/>
    <mergeCell ref="W98:Y98"/>
    <mergeCell ref="A99:B99"/>
    <mergeCell ref="L99:M99"/>
    <mergeCell ref="U99:V99"/>
    <mergeCell ref="W99:Y99"/>
    <mergeCell ref="A96:B96"/>
    <mergeCell ref="L96:M96"/>
    <mergeCell ref="U96:V96"/>
    <mergeCell ref="W96:Y96"/>
    <mergeCell ref="A97:B97"/>
    <mergeCell ref="L97:M97"/>
    <mergeCell ref="U97:V97"/>
    <mergeCell ref="W97:Y97"/>
    <mergeCell ref="A94:B94"/>
    <mergeCell ref="U94:V94"/>
    <mergeCell ref="W94:Y94"/>
    <mergeCell ref="A95:B95"/>
    <mergeCell ref="L95:M95"/>
    <mergeCell ref="U95:V95"/>
    <mergeCell ref="W95:Y95"/>
    <mergeCell ref="A92:B92"/>
    <mergeCell ref="U92:V92"/>
    <mergeCell ref="W92:Y92"/>
    <mergeCell ref="A93:B93"/>
    <mergeCell ref="U93:V93"/>
    <mergeCell ref="W93:Y93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16:B16"/>
    <mergeCell ref="U16:V16"/>
    <mergeCell ref="W16:Y16"/>
    <mergeCell ref="A17:B17"/>
    <mergeCell ref="L17:M17"/>
    <mergeCell ref="U17:V17"/>
    <mergeCell ref="W17:Y17"/>
    <mergeCell ref="AA13:AD13"/>
    <mergeCell ref="A14:B14"/>
    <mergeCell ref="U14:V14"/>
    <mergeCell ref="W14:Y14"/>
    <mergeCell ref="A15:B15"/>
    <mergeCell ref="U15:V15"/>
    <mergeCell ref="W15:Y15"/>
    <mergeCell ref="A13:B13"/>
    <mergeCell ref="L13:M13"/>
    <mergeCell ref="U13:V13"/>
    <mergeCell ref="W13:Y13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U1:V1"/>
    <mergeCell ref="W1:Y1"/>
    <mergeCell ref="A2:M2"/>
    <mergeCell ref="N2:Q4"/>
    <mergeCell ref="R2:Y4"/>
    <mergeCell ref="A3:M3"/>
    <mergeCell ref="A4:M4"/>
    <mergeCell ref="U11:V11"/>
    <mergeCell ref="W11:Y11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AP549"/>
  <sheetViews>
    <sheetView showGridLines="0" showZeros="0" view="pageBreakPreview" zoomScale="85" zoomScaleSheetLayoutView="85" workbookViewId="0">
      <selection activeCell="I13" sqref="I13"/>
    </sheetView>
  </sheetViews>
  <sheetFormatPr defaultRowHeight="11.25"/>
  <cols>
    <col min="1" max="1" width="4.5703125" style="14" customWidth="1"/>
    <col min="2" max="2" width="9.85546875" style="14" customWidth="1"/>
    <col min="3" max="3" width="14.7109375" style="14" customWidth="1"/>
    <col min="4" max="7" width="3.28515625" style="14" customWidth="1"/>
    <col min="8" max="8" width="22.7109375" style="14" customWidth="1"/>
    <col min="9" max="9" width="6.7109375" style="14" customWidth="1"/>
    <col min="10" max="10" width="10.42578125" style="14" customWidth="1"/>
    <col min="11" max="11" width="6.7109375" style="14" customWidth="1"/>
    <col min="12" max="12" width="10.42578125" style="14" customWidth="1"/>
    <col min="13" max="13" width="5.85546875" style="14" customWidth="1"/>
    <col min="14" max="14" width="4" style="14" customWidth="1"/>
    <col min="15" max="15" width="7.42578125" style="14" customWidth="1"/>
    <col min="16" max="16" width="5" style="14" customWidth="1"/>
    <col min="17" max="17" width="13.140625" style="14" customWidth="1"/>
    <col min="18" max="18" width="23.28515625" style="14" customWidth="1"/>
    <col min="19" max="19" width="3.28515625" style="14" hidden="1" customWidth="1"/>
    <col min="20" max="20" width="8.28515625" style="14" customWidth="1"/>
    <col min="21" max="21" width="4" style="14" customWidth="1"/>
    <col min="22" max="22" width="6.5703125" style="14" customWidth="1"/>
    <col min="23" max="24" width="3.28515625" style="14" customWidth="1"/>
    <col min="25" max="25" width="6" style="14" customWidth="1"/>
    <col min="26" max="26" width="1.85546875" style="14" customWidth="1"/>
    <col min="27" max="27" width="10.7109375" style="14" customWidth="1"/>
    <col min="28" max="28" width="15.5703125" style="14" customWidth="1"/>
    <col min="29" max="29" width="9.85546875" style="14" bestFit="1" customWidth="1"/>
    <col min="30" max="31" width="9.140625" style="14"/>
    <col min="32" max="32" width="5.5703125" style="14" customWidth="1"/>
    <col min="33" max="33" width="16.140625" style="14" customWidth="1"/>
    <col min="34" max="34" width="19.7109375" style="14" customWidth="1"/>
    <col min="35" max="35" width="9.140625" style="14"/>
    <col min="36" max="36" width="16.140625" style="14" customWidth="1"/>
    <col min="37" max="16384" width="9.140625" style="14"/>
  </cols>
  <sheetData>
    <row r="1" spans="1:36" ht="22.5" customHeight="1" thickBot="1">
      <c r="U1" s="925" t="s">
        <v>26</v>
      </c>
      <c r="V1" s="926"/>
      <c r="W1" s="927"/>
      <c r="X1" s="928"/>
      <c r="Y1" s="929"/>
    </row>
    <row r="2" spans="1:36" ht="19.5" customHeight="1" thickTop="1">
      <c r="A2" s="1001" t="s">
        <v>165</v>
      </c>
      <c r="B2" s="1002"/>
      <c r="C2" s="1002"/>
      <c r="D2" s="1002"/>
      <c r="E2" s="1002"/>
      <c r="F2" s="1002"/>
      <c r="G2" s="1002"/>
      <c r="H2" s="1002"/>
      <c r="I2" s="1002"/>
      <c r="J2" s="1002"/>
      <c r="K2" s="1002"/>
      <c r="L2" s="1002"/>
      <c r="M2" s="1003"/>
      <c r="N2" s="904" t="s">
        <v>1</v>
      </c>
      <c r="O2" s="977"/>
      <c r="P2" s="977"/>
      <c r="Q2" s="978"/>
      <c r="R2" s="910" t="s">
        <v>2</v>
      </c>
      <c r="S2" s="977"/>
      <c r="T2" s="977"/>
      <c r="U2" s="977"/>
      <c r="V2" s="977"/>
      <c r="W2" s="977"/>
      <c r="X2" s="977"/>
      <c r="Y2" s="978"/>
    </row>
    <row r="3" spans="1:36" ht="19.5" customHeight="1">
      <c r="A3" s="919" t="s">
        <v>166</v>
      </c>
      <c r="B3" s="920"/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1"/>
      <c r="N3" s="972"/>
      <c r="O3" s="971"/>
      <c r="P3" s="971"/>
      <c r="Q3" s="975"/>
      <c r="R3" s="972"/>
      <c r="S3" s="971"/>
      <c r="T3" s="971"/>
      <c r="U3" s="971"/>
      <c r="V3" s="971"/>
      <c r="W3" s="971"/>
      <c r="X3" s="971"/>
      <c r="Y3" s="975"/>
    </row>
    <row r="4" spans="1:36" ht="15" customHeight="1" thickBot="1">
      <c r="A4" s="922"/>
      <c r="B4" s="996"/>
      <c r="C4" s="996"/>
      <c r="D4" s="996"/>
      <c r="E4" s="996"/>
      <c r="F4" s="996"/>
      <c r="G4" s="996"/>
      <c r="H4" s="996"/>
      <c r="I4" s="996"/>
      <c r="J4" s="996"/>
      <c r="K4" s="996"/>
      <c r="L4" s="996"/>
      <c r="M4" s="924"/>
      <c r="N4" s="972"/>
      <c r="O4" s="971"/>
      <c r="P4" s="971"/>
      <c r="Q4" s="975"/>
      <c r="R4" s="973"/>
      <c r="S4" s="974"/>
      <c r="T4" s="974"/>
      <c r="U4" s="974"/>
      <c r="V4" s="974"/>
      <c r="W4" s="974"/>
      <c r="X4" s="974"/>
      <c r="Y4" s="976"/>
    </row>
    <row r="5" spans="1:36" ht="19.5" customHeight="1" thickTop="1">
      <c r="A5" s="1009" t="s">
        <v>167</v>
      </c>
      <c r="B5" s="1010"/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1"/>
      <c r="N5" s="882" t="s">
        <v>4</v>
      </c>
      <c r="O5" s="971"/>
      <c r="P5" s="886">
        <v>42184</v>
      </c>
      <c r="Q5" s="975"/>
      <c r="R5" s="890" t="s">
        <v>152</v>
      </c>
      <c r="S5" s="977"/>
      <c r="T5" s="977"/>
      <c r="U5" s="977"/>
      <c r="V5" s="977"/>
      <c r="W5" s="977"/>
      <c r="X5" s="977"/>
      <c r="Y5" s="978"/>
      <c r="AB5" s="403" t="s">
        <v>5</v>
      </c>
      <c r="AC5" s="404" t="s">
        <v>6</v>
      </c>
      <c r="AD5" s="405"/>
      <c r="AE5" s="403" t="s">
        <v>7</v>
      </c>
      <c r="AF5" s="404" t="s">
        <v>6</v>
      </c>
      <c r="AG5" s="405"/>
      <c r="AH5" s="403" t="s">
        <v>8</v>
      </c>
      <c r="AI5" s="404" t="s">
        <v>6</v>
      </c>
      <c r="AJ5" s="405" t="s">
        <v>9</v>
      </c>
    </row>
    <row r="6" spans="1:36" ht="19.5" customHeight="1">
      <c r="A6" s="1009" t="s">
        <v>168</v>
      </c>
      <c r="B6" s="1010"/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1"/>
      <c r="N6" s="972"/>
      <c r="O6" s="971"/>
      <c r="P6" s="971"/>
      <c r="Q6" s="975"/>
      <c r="R6" s="972"/>
      <c r="S6" s="971"/>
      <c r="T6" s="971"/>
      <c r="U6" s="971"/>
      <c r="V6" s="971"/>
      <c r="W6" s="971"/>
      <c r="X6" s="971"/>
      <c r="Y6" s="975"/>
      <c r="AB6" s="15" t="s">
        <v>10</v>
      </c>
      <c r="AC6" s="16"/>
      <c r="AD6" s="17"/>
      <c r="AE6" s="15" t="s">
        <v>10</v>
      </c>
      <c r="AF6" s="16"/>
      <c r="AG6" s="17"/>
      <c r="AH6" s="15" t="s">
        <v>10</v>
      </c>
      <c r="AI6" s="16"/>
      <c r="AJ6" s="17"/>
    </row>
    <row r="7" spans="1:36" ht="4.5" customHeight="1" thickBot="1">
      <c r="A7" s="8"/>
      <c r="B7" s="9"/>
      <c r="C7" s="9"/>
      <c r="D7" s="9"/>
      <c r="E7" s="406"/>
      <c r="F7" s="9"/>
      <c r="G7" s="9"/>
      <c r="H7" s="11"/>
      <c r="I7" s="12"/>
      <c r="J7" s="12"/>
      <c r="K7" s="12"/>
      <c r="L7" s="12"/>
      <c r="M7" s="13"/>
      <c r="N7" s="973"/>
      <c r="O7" s="974"/>
      <c r="P7" s="974"/>
      <c r="Q7" s="976"/>
      <c r="R7" s="973"/>
      <c r="S7" s="974"/>
      <c r="T7" s="974"/>
      <c r="U7" s="974"/>
      <c r="V7" s="974"/>
      <c r="W7" s="974"/>
      <c r="X7" s="974"/>
      <c r="Y7" s="976"/>
      <c r="AB7" s="15"/>
      <c r="AC7" s="16"/>
      <c r="AD7" s="17"/>
      <c r="AE7" s="15"/>
      <c r="AF7" s="16"/>
      <c r="AG7" s="17"/>
      <c r="AH7" s="15"/>
      <c r="AI7" s="16"/>
      <c r="AJ7" s="17"/>
    </row>
    <row r="8" spans="1:36" ht="12" thickTop="1">
      <c r="A8" s="407"/>
      <c r="B8" s="408"/>
      <c r="C8" s="408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  <c r="O8" s="408"/>
      <c r="P8" s="408"/>
      <c r="Q8" s="408"/>
      <c r="R8" s="409"/>
      <c r="S8" s="408"/>
      <c r="T8" s="408"/>
      <c r="U8" s="408"/>
      <c r="V8" s="408"/>
      <c r="W8" s="410"/>
      <c r="X8" s="408"/>
      <c r="Y8" s="411"/>
      <c r="Z8" s="16"/>
      <c r="AA8" s="16"/>
      <c r="AB8" s="15" t="s">
        <v>11</v>
      </c>
      <c r="AC8" s="16">
        <v>1.1000000000000001</v>
      </c>
      <c r="AD8" s="17" t="s">
        <v>12</v>
      </c>
      <c r="AE8" s="15" t="s">
        <v>13</v>
      </c>
      <c r="AF8" s="16">
        <v>15</v>
      </c>
      <c r="AG8" s="17" t="s">
        <v>14</v>
      </c>
      <c r="AH8" s="15"/>
      <c r="AI8" s="16"/>
      <c r="AJ8" s="17"/>
    </row>
    <row r="9" spans="1:36" ht="15" customHeight="1">
      <c r="A9" s="145" t="s">
        <v>15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8"/>
      <c r="O9" s="412" t="s">
        <v>16</v>
      </c>
      <c r="P9" s="408"/>
      <c r="Q9" s="408"/>
      <c r="R9" s="408"/>
      <c r="S9" s="408"/>
      <c r="T9" s="408"/>
      <c r="U9" s="408"/>
      <c r="V9" s="408"/>
      <c r="W9" s="410"/>
      <c r="X9" s="408"/>
      <c r="Y9" s="411"/>
      <c r="Z9" s="16"/>
      <c r="AA9" s="16"/>
      <c r="AB9" s="15" t="s">
        <v>17</v>
      </c>
      <c r="AC9" s="413">
        <f>10/50</f>
        <v>0.2</v>
      </c>
      <c r="AD9" s="17" t="s">
        <v>18</v>
      </c>
      <c r="AE9" s="15" t="s">
        <v>17</v>
      </c>
      <c r="AF9" s="413">
        <f>10/50</f>
        <v>0.2</v>
      </c>
      <c r="AG9" s="17" t="s">
        <v>18</v>
      </c>
      <c r="AH9" s="15" t="s">
        <v>17</v>
      </c>
      <c r="AI9" s="413">
        <f>4.08/50</f>
        <v>8.1600000000000006E-2</v>
      </c>
      <c r="AJ9" s="17">
        <f>6.24/50</f>
        <v>0.12480000000000001</v>
      </c>
    </row>
    <row r="10" spans="1:36" ht="9" customHeight="1" thickBot="1">
      <c r="A10" s="149"/>
      <c r="B10" s="408"/>
      <c r="C10" s="408"/>
      <c r="D10" s="408"/>
      <c r="E10" s="408"/>
      <c r="F10" s="408"/>
      <c r="G10" s="408"/>
      <c r="H10" s="408"/>
      <c r="I10" s="408"/>
      <c r="J10" s="408"/>
      <c r="K10" s="408"/>
      <c r="L10" s="408"/>
      <c r="M10" s="408"/>
      <c r="N10" s="408"/>
      <c r="O10" s="412"/>
      <c r="P10" s="408"/>
      <c r="Q10" s="408"/>
      <c r="R10" s="408"/>
      <c r="S10" s="408"/>
      <c r="T10" s="408"/>
      <c r="U10" s="408"/>
      <c r="V10" s="408"/>
      <c r="W10" s="408"/>
      <c r="X10" s="408"/>
      <c r="Y10" s="414"/>
      <c r="Z10" s="16"/>
      <c r="AB10" s="15"/>
      <c r="AC10" s="413"/>
      <c r="AD10" s="17"/>
      <c r="AE10" s="15"/>
      <c r="AF10" s="413"/>
      <c r="AG10" s="17"/>
      <c r="AH10" s="15"/>
      <c r="AI10" s="413"/>
      <c r="AJ10" s="17"/>
    </row>
    <row r="11" spans="1:36" ht="36.75" customHeight="1" thickTop="1" thickBot="1">
      <c r="A11" s="979" t="s">
        <v>179</v>
      </c>
      <c r="B11" s="980"/>
      <c r="C11" s="981" t="s">
        <v>23</v>
      </c>
      <c r="D11" s="982"/>
      <c r="E11" s="982"/>
      <c r="F11" s="982"/>
      <c r="G11" s="982"/>
      <c r="H11" s="982"/>
      <c r="I11" s="983"/>
      <c r="J11" s="981" t="s">
        <v>24</v>
      </c>
      <c r="K11" s="983"/>
      <c r="L11" s="981" t="s">
        <v>25</v>
      </c>
      <c r="M11" s="984"/>
      <c r="N11" s="146"/>
      <c r="O11" s="394" t="s">
        <v>26</v>
      </c>
      <c r="P11" s="981" t="s">
        <v>199</v>
      </c>
      <c r="Q11" s="982"/>
      <c r="R11" s="983"/>
      <c r="S11" s="718"/>
      <c r="T11" s="396" t="s">
        <v>112</v>
      </c>
      <c r="U11" s="981" t="s">
        <v>201</v>
      </c>
      <c r="V11" s="983"/>
      <c r="W11" s="981" t="s">
        <v>202</v>
      </c>
      <c r="X11" s="982"/>
      <c r="Y11" s="984"/>
      <c r="Z11" s="16"/>
      <c r="AA11" s="16"/>
      <c r="AB11" s="15" t="s">
        <v>20</v>
      </c>
      <c r="AC11" s="16">
        <v>4.4999999999999998E-2</v>
      </c>
      <c r="AD11" s="17" t="s">
        <v>21</v>
      </c>
      <c r="AE11" s="15" t="s">
        <v>20</v>
      </c>
      <c r="AF11" s="16">
        <v>1.6E-2</v>
      </c>
      <c r="AG11" s="17" t="s">
        <v>21</v>
      </c>
      <c r="AH11" s="15" t="s">
        <v>20</v>
      </c>
      <c r="AI11" s="16">
        <v>9.7000000000000003E-3</v>
      </c>
      <c r="AJ11" s="17">
        <v>2.4E-2</v>
      </c>
    </row>
    <row r="12" spans="1:36" ht="15.75" customHeight="1" thickTop="1">
      <c r="A12" s="415"/>
      <c r="B12" s="416"/>
      <c r="C12" s="417"/>
      <c r="D12" s="418"/>
      <c r="E12" s="418"/>
      <c r="F12" s="418"/>
      <c r="G12" s="418"/>
      <c r="H12" s="418"/>
      <c r="I12" s="418"/>
      <c r="J12" s="686">
        <v>0.14000000000000001</v>
      </c>
      <c r="K12" s="419"/>
      <c r="L12" s="370"/>
      <c r="M12" s="373"/>
      <c r="N12" s="16"/>
      <c r="O12" s="420"/>
      <c r="P12" s="372"/>
      <c r="Q12" s="421"/>
      <c r="R12" s="422"/>
      <c r="S12" s="423"/>
      <c r="T12" s="416"/>
      <c r="U12" s="424"/>
      <c r="V12" s="425"/>
      <c r="W12" s="426"/>
      <c r="X12" s="427"/>
      <c r="Y12" s="428"/>
      <c r="Z12" s="16"/>
      <c r="AB12" s="429"/>
      <c r="AC12" s="16"/>
      <c r="AD12" s="16"/>
      <c r="AE12" s="16"/>
      <c r="AF12" s="16"/>
      <c r="AG12" s="16"/>
      <c r="AH12" s="16"/>
    </row>
    <row r="13" spans="1:36" ht="15.75" customHeight="1">
      <c r="A13" s="1049" t="s">
        <v>220</v>
      </c>
      <c r="B13" s="1050"/>
      <c r="C13" s="398" t="s">
        <v>176</v>
      </c>
      <c r="D13" s="401"/>
      <c r="E13" s="402"/>
      <c r="F13" s="402"/>
      <c r="G13" s="402"/>
      <c r="H13" s="402"/>
      <c r="I13" s="402"/>
      <c r="J13" s="705">
        <f>'[7]M.(10)'!$Q$20*J12</f>
        <v>1.1097424800000002</v>
      </c>
      <c r="K13" s="719" t="s">
        <v>193</v>
      </c>
      <c r="L13" s="1025"/>
      <c r="M13" s="1026"/>
      <c r="N13" s="16"/>
      <c r="O13" s="641">
        <v>1</v>
      </c>
      <c r="P13" s="555" t="s">
        <v>37</v>
      </c>
      <c r="Q13" s="551"/>
      <c r="R13" s="551"/>
      <c r="S13" s="552"/>
      <c r="T13" s="553">
        <v>1</v>
      </c>
      <c r="U13" s="957" t="s">
        <v>185</v>
      </c>
      <c r="V13" s="958"/>
      <c r="W13" s="959" t="s">
        <v>186</v>
      </c>
      <c r="X13" s="960"/>
      <c r="Y13" s="961"/>
      <c r="Z13" s="16"/>
      <c r="AA13" s="1022" t="s">
        <v>33</v>
      </c>
      <c r="AB13" s="1023"/>
      <c r="AC13" s="1023"/>
      <c r="AD13" s="1024"/>
      <c r="AE13" s="16"/>
      <c r="AF13" s="16"/>
      <c r="AG13" s="430" t="s">
        <v>34</v>
      </c>
      <c r="AH13" s="720"/>
      <c r="AI13" s="720"/>
      <c r="AJ13" s="721"/>
    </row>
    <row r="14" spans="1:36" ht="15.75" customHeight="1">
      <c r="A14" s="1045" t="s">
        <v>219</v>
      </c>
      <c r="B14" s="1046"/>
      <c r="C14" s="637" t="s">
        <v>211</v>
      </c>
      <c r="D14" s="401"/>
      <c r="E14" s="402"/>
      <c r="F14" s="402"/>
      <c r="G14" s="402"/>
      <c r="H14" s="402"/>
      <c r="I14" s="402"/>
      <c r="J14" s="705">
        <f>'[7]M.(10)'!$Q$24*J12</f>
        <v>206.44928739153008</v>
      </c>
      <c r="K14" s="719" t="s">
        <v>194</v>
      </c>
      <c r="L14" s="711"/>
      <c r="M14" s="712"/>
      <c r="N14" s="433"/>
      <c r="O14" s="641">
        <v>2</v>
      </c>
      <c r="P14" s="680" t="s">
        <v>188</v>
      </c>
      <c r="Q14" s="554"/>
      <c r="R14" s="554"/>
      <c r="S14" s="552"/>
      <c r="T14" s="553">
        <v>1</v>
      </c>
      <c r="U14" s="957" t="s">
        <v>185</v>
      </c>
      <c r="V14" s="958"/>
      <c r="W14" s="959" t="s">
        <v>186</v>
      </c>
      <c r="X14" s="960"/>
      <c r="Y14" s="961"/>
      <c r="Z14" s="16"/>
      <c r="AA14" s="15"/>
      <c r="AB14" s="434" t="s">
        <v>35</v>
      </c>
      <c r="AC14" s="434" t="s">
        <v>36</v>
      </c>
      <c r="AD14" s="435"/>
      <c r="AE14" s="16"/>
      <c r="AF14" s="16"/>
      <c r="AG14" s="436" t="s">
        <v>35</v>
      </c>
      <c r="AH14" s="437" t="s">
        <v>36</v>
      </c>
      <c r="AI14" s="438" t="s">
        <v>10</v>
      </c>
      <c r="AJ14" s="439"/>
    </row>
    <row r="15" spans="1:36" ht="15.75" customHeight="1">
      <c r="A15" s="1045" t="s">
        <v>218</v>
      </c>
      <c r="B15" s="1046"/>
      <c r="C15" s="637" t="s">
        <v>181</v>
      </c>
      <c r="D15" s="401"/>
      <c r="E15" s="402"/>
      <c r="F15" s="402"/>
      <c r="G15" s="402"/>
      <c r="H15" s="402"/>
      <c r="I15" s="402"/>
      <c r="J15" s="705">
        <f>'[7]M.(10)'!$Q$27*J12</f>
        <v>95.047557500000011</v>
      </c>
      <c r="K15" s="719" t="s">
        <v>215</v>
      </c>
      <c r="L15" s="711"/>
      <c r="M15" s="712"/>
      <c r="N15" s="433"/>
      <c r="O15" s="641">
        <v>3</v>
      </c>
      <c r="P15" s="556" t="s">
        <v>187</v>
      </c>
      <c r="Q15" s="554"/>
      <c r="R15" s="554"/>
      <c r="S15" s="552"/>
      <c r="T15" s="553">
        <v>1</v>
      </c>
      <c r="U15" s="957" t="s">
        <v>185</v>
      </c>
      <c r="V15" s="958"/>
      <c r="W15" s="959" t="s">
        <v>186</v>
      </c>
      <c r="X15" s="960"/>
      <c r="Y15" s="961"/>
      <c r="Z15" s="16"/>
      <c r="AA15" s="15"/>
      <c r="AB15" s="440" t="s">
        <v>37</v>
      </c>
      <c r="AC15" s="440" t="s">
        <v>38</v>
      </c>
      <c r="AD15" s="435"/>
      <c r="AE15" s="16"/>
      <c r="AF15" s="16"/>
      <c r="AG15" s="441" t="s">
        <v>39</v>
      </c>
      <c r="AH15" s="440" t="s">
        <v>38</v>
      </c>
      <c r="AI15" s="434" t="s">
        <v>40</v>
      </c>
      <c r="AJ15" s="435">
        <v>1.08</v>
      </c>
    </row>
    <row r="16" spans="1:36" ht="15.75" customHeight="1">
      <c r="A16" s="1045" t="s">
        <v>222</v>
      </c>
      <c r="B16" s="1046"/>
      <c r="C16" s="637" t="s">
        <v>54</v>
      </c>
      <c r="D16" s="401"/>
      <c r="E16" s="402"/>
      <c r="F16" s="402"/>
      <c r="G16" s="402"/>
      <c r="H16" s="402"/>
      <c r="I16" s="402"/>
      <c r="J16" s="706">
        <f>'[7]M.(10)'!$Q$28*J12</f>
        <v>213.85000000000002</v>
      </c>
      <c r="K16" s="719" t="s">
        <v>194</v>
      </c>
      <c r="L16" s="711"/>
      <c r="M16" s="712"/>
      <c r="N16" s="433"/>
      <c r="O16" s="641">
        <v>4</v>
      </c>
      <c r="P16" s="583" t="s">
        <v>191</v>
      </c>
      <c r="Q16" s="584"/>
      <c r="R16" s="584"/>
      <c r="S16" s="552"/>
      <c r="T16" s="585">
        <v>5</v>
      </c>
      <c r="U16" s="957" t="s">
        <v>185</v>
      </c>
      <c r="V16" s="958"/>
      <c r="W16" s="959" t="s">
        <v>186</v>
      </c>
      <c r="X16" s="960"/>
      <c r="Y16" s="961"/>
      <c r="Z16" s="16"/>
      <c r="AA16" s="15"/>
      <c r="AB16" s="440" t="s">
        <v>41</v>
      </c>
      <c r="AC16" s="440" t="s">
        <v>42</v>
      </c>
      <c r="AD16" s="435"/>
      <c r="AE16" s="16"/>
      <c r="AF16" s="16"/>
      <c r="AG16" s="441" t="s">
        <v>43</v>
      </c>
      <c r="AH16" s="440" t="s">
        <v>42</v>
      </c>
      <c r="AI16" s="440" t="s">
        <v>17</v>
      </c>
      <c r="AJ16" s="435">
        <f>161/50</f>
        <v>3.22</v>
      </c>
    </row>
    <row r="17" spans="1:36" ht="15.75" customHeight="1">
      <c r="A17" s="1047" t="s">
        <v>223</v>
      </c>
      <c r="B17" s="1048"/>
      <c r="C17" s="696" t="s">
        <v>217</v>
      </c>
      <c r="D17" s="697"/>
      <c r="E17" s="698"/>
      <c r="F17" s="698"/>
      <c r="G17" s="698"/>
      <c r="H17" s="698"/>
      <c r="I17" s="698"/>
      <c r="J17" s="707">
        <f>'[7]M.(10)'!$Q$34*J12</f>
        <v>61.018630400000006</v>
      </c>
      <c r="K17" s="719" t="s">
        <v>215</v>
      </c>
      <c r="L17" s="999"/>
      <c r="M17" s="1000"/>
      <c r="N17" s="442"/>
      <c r="O17" s="641">
        <v>5</v>
      </c>
      <c r="P17" s="587" t="s">
        <v>39</v>
      </c>
      <c r="Q17" s="588"/>
      <c r="R17" s="690"/>
      <c r="S17" s="691"/>
      <c r="T17" s="553">
        <v>1</v>
      </c>
      <c r="U17" s="957" t="s">
        <v>185</v>
      </c>
      <c r="V17" s="958"/>
      <c r="W17" s="959" t="s">
        <v>186</v>
      </c>
      <c r="X17" s="960"/>
      <c r="Y17" s="961"/>
      <c r="Z17" s="16"/>
      <c r="AA17" s="15"/>
      <c r="AB17" s="440" t="s">
        <v>43</v>
      </c>
      <c r="AC17" s="440"/>
      <c r="AD17" s="435"/>
      <c r="AE17" s="16"/>
      <c r="AF17" s="16"/>
      <c r="AG17" s="441"/>
      <c r="AH17" s="440" t="s">
        <v>44</v>
      </c>
      <c r="AI17" s="440" t="s">
        <v>45</v>
      </c>
      <c r="AJ17" s="435">
        <v>0.4829</v>
      </c>
    </row>
    <row r="18" spans="1:36" ht="15.75" customHeight="1">
      <c r="A18" s="1047" t="s">
        <v>224</v>
      </c>
      <c r="B18" s="1048"/>
      <c r="C18" s="696" t="s">
        <v>74</v>
      </c>
      <c r="D18" s="697"/>
      <c r="E18" s="698"/>
      <c r="F18" s="698"/>
      <c r="G18" s="698"/>
      <c r="H18" s="698"/>
      <c r="I18" s="698"/>
      <c r="J18" s="707">
        <f>'[7]M.(10)'!$Q$44*J12</f>
        <v>20.77993251496159</v>
      </c>
      <c r="K18" s="719" t="s">
        <v>215</v>
      </c>
      <c r="L18" s="999"/>
      <c r="M18" s="1000"/>
      <c r="N18" s="442"/>
      <c r="O18" s="586"/>
      <c r="P18" s="584"/>
      <c r="Q18" s="588"/>
      <c r="R18" s="592"/>
      <c r="S18" s="590"/>
      <c r="T18" s="593"/>
      <c r="U18" s="957"/>
      <c r="V18" s="958"/>
      <c r="W18" s="959"/>
      <c r="X18" s="960"/>
      <c r="Y18" s="961"/>
      <c r="Z18" s="16"/>
      <c r="AA18" s="447"/>
      <c r="AB18" s="367"/>
      <c r="AC18" s="448"/>
      <c r="AD18" s="449"/>
      <c r="AE18" s="440"/>
      <c r="AF18" s="440"/>
      <c r="AG18" s="441"/>
      <c r="AH18" s="440"/>
      <c r="AI18" s="440"/>
      <c r="AJ18" s="17"/>
    </row>
    <row r="19" spans="1:36" ht="15.75" customHeight="1">
      <c r="A19" s="1047"/>
      <c r="B19" s="1048"/>
      <c r="C19" s="696"/>
      <c r="D19" s="697"/>
      <c r="E19" s="698"/>
      <c r="F19" s="698"/>
      <c r="G19" s="698"/>
      <c r="H19" s="698"/>
      <c r="I19" s="698"/>
      <c r="J19" s="704"/>
      <c r="K19" s="719"/>
      <c r="L19" s="999"/>
      <c r="M19" s="1000"/>
      <c r="N19" s="451"/>
      <c r="O19" s="586"/>
      <c r="P19" s="594"/>
      <c r="Q19" s="595"/>
      <c r="R19" s="596"/>
      <c r="S19" s="590"/>
      <c r="T19" s="597"/>
      <c r="U19" s="957"/>
      <c r="V19" s="958"/>
      <c r="W19" s="959"/>
      <c r="X19" s="960"/>
      <c r="Y19" s="961"/>
      <c r="Z19" s="16"/>
      <c r="AA19" s="1019" t="s">
        <v>46</v>
      </c>
      <c r="AB19" s="1020"/>
      <c r="AC19" s="1020"/>
      <c r="AD19" s="1020"/>
      <c r="AE19" s="1021"/>
      <c r="AG19" s="1022" t="s">
        <v>47</v>
      </c>
      <c r="AH19" s="1023"/>
      <c r="AI19" s="1023"/>
      <c r="AJ19" s="1024"/>
    </row>
    <row r="20" spans="1:36" ht="15.75" customHeight="1">
      <c r="A20" s="1047"/>
      <c r="B20" s="1048"/>
      <c r="C20" s="696"/>
      <c r="D20" s="697"/>
      <c r="E20" s="698"/>
      <c r="F20" s="698"/>
      <c r="G20" s="698"/>
      <c r="H20" s="698"/>
      <c r="I20" s="698"/>
      <c r="J20" s="704"/>
      <c r="K20" s="719"/>
      <c r="L20" s="999"/>
      <c r="M20" s="1000"/>
      <c r="N20" s="451"/>
      <c r="O20" s="586"/>
      <c r="P20" s="583"/>
      <c r="Q20" s="588"/>
      <c r="R20" s="592"/>
      <c r="S20" s="590"/>
      <c r="T20" s="597"/>
      <c r="U20" s="957"/>
      <c r="V20" s="958"/>
      <c r="W20" s="959"/>
      <c r="X20" s="960"/>
      <c r="Y20" s="961"/>
      <c r="Z20" s="16"/>
      <c r="AA20" s="441"/>
      <c r="AB20" s="452" t="s">
        <v>48</v>
      </c>
      <c r="AC20" s="440"/>
      <c r="AD20" s="440">
        <v>9.5000000000000001E-2</v>
      </c>
      <c r="AE20" s="435" t="s">
        <v>21</v>
      </c>
      <c r="AG20" s="15"/>
      <c r="AH20" s="434" t="s">
        <v>35</v>
      </c>
      <c r="AI20" s="434" t="s">
        <v>36</v>
      </c>
      <c r="AJ20" s="435"/>
    </row>
    <row r="21" spans="1:36" ht="15.75" customHeight="1">
      <c r="A21" s="1047"/>
      <c r="B21" s="1048"/>
      <c r="C21" s="696"/>
      <c r="D21" s="697"/>
      <c r="E21" s="698"/>
      <c r="F21" s="698"/>
      <c r="G21" s="698"/>
      <c r="H21" s="698"/>
      <c r="I21" s="698"/>
      <c r="J21" s="692"/>
      <c r="K21" s="693"/>
      <c r="L21" s="999"/>
      <c r="M21" s="1000"/>
      <c r="N21" s="451"/>
      <c r="O21" s="586"/>
      <c r="P21" s="598"/>
      <c r="Q21" s="596"/>
      <c r="R21" s="596"/>
      <c r="S21" s="590"/>
      <c r="T21" s="591"/>
      <c r="U21" s="957"/>
      <c r="V21" s="958"/>
      <c r="W21" s="959"/>
      <c r="X21" s="960"/>
      <c r="Y21" s="961"/>
      <c r="Z21" s="16"/>
      <c r="AA21" s="441"/>
      <c r="AB21" s="453" t="s">
        <v>49</v>
      </c>
      <c r="AC21" s="440"/>
      <c r="AD21" s="440">
        <v>10.445</v>
      </c>
      <c r="AE21" s="435" t="s">
        <v>32</v>
      </c>
      <c r="AG21" s="15"/>
      <c r="AH21" s="440" t="s">
        <v>50</v>
      </c>
      <c r="AI21" s="440" t="s">
        <v>38</v>
      </c>
      <c r="AJ21" s="435"/>
    </row>
    <row r="22" spans="1:36" ht="15.75" customHeight="1">
      <c r="A22" s="1047"/>
      <c r="B22" s="1048"/>
      <c r="C22" s="696"/>
      <c r="D22" s="697"/>
      <c r="E22" s="698"/>
      <c r="F22" s="698"/>
      <c r="G22" s="698"/>
      <c r="H22" s="698"/>
      <c r="I22" s="698"/>
      <c r="J22" s="692"/>
      <c r="K22" s="693"/>
      <c r="L22" s="999"/>
      <c r="M22" s="1000"/>
      <c r="N22" s="451"/>
      <c r="O22" s="586"/>
      <c r="P22" s="599"/>
      <c r="Q22" s="592"/>
      <c r="R22" s="592"/>
      <c r="S22" s="590"/>
      <c r="T22" s="591"/>
      <c r="U22" s="957"/>
      <c r="V22" s="958"/>
      <c r="W22" s="959"/>
      <c r="X22" s="960"/>
      <c r="Y22" s="961"/>
      <c r="Z22" s="16"/>
      <c r="AA22" s="441"/>
      <c r="AB22" s="454" t="s">
        <v>51</v>
      </c>
      <c r="AC22" s="440"/>
      <c r="AD22" s="440">
        <v>0.1187</v>
      </c>
      <c r="AE22" s="435" t="s">
        <v>21</v>
      </c>
      <c r="AG22" s="15"/>
      <c r="AH22" s="440" t="s">
        <v>41</v>
      </c>
      <c r="AI22" s="440" t="s">
        <v>42</v>
      </c>
      <c r="AJ22" s="435"/>
    </row>
    <row r="23" spans="1:36" ht="15.75" customHeight="1">
      <c r="A23" s="1047"/>
      <c r="B23" s="1048"/>
      <c r="C23" s="696"/>
      <c r="D23" s="697"/>
      <c r="E23" s="698"/>
      <c r="F23" s="698"/>
      <c r="G23" s="698"/>
      <c r="H23" s="698"/>
      <c r="I23" s="698"/>
      <c r="J23" s="692"/>
      <c r="K23" s="693"/>
      <c r="L23" s="999"/>
      <c r="M23" s="1000"/>
      <c r="N23" s="451"/>
      <c r="O23" s="586"/>
      <c r="P23" s="599"/>
      <c r="Q23" s="600"/>
      <c r="R23" s="600"/>
      <c r="S23" s="590"/>
      <c r="T23" s="591"/>
      <c r="U23" s="957"/>
      <c r="V23" s="958"/>
      <c r="W23" s="959"/>
      <c r="X23" s="960"/>
      <c r="Y23" s="961"/>
      <c r="Z23" s="16"/>
      <c r="AA23" s="441"/>
      <c r="AB23" s="452" t="s">
        <v>52</v>
      </c>
      <c r="AC23" s="440"/>
      <c r="AD23" s="440">
        <v>0.75309999999999999</v>
      </c>
      <c r="AE23" s="435" t="s">
        <v>21</v>
      </c>
      <c r="AG23" s="15"/>
      <c r="AH23" s="440"/>
      <c r="AI23" s="440"/>
      <c r="AJ23" s="435"/>
    </row>
    <row r="24" spans="1:36" ht="15.75" customHeight="1">
      <c r="A24" s="1047"/>
      <c r="B24" s="1048"/>
      <c r="C24" s="696"/>
      <c r="D24" s="697"/>
      <c r="E24" s="698"/>
      <c r="F24" s="698"/>
      <c r="G24" s="698"/>
      <c r="H24" s="698"/>
      <c r="I24" s="698"/>
      <c r="J24" s="692"/>
      <c r="K24" s="693"/>
      <c r="L24" s="999"/>
      <c r="M24" s="1000"/>
      <c r="N24" s="16"/>
      <c r="O24" s="586"/>
      <c r="P24" s="601"/>
      <c r="Q24" s="599"/>
      <c r="R24" s="599"/>
      <c r="S24" s="552"/>
      <c r="T24" s="591"/>
      <c r="U24" s="957"/>
      <c r="V24" s="958"/>
      <c r="W24" s="959"/>
      <c r="X24" s="960"/>
      <c r="Y24" s="961"/>
      <c r="Z24" s="16"/>
      <c r="AA24" s="441"/>
      <c r="AB24" s="452"/>
      <c r="AC24" s="455"/>
      <c r="AD24" s="455"/>
      <c r="AE24" s="435"/>
      <c r="AF24" s="440"/>
      <c r="AG24" s="447"/>
      <c r="AH24" s="367"/>
      <c r="AI24" s="448"/>
      <c r="AJ24" s="449"/>
    </row>
    <row r="25" spans="1:36" ht="15.75" customHeight="1">
      <c r="A25" s="1047"/>
      <c r="B25" s="1048"/>
      <c r="C25" s="696"/>
      <c r="D25" s="697"/>
      <c r="E25" s="698"/>
      <c r="F25" s="698"/>
      <c r="G25" s="698"/>
      <c r="H25" s="698"/>
      <c r="I25" s="698"/>
      <c r="J25" s="692"/>
      <c r="K25" s="693"/>
      <c r="L25" s="999"/>
      <c r="M25" s="1000"/>
      <c r="N25" s="16"/>
      <c r="O25" s="586"/>
      <c r="P25" s="599"/>
      <c r="Q25" s="599"/>
      <c r="R25" s="599"/>
      <c r="S25" s="552"/>
      <c r="T25" s="591"/>
      <c r="U25" s="957"/>
      <c r="V25" s="958"/>
      <c r="W25" s="959"/>
      <c r="X25" s="960"/>
      <c r="Y25" s="961"/>
      <c r="Z25" s="16"/>
      <c r="AA25" s="441"/>
      <c r="AB25" s="452" t="s">
        <v>53</v>
      </c>
      <c r="AC25" s="456"/>
      <c r="AD25" s="457" t="s">
        <v>54</v>
      </c>
      <c r="AE25" s="435"/>
      <c r="AG25" s="458" t="s">
        <v>55</v>
      </c>
      <c r="AH25" s="458" t="s">
        <v>56</v>
      </c>
      <c r="AI25" s="459"/>
      <c r="AJ25" s="460"/>
    </row>
    <row r="26" spans="1:36" ht="15.75" customHeight="1">
      <c r="A26" s="1047"/>
      <c r="B26" s="1048"/>
      <c r="C26" s="696"/>
      <c r="D26" s="697"/>
      <c r="E26" s="698"/>
      <c r="F26" s="698"/>
      <c r="G26" s="698"/>
      <c r="H26" s="698"/>
      <c r="I26" s="698"/>
      <c r="J26" s="692"/>
      <c r="K26" s="693"/>
      <c r="L26" s="999"/>
      <c r="M26" s="1000"/>
      <c r="N26" s="16"/>
      <c r="O26" s="586"/>
      <c r="P26" s="599"/>
      <c r="Q26" s="584"/>
      <c r="R26" s="584"/>
      <c r="S26" s="552"/>
      <c r="T26" s="597"/>
      <c r="U26" s="957"/>
      <c r="V26" s="958"/>
      <c r="W26" s="959"/>
      <c r="X26" s="960"/>
      <c r="Y26" s="961"/>
      <c r="Z26" s="16"/>
      <c r="AA26" s="441"/>
      <c r="AB26" s="452" t="s">
        <v>57</v>
      </c>
      <c r="AC26" s="440"/>
      <c r="AD26" s="440" t="s">
        <v>58</v>
      </c>
      <c r="AE26" s="435"/>
      <c r="AG26" s="15"/>
      <c r="AH26" s="434" t="s">
        <v>35</v>
      </c>
      <c r="AI26" s="434" t="s">
        <v>36</v>
      </c>
      <c r="AJ26" s="435"/>
    </row>
    <row r="27" spans="1:36" ht="15.75" customHeight="1">
      <c r="A27" s="1047"/>
      <c r="B27" s="1048"/>
      <c r="C27" s="696"/>
      <c r="D27" s="697"/>
      <c r="E27" s="698"/>
      <c r="F27" s="698"/>
      <c r="G27" s="698"/>
      <c r="H27" s="698"/>
      <c r="I27" s="698"/>
      <c r="J27" s="692"/>
      <c r="K27" s="693"/>
      <c r="L27" s="999"/>
      <c r="M27" s="1000"/>
      <c r="N27" s="16"/>
      <c r="O27" s="602"/>
      <c r="P27" s="603"/>
      <c r="Q27" s="604"/>
      <c r="R27" s="605"/>
      <c r="S27" s="552"/>
      <c r="T27" s="606"/>
      <c r="U27" s="957"/>
      <c r="V27" s="958"/>
      <c r="W27" s="959"/>
      <c r="X27" s="960"/>
      <c r="Y27" s="961"/>
      <c r="Z27" s="16"/>
      <c r="AA27" s="441"/>
      <c r="AB27" s="452"/>
      <c r="AC27" s="440"/>
      <c r="AD27" s="440" t="s">
        <v>59</v>
      </c>
      <c r="AE27" s="435"/>
      <c r="AG27" s="15" t="str">
        <f>AH27</f>
        <v>Jack Hammer</v>
      </c>
      <c r="AH27" s="440" t="s">
        <v>60</v>
      </c>
      <c r="AI27" s="440" t="s">
        <v>38</v>
      </c>
      <c r="AJ27" s="435"/>
    </row>
    <row r="28" spans="1:36" ht="15.75" customHeight="1" thickBot="1">
      <c r="A28" s="699"/>
      <c r="B28" s="700"/>
      <c r="C28" s="701"/>
      <c r="D28" s="702"/>
      <c r="E28" s="702"/>
      <c r="F28" s="702"/>
      <c r="G28" s="702"/>
      <c r="H28" s="702"/>
      <c r="I28" s="702"/>
      <c r="J28" s="694"/>
      <c r="K28" s="695"/>
      <c r="L28" s="379"/>
      <c r="M28" s="382"/>
      <c r="N28" s="16"/>
      <c r="O28" s="602"/>
      <c r="P28" s="603"/>
      <c r="Q28" s="604"/>
      <c r="R28" s="605"/>
      <c r="S28" s="552"/>
      <c r="T28" s="607"/>
      <c r="U28" s="957"/>
      <c r="V28" s="958"/>
      <c r="W28" s="959"/>
      <c r="X28" s="960"/>
      <c r="Y28" s="961"/>
      <c r="Z28" s="16"/>
      <c r="AA28" s="441"/>
      <c r="AB28" s="452" t="s">
        <v>38</v>
      </c>
      <c r="AC28" s="440"/>
      <c r="AD28" s="440"/>
      <c r="AE28" s="435"/>
      <c r="AG28" s="15" t="str">
        <f>AH28</f>
        <v>Dump Truck</v>
      </c>
      <c r="AH28" s="440" t="s">
        <v>41</v>
      </c>
      <c r="AI28" s="440" t="s">
        <v>42</v>
      </c>
      <c r="AJ28" s="435"/>
    </row>
    <row r="29" spans="1:36" ht="15" customHeight="1" thickTop="1">
      <c r="A29" s="143"/>
      <c r="B29" s="144"/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6"/>
      <c r="O29" s="602"/>
      <c r="P29" s="603"/>
      <c r="Q29" s="604"/>
      <c r="R29" s="605"/>
      <c r="S29" s="552"/>
      <c r="T29" s="607"/>
      <c r="U29" s="957"/>
      <c r="V29" s="958"/>
      <c r="W29" s="959"/>
      <c r="X29" s="960"/>
      <c r="Y29" s="961"/>
      <c r="Z29" s="16"/>
      <c r="AA29" s="441"/>
      <c r="AB29" s="452" t="s">
        <v>61</v>
      </c>
      <c r="AC29" s="440"/>
      <c r="AD29" s="440"/>
      <c r="AE29" s="435"/>
      <c r="AG29" s="15" t="str">
        <f>AH29</f>
        <v>Compressor</v>
      </c>
      <c r="AH29" s="440" t="s">
        <v>62</v>
      </c>
      <c r="AI29" s="440"/>
      <c r="AJ29" s="435"/>
    </row>
    <row r="30" spans="1:36" ht="15" customHeight="1">
      <c r="A30" s="145" t="s">
        <v>63</v>
      </c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6"/>
      <c r="O30" s="602"/>
      <c r="P30" s="603"/>
      <c r="Q30" s="604"/>
      <c r="R30" s="605"/>
      <c r="S30" s="552"/>
      <c r="T30" s="608"/>
      <c r="U30" s="957"/>
      <c r="V30" s="958"/>
      <c r="W30" s="959"/>
      <c r="X30" s="960"/>
      <c r="Y30" s="961"/>
      <c r="Z30" s="16"/>
      <c r="AA30" s="467"/>
      <c r="AB30" s="452" t="s">
        <v>42</v>
      </c>
      <c r="AC30" s="440"/>
      <c r="AD30" s="440"/>
      <c r="AE30" s="435"/>
      <c r="AG30" s="15" t="s">
        <v>64</v>
      </c>
      <c r="AH30" s="16"/>
      <c r="AI30" s="440"/>
      <c r="AJ30" s="17"/>
    </row>
    <row r="31" spans="1:36" ht="15" customHeight="1" thickBot="1">
      <c r="A31" s="149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6"/>
      <c r="O31" s="602"/>
      <c r="P31" s="603"/>
      <c r="Q31" s="604"/>
      <c r="R31" s="605"/>
      <c r="S31" s="552"/>
      <c r="T31" s="609"/>
      <c r="U31" s="957"/>
      <c r="V31" s="958"/>
      <c r="W31" s="959"/>
      <c r="X31" s="960"/>
      <c r="Y31" s="961"/>
      <c r="Z31" s="16"/>
      <c r="AA31" s="441"/>
      <c r="AB31" s="440"/>
      <c r="AC31" s="440"/>
      <c r="AD31" s="440"/>
      <c r="AE31" s="435"/>
      <c r="AF31" s="468"/>
      <c r="AG31" s="469"/>
      <c r="AH31" s="469"/>
      <c r="AI31" s="469"/>
      <c r="AJ31" s="404"/>
    </row>
    <row r="32" spans="1:36" ht="15" customHeight="1" thickTop="1">
      <c r="A32" s="962" t="s">
        <v>26</v>
      </c>
      <c r="B32" s="943"/>
      <c r="C32" s="965" t="s">
        <v>196</v>
      </c>
      <c r="D32" s="965"/>
      <c r="E32" s="965"/>
      <c r="F32" s="965"/>
      <c r="G32" s="965"/>
      <c r="H32" s="965"/>
      <c r="I32" s="965"/>
      <c r="J32" s="967" t="s">
        <v>197</v>
      </c>
      <c r="K32" s="967"/>
      <c r="L32" s="967" t="s">
        <v>198</v>
      </c>
      <c r="M32" s="969"/>
      <c r="N32" s="16"/>
      <c r="O32" s="602" t="str">
        <f>IF(U32=0,"",O31+1)</f>
        <v/>
      </c>
      <c r="P32" s="610" t="str">
        <f>IF(U32=0,"",HLOOKUP(LARGE(#REF!,#REF!),#REF!,3,FALSE))</f>
        <v/>
      </c>
      <c r="Q32" s="610"/>
      <c r="R32" s="611"/>
      <c r="S32" s="604"/>
      <c r="T32" s="605"/>
      <c r="U32" s="957"/>
      <c r="V32" s="958"/>
      <c r="W32" s="959"/>
      <c r="X32" s="960"/>
      <c r="Y32" s="961"/>
      <c r="Z32" s="16"/>
      <c r="AA32" s="470"/>
      <c r="AB32" s="448"/>
      <c r="AC32" s="448"/>
      <c r="AD32" s="448"/>
      <c r="AE32" s="471"/>
      <c r="AF32" s="468"/>
      <c r="AG32" s="468"/>
      <c r="AH32" s="468"/>
      <c r="AI32" s="468"/>
    </row>
    <row r="33" spans="1:42" ht="15" customHeight="1" thickBot="1">
      <c r="A33" s="963"/>
      <c r="B33" s="964"/>
      <c r="C33" s="966"/>
      <c r="D33" s="966"/>
      <c r="E33" s="966"/>
      <c r="F33" s="966"/>
      <c r="G33" s="966"/>
      <c r="H33" s="966"/>
      <c r="I33" s="966"/>
      <c r="J33" s="968"/>
      <c r="K33" s="968"/>
      <c r="L33" s="968"/>
      <c r="M33" s="970"/>
      <c r="N33" s="16"/>
      <c r="O33" s="612"/>
      <c r="P33" s="610"/>
      <c r="Q33" s="610"/>
      <c r="R33" s="610"/>
      <c r="S33" s="610"/>
      <c r="T33" s="643"/>
      <c r="U33" s="713"/>
      <c r="V33" s="714"/>
      <c r="W33" s="715"/>
      <c r="X33" s="716"/>
      <c r="Y33" s="717"/>
      <c r="Z33" s="16"/>
      <c r="AA33" s="634"/>
      <c r="AB33" s="440"/>
      <c r="AC33" s="440"/>
      <c r="AD33" s="440"/>
      <c r="AE33" s="440"/>
      <c r="AF33" s="468"/>
      <c r="AG33" s="468"/>
      <c r="AH33" s="468"/>
      <c r="AI33" s="468"/>
    </row>
    <row r="34" spans="1:42" ht="15" customHeight="1" thickTop="1">
      <c r="A34" s="415"/>
      <c r="B34" s="416"/>
      <c r="C34" s="472"/>
      <c r="D34" s="421"/>
      <c r="E34" s="421"/>
      <c r="F34" s="421"/>
      <c r="G34" s="421"/>
      <c r="H34" s="421"/>
      <c r="I34" s="422"/>
      <c r="J34" s="473"/>
      <c r="K34" s="416"/>
      <c r="L34" s="370"/>
      <c r="M34" s="373"/>
      <c r="N34" s="16"/>
      <c r="O34" s="612"/>
      <c r="P34" s="613"/>
      <c r="Q34" s="610"/>
      <c r="R34" s="610"/>
      <c r="S34" s="614"/>
      <c r="T34" s="615"/>
      <c r="U34" s="957"/>
      <c r="V34" s="958"/>
      <c r="W34" s="959"/>
      <c r="X34" s="960"/>
      <c r="Y34" s="961"/>
      <c r="Z34" s="16"/>
      <c r="AA34" s="474"/>
      <c r="AB34" s="469"/>
      <c r="AC34" s="469"/>
      <c r="AD34" s="475"/>
      <c r="AE34" s="468"/>
      <c r="AF34" s="403"/>
      <c r="AG34" s="476" t="s">
        <v>70</v>
      </c>
      <c r="AH34" s="469"/>
      <c r="AI34" s="469"/>
      <c r="AJ34" s="477" t="s">
        <v>71</v>
      </c>
      <c r="AL34" s="1019" t="s">
        <v>72</v>
      </c>
      <c r="AM34" s="1020"/>
      <c r="AN34" s="1020"/>
      <c r="AO34" s="1020"/>
      <c r="AP34" s="1021"/>
    </row>
    <row r="35" spans="1:42" ht="15" customHeight="1">
      <c r="A35" s="1012">
        <v>1</v>
      </c>
      <c r="B35" s="1013"/>
      <c r="C35" s="561" t="s">
        <v>189</v>
      </c>
      <c r="D35" s="562"/>
      <c r="E35" s="563"/>
      <c r="F35" s="563"/>
      <c r="G35" s="563"/>
      <c r="H35" s="563"/>
      <c r="I35" s="564"/>
      <c r="J35" s="565">
        <f>J16</f>
        <v>213.85000000000002</v>
      </c>
      <c r="K35" s="719" t="s">
        <v>193</v>
      </c>
      <c r="L35" s="624">
        <f>J35</f>
        <v>213.85000000000002</v>
      </c>
      <c r="M35" s="628" t="s">
        <v>193</v>
      </c>
      <c r="N35" s="16"/>
      <c r="O35" s="602"/>
      <c r="P35" s="603"/>
      <c r="Q35" s="604"/>
      <c r="R35" s="604"/>
      <c r="S35" s="616"/>
      <c r="T35" s="617"/>
      <c r="U35" s="957"/>
      <c r="V35" s="958"/>
      <c r="W35" s="959"/>
      <c r="X35" s="960"/>
      <c r="Y35" s="961"/>
      <c r="Z35" s="16"/>
      <c r="AA35" s="441" t="s">
        <v>73</v>
      </c>
      <c r="AB35" s="480" t="s">
        <v>74</v>
      </c>
      <c r="AC35" s="440"/>
      <c r="AD35" s="435"/>
      <c r="AE35" s="468"/>
      <c r="AF35" s="15"/>
      <c r="AG35" s="440"/>
      <c r="AH35" s="440"/>
      <c r="AI35" s="440"/>
      <c r="AJ35" s="481"/>
      <c r="AL35" s="15"/>
      <c r="AM35" s="16"/>
      <c r="AN35" s="16"/>
      <c r="AO35" s="16"/>
      <c r="AP35" s="17"/>
    </row>
    <row r="36" spans="1:42" ht="15" customHeight="1">
      <c r="A36" s="1012">
        <v>2</v>
      </c>
      <c r="B36" s="1013"/>
      <c r="C36" s="566" t="s">
        <v>192</v>
      </c>
      <c r="D36" s="562"/>
      <c r="E36" s="567"/>
      <c r="F36" s="562"/>
      <c r="G36" s="562"/>
      <c r="H36" s="562"/>
      <c r="I36" s="568"/>
      <c r="J36" s="569"/>
      <c r="K36" s="719" t="s">
        <v>193</v>
      </c>
      <c r="L36" s="624">
        <f t="shared" ref="L36:L37" si="0">J36</f>
        <v>0</v>
      </c>
      <c r="M36" s="628" t="s">
        <v>193</v>
      </c>
      <c r="N36" s="16"/>
      <c r="O36" s="602"/>
      <c r="P36" s="603"/>
      <c r="Q36" s="604"/>
      <c r="R36" s="604"/>
      <c r="S36" s="616"/>
      <c r="T36" s="617"/>
      <c r="U36" s="957"/>
      <c r="V36" s="958"/>
      <c r="W36" s="959"/>
      <c r="X36" s="960"/>
      <c r="Y36" s="961"/>
      <c r="Z36" s="16"/>
      <c r="AA36" s="441">
        <v>1.1000000000000001</v>
      </c>
      <c r="AB36" s="440" t="s">
        <v>75</v>
      </c>
      <c r="AC36" s="484">
        <v>1.17</v>
      </c>
      <c r="AD36" s="435" t="s">
        <v>21</v>
      </c>
      <c r="AE36" s="468"/>
      <c r="AF36" s="485" t="s">
        <v>76</v>
      </c>
      <c r="AG36" s="440" t="s">
        <v>77</v>
      </c>
      <c r="AH36" s="440">
        <v>1.2585999999999999</v>
      </c>
      <c r="AI36" s="440" t="s">
        <v>78</v>
      </c>
      <c r="AJ36" s="481" t="s">
        <v>79</v>
      </c>
      <c r="AL36" s="15"/>
      <c r="AM36" s="16"/>
      <c r="AN36" s="16"/>
      <c r="AO36" s="16"/>
      <c r="AP36" s="17"/>
    </row>
    <row r="37" spans="1:42" ht="15" customHeight="1">
      <c r="A37" s="1012">
        <v>3</v>
      </c>
      <c r="B37" s="1013"/>
      <c r="C37" s="566" t="s">
        <v>190</v>
      </c>
      <c r="D37" s="562"/>
      <c r="E37" s="570"/>
      <c r="F37" s="562"/>
      <c r="G37" s="562"/>
      <c r="H37" s="562"/>
      <c r="I37" s="568"/>
      <c r="J37" s="571">
        <f>J14</f>
        <v>206.44928739153008</v>
      </c>
      <c r="K37" s="719" t="s">
        <v>193</v>
      </c>
      <c r="L37" s="624">
        <f t="shared" si="0"/>
        <v>206.44928739153008</v>
      </c>
      <c r="M37" s="628" t="s">
        <v>193</v>
      </c>
      <c r="N37" s="16"/>
      <c r="O37" s="602"/>
      <c r="P37" s="603"/>
      <c r="Q37" s="604"/>
      <c r="R37" s="604"/>
      <c r="S37" s="616"/>
      <c r="T37" s="617"/>
      <c r="U37" s="957"/>
      <c r="V37" s="958"/>
      <c r="W37" s="959"/>
      <c r="X37" s="960"/>
      <c r="Y37" s="961"/>
      <c r="Z37" s="16"/>
      <c r="AA37" s="441" t="s">
        <v>80</v>
      </c>
      <c r="AB37" s="440" t="s">
        <v>81</v>
      </c>
      <c r="AC37" s="488">
        <f>176/50</f>
        <v>3.52</v>
      </c>
      <c r="AD37" s="435" t="s">
        <v>32</v>
      </c>
      <c r="AE37" s="489"/>
      <c r="AF37" s="15"/>
      <c r="AG37" s="440" t="s">
        <v>82</v>
      </c>
      <c r="AH37" s="440">
        <v>1.2</v>
      </c>
      <c r="AI37" s="440" t="s">
        <v>78</v>
      </c>
      <c r="AJ37" s="481"/>
      <c r="AL37" s="15"/>
      <c r="AM37" s="440" t="s">
        <v>83</v>
      </c>
      <c r="AN37" s="16"/>
      <c r="AO37" s="16"/>
      <c r="AP37" s="17"/>
    </row>
    <row r="38" spans="1:42" ht="15.75" customHeight="1">
      <c r="A38" s="1012"/>
      <c r="B38" s="1013"/>
      <c r="C38" s="573"/>
      <c r="D38" s="574"/>
      <c r="E38" s="574"/>
      <c r="F38" s="574"/>
      <c r="G38" s="574"/>
      <c r="H38" s="574"/>
      <c r="I38" s="574"/>
      <c r="J38" s="575"/>
      <c r="K38" s="578"/>
      <c r="L38" s="625"/>
      <c r="M38" s="623"/>
      <c r="N38" s="16"/>
      <c r="O38" s="602"/>
      <c r="P38" s="603"/>
      <c r="Q38" s="604"/>
      <c r="R38" s="604"/>
      <c r="S38" s="616"/>
      <c r="T38" s="617"/>
      <c r="U38" s="957"/>
      <c r="V38" s="958"/>
      <c r="W38" s="959"/>
      <c r="X38" s="960"/>
      <c r="Y38" s="961"/>
      <c r="Z38" s="16"/>
      <c r="AA38" s="441">
        <v>15</v>
      </c>
      <c r="AB38" s="440" t="s">
        <v>84</v>
      </c>
      <c r="AC38" s="440">
        <v>0.50880000000000003</v>
      </c>
      <c r="AD38" s="435" t="s">
        <v>21</v>
      </c>
      <c r="AE38" s="489"/>
      <c r="AF38" s="15"/>
      <c r="AH38" s="440"/>
      <c r="AI38" s="440"/>
      <c r="AJ38" s="481" t="str">
        <f>AG39</f>
        <v>Whell Loader</v>
      </c>
      <c r="AL38" s="15"/>
      <c r="AM38" s="440" t="s">
        <v>85</v>
      </c>
      <c r="AN38" s="16"/>
      <c r="AO38" s="16"/>
      <c r="AP38" s="17"/>
    </row>
    <row r="39" spans="1:42" ht="15.75" customHeight="1">
      <c r="A39" s="1012"/>
      <c r="B39" s="1013"/>
      <c r="C39" s="576"/>
      <c r="D39" s="570"/>
      <c r="E39" s="562"/>
      <c r="F39" s="562"/>
      <c r="G39" s="562"/>
      <c r="H39" s="562"/>
      <c r="I39" s="568"/>
      <c r="J39" s="577"/>
      <c r="K39" s="578"/>
      <c r="L39" s="625"/>
      <c r="M39" s="623"/>
      <c r="N39" s="16"/>
      <c r="O39" s="602"/>
      <c r="P39" s="603"/>
      <c r="Q39" s="604"/>
      <c r="R39" s="604"/>
      <c r="S39" s="616"/>
      <c r="T39" s="617"/>
      <c r="U39" s="957"/>
      <c r="V39" s="958"/>
      <c r="W39" s="959"/>
      <c r="X39" s="960"/>
      <c r="Y39" s="961"/>
      <c r="Z39" s="16"/>
      <c r="AA39" s="441" t="s">
        <v>32</v>
      </c>
      <c r="AB39" s="440"/>
      <c r="AC39" s="440"/>
      <c r="AD39" s="435"/>
      <c r="AE39" s="468"/>
      <c r="AF39" s="485" t="s">
        <v>76</v>
      </c>
      <c r="AG39" s="440" t="s">
        <v>83</v>
      </c>
      <c r="AH39" s="440"/>
      <c r="AI39" s="440"/>
      <c r="AJ39" s="481" t="str">
        <f>AG40</f>
        <v>Dump Truck</v>
      </c>
      <c r="AL39" s="15"/>
      <c r="AM39" s="440" t="s">
        <v>86</v>
      </c>
      <c r="AN39" s="16"/>
      <c r="AO39" s="16"/>
      <c r="AP39" s="17"/>
    </row>
    <row r="40" spans="1:42" ht="15.75" customHeight="1">
      <c r="A40" s="1012"/>
      <c r="B40" s="1013"/>
      <c r="C40" s="579"/>
      <c r="D40" s="580"/>
      <c r="E40" s="562"/>
      <c r="F40" s="562"/>
      <c r="G40" s="562"/>
      <c r="H40" s="562"/>
      <c r="I40" s="568"/>
      <c r="J40" s="581"/>
      <c r="K40" s="582"/>
      <c r="L40" s="625"/>
      <c r="M40" s="623"/>
      <c r="N40" s="16"/>
      <c r="O40" s="602"/>
      <c r="P40" s="603"/>
      <c r="Q40" s="604"/>
      <c r="R40" s="604"/>
      <c r="S40" s="616"/>
      <c r="T40" s="617"/>
      <c r="U40" s="957"/>
      <c r="V40" s="958"/>
      <c r="W40" s="959"/>
      <c r="X40" s="960"/>
      <c r="Y40" s="961"/>
      <c r="Z40" s="16"/>
      <c r="AA40" s="441"/>
      <c r="AB40" s="440" t="s">
        <v>87</v>
      </c>
      <c r="AC40" s="440">
        <v>1.1044</v>
      </c>
      <c r="AD40" s="435" t="s">
        <v>88</v>
      </c>
      <c r="AE40" s="468"/>
      <c r="AF40" s="485"/>
      <c r="AG40" s="440" t="s">
        <v>41</v>
      </c>
      <c r="AH40" s="440"/>
      <c r="AI40" s="440"/>
      <c r="AJ40" s="17"/>
      <c r="AL40" s="15"/>
      <c r="AM40" s="440" t="s">
        <v>89</v>
      </c>
      <c r="AN40" s="16"/>
      <c r="AO40" s="16"/>
      <c r="AP40" s="17"/>
    </row>
    <row r="41" spans="1:42" ht="15.75" customHeight="1" thickBot="1">
      <c r="A41" s="478"/>
      <c r="B41" s="492"/>
      <c r="C41" s="493"/>
      <c r="D41" s="494"/>
      <c r="E41" s="479"/>
      <c r="F41" s="479"/>
      <c r="G41" s="479"/>
      <c r="H41" s="479"/>
      <c r="I41" s="483"/>
      <c r="J41" s="495"/>
      <c r="K41" s="482"/>
      <c r="L41" s="626"/>
      <c r="M41" s="627"/>
      <c r="N41" s="16"/>
      <c r="O41" s="618"/>
      <c r="P41" s="619"/>
      <c r="Q41" s="620"/>
      <c r="R41" s="620"/>
      <c r="S41" s="621"/>
      <c r="T41" s="622"/>
      <c r="U41" s="1014"/>
      <c r="V41" s="1015"/>
      <c r="W41" s="1016"/>
      <c r="X41" s="1017"/>
      <c r="Y41" s="1018"/>
      <c r="Z41" s="16"/>
      <c r="AA41" s="441"/>
      <c r="AB41" s="440" t="s">
        <v>89</v>
      </c>
      <c r="AC41" s="440">
        <v>0.28270000000000001</v>
      </c>
      <c r="AD41" s="435" t="s">
        <v>88</v>
      </c>
      <c r="AE41" s="468"/>
      <c r="AF41" s="485"/>
      <c r="AG41" s="440" t="s">
        <v>90</v>
      </c>
      <c r="AH41" s="440"/>
      <c r="AI41" s="440"/>
      <c r="AJ41" s="17"/>
      <c r="AL41" s="15"/>
      <c r="AM41" s="440" t="s">
        <v>43</v>
      </c>
      <c r="AN41" s="16"/>
      <c r="AO41" s="16"/>
      <c r="AP41" s="17"/>
    </row>
    <row r="42" spans="1:42" ht="15.75" customHeight="1" thickTop="1">
      <c r="A42" s="478"/>
      <c r="B42" s="492"/>
      <c r="C42" s="496"/>
      <c r="D42" s="490"/>
      <c r="E42" s="479"/>
      <c r="F42" s="479"/>
      <c r="G42" s="479"/>
      <c r="H42" s="479"/>
      <c r="I42" s="483"/>
      <c r="J42" s="495"/>
      <c r="K42" s="491"/>
      <c r="L42" s="626"/>
      <c r="M42" s="627"/>
      <c r="N42" s="16"/>
      <c r="O42" s="497"/>
      <c r="P42" s="497"/>
      <c r="Q42" s="497"/>
      <c r="R42" s="497"/>
      <c r="S42" s="497"/>
      <c r="T42" s="497"/>
      <c r="U42" s="497"/>
      <c r="V42" s="497"/>
      <c r="W42" s="497"/>
      <c r="X42" s="497"/>
      <c r="Y42" s="498"/>
      <c r="AA42" s="441"/>
      <c r="AB42" s="440"/>
      <c r="AC42" s="440"/>
      <c r="AD42" s="435"/>
      <c r="AE42" s="468"/>
      <c r="AF42" s="485"/>
      <c r="AG42" s="440" t="s">
        <v>91</v>
      </c>
      <c r="AH42" s="440"/>
      <c r="AI42" s="440"/>
      <c r="AJ42" s="17"/>
      <c r="AL42" s="447"/>
      <c r="AM42" s="448"/>
      <c r="AN42" s="367"/>
      <c r="AO42" s="367"/>
      <c r="AP42" s="449"/>
    </row>
    <row r="43" spans="1:42" ht="15.75" customHeight="1">
      <c r="A43" s="478"/>
      <c r="B43" s="499"/>
      <c r="C43" s="500"/>
      <c r="D43" s="501"/>
      <c r="E43" s="502"/>
      <c r="F43" s="487"/>
      <c r="G43" s="479"/>
      <c r="H43" s="479"/>
      <c r="I43" s="483"/>
      <c r="J43" s="495"/>
      <c r="K43" s="503"/>
      <c r="L43" s="626"/>
      <c r="M43" s="627"/>
      <c r="N43" s="16"/>
      <c r="O43" s="146" t="s">
        <v>92</v>
      </c>
      <c r="P43" s="504"/>
      <c r="Q43" s="504"/>
      <c r="R43" s="504"/>
      <c r="S43" s="504"/>
      <c r="T43" s="504"/>
      <c r="U43" s="504"/>
      <c r="V43" s="504"/>
      <c r="W43" s="504"/>
      <c r="X43" s="504"/>
      <c r="Y43" s="505"/>
      <c r="AA43" s="441"/>
      <c r="AB43" s="440" t="s">
        <v>93</v>
      </c>
      <c r="AC43" s="440">
        <v>8.8353000000000002</v>
      </c>
      <c r="AD43" s="435" t="s">
        <v>88</v>
      </c>
      <c r="AE43" s="468"/>
      <c r="AF43" s="485"/>
      <c r="AG43" s="440" t="s">
        <v>89</v>
      </c>
      <c r="AH43" s="440"/>
      <c r="AI43" s="440"/>
      <c r="AJ43" s="17"/>
      <c r="AM43" s="440"/>
    </row>
    <row r="44" spans="1:42" ht="15.75" customHeight="1" thickBot="1">
      <c r="A44" s="478"/>
      <c r="B44" s="492"/>
      <c r="C44" s="506"/>
      <c r="D44" s="494"/>
      <c r="E44" s="507"/>
      <c r="F44" s="487"/>
      <c r="G44" s="479"/>
      <c r="H44" s="479"/>
      <c r="I44" s="483"/>
      <c r="J44" s="508"/>
      <c r="K44" s="486"/>
      <c r="L44" s="626"/>
      <c r="M44" s="627"/>
      <c r="N44" s="16"/>
      <c r="O44" s="509"/>
      <c r="P44" s="509"/>
      <c r="Q44" s="509"/>
      <c r="R44" s="509"/>
      <c r="S44" s="509"/>
      <c r="T44" s="509"/>
      <c r="U44" s="509"/>
      <c r="V44" s="509"/>
      <c r="W44" s="504"/>
      <c r="X44" s="504"/>
      <c r="Y44" s="505"/>
      <c r="AA44" s="441"/>
      <c r="AB44" s="440" t="s">
        <v>94</v>
      </c>
      <c r="AC44" s="440">
        <v>2.2088000000000001</v>
      </c>
      <c r="AD44" s="435"/>
      <c r="AE44" s="468"/>
      <c r="AF44" s="485" t="s">
        <v>76</v>
      </c>
      <c r="AG44" s="440" t="s">
        <v>95</v>
      </c>
      <c r="AH44" s="440"/>
      <c r="AI44" s="440"/>
      <c r="AJ44" s="17"/>
    </row>
    <row r="45" spans="1:42" ht="15.75" customHeight="1" thickTop="1" thickBot="1">
      <c r="A45" s="478"/>
      <c r="B45" s="503"/>
      <c r="C45" s="510"/>
      <c r="D45" s="479"/>
      <c r="E45" s="479"/>
      <c r="F45" s="479"/>
      <c r="G45" s="479"/>
      <c r="H45" s="479"/>
      <c r="I45" s="483"/>
      <c r="J45" s="511"/>
      <c r="K45" s="503"/>
      <c r="L45" s="626"/>
      <c r="M45" s="627"/>
      <c r="N45" s="16"/>
      <c r="O45" s="825" t="s">
        <v>26</v>
      </c>
      <c r="P45" s="827" t="s">
        <v>203</v>
      </c>
      <c r="Q45" s="828"/>
      <c r="R45" s="828"/>
      <c r="S45" s="237"/>
      <c r="T45" s="946" t="s">
        <v>200</v>
      </c>
      <c r="U45" s="948" t="s">
        <v>201</v>
      </c>
      <c r="V45" s="948"/>
      <c r="W45" s="950"/>
      <c r="X45" s="951"/>
      <c r="Y45" s="952"/>
      <c r="Z45" s="16"/>
      <c r="AA45" s="441"/>
      <c r="AB45" s="440" t="s">
        <v>98</v>
      </c>
      <c r="AC45" s="440">
        <v>1.1044</v>
      </c>
      <c r="AD45" s="435"/>
      <c r="AE45" s="468"/>
      <c r="AF45" s="512"/>
      <c r="AG45" s="448" t="s">
        <v>42</v>
      </c>
      <c r="AH45" s="448"/>
      <c r="AI45" s="448"/>
      <c r="AJ45" s="449"/>
    </row>
    <row r="46" spans="1:42" ht="15.75" customHeight="1" thickBot="1">
      <c r="A46" s="478"/>
      <c r="B46" s="503"/>
      <c r="C46" s="510"/>
      <c r="D46" s="479"/>
      <c r="E46" s="479"/>
      <c r="F46" s="479"/>
      <c r="G46" s="479"/>
      <c r="H46" s="479"/>
      <c r="I46" s="483"/>
      <c r="J46" s="511"/>
      <c r="K46" s="503"/>
      <c r="L46" s="626"/>
      <c r="M46" s="627"/>
      <c r="N46" s="16"/>
      <c r="O46" s="826"/>
      <c r="P46" s="829"/>
      <c r="Q46" s="830"/>
      <c r="R46" s="830"/>
      <c r="S46" s="239"/>
      <c r="T46" s="947"/>
      <c r="U46" s="949"/>
      <c r="V46" s="949"/>
      <c r="W46" s="950"/>
      <c r="X46" s="951"/>
      <c r="Y46" s="952"/>
      <c r="Z46" s="16"/>
      <c r="AA46" s="441"/>
      <c r="AB46" s="440"/>
      <c r="AC46" s="440"/>
      <c r="AD46" s="435"/>
      <c r="AE46" s="468"/>
      <c r="AF46" s="468"/>
      <c r="AG46" s="468"/>
      <c r="AH46" s="468"/>
      <c r="AI46" s="468"/>
    </row>
    <row r="47" spans="1:42" ht="15.75" customHeight="1" thickTop="1" thickBot="1">
      <c r="A47" s="513"/>
      <c r="B47" s="514"/>
      <c r="C47" s="515"/>
      <c r="D47" s="516"/>
      <c r="E47" s="516"/>
      <c r="F47" s="516"/>
      <c r="G47" s="516"/>
      <c r="H47" s="516"/>
      <c r="I47" s="517"/>
      <c r="J47" s="518"/>
      <c r="K47" s="514"/>
      <c r="L47" s="519"/>
      <c r="M47" s="520"/>
      <c r="N47" s="16"/>
      <c r="O47" s="657"/>
      <c r="P47" s="658"/>
      <c r="Q47" s="659"/>
      <c r="R47" s="659"/>
      <c r="S47" s="521"/>
      <c r="T47" s="522"/>
      <c r="U47" s="674"/>
      <c r="V47" s="674"/>
      <c r="W47" s="647"/>
      <c r="X47" s="648"/>
      <c r="Y47" s="681"/>
      <c r="Z47" s="16"/>
      <c r="AA47" s="512"/>
      <c r="AB47" s="448"/>
      <c r="AC47" s="448"/>
      <c r="AD47" s="471"/>
      <c r="AE47" s="468"/>
      <c r="AF47" s="403"/>
      <c r="AG47" s="476" t="s">
        <v>99</v>
      </c>
      <c r="AH47" s="469"/>
      <c r="AI47" s="475"/>
      <c r="AJ47" s="523" t="s">
        <v>100</v>
      </c>
    </row>
    <row r="48" spans="1:42" ht="15.75" customHeight="1" thickTop="1">
      <c r="A48" s="364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268"/>
      <c r="P48" s="269"/>
      <c r="Q48" s="300"/>
      <c r="R48" s="300"/>
      <c r="S48" s="524"/>
      <c r="T48" s="525"/>
      <c r="U48" s="675"/>
      <c r="V48" s="675"/>
      <c r="W48" s="647"/>
      <c r="X48" s="648"/>
      <c r="Y48" s="681"/>
      <c r="Z48" s="16"/>
      <c r="AA48" s="468"/>
      <c r="AB48" s="468"/>
      <c r="AC48" s="468"/>
      <c r="AD48" s="468"/>
      <c r="AE48" s="468"/>
      <c r="AF48" s="15"/>
      <c r="AG48" s="434" t="s">
        <v>35</v>
      </c>
      <c r="AH48" s="440" t="s">
        <v>10</v>
      </c>
      <c r="AI48" s="435"/>
      <c r="AJ48" s="526"/>
    </row>
    <row r="49" spans="1:36" ht="15.75" customHeight="1">
      <c r="A49" s="527" t="s">
        <v>101</v>
      </c>
      <c r="B49" s="528"/>
      <c r="C49" s="528"/>
      <c r="D49" s="528"/>
      <c r="E49" s="528"/>
      <c r="F49" s="528"/>
      <c r="G49" s="528"/>
      <c r="H49" s="528"/>
      <c r="I49" s="16"/>
      <c r="J49" s="16"/>
      <c r="K49" s="16"/>
      <c r="L49" s="16"/>
      <c r="M49" s="16"/>
      <c r="N49" s="16"/>
      <c r="O49" s="664">
        <v>1</v>
      </c>
      <c r="P49" s="662" t="s">
        <v>42</v>
      </c>
      <c r="Q49" s="663"/>
      <c r="R49" s="300"/>
      <c r="S49" s="524"/>
      <c r="T49" s="557">
        <v>1</v>
      </c>
      <c r="U49" s="953" t="s">
        <v>103</v>
      </c>
      <c r="V49" s="954"/>
      <c r="W49" s="647"/>
      <c r="X49" s="648"/>
      <c r="Y49" s="681"/>
      <c r="Z49" s="16"/>
      <c r="AA49" s="474"/>
      <c r="AB49" s="469" t="s">
        <v>104</v>
      </c>
      <c r="AC49" s="469" t="s">
        <v>105</v>
      </c>
      <c r="AD49" s="475"/>
      <c r="AE49" s="468"/>
      <c r="AF49" s="15"/>
      <c r="AG49" s="440" t="s">
        <v>106</v>
      </c>
      <c r="AH49" s="440" t="s">
        <v>107</v>
      </c>
      <c r="AI49" s="435">
        <v>0.67900000000000005</v>
      </c>
      <c r="AJ49" s="526">
        <v>0.84870000000000001</v>
      </c>
    </row>
    <row r="50" spans="1:36" ht="15.75" customHeight="1" thickBot="1">
      <c r="A50" s="529"/>
      <c r="B50" s="528"/>
      <c r="C50" s="528"/>
      <c r="D50" s="528"/>
      <c r="E50" s="528"/>
      <c r="F50" s="528"/>
      <c r="G50" s="528"/>
      <c r="H50" s="528"/>
      <c r="I50" s="16"/>
      <c r="J50" s="16"/>
      <c r="K50" s="16"/>
      <c r="L50" s="16"/>
      <c r="M50" s="16"/>
      <c r="N50" s="16"/>
      <c r="O50" s="664">
        <v>2</v>
      </c>
      <c r="P50" s="662" t="s">
        <v>205</v>
      </c>
      <c r="Q50" s="663"/>
      <c r="R50" s="300"/>
      <c r="S50" s="524"/>
      <c r="T50" s="558">
        <v>1</v>
      </c>
      <c r="U50" s="953" t="s">
        <v>103</v>
      </c>
      <c r="V50" s="954"/>
      <c r="W50" s="647"/>
      <c r="X50" s="648"/>
      <c r="Y50" s="681"/>
      <c r="Z50" s="16"/>
      <c r="AA50" s="441" t="s">
        <v>10</v>
      </c>
      <c r="AB50" s="440">
        <f>422.3/50</f>
        <v>8.4459999999999997</v>
      </c>
      <c r="AC50" s="440">
        <f>327.54/50</f>
        <v>6.5508000000000006</v>
      </c>
      <c r="AD50" s="435" t="s">
        <v>32</v>
      </c>
      <c r="AE50" s="468"/>
      <c r="AF50" s="15"/>
      <c r="AG50" s="440" t="s">
        <v>62</v>
      </c>
      <c r="AH50" s="440" t="s">
        <v>109</v>
      </c>
      <c r="AI50" s="435">
        <v>0.37080000000000002</v>
      </c>
      <c r="AJ50" s="526">
        <v>0.20599999999999999</v>
      </c>
    </row>
    <row r="51" spans="1:36" ht="15" customHeight="1" thickTop="1">
      <c r="A51" s="839" t="s">
        <v>111</v>
      </c>
      <c r="B51" s="828"/>
      <c r="C51" s="828"/>
      <c r="D51" s="828"/>
      <c r="E51" s="828"/>
      <c r="F51" s="828"/>
      <c r="G51" s="828"/>
      <c r="H51" s="840"/>
      <c r="I51" s="827" t="s">
        <v>112</v>
      </c>
      <c r="J51" s="828"/>
      <c r="K51" s="645"/>
      <c r="L51" s="16"/>
      <c r="M51" s="16"/>
      <c r="N51" s="16"/>
      <c r="O51" s="664">
        <v>3</v>
      </c>
      <c r="P51" s="662" t="s">
        <v>206</v>
      </c>
      <c r="Q51" s="663"/>
      <c r="R51" s="300"/>
      <c r="S51" s="524"/>
      <c r="T51" s="557">
        <v>10</v>
      </c>
      <c r="U51" s="953" t="s">
        <v>103</v>
      </c>
      <c r="V51" s="954"/>
      <c r="W51" s="647"/>
      <c r="X51" s="648"/>
      <c r="Y51" s="681"/>
      <c r="Z51" s="16"/>
      <c r="AA51" s="530" t="s">
        <v>17</v>
      </c>
      <c r="AB51" s="440">
        <v>0.54120000000000001</v>
      </c>
      <c r="AC51" s="440">
        <v>0.50239999999999996</v>
      </c>
      <c r="AD51" s="435" t="s">
        <v>21</v>
      </c>
      <c r="AE51" s="468"/>
      <c r="AF51" s="15"/>
      <c r="AG51" s="440"/>
      <c r="AH51" s="440"/>
      <c r="AI51" s="435"/>
      <c r="AJ51" s="526"/>
    </row>
    <row r="52" spans="1:36" ht="15" customHeight="1">
      <c r="A52" s="933"/>
      <c r="B52" s="934"/>
      <c r="C52" s="934"/>
      <c r="D52" s="934"/>
      <c r="E52" s="934"/>
      <c r="F52" s="934"/>
      <c r="G52" s="934"/>
      <c r="H52" s="935"/>
      <c r="I52" s="936"/>
      <c r="J52" s="934"/>
      <c r="K52" s="646"/>
      <c r="L52" s="16"/>
      <c r="M52" s="16"/>
      <c r="N52" s="16"/>
      <c r="O52" s="664">
        <v>4</v>
      </c>
      <c r="P52" s="662" t="s">
        <v>38</v>
      </c>
      <c r="Q52" s="663"/>
      <c r="R52" s="300"/>
      <c r="S52" s="524"/>
      <c r="T52" s="557">
        <v>10</v>
      </c>
      <c r="U52" s="953" t="s">
        <v>103</v>
      </c>
      <c r="V52" s="954"/>
      <c r="W52" s="647"/>
      <c r="X52" s="648"/>
      <c r="Y52" s="681"/>
      <c r="Z52" s="16"/>
      <c r="AA52" s="441" t="s">
        <v>114</v>
      </c>
      <c r="AB52" s="440">
        <v>0.74399999999999999</v>
      </c>
      <c r="AC52" s="440">
        <v>0.90529999999999999</v>
      </c>
      <c r="AD52" s="435" t="s">
        <v>21</v>
      </c>
      <c r="AE52" s="468"/>
      <c r="AF52" s="512"/>
      <c r="AG52" s="448"/>
      <c r="AH52" s="448"/>
      <c r="AI52" s="471"/>
      <c r="AJ52" s="526"/>
    </row>
    <row r="53" spans="1:36" ht="15.75" customHeight="1">
      <c r="A53" s="667" t="s">
        <v>169</v>
      </c>
      <c r="B53" s="668"/>
      <c r="C53" s="668"/>
      <c r="D53" s="668"/>
      <c r="E53" s="668"/>
      <c r="F53" s="668"/>
      <c r="G53" s="668"/>
      <c r="H53" s="669"/>
      <c r="I53" s="295"/>
      <c r="J53" s="678"/>
      <c r="K53" s="549"/>
      <c r="L53" s="16"/>
      <c r="M53" s="16"/>
      <c r="N53" s="16"/>
      <c r="O53" s="664">
        <v>5</v>
      </c>
      <c r="P53" s="662" t="s">
        <v>207</v>
      </c>
      <c r="Q53" s="663"/>
      <c r="R53" s="300"/>
      <c r="S53" s="524"/>
      <c r="T53" s="557">
        <v>3</v>
      </c>
      <c r="U53" s="953" t="s">
        <v>103</v>
      </c>
      <c r="V53" s="954"/>
      <c r="W53" s="647"/>
      <c r="X53" s="648"/>
      <c r="Y53" s="681"/>
      <c r="Z53" s="16"/>
      <c r="AA53" s="441" t="s">
        <v>116</v>
      </c>
      <c r="AB53" s="440">
        <v>0.25</v>
      </c>
      <c r="AC53" s="440">
        <v>0.1</v>
      </c>
      <c r="AD53" s="435" t="s">
        <v>21</v>
      </c>
      <c r="AE53" s="468"/>
      <c r="AF53" s="403"/>
      <c r="AG53" s="476" t="s">
        <v>117</v>
      </c>
      <c r="AH53" s="469"/>
      <c r="AI53" s="475"/>
      <c r="AJ53" s="531" t="s">
        <v>118</v>
      </c>
    </row>
    <row r="54" spans="1:36" ht="15.75" customHeight="1">
      <c r="A54" s="670" t="s">
        <v>122</v>
      </c>
      <c r="B54" s="663"/>
      <c r="C54" s="663"/>
      <c r="D54" s="663"/>
      <c r="E54" s="663"/>
      <c r="F54" s="663"/>
      <c r="G54" s="663"/>
      <c r="H54" s="671"/>
      <c r="I54" s="552">
        <v>1</v>
      </c>
      <c r="J54" s="679" t="s">
        <v>123</v>
      </c>
      <c r="K54" s="644"/>
      <c r="L54" s="16"/>
      <c r="M54" s="16"/>
      <c r="N54" s="16"/>
      <c r="O54" s="664">
        <v>6</v>
      </c>
      <c r="P54" s="662" t="s">
        <v>208</v>
      </c>
      <c r="Q54" s="663"/>
      <c r="R54" s="300"/>
      <c r="S54" s="524"/>
      <c r="T54" s="558">
        <v>1</v>
      </c>
      <c r="U54" s="953" t="s">
        <v>103</v>
      </c>
      <c r="V54" s="954"/>
      <c r="W54" s="647"/>
      <c r="X54" s="648"/>
      <c r="Y54" s="681"/>
      <c r="Z54" s="16"/>
      <c r="AA54" s="441" t="s">
        <v>121</v>
      </c>
      <c r="AB54" s="440">
        <v>2</v>
      </c>
      <c r="AC54" s="440">
        <v>0.8</v>
      </c>
      <c r="AD54" s="435" t="s">
        <v>32</v>
      </c>
      <c r="AE54" s="468"/>
      <c r="AF54" s="15"/>
      <c r="AG54" s="434" t="s">
        <v>35</v>
      </c>
      <c r="AH54" s="434" t="s">
        <v>10</v>
      </c>
      <c r="AI54" s="435"/>
      <c r="AJ54" s="532"/>
    </row>
    <row r="55" spans="1:36" ht="15.75" customHeight="1">
      <c r="A55" s="670"/>
      <c r="B55" s="663"/>
      <c r="C55" s="663"/>
      <c r="D55" s="663"/>
      <c r="E55" s="663"/>
      <c r="F55" s="663"/>
      <c r="G55" s="663"/>
      <c r="H55" s="671"/>
      <c r="I55" s="552"/>
      <c r="J55" s="679"/>
      <c r="K55" s="644"/>
      <c r="L55" s="16"/>
      <c r="M55" s="16"/>
      <c r="N55" s="16"/>
      <c r="O55" s="664">
        <v>7</v>
      </c>
      <c r="P55" s="662" t="s">
        <v>209</v>
      </c>
      <c r="Q55" s="663"/>
      <c r="R55" s="300"/>
      <c r="S55" s="524"/>
      <c r="T55" s="557">
        <v>5</v>
      </c>
      <c r="U55" s="953" t="s">
        <v>103</v>
      </c>
      <c r="V55" s="954"/>
      <c r="W55" s="647"/>
      <c r="X55" s="648"/>
      <c r="Y55" s="681"/>
      <c r="Z55" s="16"/>
      <c r="AA55" s="441" t="s">
        <v>125</v>
      </c>
      <c r="AB55" s="440"/>
      <c r="AC55" s="440"/>
      <c r="AD55" s="435"/>
      <c r="AE55" s="468"/>
      <c r="AF55" s="15"/>
      <c r="AG55" s="452" t="s">
        <v>64</v>
      </c>
      <c r="AH55" s="452" t="s">
        <v>126</v>
      </c>
      <c r="AI55" s="435">
        <v>0.33050000000000002</v>
      </c>
      <c r="AJ55" s="532">
        <v>0.37190000000000001</v>
      </c>
    </row>
    <row r="56" spans="1:36" ht="15.75" customHeight="1">
      <c r="A56" s="670" t="s">
        <v>153</v>
      </c>
      <c r="B56" s="663"/>
      <c r="C56" s="663"/>
      <c r="D56" s="663"/>
      <c r="E56" s="663"/>
      <c r="F56" s="663"/>
      <c r="G56" s="663"/>
      <c r="H56" s="671"/>
      <c r="I56" s="552"/>
      <c r="J56" s="679"/>
      <c r="K56" s="644"/>
      <c r="L56" s="16"/>
      <c r="M56" s="16"/>
      <c r="N56" s="16"/>
      <c r="O56" s="665"/>
      <c r="P56" s="660"/>
      <c r="Q56" s="660"/>
      <c r="R56" s="660"/>
      <c r="S56" s="533"/>
      <c r="T56" s="559"/>
      <c r="U56" s="676"/>
      <c r="V56" s="676"/>
      <c r="W56" s="647"/>
      <c r="X56" s="648"/>
      <c r="Y56" s="681"/>
      <c r="Z56" s="16"/>
      <c r="AA56" s="441"/>
      <c r="AB56" s="440"/>
      <c r="AC56" s="440"/>
      <c r="AD56" s="435"/>
      <c r="AE56" s="468"/>
      <c r="AF56" s="15"/>
      <c r="AG56" s="452" t="s">
        <v>127</v>
      </c>
      <c r="AH56" s="452" t="s">
        <v>128</v>
      </c>
      <c r="AI56" s="435">
        <v>0.3201</v>
      </c>
      <c r="AJ56" s="532">
        <v>0.1759</v>
      </c>
    </row>
    <row r="57" spans="1:36" ht="15.75" customHeight="1" thickBot="1">
      <c r="A57" s="670" t="s">
        <v>154</v>
      </c>
      <c r="B57" s="663"/>
      <c r="C57" s="663"/>
      <c r="D57" s="663"/>
      <c r="E57" s="663"/>
      <c r="F57" s="663"/>
      <c r="G57" s="663"/>
      <c r="H57" s="671"/>
      <c r="I57" s="552">
        <v>1</v>
      </c>
      <c r="J57" s="679" t="s">
        <v>123</v>
      </c>
      <c r="K57" s="644"/>
      <c r="L57" s="16"/>
      <c r="M57" s="16"/>
      <c r="N57" s="16"/>
      <c r="O57" s="666" t="str">
        <f>IF(T57=0,"",O55+1)</f>
        <v/>
      </c>
      <c r="P57" s="661"/>
      <c r="Q57" s="661"/>
      <c r="R57" s="661"/>
      <c r="S57" s="464"/>
      <c r="T57" s="534"/>
      <c r="U57" s="677"/>
      <c r="V57" s="677"/>
      <c r="W57" s="647"/>
      <c r="X57" s="649"/>
      <c r="Y57" s="682"/>
      <c r="Z57" s="16"/>
      <c r="AA57" s="441" t="str">
        <f>AB40</f>
        <v>Conc. Mixer</v>
      </c>
      <c r="AB57" s="440"/>
      <c r="AC57" s="440"/>
      <c r="AD57" s="435"/>
      <c r="AE57" s="468"/>
      <c r="AF57" s="15"/>
      <c r="AG57" s="452" t="s">
        <v>129</v>
      </c>
      <c r="AH57" s="452" t="s">
        <v>130</v>
      </c>
      <c r="AI57" s="435"/>
      <c r="AJ57" s="532">
        <v>0.1331</v>
      </c>
    </row>
    <row r="58" spans="1:36" ht="15.75" customHeight="1" thickTop="1">
      <c r="A58" s="670" t="s">
        <v>155</v>
      </c>
      <c r="B58" s="663"/>
      <c r="C58" s="663"/>
      <c r="D58" s="663"/>
      <c r="E58" s="663"/>
      <c r="F58" s="663"/>
      <c r="G58" s="663"/>
      <c r="H58" s="671"/>
      <c r="I58" s="552"/>
      <c r="J58" s="679" t="s">
        <v>123</v>
      </c>
      <c r="K58" s="644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535"/>
      <c r="Z58" s="16"/>
      <c r="AA58" s="441" t="str">
        <f>AB41</f>
        <v>Water Tanker</v>
      </c>
      <c r="AB58" s="440"/>
      <c r="AC58" s="440"/>
      <c r="AD58" s="435"/>
      <c r="AE58" s="468"/>
      <c r="AF58" s="15"/>
      <c r="AG58" s="452" t="s">
        <v>41</v>
      </c>
      <c r="AH58" s="452"/>
      <c r="AI58" s="435"/>
      <c r="AJ58" s="532"/>
    </row>
    <row r="59" spans="1:36" ht="15.75" customHeight="1">
      <c r="A59" s="670" t="s">
        <v>156</v>
      </c>
      <c r="B59" s="663"/>
      <c r="C59" s="663"/>
      <c r="D59" s="663"/>
      <c r="E59" s="663"/>
      <c r="F59" s="663"/>
      <c r="G59" s="663"/>
      <c r="H59" s="671"/>
      <c r="I59" s="552">
        <v>1</v>
      </c>
      <c r="J59" s="679" t="s">
        <v>123</v>
      </c>
      <c r="K59" s="644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535"/>
      <c r="Z59" s="16"/>
      <c r="AA59" s="441"/>
      <c r="AB59" s="440"/>
      <c r="AC59" s="440"/>
      <c r="AD59" s="435"/>
      <c r="AE59" s="468"/>
      <c r="AF59" s="15"/>
      <c r="AG59" s="452" t="s">
        <v>131</v>
      </c>
      <c r="AH59" s="452"/>
      <c r="AI59" s="435"/>
    </row>
    <row r="60" spans="1:36" ht="15.75" customHeight="1">
      <c r="A60" s="670"/>
      <c r="B60" s="663"/>
      <c r="C60" s="663"/>
      <c r="D60" s="663"/>
      <c r="E60" s="663"/>
      <c r="F60" s="663"/>
      <c r="G60" s="663"/>
      <c r="H60" s="671"/>
      <c r="I60" s="552"/>
      <c r="J60" s="679" t="s">
        <v>123</v>
      </c>
      <c r="K60" s="644"/>
      <c r="L60" s="16"/>
      <c r="M60" s="412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535"/>
      <c r="Z60" s="16"/>
      <c r="AA60" s="441"/>
      <c r="AB60" s="440"/>
      <c r="AC60" s="440"/>
      <c r="AD60" s="435"/>
      <c r="AE60" s="468"/>
      <c r="AF60" s="15"/>
      <c r="AG60" s="452" t="s">
        <v>91</v>
      </c>
      <c r="AH60" s="452"/>
      <c r="AI60" s="435"/>
    </row>
    <row r="61" spans="1:36" ht="15.75" customHeight="1">
      <c r="A61" s="670" t="s">
        <v>157</v>
      </c>
      <c r="B61" s="663"/>
      <c r="C61" s="663"/>
      <c r="D61" s="663"/>
      <c r="E61" s="663"/>
      <c r="F61" s="663"/>
      <c r="G61" s="663"/>
      <c r="H61" s="671"/>
      <c r="I61" s="552"/>
      <c r="J61" s="679"/>
      <c r="K61" s="644"/>
      <c r="L61" s="16"/>
      <c r="M61" s="412" t="s">
        <v>132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535"/>
      <c r="Z61" s="16"/>
      <c r="AA61" s="512"/>
      <c r="AB61" s="448"/>
      <c r="AC61" s="448"/>
      <c r="AD61" s="471"/>
      <c r="AE61" s="468"/>
      <c r="AF61" s="15"/>
      <c r="AG61" s="452" t="s">
        <v>133</v>
      </c>
      <c r="AH61" s="452"/>
      <c r="AI61" s="435"/>
    </row>
    <row r="62" spans="1:36" ht="15.75" customHeight="1" thickBot="1">
      <c r="A62" s="670" t="s">
        <v>158</v>
      </c>
      <c r="B62" s="663"/>
      <c r="C62" s="663"/>
      <c r="D62" s="663"/>
      <c r="E62" s="663"/>
      <c r="F62" s="663"/>
      <c r="G62" s="663"/>
      <c r="H62" s="671"/>
      <c r="I62" s="552">
        <v>1</v>
      </c>
      <c r="J62" s="679" t="s">
        <v>123</v>
      </c>
      <c r="K62" s="644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652"/>
      <c r="X62" s="652"/>
      <c r="Y62" s="653"/>
      <c r="Z62" s="16"/>
      <c r="AA62" s="536" t="s">
        <v>134</v>
      </c>
      <c r="AB62" s="468"/>
      <c r="AC62" s="468"/>
      <c r="AD62" s="468"/>
      <c r="AE62" s="468"/>
      <c r="AF62" s="15"/>
      <c r="AG62" s="452" t="s">
        <v>43</v>
      </c>
      <c r="AH62" s="452"/>
      <c r="AI62" s="435"/>
    </row>
    <row r="63" spans="1:36" ht="15.75" customHeight="1" thickTop="1">
      <c r="A63" s="670" t="s">
        <v>159</v>
      </c>
      <c r="B63" s="663"/>
      <c r="C63" s="663"/>
      <c r="D63" s="663"/>
      <c r="E63" s="663"/>
      <c r="F63" s="663"/>
      <c r="G63" s="663"/>
      <c r="H63" s="671"/>
      <c r="I63" s="552">
        <v>1</v>
      </c>
      <c r="J63" s="679" t="s">
        <v>123</v>
      </c>
      <c r="K63" s="644"/>
      <c r="L63" s="16"/>
      <c r="M63" s="937" t="s">
        <v>26</v>
      </c>
      <c r="N63" s="827" t="s">
        <v>136</v>
      </c>
      <c r="O63" s="828"/>
      <c r="P63" s="840"/>
      <c r="Q63" s="943" t="s">
        <v>137</v>
      </c>
      <c r="R63" s="943" t="s">
        <v>25</v>
      </c>
      <c r="S63" s="395"/>
      <c r="T63" s="987" t="s">
        <v>195</v>
      </c>
      <c r="U63" s="988"/>
      <c r="V63" s="989"/>
      <c r="W63" s="654"/>
      <c r="X63" s="655"/>
      <c r="Y63" s="683"/>
      <c r="Z63" s="16"/>
      <c r="AF63" s="447"/>
      <c r="AG63" s="367"/>
      <c r="AH63" s="367"/>
      <c r="AI63" s="449"/>
    </row>
    <row r="64" spans="1:36" ht="15.75" customHeight="1" thickBot="1">
      <c r="A64" s="670" t="s">
        <v>160</v>
      </c>
      <c r="B64" s="663"/>
      <c r="C64" s="663"/>
      <c r="D64" s="663"/>
      <c r="E64" s="663"/>
      <c r="F64" s="663"/>
      <c r="G64" s="663"/>
      <c r="H64" s="671"/>
      <c r="I64" s="552">
        <v>0</v>
      </c>
      <c r="J64" s="679" t="s">
        <v>123</v>
      </c>
      <c r="K64" s="644"/>
      <c r="L64" s="16"/>
      <c r="M64" s="938"/>
      <c r="N64" s="936"/>
      <c r="O64" s="934"/>
      <c r="P64" s="935"/>
      <c r="Q64" s="944"/>
      <c r="R64" s="944"/>
      <c r="S64" s="710"/>
      <c r="T64" s="990"/>
      <c r="U64" s="991"/>
      <c r="V64" s="992"/>
      <c r="W64" s="654"/>
      <c r="X64" s="655"/>
      <c r="Y64" s="683"/>
      <c r="AA64" s="14" t="s">
        <v>139</v>
      </c>
      <c r="AB64" s="14">
        <v>1.1000000000000001</v>
      </c>
    </row>
    <row r="65" spans="1:29" ht="15.75" customHeight="1" thickTop="1">
      <c r="A65" s="670" t="s">
        <v>161</v>
      </c>
      <c r="B65" s="663"/>
      <c r="C65" s="663"/>
      <c r="D65" s="663"/>
      <c r="E65" s="663"/>
      <c r="F65" s="663"/>
      <c r="G65" s="663"/>
      <c r="H65" s="671"/>
      <c r="I65" s="552">
        <v>1</v>
      </c>
      <c r="J65" s="679" t="s">
        <v>123</v>
      </c>
      <c r="K65" s="644"/>
      <c r="L65" s="16"/>
      <c r="M65" s="939"/>
      <c r="N65" s="940"/>
      <c r="O65" s="941"/>
      <c r="P65" s="942"/>
      <c r="Q65" s="945"/>
      <c r="R65" s="945"/>
      <c r="S65" s="656"/>
      <c r="T65" s="993" t="s">
        <v>204</v>
      </c>
      <c r="U65" s="994"/>
      <c r="V65" s="995"/>
      <c r="W65" s="650"/>
      <c r="X65" s="651"/>
      <c r="Y65" s="684"/>
      <c r="AA65" s="14" t="s">
        <v>141</v>
      </c>
      <c r="AB65" s="14">
        <v>2.5000000000000001E-3</v>
      </c>
    </row>
    <row r="66" spans="1:29" ht="15.75" customHeight="1">
      <c r="A66" s="670" t="s">
        <v>162</v>
      </c>
      <c r="B66" s="663"/>
      <c r="C66" s="663"/>
      <c r="D66" s="663"/>
      <c r="E66" s="663"/>
      <c r="F66" s="663"/>
      <c r="G66" s="663"/>
      <c r="H66" s="671"/>
      <c r="I66" s="552"/>
      <c r="J66" s="679" t="s">
        <v>123</v>
      </c>
      <c r="K66" s="644"/>
      <c r="L66" s="16"/>
      <c r="M66" s="537"/>
      <c r="N66" s="421"/>
      <c r="O66" s="421"/>
      <c r="P66" s="422"/>
      <c r="Q66" s="422"/>
      <c r="R66" s="538"/>
      <c r="S66" s="422"/>
      <c r="T66" s="421"/>
      <c r="U66" s="421"/>
      <c r="V66" s="421"/>
      <c r="W66" s="645"/>
      <c r="X66" s="652"/>
      <c r="Y66" s="653"/>
    </row>
    <row r="67" spans="1:29" ht="15.75" customHeight="1" thickBot="1">
      <c r="A67" s="670"/>
      <c r="B67" s="663"/>
      <c r="C67" s="663"/>
      <c r="D67" s="663"/>
      <c r="E67" s="663"/>
      <c r="F67" s="672"/>
      <c r="G67" s="672"/>
      <c r="H67" s="673"/>
      <c r="I67" s="560"/>
      <c r="J67" s="679"/>
      <c r="K67" s="644"/>
      <c r="L67" s="16"/>
      <c r="M67" s="539"/>
      <c r="N67" s="314"/>
      <c r="O67" s="314"/>
      <c r="P67" s="315"/>
      <c r="Q67" s="315"/>
      <c r="R67" s="540"/>
      <c r="S67" s="315"/>
      <c r="T67" s="314"/>
      <c r="U67" s="314"/>
      <c r="V67" s="314"/>
      <c r="W67" s="549"/>
      <c r="X67" s="16"/>
      <c r="Y67" s="535"/>
      <c r="AA67" s="541" t="s">
        <v>142</v>
      </c>
    </row>
    <row r="68" spans="1:29" ht="15.75" customHeight="1" thickTop="1">
      <c r="A68" s="347"/>
      <c r="B68" s="348"/>
      <c r="C68" s="348"/>
      <c r="D68" s="348"/>
      <c r="E68" s="348"/>
      <c r="F68" s="349"/>
      <c r="G68" s="349"/>
      <c r="H68" s="349"/>
      <c r="I68" s="350"/>
      <c r="J68" s="351"/>
      <c r="K68" s="542"/>
      <c r="L68" s="16"/>
      <c r="M68" s="539"/>
      <c r="N68" s="314"/>
      <c r="O68" s="314"/>
      <c r="P68" s="315"/>
      <c r="Q68" s="315"/>
      <c r="R68" s="540"/>
      <c r="S68" s="315"/>
      <c r="T68" s="314"/>
      <c r="U68" s="314"/>
      <c r="V68" s="314"/>
      <c r="W68" s="549"/>
      <c r="X68" s="16"/>
      <c r="Y68" s="535"/>
      <c r="AA68" s="14" t="s">
        <v>143</v>
      </c>
      <c r="AC68" s="14">
        <v>1</v>
      </c>
    </row>
    <row r="69" spans="1:29" ht="15.75" customHeight="1">
      <c r="A69" s="353"/>
      <c r="B69" s="339"/>
      <c r="C69" s="339"/>
      <c r="D69" s="339"/>
      <c r="E69" s="339"/>
      <c r="F69" s="16"/>
      <c r="G69" s="16"/>
      <c r="H69" s="16"/>
      <c r="I69" s="340"/>
      <c r="J69" s="354"/>
      <c r="K69" s="542"/>
      <c r="L69" s="16"/>
      <c r="M69" s="539"/>
      <c r="N69" s="314"/>
      <c r="O69" s="314"/>
      <c r="P69" s="315"/>
      <c r="Q69" s="315"/>
      <c r="R69" s="540"/>
      <c r="S69" s="315"/>
      <c r="T69" s="314"/>
      <c r="U69" s="314"/>
      <c r="V69" s="314"/>
      <c r="W69" s="549"/>
      <c r="X69" s="16"/>
      <c r="Y69" s="535"/>
      <c r="AA69" s="14" t="s">
        <v>144</v>
      </c>
      <c r="AC69" s="14">
        <v>2</v>
      </c>
    </row>
    <row r="70" spans="1:29" ht="15.75" customHeight="1">
      <c r="A70" s="353"/>
      <c r="B70" s="339"/>
      <c r="C70" s="339"/>
      <c r="D70" s="339"/>
      <c r="E70" s="339"/>
      <c r="F70" s="16"/>
      <c r="G70" s="16"/>
      <c r="H70" s="16"/>
      <c r="I70" s="340"/>
      <c r="J70" s="354"/>
      <c r="K70" s="542"/>
      <c r="L70" s="16"/>
      <c r="M70" s="539"/>
      <c r="N70" s="314"/>
      <c r="O70" s="314"/>
      <c r="P70" s="315"/>
      <c r="Q70" s="315"/>
      <c r="R70" s="540"/>
      <c r="S70" s="315"/>
      <c r="T70" s="314"/>
      <c r="U70" s="314"/>
      <c r="V70" s="314"/>
      <c r="W70" s="549"/>
      <c r="X70" s="16"/>
      <c r="Y70" s="535"/>
      <c r="AA70" s="14" t="s">
        <v>48</v>
      </c>
      <c r="AC70" s="14">
        <v>0.04</v>
      </c>
    </row>
    <row r="71" spans="1:29" ht="15.75" customHeight="1">
      <c r="A71" s="353"/>
      <c r="B71" s="339"/>
      <c r="C71" s="339"/>
      <c r="D71" s="339"/>
      <c r="E71" s="339"/>
      <c r="F71" s="16"/>
      <c r="G71" s="16"/>
      <c r="H71" s="16"/>
      <c r="I71" s="340"/>
      <c r="J71" s="354"/>
      <c r="K71" s="542"/>
      <c r="L71" s="16"/>
      <c r="M71" s="539"/>
      <c r="N71" s="314"/>
      <c r="O71" s="314"/>
      <c r="P71" s="315"/>
      <c r="Q71" s="315"/>
      <c r="R71" s="540"/>
      <c r="S71" s="315"/>
      <c r="T71" s="314"/>
      <c r="U71" s="314"/>
      <c r="V71" s="314"/>
      <c r="W71" s="549"/>
      <c r="X71" s="16"/>
      <c r="Y71" s="535"/>
      <c r="AA71" s="14" t="s">
        <v>145</v>
      </c>
      <c r="AC71" s="14">
        <v>1.5</v>
      </c>
    </row>
    <row r="72" spans="1:29" ht="15.75" customHeight="1" thickBot="1">
      <c r="A72" s="543"/>
      <c r="B72" s="16"/>
      <c r="C72" s="16"/>
      <c r="D72" s="16"/>
      <c r="E72" s="16"/>
      <c r="F72" s="16"/>
      <c r="G72" s="16"/>
      <c r="H72" s="16"/>
      <c r="I72" s="544"/>
      <c r="J72" s="545"/>
      <c r="K72" s="542"/>
      <c r="L72" s="16"/>
      <c r="M72" s="546"/>
      <c r="N72" s="464"/>
      <c r="O72" s="464"/>
      <c r="P72" s="547"/>
      <c r="Q72" s="547"/>
      <c r="R72" s="548"/>
      <c r="S72" s="547"/>
      <c r="T72" s="464"/>
      <c r="U72" s="464"/>
      <c r="V72" s="464"/>
      <c r="W72" s="549"/>
      <c r="X72" s="16"/>
      <c r="Y72" s="535"/>
      <c r="AA72" s="14" t="s">
        <v>146</v>
      </c>
      <c r="AC72" s="14">
        <v>0.86309999999999998</v>
      </c>
    </row>
    <row r="73" spans="1:29" ht="12" thickTop="1">
      <c r="A73" s="549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685"/>
      <c r="U73" s="16"/>
      <c r="V73" s="16"/>
      <c r="W73" s="16"/>
      <c r="X73" s="16"/>
      <c r="Y73" s="535"/>
      <c r="Z73" s="16"/>
    </row>
    <row r="74" spans="1:29" ht="15">
      <c r="A74" s="527" t="s">
        <v>147</v>
      </c>
      <c r="B74" s="528"/>
      <c r="C74" s="528"/>
      <c r="D74" s="528"/>
      <c r="E74" s="528"/>
      <c r="F74" s="528"/>
      <c r="G74" s="528"/>
      <c r="H74" s="528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535"/>
      <c r="Z74" s="16"/>
    </row>
    <row r="75" spans="1:29" ht="12" thickBot="1">
      <c r="A75" s="550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535"/>
      <c r="Z75" s="16"/>
    </row>
    <row r="76" spans="1:29" ht="27.75" customHeight="1" thickTop="1">
      <c r="A76" s="638"/>
      <c r="B76" s="639"/>
      <c r="C76" s="639"/>
      <c r="D76" s="639"/>
      <c r="E76" s="639"/>
      <c r="F76" s="639"/>
      <c r="G76" s="640"/>
      <c r="H76" s="930" t="s">
        <v>148</v>
      </c>
      <c r="I76" s="930"/>
      <c r="J76" s="930"/>
      <c r="K76" s="930"/>
      <c r="L76" s="930"/>
      <c r="M76" s="930"/>
      <c r="N76" s="930"/>
      <c r="O76" s="930"/>
      <c r="P76" s="930"/>
      <c r="Q76" s="930"/>
      <c r="R76" s="930"/>
      <c r="S76" s="640"/>
      <c r="T76" s="931" t="s">
        <v>149</v>
      </c>
      <c r="U76" s="930"/>
      <c r="V76" s="930"/>
      <c r="W76" s="930"/>
      <c r="X76" s="930"/>
      <c r="Y76" s="932"/>
    </row>
    <row r="77" spans="1:29" ht="54.75" customHeight="1">
      <c r="A77" s="369" t="s">
        <v>150</v>
      </c>
      <c r="B77" s="370"/>
      <c r="C77" s="370"/>
      <c r="D77" s="370"/>
      <c r="E77" s="370"/>
      <c r="F77" s="370"/>
      <c r="G77" s="371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2" t="s">
        <v>151</v>
      </c>
      <c r="U77" s="370"/>
      <c r="V77" s="370"/>
      <c r="W77" s="370"/>
      <c r="X77" s="370"/>
      <c r="Y77" s="373"/>
    </row>
    <row r="78" spans="1:29" ht="54.75" customHeight="1">
      <c r="A78" s="374" t="s">
        <v>163</v>
      </c>
      <c r="B78" s="375"/>
      <c r="C78" s="375"/>
      <c r="D78" s="375"/>
      <c r="E78" s="375"/>
      <c r="F78" s="375"/>
      <c r="G78" s="376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7" t="s">
        <v>151</v>
      </c>
      <c r="U78" s="375"/>
      <c r="V78" s="375"/>
      <c r="W78" s="375"/>
      <c r="X78" s="375"/>
      <c r="Y78" s="378"/>
    </row>
    <row r="79" spans="1:29" ht="54.75" customHeight="1" thickBot="1">
      <c r="A79" s="385" t="s">
        <v>164</v>
      </c>
      <c r="B79" s="379"/>
      <c r="C79" s="379"/>
      <c r="D79" s="379"/>
      <c r="E79" s="379"/>
      <c r="F79" s="379"/>
      <c r="G79" s="380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81"/>
      <c r="U79" s="379"/>
      <c r="V79" s="379"/>
      <c r="W79" s="379"/>
      <c r="X79" s="379"/>
      <c r="Y79" s="382"/>
    </row>
    <row r="80" spans="1:29" ht="19.5" customHeight="1" thickTop="1">
      <c r="A80" s="1001" t="s">
        <v>165</v>
      </c>
      <c r="B80" s="1002"/>
      <c r="C80" s="1002"/>
      <c r="D80" s="1002"/>
      <c r="E80" s="1002"/>
      <c r="F80" s="1002"/>
      <c r="G80" s="1002"/>
      <c r="H80" s="1002"/>
      <c r="I80" s="1002"/>
      <c r="J80" s="1002"/>
      <c r="K80" s="1002"/>
      <c r="L80" s="1002"/>
      <c r="M80" s="1003"/>
      <c r="N80" s="904" t="s">
        <v>1</v>
      </c>
      <c r="O80" s="977"/>
      <c r="P80" s="977"/>
      <c r="Q80" s="978"/>
      <c r="R80" s="910" t="s">
        <v>2</v>
      </c>
      <c r="S80" s="977"/>
      <c r="T80" s="977"/>
      <c r="U80" s="977"/>
      <c r="V80" s="977"/>
      <c r="W80" s="977"/>
      <c r="X80" s="977"/>
      <c r="Y80" s="978"/>
    </row>
    <row r="81" spans="1:25" ht="19.5" customHeight="1">
      <c r="A81" s="919" t="s">
        <v>166</v>
      </c>
      <c r="B81" s="920"/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1"/>
      <c r="N81" s="972"/>
      <c r="O81" s="971"/>
      <c r="P81" s="971"/>
      <c r="Q81" s="975"/>
      <c r="R81" s="972"/>
      <c r="S81" s="971"/>
      <c r="T81" s="971"/>
      <c r="U81" s="971"/>
      <c r="V81" s="971"/>
      <c r="W81" s="971"/>
      <c r="X81" s="971"/>
      <c r="Y81" s="975"/>
    </row>
    <row r="82" spans="1:25" ht="15" customHeight="1" thickBot="1">
      <c r="A82" s="922"/>
      <c r="B82" s="996"/>
      <c r="C82" s="996"/>
      <c r="D82" s="996"/>
      <c r="E82" s="996"/>
      <c r="F82" s="996"/>
      <c r="G82" s="996"/>
      <c r="H82" s="996"/>
      <c r="I82" s="996"/>
      <c r="J82" s="996"/>
      <c r="K82" s="996"/>
      <c r="L82" s="996"/>
      <c r="M82" s="924"/>
      <c r="N82" s="972"/>
      <c r="O82" s="971"/>
      <c r="P82" s="971"/>
      <c r="Q82" s="975"/>
      <c r="R82" s="973"/>
      <c r="S82" s="974"/>
      <c r="T82" s="974"/>
      <c r="U82" s="974"/>
      <c r="V82" s="974"/>
      <c r="W82" s="974"/>
      <c r="X82" s="974"/>
      <c r="Y82" s="976"/>
    </row>
    <row r="83" spans="1:25" ht="15" customHeight="1" thickTop="1">
      <c r="A83" s="1009" t="s">
        <v>167</v>
      </c>
      <c r="B83" s="1010"/>
      <c r="C83" s="1010"/>
      <c r="D83" s="1010"/>
      <c r="E83" s="1010"/>
      <c r="F83" s="1010"/>
      <c r="G83" s="1010"/>
      <c r="H83" s="1010"/>
      <c r="I83" s="1010"/>
      <c r="J83" s="1010"/>
      <c r="K83" s="1010"/>
      <c r="L83" s="1010"/>
      <c r="M83" s="1011"/>
      <c r="N83" s="882" t="s">
        <v>4</v>
      </c>
      <c r="O83" s="971"/>
      <c r="P83" s="886">
        <f>P5+1</f>
        <v>42185</v>
      </c>
      <c r="Q83" s="975"/>
      <c r="R83" s="890" t="s">
        <v>152</v>
      </c>
      <c r="S83" s="977"/>
      <c r="T83" s="977"/>
      <c r="U83" s="977"/>
      <c r="V83" s="977"/>
      <c r="W83" s="977"/>
      <c r="X83" s="977"/>
      <c r="Y83" s="978"/>
    </row>
    <row r="84" spans="1:25" ht="12.75">
      <c r="A84" s="1009" t="s">
        <v>168</v>
      </c>
      <c r="B84" s="1010"/>
      <c r="C84" s="1010"/>
      <c r="D84" s="1010"/>
      <c r="E84" s="1010"/>
      <c r="F84" s="1010"/>
      <c r="G84" s="1010"/>
      <c r="H84" s="1010"/>
      <c r="I84" s="1010"/>
      <c r="J84" s="1010"/>
      <c r="K84" s="1010"/>
      <c r="L84" s="1010"/>
      <c r="M84" s="1011"/>
      <c r="N84" s="972"/>
      <c r="O84" s="971"/>
      <c r="P84" s="971"/>
      <c r="Q84" s="975"/>
      <c r="R84" s="972"/>
      <c r="S84" s="971"/>
      <c r="T84" s="971"/>
      <c r="U84" s="971"/>
      <c r="V84" s="971"/>
      <c r="W84" s="971"/>
      <c r="X84" s="971"/>
      <c r="Y84" s="975"/>
    </row>
    <row r="85" spans="1:25" ht="4.5" customHeight="1" thickBot="1">
      <c r="A85" s="8"/>
      <c r="B85" s="9"/>
      <c r="C85" s="9"/>
      <c r="D85" s="9"/>
      <c r="E85" s="406"/>
      <c r="F85" s="9"/>
      <c r="G85" s="9"/>
      <c r="H85" s="11"/>
      <c r="I85" s="12"/>
      <c r="J85" s="12"/>
      <c r="K85" s="12"/>
      <c r="L85" s="12"/>
      <c r="M85" s="13"/>
      <c r="N85" s="973"/>
      <c r="O85" s="974"/>
      <c r="P85" s="974"/>
      <c r="Q85" s="976"/>
      <c r="R85" s="973"/>
      <c r="S85" s="974"/>
      <c r="T85" s="974"/>
      <c r="U85" s="974"/>
      <c r="V85" s="974"/>
      <c r="W85" s="974"/>
      <c r="X85" s="974"/>
      <c r="Y85" s="976"/>
    </row>
    <row r="86" spans="1:25" ht="12" thickTop="1">
      <c r="A86" s="407"/>
      <c r="B86" s="408"/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9"/>
      <c r="S86" s="408"/>
      <c r="T86" s="408"/>
      <c r="U86" s="408"/>
      <c r="V86" s="408"/>
      <c r="W86" s="410"/>
      <c r="X86" s="408"/>
      <c r="Y86" s="411"/>
    </row>
    <row r="87" spans="1:25" ht="15">
      <c r="A87" s="145" t="s">
        <v>15</v>
      </c>
      <c r="B87" s="408"/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12" t="s">
        <v>16</v>
      </c>
      <c r="P87" s="408"/>
      <c r="Q87" s="408"/>
      <c r="R87" s="408"/>
      <c r="S87" s="408"/>
      <c r="T87" s="408"/>
      <c r="U87" s="408"/>
      <c r="V87" s="408"/>
      <c r="W87" s="410"/>
      <c r="X87" s="408"/>
      <c r="Y87" s="411"/>
    </row>
    <row r="88" spans="1:25" ht="15.75" thickBot="1">
      <c r="A88" s="149"/>
      <c r="B88" s="408"/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12"/>
      <c r="P88" s="408"/>
      <c r="Q88" s="408"/>
      <c r="R88" s="408"/>
      <c r="S88" s="408"/>
      <c r="T88" s="408"/>
      <c r="U88" s="408"/>
      <c r="V88" s="408"/>
      <c r="W88" s="408"/>
      <c r="X88" s="408"/>
      <c r="Y88" s="414"/>
    </row>
    <row r="89" spans="1:25" ht="36.75" customHeight="1" thickTop="1" thickBot="1">
      <c r="A89" s="979" t="s">
        <v>179</v>
      </c>
      <c r="B89" s="980"/>
      <c r="C89" s="981" t="s">
        <v>23</v>
      </c>
      <c r="D89" s="982"/>
      <c r="E89" s="982"/>
      <c r="F89" s="982"/>
      <c r="G89" s="982"/>
      <c r="H89" s="982"/>
      <c r="I89" s="983"/>
      <c r="J89" s="981" t="s">
        <v>24</v>
      </c>
      <c r="K89" s="983"/>
      <c r="L89" s="981" t="s">
        <v>25</v>
      </c>
      <c r="M89" s="984"/>
      <c r="N89" s="146"/>
      <c r="O89" s="394" t="s">
        <v>26</v>
      </c>
      <c r="P89" s="981" t="s">
        <v>199</v>
      </c>
      <c r="Q89" s="982"/>
      <c r="R89" s="983"/>
      <c r="S89" s="718"/>
      <c r="T89" s="396" t="s">
        <v>112</v>
      </c>
      <c r="U89" s="981" t="s">
        <v>201</v>
      </c>
      <c r="V89" s="983"/>
      <c r="W89" s="981" t="s">
        <v>202</v>
      </c>
      <c r="X89" s="982"/>
      <c r="Y89" s="984"/>
    </row>
    <row r="90" spans="1:25" ht="15" customHeight="1" thickTop="1">
      <c r="A90" s="415"/>
      <c r="B90" s="416"/>
      <c r="C90" s="417"/>
      <c r="D90" s="418"/>
      <c r="E90" s="418"/>
      <c r="F90" s="418"/>
      <c r="G90" s="418"/>
      <c r="H90" s="418"/>
      <c r="I90" s="418"/>
      <c r="J90" s="687">
        <v>0.14566999999999999</v>
      </c>
      <c r="K90" s="419"/>
      <c r="L90" s="370"/>
      <c r="M90" s="373"/>
      <c r="N90" s="16"/>
      <c r="O90" s="420"/>
      <c r="P90" s="372"/>
      <c r="Q90" s="421"/>
      <c r="R90" s="422"/>
      <c r="S90" s="423"/>
      <c r="T90" s="416"/>
      <c r="U90" s="424"/>
      <c r="V90" s="425"/>
      <c r="W90" s="426"/>
      <c r="X90" s="427"/>
      <c r="Y90" s="428"/>
    </row>
    <row r="91" spans="1:25" ht="15" customHeight="1">
      <c r="A91" s="1049" t="s">
        <v>220</v>
      </c>
      <c r="B91" s="1050"/>
      <c r="C91" s="398" t="s">
        <v>176</v>
      </c>
      <c r="D91" s="401"/>
      <c r="E91" s="402"/>
      <c r="F91" s="402"/>
      <c r="G91" s="402"/>
      <c r="H91" s="402"/>
      <c r="I91" s="402"/>
      <c r="J91" s="705">
        <f>'[7]M.(10)'!$Q$20*J90</f>
        <v>1.15468705044</v>
      </c>
      <c r="K91" s="719" t="s">
        <v>193</v>
      </c>
      <c r="L91" s="1025"/>
      <c r="M91" s="1026"/>
      <c r="N91" s="16"/>
      <c r="O91" s="641">
        <v>1</v>
      </c>
      <c r="P91" s="555" t="s">
        <v>37</v>
      </c>
      <c r="Q91" s="551"/>
      <c r="R91" s="551"/>
      <c r="S91" s="552"/>
      <c r="T91" s="553">
        <v>1</v>
      </c>
      <c r="U91" s="957" t="s">
        <v>185</v>
      </c>
      <c r="V91" s="958"/>
      <c r="W91" s="959" t="s">
        <v>186</v>
      </c>
      <c r="X91" s="960"/>
      <c r="Y91" s="961"/>
    </row>
    <row r="92" spans="1:25" ht="15" customHeight="1">
      <c r="A92" s="1045" t="s">
        <v>219</v>
      </c>
      <c r="B92" s="1046"/>
      <c r="C92" s="637" t="s">
        <v>211</v>
      </c>
      <c r="D92" s="401"/>
      <c r="E92" s="402"/>
      <c r="F92" s="402"/>
      <c r="G92" s="402"/>
      <c r="H92" s="402"/>
      <c r="I92" s="402"/>
      <c r="J92" s="705">
        <f>'[7]M.(10)'!$Q$24*J90</f>
        <v>214.81048353088704</v>
      </c>
      <c r="K92" s="719" t="s">
        <v>194</v>
      </c>
      <c r="L92" s="711"/>
      <c r="M92" s="712"/>
      <c r="N92" s="433"/>
      <c r="O92" s="641">
        <v>2</v>
      </c>
      <c r="P92" s="680" t="s">
        <v>188</v>
      </c>
      <c r="Q92" s="554"/>
      <c r="R92" s="554"/>
      <c r="S92" s="552"/>
      <c r="T92" s="553">
        <v>1</v>
      </c>
      <c r="U92" s="957" t="s">
        <v>185</v>
      </c>
      <c r="V92" s="958"/>
      <c r="W92" s="959" t="s">
        <v>186</v>
      </c>
      <c r="X92" s="960"/>
      <c r="Y92" s="961"/>
    </row>
    <row r="93" spans="1:25" ht="15" customHeight="1">
      <c r="A93" s="1045" t="s">
        <v>218</v>
      </c>
      <c r="B93" s="1046"/>
      <c r="C93" s="637" t="s">
        <v>181</v>
      </c>
      <c r="D93" s="401"/>
      <c r="E93" s="402"/>
      <c r="F93" s="402"/>
      <c r="G93" s="402"/>
      <c r="H93" s="402"/>
      <c r="I93" s="402"/>
      <c r="J93" s="705">
        <f>'[7]M.(10)'!$Q$27*J90</f>
        <v>98.896983578749996</v>
      </c>
      <c r="K93" s="719" t="s">
        <v>215</v>
      </c>
      <c r="L93" s="711"/>
      <c r="M93" s="712"/>
      <c r="N93" s="433"/>
      <c r="O93" s="641">
        <v>3</v>
      </c>
      <c r="P93" s="556" t="s">
        <v>187</v>
      </c>
      <c r="Q93" s="554"/>
      <c r="R93" s="554"/>
      <c r="S93" s="552"/>
      <c r="T93" s="553">
        <v>1</v>
      </c>
      <c r="U93" s="957" t="s">
        <v>185</v>
      </c>
      <c r="V93" s="958"/>
      <c r="W93" s="959" t="s">
        <v>186</v>
      </c>
      <c r="X93" s="960"/>
      <c r="Y93" s="961"/>
    </row>
    <row r="94" spans="1:25" ht="15" customHeight="1">
      <c r="A94" s="1045" t="s">
        <v>222</v>
      </c>
      <c r="B94" s="1046"/>
      <c r="C94" s="637" t="s">
        <v>54</v>
      </c>
      <c r="D94" s="401"/>
      <c r="E94" s="402"/>
      <c r="F94" s="402"/>
      <c r="G94" s="402"/>
      <c r="H94" s="402"/>
      <c r="I94" s="402"/>
      <c r="J94" s="706">
        <f>'[7]M.(10)'!$Q$28*J90</f>
        <v>222.51092499999999</v>
      </c>
      <c r="K94" s="719" t="s">
        <v>194</v>
      </c>
      <c r="L94" s="711"/>
      <c r="M94" s="712"/>
      <c r="N94" s="433"/>
      <c r="O94" s="641">
        <v>4</v>
      </c>
      <c r="P94" s="583" t="s">
        <v>191</v>
      </c>
      <c r="Q94" s="584"/>
      <c r="R94" s="584"/>
      <c r="S94" s="552"/>
      <c r="T94" s="585">
        <v>5</v>
      </c>
      <c r="U94" s="957" t="s">
        <v>185</v>
      </c>
      <c r="V94" s="958"/>
      <c r="W94" s="959" t="s">
        <v>186</v>
      </c>
      <c r="X94" s="960"/>
      <c r="Y94" s="961"/>
    </row>
    <row r="95" spans="1:25" ht="15" customHeight="1">
      <c r="A95" s="1047" t="s">
        <v>223</v>
      </c>
      <c r="B95" s="1048"/>
      <c r="C95" s="696" t="s">
        <v>217</v>
      </c>
      <c r="D95" s="697"/>
      <c r="E95" s="698"/>
      <c r="F95" s="698"/>
      <c r="G95" s="698"/>
      <c r="H95" s="698"/>
      <c r="I95" s="698"/>
      <c r="J95" s="707">
        <f>'[7]M.(10)'!$Q$34*J90</f>
        <v>63.489884931199995</v>
      </c>
      <c r="K95" s="719" t="s">
        <v>215</v>
      </c>
      <c r="L95" s="999"/>
      <c r="M95" s="1000"/>
      <c r="N95" s="442"/>
      <c r="O95" s="642"/>
      <c r="P95" s="587"/>
      <c r="Q95" s="588"/>
      <c r="R95" s="589"/>
      <c r="S95" s="590"/>
      <c r="T95" s="591"/>
      <c r="U95" s="957"/>
      <c r="V95" s="958"/>
      <c r="W95" s="959"/>
      <c r="X95" s="960"/>
      <c r="Y95" s="961"/>
    </row>
    <row r="96" spans="1:25" ht="15" customHeight="1">
      <c r="A96" s="1047" t="s">
        <v>224</v>
      </c>
      <c r="B96" s="1048"/>
      <c r="C96" s="696" t="s">
        <v>74</v>
      </c>
      <c r="D96" s="697"/>
      <c r="E96" s="698"/>
      <c r="F96" s="698"/>
      <c r="G96" s="698"/>
      <c r="H96" s="698"/>
      <c r="I96" s="698"/>
      <c r="J96" s="707">
        <f>'[7]M.(10)'!$Q$44*J90</f>
        <v>21.621519781817529</v>
      </c>
      <c r="K96" s="719" t="s">
        <v>215</v>
      </c>
      <c r="L96" s="999"/>
      <c r="M96" s="1000"/>
      <c r="N96" s="442"/>
      <c r="O96" s="586"/>
      <c r="P96" s="584"/>
      <c r="Q96" s="588"/>
      <c r="R96" s="592"/>
      <c r="S96" s="590"/>
      <c r="T96" s="593"/>
      <c r="U96" s="957"/>
      <c r="V96" s="958"/>
      <c r="W96" s="959"/>
      <c r="X96" s="960"/>
      <c r="Y96" s="961"/>
    </row>
    <row r="97" spans="1:25" ht="15" customHeight="1">
      <c r="A97" s="1047"/>
      <c r="B97" s="1048"/>
      <c r="C97" s="696"/>
      <c r="D97" s="697"/>
      <c r="E97" s="698"/>
      <c r="F97" s="698"/>
      <c r="G97" s="698"/>
      <c r="H97" s="698"/>
      <c r="I97" s="698"/>
      <c r="J97" s="704"/>
      <c r="K97" s="719"/>
      <c r="L97" s="999"/>
      <c r="M97" s="1000"/>
      <c r="N97" s="451"/>
      <c r="O97" s="586"/>
      <c r="P97" s="594"/>
      <c r="Q97" s="595"/>
      <c r="R97" s="596"/>
      <c r="S97" s="590"/>
      <c r="T97" s="597"/>
      <c r="U97" s="957"/>
      <c r="V97" s="958"/>
      <c r="W97" s="959"/>
      <c r="X97" s="960"/>
      <c r="Y97" s="961"/>
    </row>
    <row r="98" spans="1:25" ht="15" customHeight="1">
      <c r="A98" s="1047"/>
      <c r="B98" s="1048"/>
      <c r="C98" s="696"/>
      <c r="D98" s="697"/>
      <c r="E98" s="698"/>
      <c r="F98" s="698"/>
      <c r="G98" s="698"/>
      <c r="H98" s="698"/>
      <c r="I98" s="698"/>
      <c r="J98" s="704"/>
      <c r="K98" s="719"/>
      <c r="L98" s="999"/>
      <c r="M98" s="1000"/>
      <c r="N98" s="451"/>
      <c r="O98" s="586"/>
      <c r="P98" s="583"/>
      <c r="Q98" s="588"/>
      <c r="R98" s="592"/>
      <c r="S98" s="590"/>
      <c r="T98" s="597"/>
      <c r="U98" s="957"/>
      <c r="V98" s="958"/>
      <c r="W98" s="959"/>
      <c r="X98" s="960"/>
      <c r="Y98" s="961"/>
    </row>
    <row r="99" spans="1:25" ht="15" customHeight="1">
      <c r="A99" s="985"/>
      <c r="B99" s="986"/>
      <c r="C99" s="443"/>
      <c r="D99" s="444"/>
      <c r="E99" s="445"/>
      <c r="F99" s="445"/>
      <c r="G99" s="445"/>
      <c r="H99" s="445"/>
      <c r="I99" s="445"/>
      <c r="J99" s="96"/>
      <c r="K99" s="450"/>
      <c r="L99" s="999"/>
      <c r="M99" s="1000"/>
      <c r="N99" s="451"/>
      <c r="O99" s="586"/>
      <c r="P99" s="598"/>
      <c r="Q99" s="596"/>
      <c r="R99" s="596"/>
      <c r="S99" s="590"/>
      <c r="T99" s="591"/>
      <c r="U99" s="957"/>
      <c r="V99" s="958"/>
      <c r="W99" s="959"/>
      <c r="X99" s="960"/>
      <c r="Y99" s="961"/>
    </row>
    <row r="100" spans="1:25" ht="15" customHeight="1">
      <c r="A100" s="985"/>
      <c r="B100" s="986"/>
      <c r="C100" s="443"/>
      <c r="D100" s="444"/>
      <c r="E100" s="445"/>
      <c r="F100" s="445"/>
      <c r="G100" s="445"/>
      <c r="H100" s="445"/>
      <c r="I100" s="445"/>
      <c r="J100" s="96"/>
      <c r="K100" s="450"/>
      <c r="L100" s="999"/>
      <c r="M100" s="1000"/>
      <c r="N100" s="451"/>
      <c r="O100" s="586"/>
      <c r="P100" s="599"/>
      <c r="Q100" s="592"/>
      <c r="R100" s="592"/>
      <c r="S100" s="590"/>
      <c r="T100" s="591"/>
      <c r="U100" s="957"/>
      <c r="V100" s="958"/>
      <c r="W100" s="959"/>
      <c r="X100" s="960"/>
      <c r="Y100" s="961"/>
    </row>
    <row r="101" spans="1:25" ht="15" customHeight="1">
      <c r="A101" s="985"/>
      <c r="B101" s="986"/>
      <c r="C101" s="443"/>
      <c r="D101" s="444"/>
      <c r="E101" s="445"/>
      <c r="F101" s="445"/>
      <c r="G101" s="445"/>
      <c r="H101" s="445"/>
      <c r="I101" s="445"/>
      <c r="J101" s="96"/>
      <c r="K101" s="450"/>
      <c r="L101" s="999"/>
      <c r="M101" s="1000"/>
      <c r="N101" s="451"/>
      <c r="O101" s="586"/>
      <c r="P101" s="599"/>
      <c r="Q101" s="600"/>
      <c r="R101" s="600"/>
      <c r="S101" s="590"/>
      <c r="T101" s="591"/>
      <c r="U101" s="957"/>
      <c r="V101" s="958"/>
      <c r="W101" s="959"/>
      <c r="X101" s="960"/>
      <c r="Y101" s="961"/>
    </row>
    <row r="102" spans="1:25" ht="15" customHeight="1">
      <c r="A102" s="985"/>
      <c r="B102" s="986"/>
      <c r="C102" s="443"/>
      <c r="D102" s="444"/>
      <c r="E102" s="445"/>
      <c r="F102" s="445"/>
      <c r="G102" s="445"/>
      <c r="H102" s="445"/>
      <c r="I102" s="445"/>
      <c r="J102" s="96"/>
      <c r="K102" s="450"/>
      <c r="L102" s="999"/>
      <c r="M102" s="1000"/>
      <c r="N102" s="16"/>
      <c r="O102" s="586"/>
      <c r="P102" s="601"/>
      <c r="Q102" s="599"/>
      <c r="R102" s="599"/>
      <c r="S102" s="552"/>
      <c r="T102" s="591"/>
      <c r="U102" s="957"/>
      <c r="V102" s="958"/>
      <c r="W102" s="959"/>
      <c r="X102" s="960"/>
      <c r="Y102" s="961"/>
    </row>
    <row r="103" spans="1:25" ht="15" customHeight="1">
      <c r="A103" s="985"/>
      <c r="B103" s="986"/>
      <c r="C103" s="443"/>
      <c r="D103" s="444"/>
      <c r="E103" s="445"/>
      <c r="F103" s="445"/>
      <c r="G103" s="445"/>
      <c r="H103" s="445"/>
      <c r="I103" s="445"/>
      <c r="J103" s="96"/>
      <c r="K103" s="450"/>
      <c r="L103" s="999"/>
      <c r="M103" s="1000"/>
      <c r="N103" s="16"/>
      <c r="O103" s="586"/>
      <c r="P103" s="599"/>
      <c r="Q103" s="599"/>
      <c r="R103" s="599"/>
      <c r="S103" s="552"/>
      <c r="T103" s="591"/>
      <c r="U103" s="957"/>
      <c r="V103" s="958"/>
      <c r="W103" s="959"/>
      <c r="X103" s="960"/>
      <c r="Y103" s="961"/>
    </row>
    <row r="104" spans="1:25" ht="15" customHeight="1">
      <c r="A104" s="985"/>
      <c r="B104" s="986"/>
      <c r="C104" s="443"/>
      <c r="D104" s="444"/>
      <c r="E104" s="445"/>
      <c r="F104" s="445"/>
      <c r="G104" s="445"/>
      <c r="H104" s="445"/>
      <c r="I104" s="445"/>
      <c r="J104" s="96"/>
      <c r="K104" s="450"/>
      <c r="L104" s="999"/>
      <c r="M104" s="1000"/>
      <c r="N104" s="16"/>
      <c r="O104" s="586"/>
      <c r="P104" s="599"/>
      <c r="Q104" s="584"/>
      <c r="R104" s="584"/>
      <c r="S104" s="552"/>
      <c r="T104" s="597"/>
      <c r="U104" s="957"/>
      <c r="V104" s="958"/>
      <c r="W104" s="959"/>
      <c r="X104" s="960"/>
      <c r="Y104" s="961"/>
    </row>
    <row r="105" spans="1:25" ht="15" customHeight="1">
      <c r="A105" s="985"/>
      <c r="B105" s="986"/>
      <c r="C105" s="443"/>
      <c r="D105" s="444"/>
      <c r="E105" s="445"/>
      <c r="F105" s="445"/>
      <c r="G105" s="445"/>
      <c r="H105" s="445"/>
      <c r="I105" s="445"/>
      <c r="J105" s="96"/>
      <c r="K105" s="450"/>
      <c r="L105" s="999"/>
      <c r="M105" s="1000"/>
      <c r="N105" s="16"/>
      <c r="O105" s="602"/>
      <c r="P105" s="603"/>
      <c r="Q105" s="604"/>
      <c r="R105" s="605"/>
      <c r="S105" s="552"/>
      <c r="T105" s="606"/>
      <c r="U105" s="957"/>
      <c r="V105" s="958"/>
      <c r="W105" s="959"/>
      <c r="X105" s="960"/>
      <c r="Y105" s="961"/>
    </row>
    <row r="106" spans="1:25" ht="15" customHeight="1" thickBot="1">
      <c r="A106" s="461"/>
      <c r="B106" s="462"/>
      <c r="C106" s="463"/>
      <c r="D106" s="464"/>
      <c r="E106" s="464"/>
      <c r="F106" s="464"/>
      <c r="G106" s="464"/>
      <c r="H106" s="464"/>
      <c r="I106" s="464"/>
      <c r="J106" s="465"/>
      <c r="K106" s="466"/>
      <c r="L106" s="379"/>
      <c r="M106" s="382"/>
      <c r="N106" s="16"/>
      <c r="O106" s="602"/>
      <c r="P106" s="603"/>
      <c r="Q106" s="604"/>
      <c r="R106" s="605"/>
      <c r="S106" s="552"/>
      <c r="T106" s="607"/>
      <c r="U106" s="957"/>
      <c r="V106" s="958"/>
      <c r="W106" s="959"/>
      <c r="X106" s="960"/>
      <c r="Y106" s="961"/>
    </row>
    <row r="107" spans="1:25" ht="15" customHeight="1" thickTop="1">
      <c r="A107" s="143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6"/>
      <c r="O107" s="602"/>
      <c r="P107" s="603"/>
      <c r="Q107" s="604"/>
      <c r="R107" s="605"/>
      <c r="S107" s="552"/>
      <c r="T107" s="607"/>
      <c r="U107" s="957"/>
      <c r="V107" s="958"/>
      <c r="W107" s="959"/>
      <c r="X107" s="960"/>
      <c r="Y107" s="961"/>
    </row>
    <row r="108" spans="1:25" ht="15" customHeight="1">
      <c r="A108" s="145" t="s">
        <v>63</v>
      </c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6"/>
      <c r="O108" s="602"/>
      <c r="P108" s="603"/>
      <c r="Q108" s="604"/>
      <c r="R108" s="605"/>
      <c r="S108" s="552"/>
      <c r="T108" s="608"/>
      <c r="U108" s="957"/>
      <c r="V108" s="958"/>
      <c r="W108" s="959"/>
      <c r="X108" s="960"/>
      <c r="Y108" s="961"/>
    </row>
    <row r="109" spans="1:25" ht="15" customHeight="1" thickBot="1">
      <c r="A109" s="149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6"/>
      <c r="O109" s="602"/>
      <c r="P109" s="603"/>
      <c r="Q109" s="604"/>
      <c r="R109" s="605"/>
      <c r="S109" s="552"/>
      <c r="T109" s="609"/>
      <c r="U109" s="957"/>
      <c r="V109" s="958"/>
      <c r="W109" s="959"/>
      <c r="X109" s="960"/>
      <c r="Y109" s="961"/>
    </row>
    <row r="110" spans="1:25" ht="15" customHeight="1" thickTop="1">
      <c r="A110" s="962" t="s">
        <v>26</v>
      </c>
      <c r="B110" s="943"/>
      <c r="C110" s="965" t="s">
        <v>196</v>
      </c>
      <c r="D110" s="965"/>
      <c r="E110" s="965"/>
      <c r="F110" s="965"/>
      <c r="G110" s="965"/>
      <c r="H110" s="965"/>
      <c r="I110" s="965"/>
      <c r="J110" s="967" t="s">
        <v>197</v>
      </c>
      <c r="K110" s="967"/>
      <c r="L110" s="967" t="s">
        <v>198</v>
      </c>
      <c r="M110" s="969"/>
      <c r="N110" s="16"/>
      <c r="O110" s="602" t="str">
        <f>IF(U110=0,"",O109+1)</f>
        <v/>
      </c>
      <c r="P110" s="610" t="str">
        <f>IF(U110=0,"",HLOOKUP(LARGE(#REF!,#REF!),#REF!,3,FALSE))</f>
        <v/>
      </c>
      <c r="Q110" s="610"/>
      <c r="R110" s="611"/>
      <c r="S110" s="604"/>
      <c r="T110" s="605"/>
      <c r="U110" s="957"/>
      <c r="V110" s="958"/>
      <c r="W110" s="959"/>
      <c r="X110" s="960"/>
      <c r="Y110" s="961"/>
    </row>
    <row r="111" spans="1:25" ht="15" customHeight="1" thickBot="1">
      <c r="A111" s="963"/>
      <c r="B111" s="964"/>
      <c r="C111" s="966"/>
      <c r="D111" s="966"/>
      <c r="E111" s="966"/>
      <c r="F111" s="966"/>
      <c r="G111" s="966"/>
      <c r="H111" s="966"/>
      <c r="I111" s="966"/>
      <c r="J111" s="968"/>
      <c r="K111" s="968"/>
      <c r="L111" s="968"/>
      <c r="M111" s="970"/>
      <c r="N111" s="16"/>
      <c r="O111" s="612"/>
      <c r="P111" s="610"/>
      <c r="Q111" s="610"/>
      <c r="R111" s="610"/>
      <c r="S111" s="610"/>
      <c r="T111" s="643"/>
      <c r="U111" s="713"/>
      <c r="V111" s="714"/>
      <c r="W111" s="715"/>
      <c r="X111" s="716"/>
      <c r="Y111" s="717"/>
    </row>
    <row r="112" spans="1:25" ht="15" customHeight="1" thickTop="1">
      <c r="A112" s="415"/>
      <c r="B112" s="416"/>
      <c r="C112" s="472"/>
      <c r="D112" s="421"/>
      <c r="E112" s="421"/>
      <c r="F112" s="421"/>
      <c r="G112" s="421"/>
      <c r="H112" s="421"/>
      <c r="I112" s="422"/>
      <c r="J112" s="473"/>
      <c r="K112" s="416"/>
      <c r="L112" s="370"/>
      <c r="M112" s="373"/>
      <c r="N112" s="16"/>
      <c r="O112" s="612"/>
      <c r="P112" s="613"/>
      <c r="Q112" s="610"/>
      <c r="R112" s="610"/>
      <c r="S112" s="614"/>
      <c r="T112" s="615"/>
      <c r="U112" s="957"/>
      <c r="V112" s="958"/>
      <c r="W112" s="959"/>
      <c r="X112" s="960"/>
      <c r="Y112" s="961"/>
    </row>
    <row r="113" spans="1:25" ht="15" customHeight="1">
      <c r="A113" s="1012">
        <v>1</v>
      </c>
      <c r="B113" s="1013"/>
      <c r="C113" s="561" t="s">
        <v>189</v>
      </c>
      <c r="D113" s="562"/>
      <c r="E113" s="563"/>
      <c r="F113" s="563"/>
      <c r="G113" s="563"/>
      <c r="H113" s="563"/>
      <c r="I113" s="564"/>
      <c r="J113" s="565">
        <f>J94</f>
        <v>222.51092499999999</v>
      </c>
      <c r="K113" s="719" t="s">
        <v>193</v>
      </c>
      <c r="L113" s="624">
        <f>J113</f>
        <v>222.51092499999999</v>
      </c>
      <c r="M113" s="628" t="s">
        <v>193</v>
      </c>
      <c r="N113" s="16"/>
      <c r="O113" s="602"/>
      <c r="P113" s="603"/>
      <c r="Q113" s="604"/>
      <c r="R113" s="604"/>
      <c r="S113" s="616"/>
      <c r="T113" s="617"/>
      <c r="U113" s="957"/>
      <c r="V113" s="958"/>
      <c r="W113" s="959"/>
      <c r="X113" s="960"/>
      <c r="Y113" s="961"/>
    </row>
    <row r="114" spans="1:25" ht="15" customHeight="1">
      <c r="A114" s="1012">
        <v>2</v>
      </c>
      <c r="B114" s="1013"/>
      <c r="C114" s="566" t="s">
        <v>192</v>
      </c>
      <c r="D114" s="562"/>
      <c r="E114" s="567"/>
      <c r="F114" s="562"/>
      <c r="G114" s="562"/>
      <c r="H114" s="562"/>
      <c r="I114" s="568"/>
      <c r="J114" s="569"/>
      <c r="K114" s="719" t="s">
        <v>193</v>
      </c>
      <c r="L114" s="624">
        <f t="shared" ref="L114:L115" si="1">J114</f>
        <v>0</v>
      </c>
      <c r="M114" s="628" t="s">
        <v>193</v>
      </c>
      <c r="N114" s="16"/>
      <c r="O114" s="602"/>
      <c r="P114" s="603"/>
      <c r="Q114" s="604"/>
      <c r="R114" s="604"/>
      <c r="S114" s="616"/>
      <c r="T114" s="617"/>
      <c r="U114" s="957"/>
      <c r="V114" s="958"/>
      <c r="W114" s="959"/>
      <c r="X114" s="960"/>
      <c r="Y114" s="961"/>
    </row>
    <row r="115" spans="1:25" ht="15" customHeight="1">
      <c r="A115" s="1012">
        <v>3</v>
      </c>
      <c r="B115" s="1013"/>
      <c r="C115" s="566" t="s">
        <v>190</v>
      </c>
      <c r="D115" s="562"/>
      <c r="E115" s="570"/>
      <c r="F115" s="562"/>
      <c r="G115" s="562"/>
      <c r="H115" s="562"/>
      <c r="I115" s="568"/>
      <c r="J115" s="571">
        <f>J92</f>
        <v>214.81048353088704</v>
      </c>
      <c r="K115" s="719" t="s">
        <v>193</v>
      </c>
      <c r="L115" s="624">
        <f t="shared" si="1"/>
        <v>214.81048353088704</v>
      </c>
      <c r="M115" s="628" t="s">
        <v>193</v>
      </c>
      <c r="N115" s="16"/>
      <c r="O115" s="602"/>
      <c r="P115" s="603"/>
      <c r="Q115" s="604"/>
      <c r="R115" s="604"/>
      <c r="S115" s="616"/>
      <c r="T115" s="617"/>
      <c r="U115" s="957"/>
      <c r="V115" s="958"/>
      <c r="W115" s="959"/>
      <c r="X115" s="960"/>
      <c r="Y115" s="961"/>
    </row>
    <row r="116" spans="1:25" ht="15" customHeight="1">
      <c r="A116" s="1012"/>
      <c r="B116" s="1013"/>
      <c r="C116" s="573"/>
      <c r="D116" s="574"/>
      <c r="E116" s="574"/>
      <c r="F116" s="574"/>
      <c r="G116" s="574"/>
      <c r="H116" s="574"/>
      <c r="I116" s="574"/>
      <c r="J116" s="575"/>
      <c r="K116" s="578"/>
      <c r="L116" s="625"/>
      <c r="M116" s="623"/>
      <c r="N116" s="16"/>
      <c r="O116" s="602"/>
      <c r="P116" s="603"/>
      <c r="Q116" s="604"/>
      <c r="R116" s="604"/>
      <c r="S116" s="616"/>
      <c r="T116" s="617"/>
      <c r="U116" s="957"/>
      <c r="V116" s="958"/>
      <c r="W116" s="959"/>
      <c r="X116" s="960"/>
      <c r="Y116" s="961"/>
    </row>
    <row r="117" spans="1:25" ht="15" customHeight="1">
      <c r="A117" s="1012"/>
      <c r="B117" s="1013"/>
      <c r="C117" s="576"/>
      <c r="D117" s="570"/>
      <c r="E117" s="562"/>
      <c r="F117" s="562"/>
      <c r="G117" s="562"/>
      <c r="H117" s="562"/>
      <c r="I117" s="568"/>
      <c r="J117" s="577"/>
      <c r="K117" s="578"/>
      <c r="L117" s="625"/>
      <c r="M117" s="623"/>
      <c r="N117" s="16"/>
      <c r="O117" s="602"/>
      <c r="P117" s="603"/>
      <c r="Q117" s="604"/>
      <c r="R117" s="604"/>
      <c r="S117" s="616"/>
      <c r="T117" s="617"/>
      <c r="U117" s="957"/>
      <c r="V117" s="958"/>
      <c r="W117" s="959"/>
      <c r="X117" s="960"/>
      <c r="Y117" s="961"/>
    </row>
    <row r="118" spans="1:25" ht="15" customHeight="1">
      <c r="A118" s="1012"/>
      <c r="B118" s="1013"/>
      <c r="C118" s="579"/>
      <c r="D118" s="580"/>
      <c r="E118" s="562"/>
      <c r="F118" s="562"/>
      <c r="G118" s="562"/>
      <c r="H118" s="562"/>
      <c r="I118" s="568"/>
      <c r="J118" s="581"/>
      <c r="K118" s="582"/>
      <c r="L118" s="625"/>
      <c r="M118" s="623"/>
      <c r="N118" s="16"/>
      <c r="O118" s="602"/>
      <c r="P118" s="603"/>
      <c r="Q118" s="604"/>
      <c r="R118" s="604"/>
      <c r="S118" s="616"/>
      <c r="T118" s="617"/>
      <c r="U118" s="957"/>
      <c r="V118" s="958"/>
      <c r="W118" s="959"/>
      <c r="X118" s="960"/>
      <c r="Y118" s="961"/>
    </row>
    <row r="119" spans="1:25" ht="15" customHeight="1" thickBot="1">
      <c r="A119" s="478"/>
      <c r="B119" s="492"/>
      <c r="C119" s="493"/>
      <c r="D119" s="494"/>
      <c r="E119" s="479"/>
      <c r="F119" s="479"/>
      <c r="G119" s="479"/>
      <c r="H119" s="479"/>
      <c r="I119" s="483"/>
      <c r="J119" s="495"/>
      <c r="K119" s="482"/>
      <c r="L119" s="626"/>
      <c r="M119" s="627"/>
      <c r="N119" s="16"/>
      <c r="O119" s="618"/>
      <c r="P119" s="619"/>
      <c r="Q119" s="620"/>
      <c r="R119" s="620"/>
      <c r="S119" s="621"/>
      <c r="T119" s="622"/>
      <c r="U119" s="1014"/>
      <c r="V119" s="1015"/>
      <c r="W119" s="1016"/>
      <c r="X119" s="1017"/>
      <c r="Y119" s="1018"/>
    </row>
    <row r="120" spans="1:25" ht="15" customHeight="1" thickTop="1">
      <c r="A120" s="478"/>
      <c r="B120" s="492"/>
      <c r="C120" s="496"/>
      <c r="D120" s="490"/>
      <c r="E120" s="479"/>
      <c r="F120" s="479"/>
      <c r="G120" s="479"/>
      <c r="H120" s="479"/>
      <c r="I120" s="483"/>
      <c r="J120" s="495"/>
      <c r="K120" s="491"/>
      <c r="L120" s="626"/>
      <c r="M120" s="627"/>
      <c r="N120" s="16"/>
      <c r="O120" s="497"/>
      <c r="P120" s="497"/>
      <c r="Q120" s="497"/>
      <c r="R120" s="497"/>
      <c r="S120" s="497"/>
      <c r="T120" s="497"/>
      <c r="U120" s="497"/>
      <c r="V120" s="497"/>
      <c r="W120" s="497"/>
      <c r="X120" s="497"/>
      <c r="Y120" s="498"/>
    </row>
    <row r="121" spans="1:25" ht="15" customHeight="1">
      <c r="A121" s="478"/>
      <c r="B121" s="499"/>
      <c r="C121" s="500"/>
      <c r="D121" s="501"/>
      <c r="E121" s="502"/>
      <c r="F121" s="487"/>
      <c r="G121" s="479"/>
      <c r="H121" s="479"/>
      <c r="I121" s="483"/>
      <c r="J121" s="495"/>
      <c r="K121" s="503"/>
      <c r="L121" s="626"/>
      <c r="M121" s="627"/>
      <c r="N121" s="16"/>
      <c r="O121" s="146" t="s">
        <v>92</v>
      </c>
      <c r="P121" s="504"/>
      <c r="Q121" s="504"/>
      <c r="R121" s="504"/>
      <c r="S121" s="504"/>
      <c r="T121" s="504"/>
      <c r="U121" s="504"/>
      <c r="V121" s="504"/>
      <c r="W121" s="504"/>
      <c r="X121" s="504"/>
      <c r="Y121" s="505"/>
    </row>
    <row r="122" spans="1:25" ht="15" customHeight="1" thickBot="1">
      <c r="A122" s="478"/>
      <c r="B122" s="492"/>
      <c r="C122" s="506"/>
      <c r="D122" s="494"/>
      <c r="E122" s="507"/>
      <c r="F122" s="487"/>
      <c r="G122" s="479"/>
      <c r="H122" s="479"/>
      <c r="I122" s="483"/>
      <c r="J122" s="508"/>
      <c r="K122" s="486"/>
      <c r="L122" s="626"/>
      <c r="M122" s="627"/>
      <c r="N122" s="16"/>
      <c r="O122" s="509"/>
      <c r="P122" s="509"/>
      <c r="Q122" s="509"/>
      <c r="R122" s="509"/>
      <c r="S122" s="509"/>
      <c r="T122" s="509"/>
      <c r="U122" s="509"/>
      <c r="V122" s="509"/>
      <c r="W122" s="504"/>
      <c r="X122" s="504"/>
      <c r="Y122" s="505"/>
    </row>
    <row r="123" spans="1:25" ht="15" customHeight="1" thickTop="1" thickBot="1">
      <c r="A123" s="478"/>
      <c r="B123" s="503"/>
      <c r="C123" s="510"/>
      <c r="D123" s="479"/>
      <c r="E123" s="479"/>
      <c r="F123" s="479"/>
      <c r="G123" s="479"/>
      <c r="H123" s="479"/>
      <c r="I123" s="483"/>
      <c r="J123" s="511"/>
      <c r="K123" s="503"/>
      <c r="L123" s="626"/>
      <c r="M123" s="627"/>
      <c r="N123" s="16"/>
      <c r="O123" s="825" t="s">
        <v>26</v>
      </c>
      <c r="P123" s="827" t="s">
        <v>203</v>
      </c>
      <c r="Q123" s="828"/>
      <c r="R123" s="828"/>
      <c r="S123" s="237"/>
      <c r="T123" s="946" t="s">
        <v>200</v>
      </c>
      <c r="U123" s="948" t="s">
        <v>201</v>
      </c>
      <c r="V123" s="948"/>
      <c r="W123" s="950"/>
      <c r="X123" s="951"/>
      <c r="Y123" s="952"/>
    </row>
    <row r="124" spans="1:25" ht="15" customHeight="1" thickBot="1">
      <c r="A124" s="478"/>
      <c r="B124" s="503"/>
      <c r="C124" s="510"/>
      <c r="D124" s="479"/>
      <c r="E124" s="479"/>
      <c r="F124" s="479"/>
      <c r="G124" s="479"/>
      <c r="H124" s="479"/>
      <c r="I124" s="483"/>
      <c r="J124" s="511"/>
      <c r="K124" s="503"/>
      <c r="L124" s="626"/>
      <c r="M124" s="627"/>
      <c r="N124" s="16"/>
      <c r="O124" s="826"/>
      <c r="P124" s="829"/>
      <c r="Q124" s="830"/>
      <c r="R124" s="830"/>
      <c r="S124" s="239"/>
      <c r="T124" s="947"/>
      <c r="U124" s="949"/>
      <c r="V124" s="949"/>
      <c r="W124" s="950"/>
      <c r="X124" s="951"/>
      <c r="Y124" s="952"/>
    </row>
    <row r="125" spans="1:25" ht="15" customHeight="1" thickTop="1" thickBot="1">
      <c r="A125" s="513"/>
      <c r="B125" s="514"/>
      <c r="C125" s="515"/>
      <c r="D125" s="516"/>
      <c r="E125" s="516"/>
      <c r="F125" s="516"/>
      <c r="G125" s="516"/>
      <c r="H125" s="516"/>
      <c r="I125" s="517"/>
      <c r="J125" s="518"/>
      <c r="K125" s="514"/>
      <c r="L125" s="519"/>
      <c r="M125" s="520"/>
      <c r="N125" s="16"/>
      <c r="O125" s="657"/>
      <c r="P125" s="658"/>
      <c r="Q125" s="659"/>
      <c r="R125" s="659"/>
      <c r="S125" s="521"/>
      <c r="T125" s="522"/>
      <c r="U125" s="674"/>
      <c r="V125" s="674"/>
      <c r="W125" s="647"/>
      <c r="X125" s="648"/>
      <c r="Y125" s="681"/>
    </row>
    <row r="126" spans="1:25" ht="15" customHeight="1" thickTop="1">
      <c r="A126" s="364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268"/>
      <c r="P126" s="269"/>
      <c r="Q126" s="300"/>
      <c r="R126" s="300"/>
      <c r="S126" s="524"/>
      <c r="T126" s="525"/>
      <c r="U126" s="675"/>
      <c r="V126" s="675"/>
      <c r="W126" s="647"/>
      <c r="X126" s="648"/>
      <c r="Y126" s="681"/>
    </row>
    <row r="127" spans="1:25" ht="15" customHeight="1">
      <c r="A127" s="527" t="s">
        <v>101</v>
      </c>
      <c r="B127" s="528"/>
      <c r="C127" s="528"/>
      <c r="D127" s="528"/>
      <c r="E127" s="528"/>
      <c r="F127" s="528"/>
      <c r="G127" s="528"/>
      <c r="H127" s="528"/>
      <c r="I127" s="16"/>
      <c r="J127" s="16"/>
      <c r="K127" s="16"/>
      <c r="L127" s="16"/>
      <c r="M127" s="16"/>
      <c r="N127" s="16"/>
      <c r="O127" s="664">
        <v>1</v>
      </c>
      <c r="P127" s="662" t="s">
        <v>42</v>
      </c>
      <c r="Q127" s="663"/>
      <c r="R127" s="300"/>
      <c r="S127" s="524"/>
      <c r="T127" s="557">
        <v>1</v>
      </c>
      <c r="U127" s="953" t="s">
        <v>103</v>
      </c>
      <c r="V127" s="954"/>
      <c r="W127" s="647"/>
      <c r="X127" s="648"/>
      <c r="Y127" s="681"/>
    </row>
    <row r="128" spans="1:25" ht="15" customHeight="1" thickBot="1">
      <c r="A128" s="529"/>
      <c r="B128" s="528"/>
      <c r="C128" s="528"/>
      <c r="D128" s="528"/>
      <c r="E128" s="528"/>
      <c r="F128" s="528"/>
      <c r="G128" s="528"/>
      <c r="H128" s="528"/>
      <c r="I128" s="16"/>
      <c r="J128" s="16"/>
      <c r="K128" s="16"/>
      <c r="L128" s="16"/>
      <c r="M128" s="16"/>
      <c r="N128" s="16"/>
      <c r="O128" s="664">
        <v>2</v>
      </c>
      <c r="P128" s="662" t="s">
        <v>205</v>
      </c>
      <c r="Q128" s="663"/>
      <c r="R128" s="300"/>
      <c r="S128" s="524"/>
      <c r="T128" s="558">
        <v>1</v>
      </c>
      <c r="U128" s="953" t="s">
        <v>103</v>
      </c>
      <c r="V128" s="954"/>
      <c r="W128" s="647"/>
      <c r="X128" s="648"/>
      <c r="Y128" s="681"/>
    </row>
    <row r="129" spans="1:25" ht="15" customHeight="1" thickTop="1">
      <c r="A129" s="839" t="s">
        <v>111</v>
      </c>
      <c r="B129" s="828"/>
      <c r="C129" s="828"/>
      <c r="D129" s="828"/>
      <c r="E129" s="828"/>
      <c r="F129" s="828"/>
      <c r="G129" s="828"/>
      <c r="H129" s="840"/>
      <c r="I129" s="827" t="s">
        <v>112</v>
      </c>
      <c r="J129" s="828"/>
      <c r="K129" s="645"/>
      <c r="L129" s="16"/>
      <c r="M129" s="16"/>
      <c r="N129" s="16"/>
      <c r="O129" s="664">
        <v>3</v>
      </c>
      <c r="P129" s="662" t="s">
        <v>206</v>
      </c>
      <c r="Q129" s="663"/>
      <c r="R129" s="300"/>
      <c r="S129" s="524"/>
      <c r="T129" s="557">
        <v>10</v>
      </c>
      <c r="U129" s="953" t="s">
        <v>103</v>
      </c>
      <c r="V129" s="954"/>
      <c r="W129" s="647"/>
      <c r="X129" s="648"/>
      <c r="Y129" s="681"/>
    </row>
    <row r="130" spans="1:25" ht="15" customHeight="1">
      <c r="A130" s="933"/>
      <c r="B130" s="934"/>
      <c r="C130" s="934"/>
      <c r="D130" s="934"/>
      <c r="E130" s="934"/>
      <c r="F130" s="934"/>
      <c r="G130" s="934"/>
      <c r="H130" s="935"/>
      <c r="I130" s="936"/>
      <c r="J130" s="934"/>
      <c r="K130" s="646"/>
      <c r="L130" s="16"/>
      <c r="M130" s="16"/>
      <c r="N130" s="16"/>
      <c r="O130" s="664">
        <v>4</v>
      </c>
      <c r="P130" s="662" t="s">
        <v>38</v>
      </c>
      <c r="Q130" s="663"/>
      <c r="R130" s="300"/>
      <c r="S130" s="524"/>
      <c r="T130" s="557">
        <v>10</v>
      </c>
      <c r="U130" s="953" t="s">
        <v>103</v>
      </c>
      <c r="V130" s="954"/>
      <c r="W130" s="647"/>
      <c r="X130" s="648"/>
      <c r="Y130" s="681"/>
    </row>
    <row r="131" spans="1:25" ht="15" customHeight="1">
      <c r="A131" s="667" t="s">
        <v>169</v>
      </c>
      <c r="B131" s="668"/>
      <c r="C131" s="668"/>
      <c r="D131" s="668"/>
      <c r="E131" s="668"/>
      <c r="F131" s="668"/>
      <c r="G131" s="668"/>
      <c r="H131" s="669"/>
      <c r="I131" s="295"/>
      <c r="J131" s="678"/>
      <c r="K131" s="549"/>
      <c r="L131" s="16"/>
      <c r="M131" s="16"/>
      <c r="N131" s="16"/>
      <c r="O131" s="664">
        <v>5</v>
      </c>
      <c r="P131" s="662" t="s">
        <v>207</v>
      </c>
      <c r="Q131" s="663"/>
      <c r="R131" s="300"/>
      <c r="S131" s="524"/>
      <c r="T131" s="557">
        <v>3</v>
      </c>
      <c r="U131" s="953" t="s">
        <v>103</v>
      </c>
      <c r="V131" s="954"/>
      <c r="W131" s="647"/>
      <c r="X131" s="648"/>
      <c r="Y131" s="681"/>
    </row>
    <row r="132" spans="1:25" ht="15" customHeight="1">
      <c r="A132" s="670" t="s">
        <v>122</v>
      </c>
      <c r="B132" s="663"/>
      <c r="C132" s="663"/>
      <c r="D132" s="663"/>
      <c r="E132" s="663"/>
      <c r="F132" s="663"/>
      <c r="G132" s="663"/>
      <c r="H132" s="671"/>
      <c r="I132" s="552">
        <v>1</v>
      </c>
      <c r="J132" s="679" t="s">
        <v>123</v>
      </c>
      <c r="K132" s="644"/>
      <c r="L132" s="16"/>
      <c r="M132" s="16"/>
      <c r="N132" s="16"/>
      <c r="O132" s="664">
        <v>6</v>
      </c>
      <c r="P132" s="662" t="s">
        <v>208</v>
      </c>
      <c r="Q132" s="663"/>
      <c r="R132" s="300"/>
      <c r="S132" s="524"/>
      <c r="T132" s="558">
        <v>1</v>
      </c>
      <c r="U132" s="953" t="s">
        <v>103</v>
      </c>
      <c r="V132" s="954"/>
      <c r="W132" s="647"/>
      <c r="X132" s="648"/>
      <c r="Y132" s="681"/>
    </row>
    <row r="133" spans="1:25" ht="15" customHeight="1">
      <c r="A133" s="670"/>
      <c r="B133" s="663"/>
      <c r="C133" s="663"/>
      <c r="D133" s="663"/>
      <c r="E133" s="663"/>
      <c r="F133" s="663"/>
      <c r="G133" s="663"/>
      <c r="H133" s="671"/>
      <c r="I133" s="552"/>
      <c r="J133" s="679"/>
      <c r="K133" s="644"/>
      <c r="L133" s="16"/>
      <c r="M133" s="16"/>
      <c r="N133" s="16"/>
      <c r="O133" s="664">
        <v>7</v>
      </c>
      <c r="P133" s="662" t="s">
        <v>209</v>
      </c>
      <c r="Q133" s="663"/>
      <c r="R133" s="300"/>
      <c r="S133" s="524"/>
      <c r="T133" s="557">
        <v>5</v>
      </c>
      <c r="U133" s="953" t="s">
        <v>103</v>
      </c>
      <c r="V133" s="954"/>
      <c r="W133" s="647"/>
      <c r="X133" s="648"/>
      <c r="Y133" s="681"/>
    </row>
    <row r="134" spans="1:25" ht="15" customHeight="1">
      <c r="A134" s="670" t="s">
        <v>153</v>
      </c>
      <c r="B134" s="663"/>
      <c r="C134" s="663"/>
      <c r="D134" s="663"/>
      <c r="E134" s="663"/>
      <c r="F134" s="663"/>
      <c r="G134" s="663"/>
      <c r="H134" s="671"/>
      <c r="I134" s="552"/>
      <c r="J134" s="679"/>
      <c r="K134" s="644"/>
      <c r="L134" s="16"/>
      <c r="M134" s="16"/>
      <c r="N134" s="16"/>
      <c r="O134" s="665"/>
      <c r="P134" s="660"/>
      <c r="Q134" s="660"/>
      <c r="R134" s="660"/>
      <c r="S134" s="533"/>
      <c r="T134" s="559"/>
      <c r="U134" s="676"/>
      <c r="V134" s="676"/>
      <c r="W134" s="647"/>
      <c r="X134" s="648"/>
      <c r="Y134" s="681"/>
    </row>
    <row r="135" spans="1:25" ht="15" customHeight="1" thickBot="1">
      <c r="A135" s="670" t="s">
        <v>154</v>
      </c>
      <c r="B135" s="663"/>
      <c r="C135" s="663"/>
      <c r="D135" s="663"/>
      <c r="E135" s="663"/>
      <c r="F135" s="663"/>
      <c r="G135" s="663"/>
      <c r="H135" s="671"/>
      <c r="I135" s="552">
        <v>1</v>
      </c>
      <c r="J135" s="679" t="s">
        <v>123</v>
      </c>
      <c r="K135" s="644"/>
      <c r="L135" s="16"/>
      <c r="M135" s="16"/>
      <c r="N135" s="16"/>
      <c r="O135" s="666" t="str">
        <f>IF(T135=0,"",O133+1)</f>
        <v/>
      </c>
      <c r="P135" s="661"/>
      <c r="Q135" s="661"/>
      <c r="R135" s="661"/>
      <c r="S135" s="464"/>
      <c r="T135" s="534"/>
      <c r="U135" s="677"/>
      <c r="V135" s="677"/>
      <c r="W135" s="647"/>
      <c r="X135" s="649"/>
      <c r="Y135" s="682"/>
    </row>
    <row r="136" spans="1:25" ht="15" customHeight="1" thickTop="1">
      <c r="A136" s="670" t="s">
        <v>155</v>
      </c>
      <c r="B136" s="663"/>
      <c r="C136" s="663"/>
      <c r="D136" s="663"/>
      <c r="E136" s="663"/>
      <c r="F136" s="663"/>
      <c r="G136" s="663"/>
      <c r="H136" s="671"/>
      <c r="I136" s="552"/>
      <c r="J136" s="679" t="s">
        <v>123</v>
      </c>
      <c r="K136" s="644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535"/>
    </row>
    <row r="137" spans="1:25" ht="15" customHeight="1">
      <c r="A137" s="670" t="s">
        <v>156</v>
      </c>
      <c r="B137" s="663"/>
      <c r="C137" s="663"/>
      <c r="D137" s="663"/>
      <c r="E137" s="663"/>
      <c r="F137" s="663"/>
      <c r="G137" s="663"/>
      <c r="H137" s="671"/>
      <c r="I137" s="552">
        <v>1</v>
      </c>
      <c r="J137" s="679" t="s">
        <v>123</v>
      </c>
      <c r="K137" s="644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535"/>
    </row>
    <row r="138" spans="1:25" ht="15" customHeight="1">
      <c r="A138" s="670"/>
      <c r="B138" s="663"/>
      <c r="C138" s="663"/>
      <c r="D138" s="663"/>
      <c r="E138" s="663"/>
      <c r="F138" s="663"/>
      <c r="G138" s="663"/>
      <c r="H138" s="671"/>
      <c r="I138" s="552"/>
      <c r="J138" s="679" t="s">
        <v>123</v>
      </c>
      <c r="K138" s="644"/>
      <c r="L138" s="16"/>
      <c r="M138" s="412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535"/>
    </row>
    <row r="139" spans="1:25" ht="15" customHeight="1">
      <c r="A139" s="670" t="s">
        <v>157</v>
      </c>
      <c r="B139" s="663"/>
      <c r="C139" s="663"/>
      <c r="D139" s="663"/>
      <c r="E139" s="663"/>
      <c r="F139" s="663"/>
      <c r="G139" s="663"/>
      <c r="H139" s="671"/>
      <c r="I139" s="552"/>
      <c r="J139" s="679"/>
      <c r="K139" s="644"/>
      <c r="L139" s="16"/>
      <c r="M139" s="412" t="s">
        <v>132</v>
      </c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535"/>
    </row>
    <row r="140" spans="1:25" ht="15" customHeight="1" thickBot="1">
      <c r="A140" s="670" t="s">
        <v>158</v>
      </c>
      <c r="B140" s="663"/>
      <c r="C140" s="663"/>
      <c r="D140" s="663"/>
      <c r="E140" s="663"/>
      <c r="F140" s="663"/>
      <c r="G140" s="663"/>
      <c r="H140" s="671"/>
      <c r="I140" s="552">
        <v>1</v>
      </c>
      <c r="J140" s="679" t="s">
        <v>123</v>
      </c>
      <c r="K140" s="644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652"/>
      <c r="X140" s="652"/>
      <c r="Y140" s="653"/>
    </row>
    <row r="141" spans="1:25" ht="15" customHeight="1" thickTop="1">
      <c r="A141" s="670" t="s">
        <v>159</v>
      </c>
      <c r="B141" s="663"/>
      <c r="C141" s="663"/>
      <c r="D141" s="663"/>
      <c r="E141" s="663"/>
      <c r="F141" s="663"/>
      <c r="G141" s="663"/>
      <c r="H141" s="671"/>
      <c r="I141" s="552">
        <v>1</v>
      </c>
      <c r="J141" s="679" t="s">
        <v>123</v>
      </c>
      <c r="K141" s="644"/>
      <c r="L141" s="16"/>
      <c r="M141" s="937" t="s">
        <v>26</v>
      </c>
      <c r="N141" s="827" t="s">
        <v>136</v>
      </c>
      <c r="O141" s="828"/>
      <c r="P141" s="840"/>
      <c r="Q141" s="943" t="s">
        <v>137</v>
      </c>
      <c r="R141" s="943" t="s">
        <v>25</v>
      </c>
      <c r="S141" s="395"/>
      <c r="T141" s="987" t="s">
        <v>195</v>
      </c>
      <c r="U141" s="988"/>
      <c r="V141" s="989"/>
      <c r="W141" s="654"/>
      <c r="X141" s="655"/>
      <c r="Y141" s="683"/>
    </row>
    <row r="142" spans="1:25" ht="15" customHeight="1" thickBot="1">
      <c r="A142" s="670" t="s">
        <v>160</v>
      </c>
      <c r="B142" s="663"/>
      <c r="C142" s="663"/>
      <c r="D142" s="663"/>
      <c r="E142" s="663"/>
      <c r="F142" s="663"/>
      <c r="G142" s="663"/>
      <c r="H142" s="671"/>
      <c r="I142" s="552">
        <v>0</v>
      </c>
      <c r="J142" s="679" t="s">
        <v>123</v>
      </c>
      <c r="K142" s="644"/>
      <c r="L142" s="16"/>
      <c r="M142" s="938"/>
      <c r="N142" s="936"/>
      <c r="O142" s="934"/>
      <c r="P142" s="935"/>
      <c r="Q142" s="944"/>
      <c r="R142" s="944"/>
      <c r="S142" s="710"/>
      <c r="T142" s="990"/>
      <c r="U142" s="991"/>
      <c r="V142" s="992"/>
      <c r="W142" s="654"/>
      <c r="X142" s="655"/>
      <c r="Y142" s="683"/>
    </row>
    <row r="143" spans="1:25" ht="15" customHeight="1" thickTop="1">
      <c r="A143" s="670" t="s">
        <v>161</v>
      </c>
      <c r="B143" s="663"/>
      <c r="C143" s="663"/>
      <c r="D143" s="663"/>
      <c r="E143" s="663"/>
      <c r="F143" s="663"/>
      <c r="G143" s="663"/>
      <c r="H143" s="671"/>
      <c r="I143" s="552">
        <v>1</v>
      </c>
      <c r="J143" s="679" t="s">
        <v>123</v>
      </c>
      <c r="K143" s="644"/>
      <c r="L143" s="16"/>
      <c r="M143" s="939"/>
      <c r="N143" s="940"/>
      <c r="O143" s="941"/>
      <c r="P143" s="942"/>
      <c r="Q143" s="945"/>
      <c r="R143" s="945"/>
      <c r="S143" s="656"/>
      <c r="T143" s="993" t="s">
        <v>204</v>
      </c>
      <c r="U143" s="994"/>
      <c r="V143" s="995"/>
      <c r="W143" s="650"/>
      <c r="X143" s="651"/>
      <c r="Y143" s="684"/>
    </row>
    <row r="144" spans="1:25" ht="15" customHeight="1">
      <c r="A144" s="670" t="s">
        <v>162</v>
      </c>
      <c r="B144" s="663"/>
      <c r="C144" s="663"/>
      <c r="D144" s="663"/>
      <c r="E144" s="663"/>
      <c r="F144" s="663"/>
      <c r="G144" s="663"/>
      <c r="H144" s="671"/>
      <c r="I144" s="552"/>
      <c r="J144" s="679" t="s">
        <v>123</v>
      </c>
      <c r="K144" s="644"/>
      <c r="L144" s="16"/>
      <c r="M144" s="537"/>
      <c r="N144" s="421"/>
      <c r="O144" s="421"/>
      <c r="P144" s="422"/>
      <c r="Q144" s="422"/>
      <c r="R144" s="538"/>
      <c r="S144" s="422"/>
      <c r="T144" s="421"/>
      <c r="U144" s="421"/>
      <c r="V144" s="421"/>
      <c r="W144" s="645"/>
      <c r="X144" s="652"/>
      <c r="Y144" s="653"/>
    </row>
    <row r="145" spans="1:25" ht="15" customHeight="1" thickBot="1">
      <c r="A145" s="670"/>
      <c r="B145" s="663"/>
      <c r="C145" s="663"/>
      <c r="D145" s="663"/>
      <c r="E145" s="663"/>
      <c r="F145" s="672"/>
      <c r="G145" s="672"/>
      <c r="H145" s="673"/>
      <c r="I145" s="560"/>
      <c r="J145" s="679"/>
      <c r="K145" s="644"/>
      <c r="L145" s="16"/>
      <c r="M145" s="539"/>
      <c r="N145" s="314"/>
      <c r="O145" s="314"/>
      <c r="P145" s="315"/>
      <c r="Q145" s="315"/>
      <c r="R145" s="540"/>
      <c r="S145" s="315"/>
      <c r="T145" s="314"/>
      <c r="U145" s="314"/>
      <c r="V145" s="314"/>
      <c r="W145" s="549"/>
      <c r="X145" s="16"/>
      <c r="Y145" s="535"/>
    </row>
    <row r="146" spans="1:25" ht="15" customHeight="1" thickTop="1">
      <c r="A146" s="347"/>
      <c r="B146" s="348"/>
      <c r="C146" s="348"/>
      <c r="D146" s="348"/>
      <c r="E146" s="348"/>
      <c r="F146" s="349"/>
      <c r="G146" s="349"/>
      <c r="H146" s="349"/>
      <c r="I146" s="350"/>
      <c r="J146" s="351"/>
      <c r="K146" s="542"/>
      <c r="L146" s="16"/>
      <c r="M146" s="539"/>
      <c r="N146" s="314"/>
      <c r="O146" s="314"/>
      <c r="P146" s="315"/>
      <c r="Q146" s="315"/>
      <c r="R146" s="540"/>
      <c r="S146" s="315"/>
      <c r="T146" s="314"/>
      <c r="U146" s="314"/>
      <c r="V146" s="314"/>
      <c r="W146" s="549"/>
      <c r="X146" s="16"/>
      <c r="Y146" s="535"/>
    </row>
    <row r="147" spans="1:25" ht="15" customHeight="1">
      <c r="A147" s="353"/>
      <c r="B147" s="339"/>
      <c r="C147" s="339"/>
      <c r="D147" s="339"/>
      <c r="E147" s="339"/>
      <c r="F147" s="16"/>
      <c r="G147" s="16"/>
      <c r="H147" s="16"/>
      <c r="I147" s="340"/>
      <c r="J147" s="354"/>
      <c r="K147" s="542"/>
      <c r="L147" s="16"/>
      <c r="M147" s="539"/>
      <c r="N147" s="314"/>
      <c r="O147" s="314"/>
      <c r="P147" s="315"/>
      <c r="Q147" s="315"/>
      <c r="R147" s="540"/>
      <c r="S147" s="315"/>
      <c r="T147" s="314"/>
      <c r="U147" s="314"/>
      <c r="V147" s="314"/>
      <c r="W147" s="549"/>
      <c r="X147" s="16"/>
      <c r="Y147" s="535"/>
    </row>
    <row r="148" spans="1:25" ht="15" customHeight="1">
      <c r="A148" s="353"/>
      <c r="B148" s="339"/>
      <c r="C148" s="339"/>
      <c r="D148" s="339"/>
      <c r="E148" s="339"/>
      <c r="F148" s="16"/>
      <c r="G148" s="16"/>
      <c r="H148" s="16"/>
      <c r="I148" s="340"/>
      <c r="J148" s="354"/>
      <c r="K148" s="542"/>
      <c r="L148" s="16"/>
      <c r="M148" s="539"/>
      <c r="N148" s="314"/>
      <c r="O148" s="314"/>
      <c r="P148" s="315"/>
      <c r="Q148" s="315"/>
      <c r="R148" s="540"/>
      <c r="S148" s="315"/>
      <c r="T148" s="314"/>
      <c r="U148" s="314"/>
      <c r="V148" s="314"/>
      <c r="W148" s="549"/>
      <c r="X148" s="16"/>
      <c r="Y148" s="535"/>
    </row>
    <row r="149" spans="1:25" ht="15" customHeight="1">
      <c r="A149" s="353"/>
      <c r="B149" s="339"/>
      <c r="C149" s="339"/>
      <c r="D149" s="339"/>
      <c r="E149" s="339"/>
      <c r="F149" s="16"/>
      <c r="G149" s="16"/>
      <c r="H149" s="16"/>
      <c r="I149" s="340"/>
      <c r="J149" s="354"/>
      <c r="K149" s="542"/>
      <c r="L149" s="16"/>
      <c r="M149" s="539"/>
      <c r="N149" s="314"/>
      <c r="O149" s="314"/>
      <c r="P149" s="315"/>
      <c r="Q149" s="315"/>
      <c r="R149" s="540"/>
      <c r="S149" s="315"/>
      <c r="T149" s="314"/>
      <c r="U149" s="314"/>
      <c r="V149" s="314"/>
      <c r="W149" s="549"/>
      <c r="X149" s="16"/>
      <c r="Y149" s="535"/>
    </row>
    <row r="150" spans="1:25" ht="15" customHeight="1" thickBot="1">
      <c r="A150" s="543"/>
      <c r="B150" s="16"/>
      <c r="C150" s="16"/>
      <c r="D150" s="16"/>
      <c r="E150" s="16"/>
      <c r="F150" s="16"/>
      <c r="G150" s="16"/>
      <c r="H150" s="16"/>
      <c r="I150" s="544"/>
      <c r="J150" s="545"/>
      <c r="K150" s="542"/>
      <c r="L150" s="16"/>
      <c r="M150" s="546"/>
      <c r="N150" s="464"/>
      <c r="O150" s="464"/>
      <c r="P150" s="547"/>
      <c r="Q150" s="547"/>
      <c r="R150" s="548"/>
      <c r="S150" s="547"/>
      <c r="T150" s="464"/>
      <c r="U150" s="464"/>
      <c r="V150" s="464"/>
      <c r="W150" s="549"/>
      <c r="X150" s="16"/>
      <c r="Y150" s="535"/>
    </row>
    <row r="151" spans="1:25" ht="15" customHeight="1" thickTop="1">
      <c r="A151" s="549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685"/>
      <c r="U151" s="16"/>
      <c r="V151" s="16"/>
      <c r="W151" s="16"/>
      <c r="X151" s="16"/>
      <c r="Y151" s="535"/>
    </row>
    <row r="152" spans="1:25" ht="15" customHeight="1">
      <c r="A152" s="527" t="s">
        <v>147</v>
      </c>
      <c r="B152" s="528"/>
      <c r="C152" s="528"/>
      <c r="D152" s="528"/>
      <c r="E152" s="528"/>
      <c r="F152" s="528"/>
      <c r="G152" s="528"/>
      <c r="H152" s="528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535"/>
    </row>
    <row r="153" spans="1:25" ht="15" customHeight="1" thickBot="1">
      <c r="A153" s="550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535"/>
    </row>
    <row r="154" spans="1:25" ht="15" customHeight="1" thickTop="1">
      <c r="A154" s="638"/>
      <c r="B154" s="639"/>
      <c r="C154" s="639"/>
      <c r="D154" s="639"/>
      <c r="E154" s="639"/>
      <c r="F154" s="639"/>
      <c r="G154" s="640"/>
      <c r="H154" s="930" t="s">
        <v>148</v>
      </c>
      <c r="I154" s="930"/>
      <c r="J154" s="930"/>
      <c r="K154" s="930"/>
      <c r="L154" s="930"/>
      <c r="M154" s="930"/>
      <c r="N154" s="930"/>
      <c r="O154" s="930"/>
      <c r="P154" s="930"/>
      <c r="Q154" s="930"/>
      <c r="R154" s="930"/>
      <c r="S154" s="640"/>
      <c r="T154" s="931" t="s">
        <v>149</v>
      </c>
      <c r="U154" s="930"/>
      <c r="V154" s="930"/>
      <c r="W154" s="930"/>
      <c r="X154" s="930"/>
      <c r="Y154" s="932"/>
    </row>
    <row r="155" spans="1:25" ht="54.75" customHeight="1">
      <c r="A155" s="369" t="s">
        <v>150</v>
      </c>
      <c r="B155" s="370"/>
      <c r="C155" s="370"/>
      <c r="D155" s="370"/>
      <c r="E155" s="370"/>
      <c r="F155" s="370"/>
      <c r="G155" s="371"/>
      <c r="H155" s="370"/>
      <c r="I155" s="370"/>
      <c r="J155" s="370"/>
      <c r="K155" s="370"/>
      <c r="L155" s="370"/>
      <c r="M155" s="370"/>
      <c r="N155" s="370"/>
      <c r="O155" s="370"/>
      <c r="P155" s="370"/>
      <c r="Q155" s="370"/>
      <c r="R155" s="370"/>
      <c r="S155" s="370"/>
      <c r="T155" s="372" t="s">
        <v>151</v>
      </c>
      <c r="U155" s="370"/>
      <c r="V155" s="370"/>
      <c r="W155" s="370"/>
      <c r="X155" s="370"/>
      <c r="Y155" s="373"/>
    </row>
    <row r="156" spans="1:25" ht="54.75" customHeight="1">
      <c r="A156" s="374" t="s">
        <v>163</v>
      </c>
      <c r="B156" s="375"/>
      <c r="C156" s="375"/>
      <c r="D156" s="375"/>
      <c r="E156" s="375"/>
      <c r="F156" s="375"/>
      <c r="G156" s="376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7" t="s">
        <v>151</v>
      </c>
      <c r="U156" s="375"/>
      <c r="V156" s="375"/>
      <c r="W156" s="375"/>
      <c r="X156" s="375"/>
      <c r="Y156" s="378"/>
    </row>
    <row r="157" spans="1:25" ht="54.75" customHeight="1" thickBot="1">
      <c r="A157" s="385" t="s">
        <v>164</v>
      </c>
      <c r="B157" s="379"/>
      <c r="C157" s="379"/>
      <c r="D157" s="379"/>
      <c r="E157" s="379"/>
      <c r="F157" s="379"/>
      <c r="G157" s="380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81"/>
      <c r="U157" s="379"/>
      <c r="V157" s="379"/>
      <c r="W157" s="379"/>
      <c r="X157" s="379"/>
      <c r="Y157" s="382"/>
    </row>
    <row r="158" spans="1:25" ht="19.5" customHeight="1" thickTop="1">
      <c r="A158" s="1001" t="s">
        <v>165</v>
      </c>
      <c r="B158" s="1002"/>
      <c r="C158" s="1002"/>
      <c r="D158" s="1002"/>
      <c r="E158" s="1002"/>
      <c r="F158" s="1002"/>
      <c r="G158" s="1002"/>
      <c r="H158" s="1002"/>
      <c r="I158" s="1002"/>
      <c r="J158" s="1002"/>
      <c r="K158" s="1002"/>
      <c r="L158" s="1002"/>
      <c r="M158" s="1003"/>
      <c r="N158" s="904" t="s">
        <v>1</v>
      </c>
      <c r="O158" s="977"/>
      <c r="P158" s="977"/>
      <c r="Q158" s="978"/>
      <c r="R158" s="910" t="s">
        <v>2</v>
      </c>
      <c r="S158" s="977"/>
      <c r="T158" s="977"/>
      <c r="U158" s="977"/>
      <c r="V158" s="977"/>
      <c r="W158" s="977"/>
      <c r="X158" s="977"/>
      <c r="Y158" s="978"/>
    </row>
    <row r="159" spans="1:25" ht="19.5" customHeight="1">
      <c r="A159" s="919" t="s">
        <v>166</v>
      </c>
      <c r="B159" s="920"/>
      <c r="C159" s="920"/>
      <c r="D159" s="920"/>
      <c r="E159" s="920"/>
      <c r="F159" s="920"/>
      <c r="G159" s="920"/>
      <c r="H159" s="920"/>
      <c r="I159" s="920"/>
      <c r="J159" s="920"/>
      <c r="K159" s="920"/>
      <c r="L159" s="920"/>
      <c r="M159" s="921"/>
      <c r="N159" s="972"/>
      <c r="O159" s="971"/>
      <c r="P159" s="971"/>
      <c r="Q159" s="975"/>
      <c r="R159" s="972"/>
      <c r="S159" s="971"/>
      <c r="T159" s="971"/>
      <c r="U159" s="971"/>
      <c r="V159" s="971"/>
      <c r="W159" s="971"/>
      <c r="X159" s="971"/>
      <c r="Y159" s="975"/>
    </row>
    <row r="160" spans="1:25" ht="15" customHeight="1" thickBot="1">
      <c r="A160" s="922"/>
      <c r="B160" s="996"/>
      <c r="C160" s="996"/>
      <c r="D160" s="996"/>
      <c r="E160" s="996"/>
      <c r="F160" s="996"/>
      <c r="G160" s="996"/>
      <c r="H160" s="996"/>
      <c r="I160" s="996"/>
      <c r="J160" s="996"/>
      <c r="K160" s="996"/>
      <c r="L160" s="996"/>
      <c r="M160" s="924"/>
      <c r="N160" s="972"/>
      <c r="O160" s="971"/>
      <c r="P160" s="971"/>
      <c r="Q160" s="975"/>
      <c r="R160" s="973"/>
      <c r="S160" s="974"/>
      <c r="T160" s="974"/>
      <c r="U160" s="974"/>
      <c r="V160" s="974"/>
      <c r="W160" s="974"/>
      <c r="X160" s="974"/>
      <c r="Y160" s="976"/>
    </row>
    <row r="161" spans="1:25" ht="15" customHeight="1" thickTop="1">
      <c r="A161" s="1009" t="s">
        <v>167</v>
      </c>
      <c r="B161" s="1010"/>
      <c r="C161" s="1010"/>
      <c r="D161" s="1010"/>
      <c r="E161" s="1010"/>
      <c r="F161" s="1010"/>
      <c r="G161" s="1010"/>
      <c r="H161" s="1010"/>
      <c r="I161" s="1010"/>
      <c r="J161" s="1010"/>
      <c r="K161" s="1010"/>
      <c r="L161" s="1010"/>
      <c r="M161" s="1011"/>
      <c r="N161" s="882" t="s">
        <v>4</v>
      </c>
      <c r="O161" s="971"/>
      <c r="P161" s="886">
        <f>P83+1</f>
        <v>42186</v>
      </c>
      <c r="Q161" s="975"/>
      <c r="R161" s="890" t="s">
        <v>152</v>
      </c>
      <c r="S161" s="977"/>
      <c r="T161" s="977"/>
      <c r="U161" s="977"/>
      <c r="V161" s="977"/>
      <c r="W161" s="977"/>
      <c r="X161" s="977"/>
      <c r="Y161" s="978"/>
    </row>
    <row r="162" spans="1:25" ht="15" customHeight="1">
      <c r="A162" s="1009" t="s">
        <v>168</v>
      </c>
      <c r="B162" s="1010"/>
      <c r="C162" s="1010"/>
      <c r="D162" s="1010"/>
      <c r="E162" s="1010"/>
      <c r="F162" s="1010"/>
      <c r="G162" s="1010"/>
      <c r="H162" s="1010"/>
      <c r="I162" s="1010"/>
      <c r="J162" s="1010"/>
      <c r="K162" s="1010"/>
      <c r="L162" s="1010"/>
      <c r="M162" s="1011"/>
      <c r="N162" s="972"/>
      <c r="O162" s="971"/>
      <c r="P162" s="971"/>
      <c r="Q162" s="975"/>
      <c r="R162" s="972"/>
      <c r="S162" s="971"/>
      <c r="T162" s="971"/>
      <c r="U162" s="971"/>
      <c r="V162" s="971"/>
      <c r="W162" s="971"/>
      <c r="X162" s="971"/>
      <c r="Y162" s="975"/>
    </row>
    <row r="163" spans="1:25" ht="4.5" customHeight="1" thickBot="1">
      <c r="A163" s="8"/>
      <c r="B163" s="9"/>
      <c r="C163" s="9"/>
      <c r="D163" s="9"/>
      <c r="E163" s="406"/>
      <c r="F163" s="9"/>
      <c r="G163" s="9"/>
      <c r="H163" s="11"/>
      <c r="I163" s="12"/>
      <c r="J163" s="12"/>
      <c r="K163" s="12"/>
      <c r="L163" s="12"/>
      <c r="M163" s="13"/>
      <c r="N163" s="973"/>
      <c r="O163" s="974"/>
      <c r="P163" s="974"/>
      <c r="Q163" s="976"/>
      <c r="R163" s="973"/>
      <c r="S163" s="974"/>
      <c r="T163" s="974"/>
      <c r="U163" s="974"/>
      <c r="V163" s="974"/>
      <c r="W163" s="974"/>
      <c r="X163" s="974"/>
      <c r="Y163" s="976"/>
    </row>
    <row r="164" spans="1:25" ht="15" customHeight="1" thickTop="1">
      <c r="A164" s="407"/>
      <c r="B164" s="408"/>
      <c r="C164" s="408"/>
      <c r="D164" s="408"/>
      <c r="E164" s="408"/>
      <c r="F164" s="408"/>
      <c r="G164" s="408"/>
      <c r="H164" s="408"/>
      <c r="I164" s="408"/>
      <c r="J164" s="408"/>
      <c r="K164" s="408"/>
      <c r="L164" s="408"/>
      <c r="M164" s="408"/>
      <c r="N164" s="408"/>
      <c r="O164" s="408"/>
      <c r="P164" s="408"/>
      <c r="Q164" s="408"/>
      <c r="R164" s="409"/>
      <c r="S164" s="408"/>
      <c r="T164" s="408"/>
      <c r="U164" s="408"/>
      <c r="V164" s="408"/>
      <c r="W164" s="410"/>
      <c r="X164" s="408"/>
      <c r="Y164" s="411"/>
    </row>
    <row r="165" spans="1:25" ht="15" customHeight="1">
      <c r="A165" s="145" t="s">
        <v>15</v>
      </c>
      <c r="B165" s="408"/>
      <c r="C165" s="408"/>
      <c r="D165" s="408"/>
      <c r="E165" s="408"/>
      <c r="F165" s="408"/>
      <c r="G165" s="408"/>
      <c r="H165" s="408"/>
      <c r="I165" s="408"/>
      <c r="J165" s="408"/>
      <c r="K165" s="408"/>
      <c r="L165" s="408"/>
      <c r="M165" s="408"/>
      <c r="N165" s="408"/>
      <c r="O165" s="412" t="s">
        <v>16</v>
      </c>
      <c r="P165" s="408"/>
      <c r="Q165" s="408"/>
      <c r="R165" s="408"/>
      <c r="S165" s="408"/>
      <c r="T165" s="408"/>
      <c r="U165" s="408"/>
      <c r="V165" s="408"/>
      <c r="W165" s="410"/>
      <c r="X165" s="408"/>
      <c r="Y165" s="411"/>
    </row>
    <row r="166" spans="1:25" ht="15" customHeight="1" thickBot="1">
      <c r="A166" s="149"/>
      <c r="B166" s="408"/>
      <c r="C166" s="408"/>
      <c r="D166" s="408"/>
      <c r="E166" s="408"/>
      <c r="F166" s="408"/>
      <c r="G166" s="408"/>
      <c r="H166" s="408"/>
      <c r="I166" s="408"/>
      <c r="J166" s="408"/>
      <c r="K166" s="408"/>
      <c r="L166" s="408"/>
      <c r="M166" s="408"/>
      <c r="N166" s="408"/>
      <c r="O166" s="412"/>
      <c r="P166" s="408"/>
      <c r="Q166" s="408"/>
      <c r="R166" s="408"/>
      <c r="S166" s="408"/>
      <c r="T166" s="408"/>
      <c r="U166" s="408"/>
      <c r="V166" s="408"/>
      <c r="W166" s="408"/>
      <c r="X166" s="408"/>
      <c r="Y166" s="414"/>
    </row>
    <row r="167" spans="1:25" ht="36.75" customHeight="1" thickTop="1" thickBot="1">
      <c r="A167" s="979" t="s">
        <v>179</v>
      </c>
      <c r="B167" s="980"/>
      <c r="C167" s="981" t="s">
        <v>23</v>
      </c>
      <c r="D167" s="982"/>
      <c r="E167" s="982"/>
      <c r="F167" s="982"/>
      <c r="G167" s="982"/>
      <c r="H167" s="982"/>
      <c r="I167" s="983"/>
      <c r="J167" s="981" t="s">
        <v>24</v>
      </c>
      <c r="K167" s="983"/>
      <c r="L167" s="981" t="s">
        <v>25</v>
      </c>
      <c r="M167" s="984"/>
      <c r="N167" s="146"/>
      <c r="O167" s="394" t="s">
        <v>26</v>
      </c>
      <c r="P167" s="981" t="s">
        <v>199</v>
      </c>
      <c r="Q167" s="982"/>
      <c r="R167" s="983"/>
      <c r="S167" s="718"/>
      <c r="T167" s="396" t="s">
        <v>112</v>
      </c>
      <c r="U167" s="981" t="s">
        <v>201</v>
      </c>
      <c r="V167" s="983"/>
      <c r="W167" s="981" t="s">
        <v>202</v>
      </c>
      <c r="X167" s="982"/>
      <c r="Y167" s="984"/>
    </row>
    <row r="168" spans="1:25" ht="15" customHeight="1" thickTop="1">
      <c r="A168" s="415"/>
      <c r="B168" s="416"/>
      <c r="C168" s="417"/>
      <c r="D168" s="418"/>
      <c r="E168" s="418"/>
      <c r="F168" s="418"/>
      <c r="G168" s="418"/>
      <c r="H168" s="418"/>
      <c r="I168" s="418"/>
      <c r="J168" s="688">
        <v>0.13977999999999999</v>
      </c>
      <c r="K168" s="419"/>
      <c r="L168" s="370"/>
      <c r="M168" s="373"/>
      <c r="N168" s="16"/>
      <c r="O168" s="420"/>
      <c r="P168" s="372"/>
      <c r="Q168" s="421"/>
      <c r="R168" s="422"/>
      <c r="S168" s="423"/>
      <c r="T168" s="416"/>
      <c r="U168" s="424"/>
      <c r="V168" s="425"/>
      <c r="W168" s="426"/>
      <c r="X168" s="427"/>
      <c r="Y168" s="428"/>
    </row>
    <row r="169" spans="1:25" ht="15" customHeight="1">
      <c r="A169" s="1049" t="s">
        <v>220</v>
      </c>
      <c r="B169" s="1050"/>
      <c r="C169" s="398" t="s">
        <v>176</v>
      </c>
      <c r="D169" s="401"/>
      <c r="E169" s="402"/>
      <c r="F169" s="402"/>
      <c r="G169" s="402"/>
      <c r="H169" s="402"/>
      <c r="I169" s="402"/>
      <c r="J169" s="705">
        <f>'[7]M.(10)'!$Q$20*J168</f>
        <v>1.1079985989599999</v>
      </c>
      <c r="K169" s="719" t="s">
        <v>193</v>
      </c>
      <c r="L169" s="1025"/>
      <c r="M169" s="1026"/>
      <c r="N169" s="16"/>
      <c r="O169" s="641">
        <v>1</v>
      </c>
      <c r="P169" s="555" t="s">
        <v>37</v>
      </c>
      <c r="Q169" s="551"/>
      <c r="R169" s="551"/>
      <c r="S169" s="552"/>
      <c r="T169" s="553">
        <v>1</v>
      </c>
      <c r="U169" s="957" t="s">
        <v>185</v>
      </c>
      <c r="V169" s="958"/>
      <c r="W169" s="959" t="s">
        <v>186</v>
      </c>
      <c r="X169" s="960"/>
      <c r="Y169" s="961"/>
    </row>
    <row r="170" spans="1:25" ht="15" customHeight="1">
      <c r="A170" s="1045" t="s">
        <v>219</v>
      </c>
      <c r="B170" s="1046"/>
      <c r="C170" s="637" t="s">
        <v>211</v>
      </c>
      <c r="D170" s="401"/>
      <c r="E170" s="402"/>
      <c r="F170" s="402"/>
      <c r="G170" s="402"/>
      <c r="H170" s="402"/>
      <c r="I170" s="402"/>
      <c r="J170" s="705">
        <f>'[7]M.(10)'!$Q$24*J168</f>
        <v>206.12486708277194</v>
      </c>
      <c r="K170" s="719" t="s">
        <v>194</v>
      </c>
      <c r="L170" s="711"/>
      <c r="M170" s="712"/>
      <c r="N170" s="433"/>
      <c r="O170" s="641">
        <v>2</v>
      </c>
      <c r="P170" s="680" t="s">
        <v>188</v>
      </c>
      <c r="Q170" s="554"/>
      <c r="R170" s="554"/>
      <c r="S170" s="552"/>
      <c r="T170" s="553">
        <v>1</v>
      </c>
      <c r="U170" s="957" t="s">
        <v>185</v>
      </c>
      <c r="V170" s="958"/>
      <c r="W170" s="959" t="s">
        <v>186</v>
      </c>
      <c r="X170" s="960"/>
      <c r="Y170" s="961"/>
    </row>
    <row r="171" spans="1:25" ht="15" customHeight="1">
      <c r="A171" s="1045" t="s">
        <v>218</v>
      </c>
      <c r="B171" s="1046"/>
      <c r="C171" s="637" t="s">
        <v>181</v>
      </c>
      <c r="D171" s="401"/>
      <c r="E171" s="402"/>
      <c r="F171" s="402"/>
      <c r="G171" s="402"/>
      <c r="H171" s="402"/>
      <c r="I171" s="402"/>
      <c r="J171" s="705">
        <f>'[7]M.(10)'!$Q$27*J168</f>
        <v>94.898197052499981</v>
      </c>
      <c r="K171" s="719" t="s">
        <v>215</v>
      </c>
      <c r="L171" s="711"/>
      <c r="M171" s="712"/>
      <c r="N171" s="433"/>
      <c r="O171" s="641">
        <v>3</v>
      </c>
      <c r="P171" s="556" t="s">
        <v>187</v>
      </c>
      <c r="Q171" s="554"/>
      <c r="R171" s="554"/>
      <c r="S171" s="552"/>
      <c r="T171" s="553">
        <v>1</v>
      </c>
      <c r="U171" s="957" t="s">
        <v>185</v>
      </c>
      <c r="V171" s="958"/>
      <c r="W171" s="959" t="s">
        <v>186</v>
      </c>
      <c r="X171" s="960"/>
      <c r="Y171" s="961"/>
    </row>
    <row r="172" spans="1:25" ht="15" customHeight="1">
      <c r="A172" s="1045" t="s">
        <v>222</v>
      </c>
      <c r="B172" s="1046"/>
      <c r="C172" s="637" t="s">
        <v>54</v>
      </c>
      <c r="D172" s="401"/>
      <c r="E172" s="402"/>
      <c r="F172" s="402"/>
      <c r="G172" s="402"/>
      <c r="H172" s="402"/>
      <c r="I172" s="402"/>
      <c r="J172" s="706">
        <f>'[7]M.(10)'!$Q$28*J168</f>
        <v>213.51394999999999</v>
      </c>
      <c r="K172" s="719" t="s">
        <v>194</v>
      </c>
      <c r="L172" s="711"/>
      <c r="M172" s="712"/>
      <c r="N172" s="433"/>
      <c r="O172" s="641">
        <v>4</v>
      </c>
      <c r="P172" s="583" t="s">
        <v>191</v>
      </c>
      <c r="Q172" s="584"/>
      <c r="R172" s="584"/>
      <c r="S172" s="552"/>
      <c r="T172" s="585">
        <v>5</v>
      </c>
      <c r="U172" s="957" t="s">
        <v>185</v>
      </c>
      <c r="V172" s="958"/>
      <c r="W172" s="959" t="s">
        <v>186</v>
      </c>
      <c r="X172" s="960"/>
      <c r="Y172" s="961"/>
    </row>
    <row r="173" spans="1:25" ht="15" customHeight="1">
      <c r="A173" s="1047" t="s">
        <v>223</v>
      </c>
      <c r="B173" s="1048"/>
      <c r="C173" s="696" t="s">
        <v>217</v>
      </c>
      <c r="D173" s="697"/>
      <c r="E173" s="698"/>
      <c r="F173" s="698"/>
      <c r="G173" s="698"/>
      <c r="H173" s="698"/>
      <c r="I173" s="698"/>
      <c r="J173" s="707">
        <f>'[7]M.(10)'!$Q$34*J168</f>
        <v>60.922743980799993</v>
      </c>
      <c r="K173" s="719" t="s">
        <v>215</v>
      </c>
      <c r="L173" s="999"/>
      <c r="M173" s="1000"/>
      <c r="N173" s="442"/>
      <c r="O173" s="642"/>
      <c r="P173" s="587"/>
      <c r="Q173" s="588"/>
      <c r="R173" s="589"/>
      <c r="S173" s="590"/>
      <c r="T173" s="591"/>
      <c r="U173" s="957"/>
      <c r="V173" s="958"/>
      <c r="W173" s="959"/>
      <c r="X173" s="960"/>
      <c r="Y173" s="961"/>
    </row>
    <row r="174" spans="1:25" ht="15" customHeight="1">
      <c r="A174" s="1047" t="s">
        <v>224</v>
      </c>
      <c r="B174" s="1048"/>
      <c r="C174" s="696" t="s">
        <v>74</v>
      </c>
      <c r="D174" s="697"/>
      <c r="E174" s="698"/>
      <c r="F174" s="698"/>
      <c r="G174" s="698"/>
      <c r="H174" s="698"/>
      <c r="I174" s="698"/>
      <c r="J174" s="707">
        <f>'[7]M.(10)'!$Q$44*J168</f>
        <v>20.747278335295217</v>
      </c>
      <c r="K174" s="719" t="s">
        <v>215</v>
      </c>
      <c r="L174" s="999"/>
      <c r="M174" s="1000"/>
      <c r="N174" s="442"/>
      <c r="O174" s="586"/>
      <c r="P174" s="584"/>
      <c r="Q174" s="588"/>
      <c r="R174" s="592"/>
      <c r="S174" s="590"/>
      <c r="T174" s="593"/>
      <c r="U174" s="957"/>
      <c r="V174" s="958"/>
      <c r="W174" s="959"/>
      <c r="X174" s="960"/>
      <c r="Y174" s="961"/>
    </row>
    <row r="175" spans="1:25" ht="15" customHeight="1">
      <c r="A175" s="1047"/>
      <c r="B175" s="1048"/>
      <c r="C175" s="696"/>
      <c r="D175" s="697"/>
      <c r="E175" s="698"/>
      <c r="F175" s="698"/>
      <c r="G175" s="698"/>
      <c r="H175" s="698"/>
      <c r="I175" s="698"/>
      <c r="J175" s="704"/>
      <c r="K175" s="719"/>
      <c r="L175" s="999"/>
      <c r="M175" s="1000"/>
      <c r="N175" s="451"/>
      <c r="O175" s="586"/>
      <c r="P175" s="594"/>
      <c r="Q175" s="595"/>
      <c r="R175" s="596"/>
      <c r="S175" s="590"/>
      <c r="T175" s="597"/>
      <c r="U175" s="957"/>
      <c r="V175" s="958"/>
      <c r="W175" s="959"/>
      <c r="X175" s="960"/>
      <c r="Y175" s="961"/>
    </row>
    <row r="176" spans="1:25" ht="15" customHeight="1">
      <c r="A176" s="1047"/>
      <c r="B176" s="1048"/>
      <c r="C176" s="696"/>
      <c r="D176" s="697"/>
      <c r="E176" s="698"/>
      <c r="F176" s="698"/>
      <c r="G176" s="698"/>
      <c r="H176" s="698"/>
      <c r="I176" s="698"/>
      <c r="J176" s="704"/>
      <c r="K176" s="719"/>
      <c r="L176" s="999"/>
      <c r="M176" s="1000"/>
      <c r="N176" s="451"/>
      <c r="O176" s="586"/>
      <c r="P176" s="583"/>
      <c r="Q176" s="588"/>
      <c r="R176" s="592"/>
      <c r="S176" s="590"/>
      <c r="T176" s="597"/>
      <c r="U176" s="957"/>
      <c r="V176" s="958"/>
      <c r="W176" s="959"/>
      <c r="X176" s="960"/>
      <c r="Y176" s="961"/>
    </row>
    <row r="177" spans="1:25" ht="15" customHeight="1">
      <c r="A177" s="985"/>
      <c r="B177" s="986"/>
      <c r="C177" s="443"/>
      <c r="D177" s="444"/>
      <c r="E177" s="445"/>
      <c r="F177" s="445"/>
      <c r="G177" s="445"/>
      <c r="H177" s="445"/>
      <c r="I177" s="445"/>
      <c r="J177" s="96"/>
      <c r="K177" s="450"/>
      <c r="L177" s="999"/>
      <c r="M177" s="1000"/>
      <c r="N177" s="451"/>
      <c r="O177" s="586"/>
      <c r="P177" s="598"/>
      <c r="Q177" s="596"/>
      <c r="R177" s="596"/>
      <c r="S177" s="590"/>
      <c r="T177" s="591"/>
      <c r="U177" s="957"/>
      <c r="V177" s="958"/>
      <c r="W177" s="959"/>
      <c r="X177" s="960"/>
      <c r="Y177" s="961"/>
    </row>
    <row r="178" spans="1:25" ht="15" customHeight="1">
      <c r="A178" s="985"/>
      <c r="B178" s="986"/>
      <c r="C178" s="443"/>
      <c r="D178" s="444"/>
      <c r="E178" s="445"/>
      <c r="F178" s="445"/>
      <c r="G178" s="445"/>
      <c r="H178" s="445"/>
      <c r="I178" s="445"/>
      <c r="J178" s="96"/>
      <c r="K178" s="450"/>
      <c r="L178" s="999"/>
      <c r="M178" s="1000"/>
      <c r="N178" s="451"/>
      <c r="O178" s="586"/>
      <c r="P178" s="599"/>
      <c r="Q178" s="592"/>
      <c r="R178" s="592"/>
      <c r="S178" s="590"/>
      <c r="T178" s="591"/>
      <c r="U178" s="957"/>
      <c r="V178" s="958"/>
      <c r="W178" s="959"/>
      <c r="X178" s="960"/>
      <c r="Y178" s="961"/>
    </row>
    <row r="179" spans="1:25" ht="15" customHeight="1">
      <c r="A179" s="985"/>
      <c r="B179" s="986"/>
      <c r="C179" s="443"/>
      <c r="D179" s="444"/>
      <c r="E179" s="445"/>
      <c r="F179" s="445"/>
      <c r="G179" s="445"/>
      <c r="H179" s="445"/>
      <c r="I179" s="445"/>
      <c r="J179" s="96"/>
      <c r="K179" s="450"/>
      <c r="L179" s="999"/>
      <c r="M179" s="1000"/>
      <c r="N179" s="451"/>
      <c r="O179" s="586"/>
      <c r="P179" s="599"/>
      <c r="Q179" s="600"/>
      <c r="R179" s="600"/>
      <c r="S179" s="590"/>
      <c r="T179" s="591"/>
      <c r="U179" s="957"/>
      <c r="V179" s="958"/>
      <c r="W179" s="959"/>
      <c r="X179" s="960"/>
      <c r="Y179" s="961"/>
    </row>
    <row r="180" spans="1:25" ht="15" customHeight="1">
      <c r="A180" s="985"/>
      <c r="B180" s="986"/>
      <c r="C180" s="443"/>
      <c r="D180" s="444"/>
      <c r="E180" s="445"/>
      <c r="F180" s="445"/>
      <c r="G180" s="445"/>
      <c r="H180" s="445"/>
      <c r="I180" s="445"/>
      <c r="J180" s="96"/>
      <c r="K180" s="450"/>
      <c r="L180" s="999"/>
      <c r="M180" s="1000"/>
      <c r="N180" s="16"/>
      <c r="O180" s="586"/>
      <c r="P180" s="601"/>
      <c r="Q180" s="599"/>
      <c r="R180" s="599"/>
      <c r="S180" s="552"/>
      <c r="T180" s="591"/>
      <c r="U180" s="957"/>
      <c r="V180" s="958"/>
      <c r="W180" s="959"/>
      <c r="X180" s="960"/>
      <c r="Y180" s="961"/>
    </row>
    <row r="181" spans="1:25" ht="15" customHeight="1">
      <c r="A181" s="985"/>
      <c r="B181" s="986"/>
      <c r="C181" s="443"/>
      <c r="D181" s="444"/>
      <c r="E181" s="445"/>
      <c r="F181" s="445"/>
      <c r="G181" s="445"/>
      <c r="H181" s="445"/>
      <c r="I181" s="445"/>
      <c r="J181" s="96"/>
      <c r="K181" s="450"/>
      <c r="L181" s="999"/>
      <c r="M181" s="1000"/>
      <c r="N181" s="16"/>
      <c r="O181" s="586"/>
      <c r="P181" s="599"/>
      <c r="Q181" s="599"/>
      <c r="R181" s="599"/>
      <c r="S181" s="552"/>
      <c r="T181" s="591"/>
      <c r="U181" s="957"/>
      <c r="V181" s="958"/>
      <c r="W181" s="959"/>
      <c r="X181" s="960"/>
      <c r="Y181" s="961"/>
    </row>
    <row r="182" spans="1:25" ht="15" customHeight="1">
      <c r="A182" s="985"/>
      <c r="B182" s="986"/>
      <c r="C182" s="443"/>
      <c r="D182" s="444"/>
      <c r="E182" s="445"/>
      <c r="F182" s="445"/>
      <c r="G182" s="445"/>
      <c r="H182" s="445"/>
      <c r="I182" s="445"/>
      <c r="J182" s="96"/>
      <c r="K182" s="450"/>
      <c r="L182" s="999"/>
      <c r="M182" s="1000"/>
      <c r="N182" s="16"/>
      <c r="O182" s="586"/>
      <c r="P182" s="599"/>
      <c r="Q182" s="584"/>
      <c r="R182" s="584"/>
      <c r="S182" s="552"/>
      <c r="T182" s="597"/>
      <c r="U182" s="957"/>
      <c r="V182" s="958"/>
      <c r="W182" s="959"/>
      <c r="X182" s="960"/>
      <c r="Y182" s="961"/>
    </row>
    <row r="183" spans="1:25" ht="15" customHeight="1">
      <c r="A183" s="985"/>
      <c r="B183" s="986"/>
      <c r="C183" s="443"/>
      <c r="D183" s="444"/>
      <c r="E183" s="445"/>
      <c r="F183" s="445"/>
      <c r="G183" s="445"/>
      <c r="H183" s="445"/>
      <c r="I183" s="445"/>
      <c r="J183" s="96"/>
      <c r="K183" s="450"/>
      <c r="L183" s="999"/>
      <c r="M183" s="1000"/>
      <c r="N183" s="16"/>
      <c r="O183" s="602"/>
      <c r="P183" s="603"/>
      <c r="Q183" s="604"/>
      <c r="R183" s="605"/>
      <c r="S183" s="552"/>
      <c r="T183" s="606"/>
      <c r="U183" s="957"/>
      <c r="V183" s="958"/>
      <c r="W183" s="959"/>
      <c r="X183" s="960"/>
      <c r="Y183" s="961"/>
    </row>
    <row r="184" spans="1:25" ht="15" customHeight="1" thickBot="1">
      <c r="A184" s="461"/>
      <c r="B184" s="462"/>
      <c r="C184" s="463"/>
      <c r="D184" s="464"/>
      <c r="E184" s="464"/>
      <c r="F184" s="464"/>
      <c r="G184" s="464"/>
      <c r="H184" s="464"/>
      <c r="I184" s="464"/>
      <c r="J184" s="465"/>
      <c r="K184" s="466"/>
      <c r="L184" s="379"/>
      <c r="M184" s="382"/>
      <c r="N184" s="16"/>
      <c r="O184" s="602"/>
      <c r="P184" s="603"/>
      <c r="Q184" s="604"/>
      <c r="R184" s="605"/>
      <c r="S184" s="552"/>
      <c r="T184" s="607"/>
      <c r="U184" s="957"/>
      <c r="V184" s="958"/>
      <c r="W184" s="959"/>
      <c r="X184" s="960"/>
      <c r="Y184" s="961"/>
    </row>
    <row r="185" spans="1:25" ht="15" customHeight="1" thickTop="1">
      <c r="A185" s="143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6"/>
      <c r="O185" s="602"/>
      <c r="P185" s="603"/>
      <c r="Q185" s="604"/>
      <c r="R185" s="605"/>
      <c r="S185" s="552"/>
      <c r="T185" s="607"/>
      <c r="U185" s="957"/>
      <c r="V185" s="958"/>
      <c r="W185" s="959"/>
      <c r="X185" s="960"/>
      <c r="Y185" s="961"/>
    </row>
    <row r="186" spans="1:25" ht="15" customHeight="1">
      <c r="A186" s="145" t="s">
        <v>63</v>
      </c>
      <c r="B186" s="146"/>
      <c r="C186" s="146"/>
      <c r="D186" s="146"/>
      <c r="E186" s="146"/>
      <c r="F186" s="146"/>
      <c r="G186" s="146"/>
      <c r="H186" s="146"/>
      <c r="I186" s="146"/>
      <c r="J186" s="146"/>
      <c r="K186" s="146"/>
      <c r="L186" s="146"/>
      <c r="M186" s="146"/>
      <c r="N186" s="16"/>
      <c r="O186" s="602"/>
      <c r="P186" s="603"/>
      <c r="Q186" s="604"/>
      <c r="R186" s="605"/>
      <c r="S186" s="552"/>
      <c r="T186" s="608"/>
      <c r="U186" s="957"/>
      <c r="V186" s="958"/>
      <c r="W186" s="959"/>
      <c r="X186" s="960"/>
      <c r="Y186" s="961"/>
    </row>
    <row r="187" spans="1:25" ht="15" customHeight="1" thickBot="1">
      <c r="A187" s="149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6"/>
      <c r="O187" s="602"/>
      <c r="P187" s="603"/>
      <c r="Q187" s="604"/>
      <c r="R187" s="605"/>
      <c r="S187" s="552"/>
      <c r="T187" s="609"/>
      <c r="U187" s="957"/>
      <c r="V187" s="958"/>
      <c r="W187" s="959"/>
      <c r="X187" s="960"/>
      <c r="Y187" s="961"/>
    </row>
    <row r="188" spans="1:25" ht="15" customHeight="1" thickTop="1">
      <c r="A188" s="962" t="s">
        <v>26</v>
      </c>
      <c r="B188" s="943"/>
      <c r="C188" s="965" t="s">
        <v>196</v>
      </c>
      <c r="D188" s="965"/>
      <c r="E188" s="965"/>
      <c r="F188" s="965"/>
      <c r="G188" s="965"/>
      <c r="H188" s="965"/>
      <c r="I188" s="965"/>
      <c r="J188" s="967" t="s">
        <v>197</v>
      </c>
      <c r="K188" s="967"/>
      <c r="L188" s="967" t="s">
        <v>198</v>
      </c>
      <c r="M188" s="969"/>
      <c r="N188" s="16"/>
      <c r="O188" s="602" t="str">
        <f>IF(U188=0,"",O187+1)</f>
        <v/>
      </c>
      <c r="P188" s="610" t="str">
        <f>IF(U188=0,"",HLOOKUP(LARGE(#REF!,#REF!),#REF!,3,FALSE))</f>
        <v/>
      </c>
      <c r="Q188" s="610"/>
      <c r="R188" s="611"/>
      <c r="S188" s="604"/>
      <c r="T188" s="605"/>
      <c r="U188" s="957"/>
      <c r="V188" s="958"/>
      <c r="W188" s="959"/>
      <c r="X188" s="960"/>
      <c r="Y188" s="961"/>
    </row>
    <row r="189" spans="1:25" ht="15" customHeight="1" thickBot="1">
      <c r="A189" s="963"/>
      <c r="B189" s="964"/>
      <c r="C189" s="966"/>
      <c r="D189" s="966"/>
      <c r="E189" s="966"/>
      <c r="F189" s="966"/>
      <c r="G189" s="966"/>
      <c r="H189" s="966"/>
      <c r="I189" s="966"/>
      <c r="J189" s="968"/>
      <c r="K189" s="968"/>
      <c r="L189" s="968"/>
      <c r="M189" s="970"/>
      <c r="N189" s="16"/>
      <c r="O189" s="612"/>
      <c r="P189" s="610"/>
      <c r="Q189" s="610"/>
      <c r="R189" s="610"/>
      <c r="S189" s="610"/>
      <c r="T189" s="643"/>
      <c r="U189" s="713"/>
      <c r="V189" s="714"/>
      <c r="W189" s="715"/>
      <c r="X189" s="716"/>
      <c r="Y189" s="717"/>
    </row>
    <row r="190" spans="1:25" ht="15" customHeight="1" thickTop="1">
      <c r="A190" s="415"/>
      <c r="B190" s="416"/>
      <c r="C190" s="472"/>
      <c r="D190" s="421"/>
      <c r="E190" s="421"/>
      <c r="F190" s="421"/>
      <c r="G190" s="421"/>
      <c r="H190" s="421"/>
      <c r="I190" s="422"/>
      <c r="J190" s="473"/>
      <c r="K190" s="416"/>
      <c r="L190" s="370"/>
      <c r="M190" s="373"/>
      <c r="N190" s="16"/>
      <c r="O190" s="612"/>
      <c r="P190" s="613"/>
      <c r="Q190" s="610"/>
      <c r="R190" s="610"/>
      <c r="S190" s="614"/>
      <c r="T190" s="615"/>
      <c r="U190" s="957"/>
      <c r="V190" s="958"/>
      <c r="W190" s="959"/>
      <c r="X190" s="960"/>
      <c r="Y190" s="961"/>
    </row>
    <row r="191" spans="1:25" ht="15" customHeight="1">
      <c r="A191" s="1012">
        <v>1</v>
      </c>
      <c r="B191" s="1013"/>
      <c r="C191" s="561" t="s">
        <v>189</v>
      </c>
      <c r="D191" s="562"/>
      <c r="E191" s="563"/>
      <c r="F191" s="563"/>
      <c r="G191" s="563"/>
      <c r="H191" s="563"/>
      <c r="I191" s="564"/>
      <c r="J191" s="565">
        <f>J172</f>
        <v>213.51394999999999</v>
      </c>
      <c r="K191" s="719" t="s">
        <v>193</v>
      </c>
      <c r="L191" s="624">
        <f>J191</f>
        <v>213.51394999999999</v>
      </c>
      <c r="M191" s="628" t="s">
        <v>193</v>
      </c>
      <c r="N191" s="16"/>
      <c r="O191" s="602"/>
      <c r="P191" s="603"/>
      <c r="Q191" s="604"/>
      <c r="R191" s="604"/>
      <c r="S191" s="616"/>
      <c r="T191" s="617"/>
      <c r="U191" s="957"/>
      <c r="V191" s="958"/>
      <c r="W191" s="959"/>
      <c r="X191" s="960"/>
      <c r="Y191" s="961"/>
    </row>
    <row r="192" spans="1:25" ht="15" customHeight="1">
      <c r="A192" s="1012">
        <v>2</v>
      </c>
      <c r="B192" s="1013"/>
      <c r="C192" s="566" t="s">
        <v>192</v>
      </c>
      <c r="D192" s="562"/>
      <c r="E192" s="567"/>
      <c r="F192" s="562"/>
      <c r="G192" s="562"/>
      <c r="H192" s="562"/>
      <c r="I192" s="568"/>
      <c r="J192" s="569"/>
      <c r="K192" s="719" t="s">
        <v>193</v>
      </c>
      <c r="L192" s="624">
        <f t="shared" ref="L192:L193" si="2">J192</f>
        <v>0</v>
      </c>
      <c r="M192" s="628" t="s">
        <v>193</v>
      </c>
      <c r="N192" s="16"/>
      <c r="O192" s="602"/>
      <c r="P192" s="603"/>
      <c r="Q192" s="604"/>
      <c r="R192" s="604"/>
      <c r="S192" s="616"/>
      <c r="T192" s="617"/>
      <c r="U192" s="957"/>
      <c r="V192" s="958"/>
      <c r="W192" s="959"/>
      <c r="X192" s="960"/>
      <c r="Y192" s="961"/>
    </row>
    <row r="193" spans="1:25" ht="15" customHeight="1">
      <c r="A193" s="1012">
        <v>3</v>
      </c>
      <c r="B193" s="1013"/>
      <c r="C193" s="566" t="s">
        <v>190</v>
      </c>
      <c r="D193" s="562"/>
      <c r="E193" s="570"/>
      <c r="F193" s="562"/>
      <c r="G193" s="562"/>
      <c r="H193" s="562"/>
      <c r="I193" s="568"/>
      <c r="J193" s="571">
        <f>J170</f>
        <v>206.12486708277194</v>
      </c>
      <c r="K193" s="719" t="s">
        <v>193</v>
      </c>
      <c r="L193" s="624">
        <f t="shared" si="2"/>
        <v>206.12486708277194</v>
      </c>
      <c r="M193" s="628" t="s">
        <v>193</v>
      </c>
      <c r="N193" s="16"/>
      <c r="O193" s="602"/>
      <c r="P193" s="603"/>
      <c r="Q193" s="604"/>
      <c r="R193" s="604"/>
      <c r="S193" s="616"/>
      <c r="T193" s="617"/>
      <c r="U193" s="957"/>
      <c r="V193" s="958"/>
      <c r="W193" s="959"/>
      <c r="X193" s="960"/>
      <c r="Y193" s="961"/>
    </row>
    <row r="194" spans="1:25" ht="15" customHeight="1">
      <c r="A194" s="1012"/>
      <c r="B194" s="1013"/>
      <c r="C194" s="573"/>
      <c r="D194" s="574"/>
      <c r="E194" s="574"/>
      <c r="F194" s="574"/>
      <c r="G194" s="574"/>
      <c r="H194" s="574"/>
      <c r="I194" s="574"/>
      <c r="J194" s="575"/>
      <c r="K194" s="578"/>
      <c r="L194" s="625"/>
      <c r="M194" s="623"/>
      <c r="N194" s="16"/>
      <c r="O194" s="602"/>
      <c r="P194" s="603"/>
      <c r="Q194" s="604"/>
      <c r="R194" s="604"/>
      <c r="S194" s="616"/>
      <c r="T194" s="617"/>
      <c r="U194" s="957"/>
      <c r="V194" s="958"/>
      <c r="W194" s="959"/>
      <c r="X194" s="960"/>
      <c r="Y194" s="961"/>
    </row>
    <row r="195" spans="1:25" ht="15" customHeight="1">
      <c r="A195" s="1012"/>
      <c r="B195" s="1013"/>
      <c r="C195" s="576"/>
      <c r="D195" s="570"/>
      <c r="E195" s="562"/>
      <c r="F195" s="562"/>
      <c r="G195" s="562"/>
      <c r="H195" s="562"/>
      <c r="I195" s="568"/>
      <c r="J195" s="577"/>
      <c r="K195" s="578"/>
      <c r="L195" s="625"/>
      <c r="M195" s="623"/>
      <c r="N195" s="16"/>
      <c r="O195" s="602"/>
      <c r="P195" s="603"/>
      <c r="Q195" s="604"/>
      <c r="R195" s="604"/>
      <c r="S195" s="616"/>
      <c r="T195" s="617"/>
      <c r="U195" s="957"/>
      <c r="V195" s="958"/>
      <c r="W195" s="959"/>
      <c r="X195" s="960"/>
      <c r="Y195" s="961"/>
    </row>
    <row r="196" spans="1:25" ht="15" customHeight="1">
      <c r="A196" s="1012"/>
      <c r="B196" s="1013"/>
      <c r="C196" s="579"/>
      <c r="D196" s="580"/>
      <c r="E196" s="562"/>
      <c r="F196" s="562"/>
      <c r="G196" s="562"/>
      <c r="H196" s="562"/>
      <c r="I196" s="568"/>
      <c r="J196" s="581"/>
      <c r="K196" s="582"/>
      <c r="L196" s="625"/>
      <c r="M196" s="623"/>
      <c r="N196" s="16"/>
      <c r="O196" s="602"/>
      <c r="P196" s="603"/>
      <c r="Q196" s="604"/>
      <c r="R196" s="604"/>
      <c r="S196" s="616"/>
      <c r="T196" s="617"/>
      <c r="U196" s="957"/>
      <c r="V196" s="958"/>
      <c r="W196" s="959"/>
      <c r="X196" s="960"/>
      <c r="Y196" s="961"/>
    </row>
    <row r="197" spans="1:25" ht="15" customHeight="1" thickBot="1">
      <c r="A197" s="478"/>
      <c r="B197" s="492"/>
      <c r="C197" s="493"/>
      <c r="D197" s="494"/>
      <c r="E197" s="479"/>
      <c r="F197" s="479"/>
      <c r="G197" s="479"/>
      <c r="H197" s="479"/>
      <c r="I197" s="483"/>
      <c r="J197" s="495"/>
      <c r="K197" s="482"/>
      <c r="L197" s="626"/>
      <c r="M197" s="627"/>
      <c r="N197" s="16"/>
      <c r="O197" s="618"/>
      <c r="P197" s="619"/>
      <c r="Q197" s="620"/>
      <c r="R197" s="620"/>
      <c r="S197" s="621"/>
      <c r="T197" s="622"/>
      <c r="U197" s="1014"/>
      <c r="V197" s="1015"/>
      <c r="W197" s="1016"/>
      <c r="X197" s="1017"/>
      <c r="Y197" s="1018"/>
    </row>
    <row r="198" spans="1:25" ht="15" customHeight="1" thickTop="1">
      <c r="A198" s="478"/>
      <c r="B198" s="492"/>
      <c r="C198" s="496"/>
      <c r="D198" s="490"/>
      <c r="E198" s="479"/>
      <c r="F198" s="479"/>
      <c r="G198" s="479"/>
      <c r="H198" s="479"/>
      <c r="I198" s="483"/>
      <c r="J198" s="495"/>
      <c r="K198" s="491"/>
      <c r="L198" s="626"/>
      <c r="M198" s="627"/>
      <c r="N198" s="16"/>
      <c r="O198" s="497"/>
      <c r="P198" s="497"/>
      <c r="Q198" s="497"/>
      <c r="R198" s="497"/>
      <c r="S198" s="497"/>
      <c r="T198" s="497"/>
      <c r="U198" s="497"/>
      <c r="V198" s="497"/>
      <c r="W198" s="497"/>
      <c r="X198" s="497"/>
      <c r="Y198" s="498"/>
    </row>
    <row r="199" spans="1:25" ht="15" customHeight="1">
      <c r="A199" s="478"/>
      <c r="B199" s="499"/>
      <c r="C199" s="500"/>
      <c r="D199" s="501"/>
      <c r="E199" s="502"/>
      <c r="F199" s="487"/>
      <c r="G199" s="479"/>
      <c r="H199" s="479"/>
      <c r="I199" s="483"/>
      <c r="J199" s="495"/>
      <c r="K199" s="503"/>
      <c r="L199" s="626"/>
      <c r="M199" s="627"/>
      <c r="N199" s="16"/>
      <c r="O199" s="146" t="s">
        <v>92</v>
      </c>
      <c r="P199" s="504"/>
      <c r="Q199" s="504"/>
      <c r="R199" s="504"/>
      <c r="S199" s="504"/>
      <c r="T199" s="504"/>
      <c r="U199" s="504"/>
      <c r="V199" s="504"/>
      <c r="W199" s="504"/>
      <c r="X199" s="504"/>
      <c r="Y199" s="505"/>
    </row>
    <row r="200" spans="1:25" ht="15" customHeight="1" thickBot="1">
      <c r="A200" s="478"/>
      <c r="B200" s="492"/>
      <c r="C200" s="506"/>
      <c r="D200" s="494"/>
      <c r="E200" s="507"/>
      <c r="F200" s="487"/>
      <c r="G200" s="479"/>
      <c r="H200" s="479"/>
      <c r="I200" s="483"/>
      <c r="J200" s="508"/>
      <c r="K200" s="486"/>
      <c r="L200" s="626"/>
      <c r="M200" s="627"/>
      <c r="N200" s="16"/>
      <c r="O200" s="509"/>
      <c r="P200" s="509"/>
      <c r="Q200" s="509"/>
      <c r="R200" s="509"/>
      <c r="S200" s="509"/>
      <c r="T200" s="509"/>
      <c r="U200" s="509"/>
      <c r="V200" s="509"/>
      <c r="W200" s="504"/>
      <c r="X200" s="504"/>
      <c r="Y200" s="505"/>
    </row>
    <row r="201" spans="1:25" ht="15" customHeight="1" thickTop="1" thickBot="1">
      <c r="A201" s="478"/>
      <c r="B201" s="503"/>
      <c r="C201" s="510"/>
      <c r="D201" s="479"/>
      <c r="E201" s="479"/>
      <c r="F201" s="479"/>
      <c r="G201" s="479"/>
      <c r="H201" s="479"/>
      <c r="I201" s="483"/>
      <c r="J201" s="511"/>
      <c r="K201" s="503"/>
      <c r="L201" s="626"/>
      <c r="M201" s="627"/>
      <c r="N201" s="16"/>
      <c r="O201" s="825" t="s">
        <v>26</v>
      </c>
      <c r="P201" s="827" t="s">
        <v>203</v>
      </c>
      <c r="Q201" s="828"/>
      <c r="R201" s="828"/>
      <c r="S201" s="237"/>
      <c r="T201" s="946" t="s">
        <v>200</v>
      </c>
      <c r="U201" s="948" t="s">
        <v>201</v>
      </c>
      <c r="V201" s="948"/>
      <c r="W201" s="950"/>
      <c r="X201" s="951"/>
      <c r="Y201" s="952"/>
    </row>
    <row r="202" spans="1:25" ht="15" customHeight="1" thickBot="1">
      <c r="A202" s="478"/>
      <c r="B202" s="503"/>
      <c r="C202" s="510"/>
      <c r="D202" s="479"/>
      <c r="E202" s="479"/>
      <c r="F202" s="479"/>
      <c r="G202" s="479"/>
      <c r="H202" s="479"/>
      <c r="I202" s="483"/>
      <c r="J202" s="511"/>
      <c r="K202" s="503"/>
      <c r="L202" s="626"/>
      <c r="M202" s="627"/>
      <c r="N202" s="16"/>
      <c r="O202" s="826"/>
      <c r="P202" s="829"/>
      <c r="Q202" s="830"/>
      <c r="R202" s="830"/>
      <c r="S202" s="239"/>
      <c r="T202" s="947"/>
      <c r="U202" s="949"/>
      <c r="V202" s="949"/>
      <c r="W202" s="950"/>
      <c r="X202" s="951"/>
      <c r="Y202" s="952"/>
    </row>
    <row r="203" spans="1:25" ht="15" customHeight="1" thickTop="1" thickBot="1">
      <c r="A203" s="513"/>
      <c r="B203" s="514"/>
      <c r="C203" s="515"/>
      <c r="D203" s="516"/>
      <c r="E203" s="516"/>
      <c r="F203" s="516"/>
      <c r="G203" s="516"/>
      <c r="H203" s="516"/>
      <c r="I203" s="517"/>
      <c r="J203" s="518"/>
      <c r="K203" s="514"/>
      <c r="L203" s="519"/>
      <c r="M203" s="520"/>
      <c r="N203" s="16"/>
      <c r="O203" s="657"/>
      <c r="P203" s="658"/>
      <c r="Q203" s="659"/>
      <c r="R203" s="659"/>
      <c r="S203" s="521"/>
      <c r="T203" s="522"/>
      <c r="U203" s="674"/>
      <c r="V203" s="674"/>
      <c r="W203" s="647"/>
      <c r="X203" s="648"/>
      <c r="Y203" s="681"/>
    </row>
    <row r="204" spans="1:25" ht="15" customHeight="1" thickTop="1">
      <c r="A204" s="364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268"/>
      <c r="P204" s="269"/>
      <c r="Q204" s="300"/>
      <c r="R204" s="300"/>
      <c r="S204" s="524"/>
      <c r="T204" s="525"/>
      <c r="U204" s="675"/>
      <c r="V204" s="675"/>
      <c r="W204" s="647"/>
      <c r="X204" s="648"/>
      <c r="Y204" s="681"/>
    </row>
    <row r="205" spans="1:25" ht="15" customHeight="1">
      <c r="A205" s="527" t="s">
        <v>101</v>
      </c>
      <c r="B205" s="528"/>
      <c r="C205" s="528"/>
      <c r="D205" s="528"/>
      <c r="E205" s="528"/>
      <c r="F205" s="528"/>
      <c r="G205" s="528"/>
      <c r="H205" s="528"/>
      <c r="I205" s="16"/>
      <c r="J205" s="16"/>
      <c r="K205" s="16"/>
      <c r="L205" s="16"/>
      <c r="M205" s="16"/>
      <c r="N205" s="16"/>
      <c r="O205" s="664">
        <v>1</v>
      </c>
      <c r="P205" s="662" t="s">
        <v>42</v>
      </c>
      <c r="Q205" s="663"/>
      <c r="R205" s="300"/>
      <c r="S205" s="524"/>
      <c r="T205" s="557">
        <v>1</v>
      </c>
      <c r="U205" s="953" t="s">
        <v>103</v>
      </c>
      <c r="V205" s="954"/>
      <c r="W205" s="647"/>
      <c r="X205" s="648"/>
      <c r="Y205" s="681"/>
    </row>
    <row r="206" spans="1:25" ht="15" customHeight="1" thickBot="1">
      <c r="A206" s="529"/>
      <c r="B206" s="528"/>
      <c r="C206" s="528"/>
      <c r="D206" s="528"/>
      <c r="E206" s="528"/>
      <c r="F206" s="528"/>
      <c r="G206" s="528"/>
      <c r="H206" s="528"/>
      <c r="I206" s="16"/>
      <c r="J206" s="16"/>
      <c r="K206" s="16"/>
      <c r="L206" s="16"/>
      <c r="M206" s="16"/>
      <c r="N206" s="16"/>
      <c r="O206" s="664">
        <v>2</v>
      </c>
      <c r="P206" s="662" t="s">
        <v>205</v>
      </c>
      <c r="Q206" s="663"/>
      <c r="R206" s="300"/>
      <c r="S206" s="524"/>
      <c r="T206" s="558">
        <v>1</v>
      </c>
      <c r="U206" s="953" t="s">
        <v>103</v>
      </c>
      <c r="V206" s="954"/>
      <c r="W206" s="647"/>
      <c r="X206" s="648"/>
      <c r="Y206" s="681"/>
    </row>
    <row r="207" spans="1:25" ht="15" customHeight="1" thickTop="1">
      <c r="A207" s="839" t="s">
        <v>111</v>
      </c>
      <c r="B207" s="828"/>
      <c r="C207" s="828"/>
      <c r="D207" s="828"/>
      <c r="E207" s="828"/>
      <c r="F207" s="828"/>
      <c r="G207" s="828"/>
      <c r="H207" s="840"/>
      <c r="I207" s="827" t="s">
        <v>112</v>
      </c>
      <c r="J207" s="828"/>
      <c r="K207" s="645"/>
      <c r="L207" s="16"/>
      <c r="M207" s="16"/>
      <c r="N207" s="16"/>
      <c r="O207" s="664">
        <v>3</v>
      </c>
      <c r="P207" s="662" t="s">
        <v>206</v>
      </c>
      <c r="Q207" s="663"/>
      <c r="R207" s="300"/>
      <c r="S207" s="524"/>
      <c r="T207" s="557">
        <v>10</v>
      </c>
      <c r="U207" s="953" t="s">
        <v>103</v>
      </c>
      <c r="V207" s="954"/>
      <c r="W207" s="647"/>
      <c r="X207" s="648"/>
      <c r="Y207" s="681"/>
    </row>
    <row r="208" spans="1:25" ht="15" customHeight="1">
      <c r="A208" s="933"/>
      <c r="B208" s="934"/>
      <c r="C208" s="934"/>
      <c r="D208" s="934"/>
      <c r="E208" s="934"/>
      <c r="F208" s="934"/>
      <c r="G208" s="934"/>
      <c r="H208" s="935"/>
      <c r="I208" s="936"/>
      <c r="J208" s="934"/>
      <c r="K208" s="646"/>
      <c r="L208" s="16"/>
      <c r="M208" s="16"/>
      <c r="N208" s="16"/>
      <c r="O208" s="664">
        <v>4</v>
      </c>
      <c r="P208" s="662" t="s">
        <v>38</v>
      </c>
      <c r="Q208" s="663"/>
      <c r="R208" s="300"/>
      <c r="S208" s="524"/>
      <c r="T208" s="557">
        <v>10</v>
      </c>
      <c r="U208" s="953" t="s">
        <v>103</v>
      </c>
      <c r="V208" s="954"/>
      <c r="W208" s="647"/>
      <c r="X208" s="648"/>
      <c r="Y208" s="681"/>
    </row>
    <row r="209" spans="1:25" ht="15" customHeight="1">
      <c r="A209" s="667" t="s">
        <v>169</v>
      </c>
      <c r="B209" s="668"/>
      <c r="C209" s="668"/>
      <c r="D209" s="668"/>
      <c r="E209" s="668"/>
      <c r="F209" s="668"/>
      <c r="G209" s="668"/>
      <c r="H209" s="669"/>
      <c r="I209" s="295"/>
      <c r="J209" s="678"/>
      <c r="K209" s="549"/>
      <c r="L209" s="16"/>
      <c r="M209" s="16"/>
      <c r="N209" s="16"/>
      <c r="O209" s="664">
        <v>5</v>
      </c>
      <c r="P209" s="662" t="s">
        <v>207</v>
      </c>
      <c r="Q209" s="663"/>
      <c r="R209" s="300"/>
      <c r="S209" s="524"/>
      <c r="T209" s="557">
        <v>3</v>
      </c>
      <c r="U209" s="953" t="s">
        <v>103</v>
      </c>
      <c r="V209" s="954"/>
      <c r="W209" s="647"/>
      <c r="X209" s="648"/>
      <c r="Y209" s="681"/>
    </row>
    <row r="210" spans="1:25" ht="15" customHeight="1">
      <c r="A210" s="670" t="s">
        <v>122</v>
      </c>
      <c r="B210" s="663"/>
      <c r="C210" s="663"/>
      <c r="D210" s="663"/>
      <c r="E210" s="663"/>
      <c r="F210" s="663"/>
      <c r="G210" s="663"/>
      <c r="H210" s="671"/>
      <c r="I210" s="552">
        <v>1</v>
      </c>
      <c r="J210" s="679" t="s">
        <v>123</v>
      </c>
      <c r="K210" s="644"/>
      <c r="L210" s="16"/>
      <c r="M210" s="16"/>
      <c r="N210" s="16"/>
      <c r="O210" s="664">
        <v>6</v>
      </c>
      <c r="P210" s="662" t="s">
        <v>208</v>
      </c>
      <c r="Q210" s="663"/>
      <c r="R210" s="300"/>
      <c r="S210" s="524"/>
      <c r="T210" s="558">
        <v>1</v>
      </c>
      <c r="U210" s="953" t="s">
        <v>103</v>
      </c>
      <c r="V210" s="954"/>
      <c r="W210" s="647"/>
      <c r="X210" s="648"/>
      <c r="Y210" s="681"/>
    </row>
    <row r="211" spans="1:25" ht="15" customHeight="1">
      <c r="A211" s="670"/>
      <c r="B211" s="663"/>
      <c r="C211" s="663"/>
      <c r="D211" s="663"/>
      <c r="E211" s="663"/>
      <c r="F211" s="663"/>
      <c r="G211" s="663"/>
      <c r="H211" s="671"/>
      <c r="I211" s="552"/>
      <c r="J211" s="679"/>
      <c r="K211" s="644"/>
      <c r="L211" s="16"/>
      <c r="M211" s="16"/>
      <c r="N211" s="16"/>
      <c r="O211" s="664">
        <v>7</v>
      </c>
      <c r="P211" s="662" t="s">
        <v>209</v>
      </c>
      <c r="Q211" s="663"/>
      <c r="R211" s="300"/>
      <c r="S211" s="524"/>
      <c r="T211" s="557">
        <v>5</v>
      </c>
      <c r="U211" s="953" t="s">
        <v>103</v>
      </c>
      <c r="V211" s="954"/>
      <c r="W211" s="647"/>
      <c r="X211" s="648"/>
      <c r="Y211" s="681"/>
    </row>
    <row r="212" spans="1:25" ht="15" customHeight="1">
      <c r="A212" s="670" t="s">
        <v>153</v>
      </c>
      <c r="B212" s="663"/>
      <c r="C212" s="663"/>
      <c r="D212" s="663"/>
      <c r="E212" s="663"/>
      <c r="F212" s="663"/>
      <c r="G212" s="663"/>
      <c r="H212" s="671"/>
      <c r="I212" s="552"/>
      <c r="J212" s="679"/>
      <c r="K212" s="644"/>
      <c r="L212" s="16"/>
      <c r="M212" s="16"/>
      <c r="N212" s="16"/>
      <c r="O212" s="665"/>
      <c r="P212" s="660"/>
      <c r="Q212" s="660"/>
      <c r="R212" s="660"/>
      <c r="S212" s="533"/>
      <c r="T212" s="559"/>
      <c r="U212" s="676"/>
      <c r="V212" s="676"/>
      <c r="W212" s="647"/>
      <c r="X212" s="648"/>
      <c r="Y212" s="681"/>
    </row>
    <row r="213" spans="1:25" ht="15" customHeight="1" thickBot="1">
      <c r="A213" s="670" t="s">
        <v>154</v>
      </c>
      <c r="B213" s="663"/>
      <c r="C213" s="663"/>
      <c r="D213" s="663"/>
      <c r="E213" s="663"/>
      <c r="F213" s="663"/>
      <c r="G213" s="663"/>
      <c r="H213" s="671"/>
      <c r="I213" s="552">
        <v>1</v>
      </c>
      <c r="J213" s="679" t="s">
        <v>123</v>
      </c>
      <c r="K213" s="644"/>
      <c r="L213" s="16"/>
      <c r="M213" s="16"/>
      <c r="N213" s="16"/>
      <c r="O213" s="666" t="str">
        <f>IF(T213=0,"",O211+1)</f>
        <v/>
      </c>
      <c r="P213" s="661"/>
      <c r="Q213" s="661"/>
      <c r="R213" s="661"/>
      <c r="S213" s="464"/>
      <c r="T213" s="534"/>
      <c r="U213" s="677"/>
      <c r="V213" s="677"/>
      <c r="W213" s="647"/>
      <c r="X213" s="649"/>
      <c r="Y213" s="682"/>
    </row>
    <row r="214" spans="1:25" ht="15" customHeight="1" thickTop="1">
      <c r="A214" s="670" t="s">
        <v>155</v>
      </c>
      <c r="B214" s="663"/>
      <c r="C214" s="663"/>
      <c r="D214" s="663"/>
      <c r="E214" s="663"/>
      <c r="F214" s="663"/>
      <c r="G214" s="663"/>
      <c r="H214" s="671"/>
      <c r="I214" s="552"/>
      <c r="J214" s="679" t="s">
        <v>123</v>
      </c>
      <c r="K214" s="644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535"/>
    </row>
    <row r="215" spans="1:25" ht="15" customHeight="1">
      <c r="A215" s="670" t="s">
        <v>156</v>
      </c>
      <c r="B215" s="663"/>
      <c r="C215" s="663"/>
      <c r="D215" s="663"/>
      <c r="E215" s="663"/>
      <c r="F215" s="663"/>
      <c r="G215" s="663"/>
      <c r="H215" s="671"/>
      <c r="I215" s="552">
        <v>1</v>
      </c>
      <c r="J215" s="679" t="s">
        <v>123</v>
      </c>
      <c r="K215" s="644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535"/>
    </row>
    <row r="216" spans="1:25" ht="15" customHeight="1">
      <c r="A216" s="670"/>
      <c r="B216" s="663"/>
      <c r="C216" s="663"/>
      <c r="D216" s="663"/>
      <c r="E216" s="663"/>
      <c r="F216" s="663"/>
      <c r="G216" s="663"/>
      <c r="H216" s="671"/>
      <c r="I216" s="552"/>
      <c r="J216" s="679" t="s">
        <v>123</v>
      </c>
      <c r="K216" s="644"/>
      <c r="L216" s="16"/>
      <c r="M216" s="412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535"/>
    </row>
    <row r="217" spans="1:25" ht="15" customHeight="1">
      <c r="A217" s="670" t="s">
        <v>157</v>
      </c>
      <c r="B217" s="663"/>
      <c r="C217" s="663"/>
      <c r="D217" s="663"/>
      <c r="E217" s="663"/>
      <c r="F217" s="663"/>
      <c r="G217" s="663"/>
      <c r="H217" s="671"/>
      <c r="I217" s="552"/>
      <c r="J217" s="679"/>
      <c r="K217" s="644"/>
      <c r="L217" s="16"/>
      <c r="M217" s="412" t="s">
        <v>132</v>
      </c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535"/>
    </row>
    <row r="218" spans="1:25" ht="15" customHeight="1" thickBot="1">
      <c r="A218" s="670" t="s">
        <v>158</v>
      </c>
      <c r="B218" s="663"/>
      <c r="C218" s="663"/>
      <c r="D218" s="663"/>
      <c r="E218" s="663"/>
      <c r="F218" s="663"/>
      <c r="G218" s="663"/>
      <c r="H218" s="671"/>
      <c r="I218" s="552">
        <v>1</v>
      </c>
      <c r="J218" s="679" t="s">
        <v>123</v>
      </c>
      <c r="K218" s="644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652"/>
      <c r="X218" s="652"/>
      <c r="Y218" s="653"/>
    </row>
    <row r="219" spans="1:25" ht="15" customHeight="1" thickTop="1">
      <c r="A219" s="670" t="s">
        <v>159</v>
      </c>
      <c r="B219" s="663"/>
      <c r="C219" s="663"/>
      <c r="D219" s="663"/>
      <c r="E219" s="663"/>
      <c r="F219" s="663"/>
      <c r="G219" s="663"/>
      <c r="H219" s="671"/>
      <c r="I219" s="552">
        <v>1</v>
      </c>
      <c r="J219" s="679" t="s">
        <v>123</v>
      </c>
      <c r="K219" s="644"/>
      <c r="L219" s="16"/>
      <c r="M219" s="937" t="s">
        <v>26</v>
      </c>
      <c r="N219" s="827" t="s">
        <v>136</v>
      </c>
      <c r="O219" s="828"/>
      <c r="P219" s="840"/>
      <c r="Q219" s="943" t="s">
        <v>137</v>
      </c>
      <c r="R219" s="943" t="s">
        <v>25</v>
      </c>
      <c r="S219" s="395"/>
      <c r="T219" s="987" t="s">
        <v>195</v>
      </c>
      <c r="U219" s="988"/>
      <c r="V219" s="989"/>
      <c r="W219" s="654"/>
      <c r="X219" s="655"/>
      <c r="Y219" s="683"/>
    </row>
    <row r="220" spans="1:25" ht="15" customHeight="1" thickBot="1">
      <c r="A220" s="670" t="s">
        <v>160</v>
      </c>
      <c r="B220" s="663"/>
      <c r="C220" s="663"/>
      <c r="D220" s="663"/>
      <c r="E220" s="663"/>
      <c r="F220" s="663"/>
      <c r="G220" s="663"/>
      <c r="H220" s="671"/>
      <c r="I220" s="552">
        <v>0</v>
      </c>
      <c r="J220" s="679" t="s">
        <v>123</v>
      </c>
      <c r="K220" s="644"/>
      <c r="L220" s="16"/>
      <c r="M220" s="938"/>
      <c r="N220" s="936"/>
      <c r="O220" s="934"/>
      <c r="P220" s="935"/>
      <c r="Q220" s="944"/>
      <c r="R220" s="944"/>
      <c r="S220" s="710"/>
      <c r="T220" s="990"/>
      <c r="U220" s="991"/>
      <c r="V220" s="992"/>
      <c r="W220" s="654"/>
      <c r="X220" s="655"/>
      <c r="Y220" s="683"/>
    </row>
    <row r="221" spans="1:25" ht="15" customHeight="1" thickTop="1">
      <c r="A221" s="670" t="s">
        <v>161</v>
      </c>
      <c r="B221" s="663"/>
      <c r="C221" s="663"/>
      <c r="D221" s="663"/>
      <c r="E221" s="663"/>
      <c r="F221" s="663"/>
      <c r="G221" s="663"/>
      <c r="H221" s="671"/>
      <c r="I221" s="552">
        <v>1</v>
      </c>
      <c r="J221" s="679" t="s">
        <v>123</v>
      </c>
      <c r="K221" s="644"/>
      <c r="L221" s="16"/>
      <c r="M221" s="939"/>
      <c r="N221" s="940"/>
      <c r="O221" s="941"/>
      <c r="P221" s="942"/>
      <c r="Q221" s="945"/>
      <c r="R221" s="945"/>
      <c r="S221" s="656"/>
      <c r="T221" s="993" t="s">
        <v>204</v>
      </c>
      <c r="U221" s="994"/>
      <c r="V221" s="995"/>
      <c r="W221" s="650"/>
      <c r="X221" s="651"/>
      <c r="Y221" s="684"/>
    </row>
    <row r="222" spans="1:25" ht="15" customHeight="1">
      <c r="A222" s="670" t="s">
        <v>162</v>
      </c>
      <c r="B222" s="663"/>
      <c r="C222" s="663"/>
      <c r="D222" s="663"/>
      <c r="E222" s="663"/>
      <c r="F222" s="663"/>
      <c r="G222" s="663"/>
      <c r="H222" s="671"/>
      <c r="I222" s="552"/>
      <c r="J222" s="679" t="s">
        <v>123</v>
      </c>
      <c r="K222" s="644"/>
      <c r="L222" s="16"/>
      <c r="M222" s="537"/>
      <c r="N222" s="421"/>
      <c r="O222" s="421"/>
      <c r="P222" s="422"/>
      <c r="Q222" s="422"/>
      <c r="R222" s="538"/>
      <c r="S222" s="422"/>
      <c r="T222" s="421"/>
      <c r="U222" s="421"/>
      <c r="V222" s="421"/>
      <c r="W222" s="645"/>
      <c r="X222" s="652"/>
      <c r="Y222" s="653"/>
    </row>
    <row r="223" spans="1:25" ht="15" customHeight="1" thickBot="1">
      <c r="A223" s="670"/>
      <c r="B223" s="663"/>
      <c r="C223" s="663"/>
      <c r="D223" s="663"/>
      <c r="E223" s="663"/>
      <c r="F223" s="672"/>
      <c r="G223" s="672"/>
      <c r="H223" s="673"/>
      <c r="I223" s="560"/>
      <c r="J223" s="679"/>
      <c r="K223" s="644"/>
      <c r="L223" s="16"/>
      <c r="M223" s="539"/>
      <c r="N223" s="314"/>
      <c r="O223" s="314"/>
      <c r="P223" s="315"/>
      <c r="Q223" s="315"/>
      <c r="R223" s="540"/>
      <c r="S223" s="315"/>
      <c r="T223" s="314"/>
      <c r="U223" s="314"/>
      <c r="V223" s="314"/>
      <c r="W223" s="549"/>
      <c r="X223" s="16"/>
      <c r="Y223" s="535"/>
    </row>
    <row r="224" spans="1:25" ht="15" customHeight="1" thickTop="1">
      <c r="A224" s="347"/>
      <c r="B224" s="348"/>
      <c r="C224" s="348"/>
      <c r="D224" s="348"/>
      <c r="E224" s="348"/>
      <c r="F224" s="349"/>
      <c r="G224" s="349"/>
      <c r="H224" s="349"/>
      <c r="I224" s="350"/>
      <c r="J224" s="351"/>
      <c r="K224" s="542"/>
      <c r="L224" s="16"/>
      <c r="M224" s="539"/>
      <c r="N224" s="314"/>
      <c r="O224" s="314"/>
      <c r="P224" s="315"/>
      <c r="Q224" s="315"/>
      <c r="R224" s="540"/>
      <c r="S224" s="315"/>
      <c r="T224" s="314"/>
      <c r="U224" s="314"/>
      <c r="V224" s="314"/>
      <c r="W224" s="549"/>
      <c r="X224" s="16"/>
      <c r="Y224" s="535"/>
    </row>
    <row r="225" spans="1:25" ht="15" customHeight="1">
      <c r="A225" s="353"/>
      <c r="B225" s="339"/>
      <c r="C225" s="339"/>
      <c r="D225" s="339"/>
      <c r="E225" s="339"/>
      <c r="F225" s="16"/>
      <c r="G225" s="16"/>
      <c r="H225" s="16"/>
      <c r="I225" s="340"/>
      <c r="J225" s="354"/>
      <c r="K225" s="542"/>
      <c r="L225" s="16"/>
      <c r="M225" s="539"/>
      <c r="N225" s="314"/>
      <c r="O225" s="314"/>
      <c r="P225" s="315"/>
      <c r="Q225" s="315"/>
      <c r="R225" s="540"/>
      <c r="S225" s="315"/>
      <c r="T225" s="314"/>
      <c r="U225" s="314"/>
      <c r="V225" s="314"/>
      <c r="W225" s="549"/>
      <c r="X225" s="16"/>
      <c r="Y225" s="535"/>
    </row>
    <row r="226" spans="1:25" ht="15" customHeight="1">
      <c r="A226" s="353"/>
      <c r="B226" s="339"/>
      <c r="C226" s="339"/>
      <c r="D226" s="339"/>
      <c r="E226" s="339"/>
      <c r="F226" s="16"/>
      <c r="G226" s="16"/>
      <c r="H226" s="16"/>
      <c r="I226" s="340"/>
      <c r="J226" s="354"/>
      <c r="K226" s="542"/>
      <c r="L226" s="16"/>
      <c r="M226" s="539"/>
      <c r="N226" s="314"/>
      <c r="O226" s="314"/>
      <c r="P226" s="315"/>
      <c r="Q226" s="315"/>
      <c r="R226" s="540"/>
      <c r="S226" s="315"/>
      <c r="T226" s="314"/>
      <c r="U226" s="314"/>
      <c r="V226" s="314"/>
      <c r="W226" s="549"/>
      <c r="X226" s="16"/>
      <c r="Y226" s="535"/>
    </row>
    <row r="227" spans="1:25" ht="15" customHeight="1">
      <c r="A227" s="353"/>
      <c r="B227" s="339"/>
      <c r="C227" s="339"/>
      <c r="D227" s="339"/>
      <c r="E227" s="339"/>
      <c r="F227" s="16"/>
      <c r="G227" s="16"/>
      <c r="H227" s="16"/>
      <c r="I227" s="340"/>
      <c r="J227" s="354"/>
      <c r="K227" s="542"/>
      <c r="L227" s="16"/>
      <c r="M227" s="539"/>
      <c r="N227" s="314"/>
      <c r="O227" s="314"/>
      <c r="P227" s="315"/>
      <c r="Q227" s="315"/>
      <c r="R227" s="540"/>
      <c r="S227" s="315"/>
      <c r="T227" s="314"/>
      <c r="U227" s="314"/>
      <c r="V227" s="314"/>
      <c r="W227" s="549"/>
      <c r="X227" s="16"/>
      <c r="Y227" s="535"/>
    </row>
    <row r="228" spans="1:25" ht="15" customHeight="1" thickBot="1">
      <c r="A228" s="543"/>
      <c r="B228" s="16"/>
      <c r="C228" s="16"/>
      <c r="D228" s="16"/>
      <c r="E228" s="16"/>
      <c r="F228" s="16"/>
      <c r="G228" s="16"/>
      <c r="H228" s="16"/>
      <c r="I228" s="544"/>
      <c r="J228" s="545"/>
      <c r="K228" s="542"/>
      <c r="L228" s="16"/>
      <c r="M228" s="546"/>
      <c r="N228" s="464"/>
      <c r="O228" s="464"/>
      <c r="P228" s="547"/>
      <c r="Q228" s="547"/>
      <c r="R228" s="548"/>
      <c r="S228" s="547"/>
      <c r="T228" s="464"/>
      <c r="U228" s="464"/>
      <c r="V228" s="464"/>
      <c r="W228" s="549"/>
      <c r="X228" s="16"/>
      <c r="Y228" s="535"/>
    </row>
    <row r="229" spans="1:25" ht="15" customHeight="1" thickTop="1">
      <c r="A229" s="549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685"/>
      <c r="U229" s="16"/>
      <c r="V229" s="16"/>
      <c r="W229" s="16"/>
      <c r="X229" s="16"/>
      <c r="Y229" s="535"/>
    </row>
    <row r="230" spans="1:25" ht="15" customHeight="1">
      <c r="A230" s="527" t="s">
        <v>147</v>
      </c>
      <c r="B230" s="528"/>
      <c r="C230" s="528"/>
      <c r="D230" s="528"/>
      <c r="E230" s="528"/>
      <c r="F230" s="528"/>
      <c r="G230" s="528"/>
      <c r="H230" s="528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535"/>
    </row>
    <row r="231" spans="1:25" ht="15" customHeight="1" thickBot="1">
      <c r="A231" s="550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535"/>
    </row>
    <row r="232" spans="1:25" ht="15" customHeight="1" thickTop="1">
      <c r="A232" s="638"/>
      <c r="B232" s="639"/>
      <c r="C232" s="639"/>
      <c r="D232" s="639"/>
      <c r="E232" s="639"/>
      <c r="F232" s="639"/>
      <c r="G232" s="640"/>
      <c r="H232" s="930" t="s">
        <v>148</v>
      </c>
      <c r="I232" s="930"/>
      <c r="J232" s="930"/>
      <c r="K232" s="930"/>
      <c r="L232" s="930"/>
      <c r="M232" s="930"/>
      <c r="N232" s="930"/>
      <c r="O232" s="930"/>
      <c r="P232" s="930"/>
      <c r="Q232" s="930"/>
      <c r="R232" s="930"/>
      <c r="S232" s="640"/>
      <c r="T232" s="931" t="s">
        <v>149</v>
      </c>
      <c r="U232" s="930"/>
      <c r="V232" s="930"/>
      <c r="W232" s="930"/>
      <c r="X232" s="930"/>
      <c r="Y232" s="932"/>
    </row>
    <row r="233" spans="1:25" ht="54.75" customHeight="1">
      <c r="A233" s="369" t="s">
        <v>150</v>
      </c>
      <c r="B233" s="370"/>
      <c r="C233" s="370"/>
      <c r="D233" s="370"/>
      <c r="E233" s="370"/>
      <c r="F233" s="370"/>
      <c r="G233" s="371"/>
      <c r="H233" s="370"/>
      <c r="I233" s="370"/>
      <c r="J233" s="370"/>
      <c r="K233" s="370"/>
      <c r="L233" s="370"/>
      <c r="M233" s="370"/>
      <c r="N233" s="370"/>
      <c r="O233" s="370"/>
      <c r="P233" s="370"/>
      <c r="Q233" s="370"/>
      <c r="R233" s="370"/>
      <c r="S233" s="370"/>
      <c r="T233" s="372" t="s">
        <v>151</v>
      </c>
      <c r="U233" s="370"/>
      <c r="V233" s="370"/>
      <c r="W233" s="370"/>
      <c r="X233" s="370"/>
      <c r="Y233" s="373"/>
    </row>
    <row r="234" spans="1:25" ht="54.75" customHeight="1">
      <c r="A234" s="374" t="s">
        <v>163</v>
      </c>
      <c r="B234" s="375"/>
      <c r="C234" s="375"/>
      <c r="D234" s="375"/>
      <c r="E234" s="375"/>
      <c r="F234" s="375"/>
      <c r="G234" s="376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7" t="s">
        <v>151</v>
      </c>
      <c r="U234" s="375"/>
      <c r="V234" s="375"/>
      <c r="W234" s="375"/>
      <c r="X234" s="375"/>
      <c r="Y234" s="378"/>
    </row>
    <row r="235" spans="1:25" ht="54.75" customHeight="1" thickBot="1">
      <c r="A235" s="385" t="s">
        <v>164</v>
      </c>
      <c r="B235" s="379"/>
      <c r="C235" s="379"/>
      <c r="D235" s="379"/>
      <c r="E235" s="379"/>
      <c r="F235" s="379"/>
      <c r="G235" s="380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81"/>
      <c r="U235" s="379"/>
      <c r="V235" s="379"/>
      <c r="W235" s="379"/>
      <c r="X235" s="379"/>
      <c r="Y235" s="382"/>
    </row>
    <row r="236" spans="1:25" ht="19.5" customHeight="1" thickTop="1">
      <c r="A236" s="1001" t="s">
        <v>165</v>
      </c>
      <c r="B236" s="1002"/>
      <c r="C236" s="1002"/>
      <c r="D236" s="1002"/>
      <c r="E236" s="1002"/>
      <c r="F236" s="1002"/>
      <c r="G236" s="1002"/>
      <c r="H236" s="1002"/>
      <c r="I236" s="1002"/>
      <c r="J236" s="1002"/>
      <c r="K236" s="1002"/>
      <c r="L236" s="1002"/>
      <c r="M236" s="1003"/>
      <c r="N236" s="904" t="s">
        <v>1</v>
      </c>
      <c r="O236" s="977"/>
      <c r="P236" s="977"/>
      <c r="Q236" s="978"/>
      <c r="R236" s="910" t="s">
        <v>2</v>
      </c>
      <c r="S236" s="977"/>
      <c r="T236" s="977"/>
      <c r="U236" s="977"/>
      <c r="V236" s="977"/>
      <c r="W236" s="977"/>
      <c r="X236" s="977"/>
      <c r="Y236" s="978"/>
    </row>
    <row r="237" spans="1:25" ht="19.5" customHeight="1">
      <c r="A237" s="919" t="s">
        <v>166</v>
      </c>
      <c r="B237" s="920"/>
      <c r="C237" s="920"/>
      <c r="D237" s="920"/>
      <c r="E237" s="920"/>
      <c r="F237" s="920"/>
      <c r="G237" s="920"/>
      <c r="H237" s="920"/>
      <c r="I237" s="920"/>
      <c r="J237" s="920"/>
      <c r="K237" s="920"/>
      <c r="L237" s="920"/>
      <c r="M237" s="921"/>
      <c r="N237" s="972"/>
      <c r="O237" s="971"/>
      <c r="P237" s="971"/>
      <c r="Q237" s="975"/>
      <c r="R237" s="972"/>
      <c r="S237" s="971"/>
      <c r="T237" s="971"/>
      <c r="U237" s="971"/>
      <c r="V237" s="971"/>
      <c r="W237" s="971"/>
      <c r="X237" s="971"/>
      <c r="Y237" s="975"/>
    </row>
    <row r="238" spans="1:25" ht="15" customHeight="1" thickBot="1">
      <c r="A238" s="922"/>
      <c r="B238" s="996"/>
      <c r="C238" s="996"/>
      <c r="D238" s="996"/>
      <c r="E238" s="996"/>
      <c r="F238" s="996"/>
      <c r="G238" s="996"/>
      <c r="H238" s="996"/>
      <c r="I238" s="996"/>
      <c r="J238" s="996"/>
      <c r="K238" s="996"/>
      <c r="L238" s="996"/>
      <c r="M238" s="924"/>
      <c r="N238" s="972"/>
      <c r="O238" s="971"/>
      <c r="P238" s="971"/>
      <c r="Q238" s="975"/>
      <c r="R238" s="973"/>
      <c r="S238" s="974"/>
      <c r="T238" s="974"/>
      <c r="U238" s="974"/>
      <c r="V238" s="974"/>
      <c r="W238" s="974"/>
      <c r="X238" s="974"/>
      <c r="Y238" s="976"/>
    </row>
    <row r="239" spans="1:25" ht="15" customHeight="1" thickTop="1">
      <c r="A239" s="1009" t="s">
        <v>167</v>
      </c>
      <c r="B239" s="1010"/>
      <c r="C239" s="1010"/>
      <c r="D239" s="1010"/>
      <c r="E239" s="1010"/>
      <c r="F239" s="1010"/>
      <c r="G239" s="1010"/>
      <c r="H239" s="1010"/>
      <c r="I239" s="1010"/>
      <c r="J239" s="1010"/>
      <c r="K239" s="1010"/>
      <c r="L239" s="1010"/>
      <c r="M239" s="1011"/>
      <c r="N239" s="882" t="s">
        <v>4</v>
      </c>
      <c r="O239" s="971"/>
      <c r="P239" s="886">
        <f>P161+1</f>
        <v>42187</v>
      </c>
      <c r="Q239" s="975"/>
      <c r="R239" s="890" t="s">
        <v>152</v>
      </c>
      <c r="S239" s="977"/>
      <c r="T239" s="977"/>
      <c r="U239" s="977"/>
      <c r="V239" s="977"/>
      <c r="W239" s="977"/>
      <c r="X239" s="977"/>
      <c r="Y239" s="978"/>
    </row>
    <row r="240" spans="1:25" ht="15" customHeight="1">
      <c r="A240" s="1009" t="s">
        <v>168</v>
      </c>
      <c r="B240" s="1010"/>
      <c r="C240" s="1010"/>
      <c r="D240" s="1010"/>
      <c r="E240" s="1010"/>
      <c r="F240" s="1010"/>
      <c r="G240" s="1010"/>
      <c r="H240" s="1010"/>
      <c r="I240" s="1010"/>
      <c r="J240" s="1010"/>
      <c r="K240" s="1010"/>
      <c r="L240" s="1010"/>
      <c r="M240" s="1011"/>
      <c r="N240" s="972"/>
      <c r="O240" s="971"/>
      <c r="P240" s="971"/>
      <c r="Q240" s="975"/>
      <c r="R240" s="972"/>
      <c r="S240" s="971"/>
      <c r="T240" s="971"/>
      <c r="U240" s="971"/>
      <c r="V240" s="971"/>
      <c r="W240" s="971"/>
      <c r="X240" s="971"/>
      <c r="Y240" s="975"/>
    </row>
    <row r="241" spans="1:25" ht="4.5" customHeight="1" thickBot="1">
      <c r="A241" s="8"/>
      <c r="B241" s="9"/>
      <c r="C241" s="9"/>
      <c r="D241" s="9"/>
      <c r="E241" s="406"/>
      <c r="F241" s="9"/>
      <c r="G241" s="9"/>
      <c r="H241" s="11"/>
      <c r="I241" s="12"/>
      <c r="J241" s="12"/>
      <c r="K241" s="12"/>
      <c r="L241" s="12"/>
      <c r="M241" s="13"/>
      <c r="N241" s="973"/>
      <c r="O241" s="974"/>
      <c r="P241" s="974"/>
      <c r="Q241" s="976"/>
      <c r="R241" s="973"/>
      <c r="S241" s="974"/>
      <c r="T241" s="974"/>
      <c r="U241" s="974"/>
      <c r="V241" s="974"/>
      <c r="W241" s="974"/>
      <c r="X241" s="974"/>
      <c r="Y241" s="976"/>
    </row>
    <row r="242" spans="1:25" ht="15" customHeight="1" thickTop="1">
      <c r="A242" s="407"/>
      <c r="B242" s="408"/>
      <c r="C242" s="408"/>
      <c r="D242" s="408"/>
      <c r="E242" s="408"/>
      <c r="F242" s="408"/>
      <c r="G242" s="408"/>
      <c r="H242" s="408"/>
      <c r="I242" s="408"/>
      <c r="J242" s="408"/>
      <c r="K242" s="408"/>
      <c r="L242" s="408"/>
      <c r="M242" s="408"/>
      <c r="N242" s="408"/>
      <c r="O242" s="408"/>
      <c r="P242" s="408"/>
      <c r="Q242" s="408"/>
      <c r="R242" s="409"/>
      <c r="S242" s="408"/>
      <c r="T242" s="408"/>
      <c r="U242" s="408"/>
      <c r="V242" s="408"/>
      <c r="W242" s="410"/>
      <c r="X242" s="408"/>
      <c r="Y242" s="411"/>
    </row>
    <row r="243" spans="1:25" ht="15" customHeight="1">
      <c r="A243" s="145" t="s">
        <v>15</v>
      </c>
      <c r="B243" s="408"/>
      <c r="C243" s="408"/>
      <c r="D243" s="408"/>
      <c r="E243" s="408"/>
      <c r="F243" s="408"/>
      <c r="G243" s="408"/>
      <c r="H243" s="408"/>
      <c r="I243" s="408"/>
      <c r="J243" s="408"/>
      <c r="K243" s="408"/>
      <c r="L243" s="408"/>
      <c r="M243" s="408"/>
      <c r="N243" s="408"/>
      <c r="O243" s="412" t="s">
        <v>16</v>
      </c>
      <c r="P243" s="408"/>
      <c r="Q243" s="408"/>
      <c r="R243" s="408"/>
      <c r="S243" s="408"/>
      <c r="T243" s="408"/>
      <c r="U243" s="408"/>
      <c r="V243" s="408"/>
      <c r="W243" s="410"/>
      <c r="X243" s="408"/>
      <c r="Y243" s="411"/>
    </row>
    <row r="244" spans="1:25" ht="15" customHeight="1" thickBot="1">
      <c r="A244" s="149"/>
      <c r="B244" s="408"/>
      <c r="C244" s="408"/>
      <c r="D244" s="408"/>
      <c r="E244" s="408"/>
      <c r="F244" s="408"/>
      <c r="G244" s="408"/>
      <c r="H244" s="408"/>
      <c r="I244" s="408"/>
      <c r="J244" s="408"/>
      <c r="K244" s="408"/>
      <c r="L244" s="408"/>
      <c r="M244" s="408"/>
      <c r="N244" s="408"/>
      <c r="O244" s="412"/>
      <c r="P244" s="408"/>
      <c r="Q244" s="408"/>
      <c r="R244" s="408"/>
      <c r="S244" s="408"/>
      <c r="T244" s="408"/>
      <c r="U244" s="408"/>
      <c r="V244" s="408"/>
      <c r="W244" s="408"/>
      <c r="X244" s="408"/>
      <c r="Y244" s="414"/>
    </row>
    <row r="245" spans="1:25" ht="36.75" customHeight="1" thickTop="1" thickBot="1">
      <c r="A245" s="979" t="s">
        <v>179</v>
      </c>
      <c r="B245" s="980"/>
      <c r="C245" s="981" t="s">
        <v>23</v>
      </c>
      <c r="D245" s="982"/>
      <c r="E245" s="982"/>
      <c r="F245" s="982"/>
      <c r="G245" s="982"/>
      <c r="H245" s="982"/>
      <c r="I245" s="983"/>
      <c r="J245" s="981" t="s">
        <v>24</v>
      </c>
      <c r="K245" s="983"/>
      <c r="L245" s="981" t="s">
        <v>25</v>
      </c>
      <c r="M245" s="984"/>
      <c r="N245" s="146"/>
      <c r="O245" s="394" t="s">
        <v>26</v>
      </c>
      <c r="P245" s="981" t="s">
        <v>199</v>
      </c>
      <c r="Q245" s="982"/>
      <c r="R245" s="983"/>
      <c r="S245" s="718"/>
      <c r="T245" s="396" t="s">
        <v>112</v>
      </c>
      <c r="U245" s="981" t="s">
        <v>201</v>
      </c>
      <c r="V245" s="983"/>
      <c r="W245" s="981" t="s">
        <v>202</v>
      </c>
      <c r="X245" s="982"/>
      <c r="Y245" s="984"/>
    </row>
    <row r="246" spans="1:25" ht="15" customHeight="1" thickTop="1">
      <c r="A246" s="415"/>
      <c r="B246" s="416"/>
      <c r="C246" s="417"/>
      <c r="D246" s="418"/>
      <c r="E246" s="418"/>
      <c r="F246" s="418"/>
      <c r="G246" s="418"/>
      <c r="H246" s="418"/>
      <c r="I246" s="418"/>
      <c r="J246" s="688">
        <v>0.14762</v>
      </c>
      <c r="K246" s="419"/>
      <c r="L246" s="370"/>
      <c r="M246" s="373"/>
      <c r="N246" s="16"/>
      <c r="O246" s="420"/>
      <c r="P246" s="372"/>
      <c r="Q246" s="421"/>
      <c r="R246" s="422"/>
      <c r="S246" s="423"/>
      <c r="T246" s="416"/>
      <c r="U246" s="424"/>
      <c r="V246" s="425"/>
      <c r="W246" s="426"/>
      <c r="X246" s="427"/>
      <c r="Y246" s="428"/>
    </row>
    <row r="247" spans="1:25" ht="15" customHeight="1">
      <c r="A247" s="1049" t="s">
        <v>220</v>
      </c>
      <c r="B247" s="1050"/>
      <c r="C247" s="398" t="s">
        <v>176</v>
      </c>
      <c r="D247" s="401"/>
      <c r="E247" s="402"/>
      <c r="F247" s="402"/>
      <c r="G247" s="402"/>
      <c r="H247" s="402"/>
      <c r="I247" s="402"/>
      <c r="J247" s="705">
        <f>'[7]M.(11)'!$Q$20*J246</f>
        <v>1.4360860364400001</v>
      </c>
      <c r="K247" s="719" t="s">
        <v>193</v>
      </c>
      <c r="L247" s="1025"/>
      <c r="M247" s="1026"/>
      <c r="N247" s="16"/>
      <c r="O247" s="641">
        <v>1</v>
      </c>
      <c r="P247" s="555" t="s">
        <v>37</v>
      </c>
      <c r="Q247" s="551"/>
      <c r="R247" s="551"/>
      <c r="S247" s="552"/>
      <c r="T247" s="553">
        <v>1</v>
      </c>
      <c r="U247" s="957" t="s">
        <v>185</v>
      </c>
      <c r="V247" s="958"/>
      <c r="W247" s="959" t="s">
        <v>186</v>
      </c>
      <c r="X247" s="960"/>
      <c r="Y247" s="961"/>
    </row>
    <row r="248" spans="1:25" ht="15" customHeight="1">
      <c r="A248" s="1045" t="s">
        <v>219</v>
      </c>
      <c r="B248" s="1046"/>
      <c r="C248" s="637" t="s">
        <v>211</v>
      </c>
      <c r="D248" s="401"/>
      <c r="E248" s="402"/>
      <c r="F248" s="402"/>
      <c r="G248" s="402"/>
      <c r="H248" s="402"/>
      <c r="I248" s="402"/>
      <c r="J248" s="705">
        <f>'[7]M.(11)'!$Q$24*J246</f>
        <v>294.71339063922136</v>
      </c>
      <c r="K248" s="719" t="s">
        <v>194</v>
      </c>
      <c r="L248" s="711"/>
      <c r="M248" s="712"/>
      <c r="N248" s="433"/>
      <c r="O248" s="641">
        <v>2</v>
      </c>
      <c r="P248" s="680" t="s">
        <v>188</v>
      </c>
      <c r="Q248" s="554"/>
      <c r="R248" s="554"/>
      <c r="S248" s="552"/>
      <c r="T248" s="553">
        <v>1</v>
      </c>
      <c r="U248" s="957" t="s">
        <v>185</v>
      </c>
      <c r="V248" s="958"/>
      <c r="W248" s="959" t="s">
        <v>186</v>
      </c>
      <c r="X248" s="960"/>
      <c r="Y248" s="961"/>
    </row>
    <row r="249" spans="1:25" ht="15" customHeight="1">
      <c r="A249" s="1045" t="s">
        <v>226</v>
      </c>
      <c r="B249" s="1046"/>
      <c r="C249" s="637" t="s">
        <v>225</v>
      </c>
      <c r="D249" s="401"/>
      <c r="E249" s="402"/>
      <c r="F249" s="402"/>
      <c r="G249" s="402"/>
      <c r="H249" s="402"/>
      <c r="I249" s="402"/>
      <c r="J249" s="705">
        <f>'[7]M.(11)'!$Q$26</f>
        <v>40.152700143385886</v>
      </c>
      <c r="K249" s="719" t="s">
        <v>215</v>
      </c>
      <c r="L249" s="711"/>
      <c r="M249" s="712"/>
      <c r="N249" s="433"/>
      <c r="O249" s="641">
        <v>3</v>
      </c>
      <c r="P249" s="556" t="s">
        <v>187</v>
      </c>
      <c r="Q249" s="554"/>
      <c r="R249" s="554"/>
      <c r="S249" s="552"/>
      <c r="T249" s="553">
        <v>1</v>
      </c>
      <c r="U249" s="957" t="s">
        <v>185</v>
      </c>
      <c r="V249" s="958"/>
      <c r="W249" s="959" t="s">
        <v>186</v>
      </c>
      <c r="X249" s="960"/>
      <c r="Y249" s="961"/>
    </row>
    <row r="250" spans="1:25" ht="15" customHeight="1">
      <c r="A250" s="1045" t="s">
        <v>218</v>
      </c>
      <c r="B250" s="1046"/>
      <c r="C250" s="637" t="s">
        <v>181</v>
      </c>
      <c r="D250" s="401"/>
      <c r="E250" s="402"/>
      <c r="F250" s="402"/>
      <c r="G250" s="402"/>
      <c r="H250" s="402"/>
      <c r="I250" s="402"/>
      <c r="J250" s="705">
        <f>'[7]M.(11)'!$Q$27*J246</f>
        <v>100.22086027249999</v>
      </c>
      <c r="K250" s="719" t="s">
        <v>215</v>
      </c>
      <c r="L250" s="711"/>
      <c r="M250" s="712"/>
      <c r="N250" s="433"/>
      <c r="O250" s="641">
        <v>4</v>
      </c>
      <c r="P250" s="583" t="s">
        <v>191</v>
      </c>
      <c r="Q250" s="584"/>
      <c r="R250" s="584"/>
      <c r="S250" s="552"/>
      <c r="T250" s="585">
        <v>5</v>
      </c>
      <c r="U250" s="957" t="s">
        <v>185</v>
      </c>
      <c r="V250" s="958"/>
      <c r="W250" s="959" t="s">
        <v>186</v>
      </c>
      <c r="X250" s="960"/>
      <c r="Y250" s="961"/>
    </row>
    <row r="251" spans="1:25" ht="15" customHeight="1">
      <c r="A251" s="1045" t="s">
        <v>222</v>
      </c>
      <c r="B251" s="1046"/>
      <c r="C251" s="637" t="s">
        <v>54</v>
      </c>
      <c r="D251" s="401"/>
      <c r="E251" s="402"/>
      <c r="F251" s="402"/>
      <c r="G251" s="402"/>
      <c r="H251" s="402"/>
      <c r="I251" s="402"/>
      <c r="J251" s="706">
        <f>'[7]M.(11)'!$Q$28*J246</f>
        <v>234.50913200000002</v>
      </c>
      <c r="K251" s="719" t="s">
        <v>194</v>
      </c>
      <c r="L251" s="999"/>
      <c r="M251" s="1000"/>
      <c r="N251" s="442"/>
      <c r="O251" s="642"/>
      <c r="P251" s="587"/>
      <c r="Q251" s="588"/>
      <c r="R251" s="589"/>
      <c r="S251" s="590"/>
      <c r="T251" s="591"/>
      <c r="U251" s="957"/>
      <c r="V251" s="958"/>
      <c r="W251" s="959"/>
      <c r="X251" s="960"/>
      <c r="Y251" s="961"/>
    </row>
    <row r="252" spans="1:25" ht="15" customHeight="1">
      <c r="A252" s="1047" t="s">
        <v>223</v>
      </c>
      <c r="B252" s="1048"/>
      <c r="C252" s="696" t="s">
        <v>217</v>
      </c>
      <c r="D252" s="697"/>
      <c r="E252" s="698"/>
      <c r="F252" s="698"/>
      <c r="G252" s="698"/>
      <c r="H252" s="698"/>
      <c r="I252" s="698"/>
      <c r="J252" s="707">
        <f>'[7]M.(11)'!$Q$34*J246</f>
        <v>57.480030550799995</v>
      </c>
      <c r="K252" s="719" t="s">
        <v>215</v>
      </c>
      <c r="L252" s="999"/>
      <c r="M252" s="1000"/>
      <c r="N252" s="442"/>
      <c r="O252" s="586"/>
      <c r="P252" s="584"/>
      <c r="Q252" s="588"/>
      <c r="R252" s="592"/>
      <c r="S252" s="590"/>
      <c r="T252" s="593"/>
      <c r="U252" s="957"/>
      <c r="V252" s="958"/>
      <c r="W252" s="959"/>
      <c r="X252" s="960"/>
      <c r="Y252" s="961"/>
    </row>
    <row r="253" spans="1:25" ht="15" customHeight="1">
      <c r="A253" s="1047" t="s">
        <v>224</v>
      </c>
      <c r="B253" s="1048"/>
      <c r="C253" s="696" t="s">
        <v>74</v>
      </c>
      <c r="D253" s="697"/>
      <c r="E253" s="698"/>
      <c r="F253" s="698"/>
      <c r="G253" s="698"/>
      <c r="H253" s="698"/>
      <c r="I253" s="698"/>
      <c r="J253" s="707">
        <f>'[7]M.(11)'!$Q$44*J246</f>
        <v>17.853370379071389</v>
      </c>
      <c r="K253" s="719" t="s">
        <v>215</v>
      </c>
      <c r="L253" s="999"/>
      <c r="M253" s="1000"/>
      <c r="N253" s="451"/>
      <c r="O253" s="586"/>
      <c r="P253" s="594"/>
      <c r="Q253" s="595"/>
      <c r="R253" s="596"/>
      <c r="S253" s="590"/>
      <c r="T253" s="597"/>
      <c r="U253" s="957"/>
      <c r="V253" s="958"/>
      <c r="W253" s="959"/>
      <c r="X253" s="960"/>
      <c r="Y253" s="961"/>
    </row>
    <row r="254" spans="1:25" ht="15" customHeight="1">
      <c r="A254" s="1047"/>
      <c r="B254" s="1048"/>
      <c r="C254" s="696"/>
      <c r="D254" s="697"/>
      <c r="E254" s="698"/>
      <c r="F254" s="698"/>
      <c r="G254" s="698"/>
      <c r="H254" s="698"/>
      <c r="I254" s="698"/>
      <c r="J254" s="704"/>
      <c r="K254" s="719"/>
      <c r="L254" s="999"/>
      <c r="M254" s="1000"/>
      <c r="N254" s="451"/>
      <c r="O254" s="586"/>
      <c r="P254" s="583"/>
      <c r="Q254" s="588"/>
      <c r="R254" s="592"/>
      <c r="S254" s="590"/>
      <c r="T254" s="597"/>
      <c r="U254" s="957"/>
      <c r="V254" s="958"/>
      <c r="W254" s="959"/>
      <c r="X254" s="960"/>
      <c r="Y254" s="961"/>
    </row>
    <row r="255" spans="1:25" ht="15" customHeight="1">
      <c r="A255" s="985"/>
      <c r="B255" s="986"/>
      <c r="C255" s="443"/>
      <c r="D255" s="444"/>
      <c r="E255" s="445"/>
      <c r="F255" s="445"/>
      <c r="G255" s="445"/>
      <c r="H255" s="445"/>
      <c r="I255" s="445"/>
      <c r="J255" s="96"/>
      <c r="K255" s="450"/>
      <c r="L255" s="999"/>
      <c r="M255" s="1000"/>
      <c r="N255" s="451"/>
      <c r="O255" s="586"/>
      <c r="P255" s="598"/>
      <c r="Q255" s="596"/>
      <c r="R255" s="596"/>
      <c r="S255" s="590"/>
      <c r="T255" s="591"/>
      <c r="U255" s="957"/>
      <c r="V255" s="958"/>
      <c r="W255" s="959"/>
      <c r="X255" s="960"/>
      <c r="Y255" s="961"/>
    </row>
    <row r="256" spans="1:25" ht="15" customHeight="1">
      <c r="A256" s="985"/>
      <c r="B256" s="986"/>
      <c r="C256" s="443"/>
      <c r="D256" s="444"/>
      <c r="E256" s="445"/>
      <c r="F256" s="445"/>
      <c r="G256" s="445"/>
      <c r="H256" s="445"/>
      <c r="I256" s="445"/>
      <c r="J256" s="96"/>
      <c r="K256" s="450"/>
      <c r="L256" s="999"/>
      <c r="M256" s="1000"/>
      <c r="N256" s="451"/>
      <c r="O256" s="586"/>
      <c r="P256" s="599"/>
      <c r="Q256" s="592"/>
      <c r="R256" s="592"/>
      <c r="S256" s="590"/>
      <c r="T256" s="591"/>
      <c r="U256" s="957"/>
      <c r="V256" s="958"/>
      <c r="W256" s="959"/>
      <c r="X256" s="960"/>
      <c r="Y256" s="961"/>
    </row>
    <row r="257" spans="1:25" ht="15" customHeight="1">
      <c r="A257" s="985"/>
      <c r="B257" s="986"/>
      <c r="C257" s="443"/>
      <c r="D257" s="444"/>
      <c r="E257" s="445"/>
      <c r="F257" s="445"/>
      <c r="G257" s="445"/>
      <c r="H257" s="445"/>
      <c r="I257" s="445"/>
      <c r="J257" s="96"/>
      <c r="K257" s="450"/>
      <c r="L257" s="999"/>
      <c r="M257" s="1000"/>
      <c r="N257" s="451"/>
      <c r="O257" s="586"/>
      <c r="P257" s="599"/>
      <c r="Q257" s="600"/>
      <c r="R257" s="600"/>
      <c r="S257" s="590"/>
      <c r="T257" s="591"/>
      <c r="U257" s="957"/>
      <c r="V257" s="958"/>
      <c r="W257" s="959"/>
      <c r="X257" s="960"/>
      <c r="Y257" s="961"/>
    </row>
    <row r="258" spans="1:25" ht="15" customHeight="1">
      <c r="A258" s="985"/>
      <c r="B258" s="986"/>
      <c r="C258" s="443"/>
      <c r="D258" s="444"/>
      <c r="E258" s="445"/>
      <c r="F258" s="445"/>
      <c r="G258" s="445"/>
      <c r="H258" s="445"/>
      <c r="I258" s="445"/>
      <c r="J258" s="96"/>
      <c r="K258" s="450"/>
      <c r="L258" s="999"/>
      <c r="M258" s="1000"/>
      <c r="N258" s="16"/>
      <c r="O258" s="586"/>
      <c r="P258" s="601"/>
      <c r="Q258" s="599"/>
      <c r="R258" s="599"/>
      <c r="S258" s="552"/>
      <c r="T258" s="591"/>
      <c r="U258" s="957"/>
      <c r="V258" s="958"/>
      <c r="W258" s="959"/>
      <c r="X258" s="960"/>
      <c r="Y258" s="961"/>
    </row>
    <row r="259" spans="1:25" ht="15" customHeight="1">
      <c r="A259" s="985"/>
      <c r="B259" s="986"/>
      <c r="C259" s="443"/>
      <c r="D259" s="444"/>
      <c r="E259" s="445"/>
      <c r="F259" s="445"/>
      <c r="G259" s="445"/>
      <c r="H259" s="445"/>
      <c r="I259" s="445"/>
      <c r="J259" s="96"/>
      <c r="K259" s="450"/>
      <c r="L259" s="999"/>
      <c r="M259" s="1000"/>
      <c r="N259" s="16"/>
      <c r="O259" s="586"/>
      <c r="P259" s="599"/>
      <c r="Q259" s="599"/>
      <c r="R259" s="599"/>
      <c r="S259" s="552"/>
      <c r="T259" s="591"/>
      <c r="U259" s="957"/>
      <c r="V259" s="958"/>
      <c r="W259" s="959"/>
      <c r="X259" s="960"/>
      <c r="Y259" s="961"/>
    </row>
    <row r="260" spans="1:25" ht="15" customHeight="1">
      <c r="A260" s="985"/>
      <c r="B260" s="986"/>
      <c r="C260" s="443"/>
      <c r="D260" s="444"/>
      <c r="E260" s="445"/>
      <c r="F260" s="445"/>
      <c r="G260" s="445"/>
      <c r="H260" s="445"/>
      <c r="I260" s="445"/>
      <c r="J260" s="96"/>
      <c r="K260" s="450"/>
      <c r="L260" s="999"/>
      <c r="M260" s="1000"/>
      <c r="N260" s="16"/>
      <c r="O260" s="586"/>
      <c r="P260" s="599"/>
      <c r="Q260" s="584"/>
      <c r="R260" s="584"/>
      <c r="S260" s="552"/>
      <c r="T260" s="597"/>
      <c r="U260" s="957"/>
      <c r="V260" s="958"/>
      <c r="W260" s="959"/>
      <c r="X260" s="960"/>
      <c r="Y260" s="961"/>
    </row>
    <row r="261" spans="1:25" ht="15" customHeight="1">
      <c r="A261" s="985"/>
      <c r="B261" s="986"/>
      <c r="C261" s="443"/>
      <c r="D261" s="444"/>
      <c r="E261" s="445"/>
      <c r="F261" s="445"/>
      <c r="G261" s="445"/>
      <c r="H261" s="445"/>
      <c r="I261" s="445"/>
      <c r="J261" s="96"/>
      <c r="K261" s="450"/>
      <c r="L261" s="999"/>
      <c r="M261" s="1000"/>
      <c r="N261" s="16"/>
      <c r="O261" s="602"/>
      <c r="P261" s="603"/>
      <c r="Q261" s="604"/>
      <c r="R261" s="605"/>
      <c r="S261" s="552"/>
      <c r="T261" s="606"/>
      <c r="U261" s="957"/>
      <c r="V261" s="958"/>
      <c r="W261" s="959"/>
      <c r="X261" s="960"/>
      <c r="Y261" s="961"/>
    </row>
    <row r="262" spans="1:25" ht="15" customHeight="1" thickBot="1">
      <c r="A262" s="461"/>
      <c r="B262" s="462"/>
      <c r="C262" s="463"/>
      <c r="D262" s="464"/>
      <c r="E262" s="464"/>
      <c r="F262" s="464"/>
      <c r="G262" s="464"/>
      <c r="H262" s="464"/>
      <c r="I262" s="464"/>
      <c r="J262" s="465"/>
      <c r="K262" s="466"/>
      <c r="L262" s="379"/>
      <c r="M262" s="382"/>
      <c r="N262" s="16"/>
      <c r="O262" s="602"/>
      <c r="P262" s="603"/>
      <c r="Q262" s="604"/>
      <c r="R262" s="605"/>
      <c r="S262" s="552"/>
      <c r="T262" s="607"/>
      <c r="U262" s="957"/>
      <c r="V262" s="958"/>
      <c r="W262" s="959"/>
      <c r="X262" s="960"/>
      <c r="Y262" s="961"/>
    </row>
    <row r="263" spans="1:25" ht="15" customHeight="1" thickTop="1">
      <c r="A263" s="143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6"/>
      <c r="O263" s="602"/>
      <c r="P263" s="603"/>
      <c r="Q263" s="604"/>
      <c r="R263" s="605"/>
      <c r="S263" s="552"/>
      <c r="T263" s="607"/>
      <c r="U263" s="957"/>
      <c r="V263" s="958"/>
      <c r="W263" s="959"/>
      <c r="X263" s="960"/>
      <c r="Y263" s="961"/>
    </row>
    <row r="264" spans="1:25" ht="15" customHeight="1">
      <c r="A264" s="145" t="s">
        <v>63</v>
      </c>
      <c r="B264" s="146"/>
      <c r="C264" s="146"/>
      <c r="D264" s="146"/>
      <c r="E264" s="146"/>
      <c r="F264" s="146"/>
      <c r="G264" s="146"/>
      <c r="H264" s="146"/>
      <c r="I264" s="146"/>
      <c r="J264" s="146"/>
      <c r="K264" s="146"/>
      <c r="L264" s="146"/>
      <c r="M264" s="146"/>
      <c r="N264" s="16"/>
      <c r="O264" s="602"/>
      <c r="P264" s="603"/>
      <c r="Q264" s="604"/>
      <c r="R264" s="605"/>
      <c r="S264" s="552"/>
      <c r="T264" s="608"/>
      <c r="U264" s="957"/>
      <c r="V264" s="958"/>
      <c r="W264" s="959"/>
      <c r="X264" s="960"/>
      <c r="Y264" s="961"/>
    </row>
    <row r="265" spans="1:25" ht="15" customHeight="1" thickBot="1">
      <c r="A265" s="149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6"/>
      <c r="O265" s="602"/>
      <c r="P265" s="603"/>
      <c r="Q265" s="604"/>
      <c r="R265" s="605"/>
      <c r="S265" s="552"/>
      <c r="T265" s="609"/>
      <c r="U265" s="957"/>
      <c r="V265" s="958"/>
      <c r="W265" s="959"/>
      <c r="X265" s="960"/>
      <c r="Y265" s="961"/>
    </row>
    <row r="266" spans="1:25" ht="15" customHeight="1" thickTop="1">
      <c r="A266" s="962" t="s">
        <v>26</v>
      </c>
      <c r="B266" s="943"/>
      <c r="C266" s="965" t="s">
        <v>196</v>
      </c>
      <c r="D266" s="965"/>
      <c r="E266" s="965"/>
      <c r="F266" s="965"/>
      <c r="G266" s="965"/>
      <c r="H266" s="965"/>
      <c r="I266" s="965"/>
      <c r="J266" s="967" t="s">
        <v>197</v>
      </c>
      <c r="K266" s="967"/>
      <c r="L266" s="967" t="s">
        <v>198</v>
      </c>
      <c r="M266" s="969"/>
      <c r="N266" s="16"/>
      <c r="O266" s="602" t="str">
        <f>IF(U266=0,"",O265+1)</f>
        <v/>
      </c>
      <c r="P266" s="610" t="str">
        <f>IF(U266=0,"",HLOOKUP(LARGE(#REF!,#REF!),#REF!,3,FALSE))</f>
        <v/>
      </c>
      <c r="Q266" s="610"/>
      <c r="R266" s="611"/>
      <c r="S266" s="604"/>
      <c r="T266" s="605"/>
      <c r="U266" s="957"/>
      <c r="V266" s="958"/>
      <c r="W266" s="959"/>
      <c r="X266" s="960"/>
      <c r="Y266" s="961"/>
    </row>
    <row r="267" spans="1:25" ht="15" customHeight="1" thickBot="1">
      <c r="A267" s="963"/>
      <c r="B267" s="964"/>
      <c r="C267" s="966"/>
      <c r="D267" s="966"/>
      <c r="E267" s="966"/>
      <c r="F267" s="966"/>
      <c r="G267" s="966"/>
      <c r="H267" s="966"/>
      <c r="I267" s="966"/>
      <c r="J267" s="968"/>
      <c r="K267" s="968"/>
      <c r="L267" s="968"/>
      <c r="M267" s="970"/>
      <c r="N267" s="16"/>
      <c r="O267" s="612"/>
      <c r="P267" s="610"/>
      <c r="Q267" s="610"/>
      <c r="R267" s="610"/>
      <c r="S267" s="610"/>
      <c r="T267" s="643"/>
      <c r="U267" s="713"/>
      <c r="V267" s="714"/>
      <c r="W267" s="715"/>
      <c r="X267" s="716"/>
      <c r="Y267" s="717"/>
    </row>
    <row r="268" spans="1:25" ht="15" customHeight="1" thickTop="1">
      <c r="A268" s="415"/>
      <c r="B268" s="416"/>
      <c r="C268" s="472"/>
      <c r="D268" s="421"/>
      <c r="E268" s="421"/>
      <c r="F268" s="421"/>
      <c r="G268" s="421"/>
      <c r="H268" s="421"/>
      <c r="I268" s="422"/>
      <c r="J268" s="473"/>
      <c r="K268" s="416"/>
      <c r="L268" s="370"/>
      <c r="M268" s="373"/>
      <c r="N268" s="16"/>
      <c r="O268" s="612"/>
      <c r="P268" s="613"/>
      <c r="Q268" s="610"/>
      <c r="R268" s="610"/>
      <c r="S268" s="614"/>
      <c r="T268" s="615"/>
      <c r="U268" s="957"/>
      <c r="V268" s="958"/>
      <c r="W268" s="959"/>
      <c r="X268" s="960"/>
      <c r="Y268" s="961"/>
    </row>
    <row r="269" spans="1:25" ht="15" customHeight="1">
      <c r="A269" s="1012">
        <v>1</v>
      </c>
      <c r="B269" s="1013"/>
      <c r="C269" s="561" t="s">
        <v>189</v>
      </c>
      <c r="D269" s="562"/>
      <c r="E269" s="563"/>
      <c r="F269" s="563"/>
      <c r="G269" s="563"/>
      <c r="H269" s="563"/>
      <c r="I269" s="564"/>
      <c r="J269" s="565">
        <f>J250</f>
        <v>100.22086027249999</v>
      </c>
      <c r="K269" s="719" t="s">
        <v>193</v>
      </c>
      <c r="L269" s="624">
        <f>J269</f>
        <v>100.22086027249999</v>
      </c>
      <c r="M269" s="628" t="s">
        <v>193</v>
      </c>
      <c r="N269" s="16"/>
      <c r="O269" s="602"/>
      <c r="P269" s="603"/>
      <c r="Q269" s="604"/>
      <c r="R269" s="604"/>
      <c r="S269" s="616"/>
      <c r="T269" s="617"/>
      <c r="U269" s="957"/>
      <c r="V269" s="958"/>
      <c r="W269" s="959"/>
      <c r="X269" s="960"/>
      <c r="Y269" s="961"/>
    </row>
    <row r="270" spans="1:25" ht="15" customHeight="1">
      <c r="A270" s="1012">
        <v>2</v>
      </c>
      <c r="B270" s="1013"/>
      <c r="C270" s="566" t="s">
        <v>192</v>
      </c>
      <c r="D270" s="562"/>
      <c r="E270" s="567"/>
      <c r="F270" s="562"/>
      <c r="G270" s="562"/>
      <c r="H270" s="562"/>
      <c r="I270" s="568"/>
      <c r="J270" s="569"/>
      <c r="K270" s="719" t="s">
        <v>193</v>
      </c>
      <c r="L270" s="624">
        <f t="shared" ref="L270:L271" si="3">J270</f>
        <v>0</v>
      </c>
      <c r="M270" s="628" t="s">
        <v>193</v>
      </c>
      <c r="N270" s="16"/>
      <c r="O270" s="602"/>
      <c r="P270" s="603"/>
      <c r="Q270" s="604"/>
      <c r="R270" s="604"/>
      <c r="S270" s="616"/>
      <c r="T270" s="617"/>
      <c r="U270" s="957"/>
      <c r="V270" s="958"/>
      <c r="W270" s="959"/>
      <c r="X270" s="960"/>
      <c r="Y270" s="961"/>
    </row>
    <row r="271" spans="1:25" ht="15" customHeight="1">
      <c r="A271" s="1012">
        <v>3</v>
      </c>
      <c r="B271" s="1013"/>
      <c r="C271" s="566" t="s">
        <v>190</v>
      </c>
      <c r="D271" s="562"/>
      <c r="E271" s="570"/>
      <c r="F271" s="562"/>
      <c r="G271" s="562"/>
      <c r="H271" s="562"/>
      <c r="I271" s="568"/>
      <c r="J271" s="571">
        <f>J248</f>
        <v>294.71339063922136</v>
      </c>
      <c r="K271" s="719" t="s">
        <v>193</v>
      </c>
      <c r="L271" s="624">
        <f t="shared" si="3"/>
        <v>294.71339063922136</v>
      </c>
      <c r="M271" s="628" t="s">
        <v>193</v>
      </c>
      <c r="N271" s="16"/>
      <c r="O271" s="602"/>
      <c r="P271" s="603"/>
      <c r="Q271" s="604"/>
      <c r="R271" s="604"/>
      <c r="S271" s="616"/>
      <c r="T271" s="617"/>
      <c r="U271" s="957"/>
      <c r="V271" s="958"/>
      <c r="W271" s="959"/>
      <c r="X271" s="960"/>
      <c r="Y271" s="961"/>
    </row>
    <row r="272" spans="1:25" ht="15" customHeight="1">
      <c r="A272" s="1012"/>
      <c r="B272" s="1013"/>
      <c r="C272" s="573"/>
      <c r="D272" s="574"/>
      <c r="E272" s="574"/>
      <c r="F272" s="574"/>
      <c r="G272" s="574"/>
      <c r="H272" s="574"/>
      <c r="I272" s="574"/>
      <c r="J272" s="575"/>
      <c r="K272" s="578"/>
      <c r="L272" s="625"/>
      <c r="M272" s="623"/>
      <c r="N272" s="16"/>
      <c r="O272" s="602"/>
      <c r="P272" s="603"/>
      <c r="Q272" s="604"/>
      <c r="R272" s="604"/>
      <c r="S272" s="616"/>
      <c r="T272" s="617"/>
      <c r="U272" s="957"/>
      <c r="V272" s="958"/>
      <c r="W272" s="959"/>
      <c r="X272" s="960"/>
      <c r="Y272" s="961"/>
    </row>
    <row r="273" spans="1:25" ht="15" customHeight="1">
      <c r="A273" s="1012"/>
      <c r="B273" s="1013"/>
      <c r="C273" s="576"/>
      <c r="D273" s="570"/>
      <c r="E273" s="562"/>
      <c r="F273" s="562"/>
      <c r="G273" s="562"/>
      <c r="H273" s="562"/>
      <c r="I273" s="568"/>
      <c r="J273" s="577"/>
      <c r="K273" s="578"/>
      <c r="L273" s="625"/>
      <c r="M273" s="623"/>
      <c r="N273" s="16"/>
      <c r="O273" s="602"/>
      <c r="P273" s="603"/>
      <c r="Q273" s="604"/>
      <c r="R273" s="604"/>
      <c r="S273" s="616"/>
      <c r="T273" s="617"/>
      <c r="U273" s="957"/>
      <c r="V273" s="958"/>
      <c r="W273" s="959"/>
      <c r="X273" s="960"/>
      <c r="Y273" s="961"/>
    </row>
    <row r="274" spans="1:25" ht="15" customHeight="1">
      <c r="A274" s="1012"/>
      <c r="B274" s="1013"/>
      <c r="C274" s="579"/>
      <c r="D274" s="580"/>
      <c r="E274" s="562"/>
      <c r="F274" s="562"/>
      <c r="G274" s="562"/>
      <c r="H274" s="562"/>
      <c r="I274" s="568"/>
      <c r="J274" s="581"/>
      <c r="K274" s="582"/>
      <c r="L274" s="625"/>
      <c r="M274" s="623"/>
      <c r="N274" s="16"/>
      <c r="O274" s="602"/>
      <c r="P274" s="603"/>
      <c r="Q274" s="604"/>
      <c r="R274" s="604"/>
      <c r="S274" s="616"/>
      <c r="T274" s="617"/>
      <c r="U274" s="957"/>
      <c r="V274" s="958"/>
      <c r="W274" s="959"/>
      <c r="X274" s="960"/>
      <c r="Y274" s="961"/>
    </row>
    <row r="275" spans="1:25" ht="15" customHeight="1" thickBot="1">
      <c r="A275" s="478"/>
      <c r="B275" s="492"/>
      <c r="C275" s="493"/>
      <c r="D275" s="494"/>
      <c r="E275" s="479"/>
      <c r="F275" s="479"/>
      <c r="G275" s="479"/>
      <c r="H275" s="479"/>
      <c r="I275" s="483"/>
      <c r="J275" s="495"/>
      <c r="K275" s="482"/>
      <c r="L275" s="626"/>
      <c r="M275" s="627"/>
      <c r="N275" s="16"/>
      <c r="O275" s="618"/>
      <c r="P275" s="619"/>
      <c r="Q275" s="620"/>
      <c r="R275" s="620"/>
      <c r="S275" s="621"/>
      <c r="T275" s="622"/>
      <c r="U275" s="1014"/>
      <c r="V275" s="1015"/>
      <c r="W275" s="1016"/>
      <c r="X275" s="1017"/>
      <c r="Y275" s="1018"/>
    </row>
    <row r="276" spans="1:25" ht="15" customHeight="1" thickTop="1">
      <c r="A276" s="478"/>
      <c r="B276" s="492"/>
      <c r="C276" s="496"/>
      <c r="D276" s="490"/>
      <c r="E276" s="479"/>
      <c r="F276" s="479"/>
      <c r="G276" s="479"/>
      <c r="H276" s="479"/>
      <c r="I276" s="483"/>
      <c r="J276" s="495"/>
      <c r="K276" s="491"/>
      <c r="L276" s="626"/>
      <c r="M276" s="627"/>
      <c r="N276" s="16"/>
      <c r="O276" s="497"/>
      <c r="P276" s="497"/>
      <c r="Q276" s="497"/>
      <c r="R276" s="497"/>
      <c r="S276" s="497"/>
      <c r="T276" s="497"/>
      <c r="U276" s="497"/>
      <c r="V276" s="497"/>
      <c r="W276" s="497"/>
      <c r="X276" s="497"/>
      <c r="Y276" s="498"/>
    </row>
    <row r="277" spans="1:25" ht="15" customHeight="1">
      <c r="A277" s="478"/>
      <c r="B277" s="499"/>
      <c r="C277" s="500"/>
      <c r="D277" s="501"/>
      <c r="E277" s="502"/>
      <c r="F277" s="487"/>
      <c r="G277" s="479"/>
      <c r="H277" s="479"/>
      <c r="I277" s="483"/>
      <c r="J277" s="495"/>
      <c r="K277" s="503"/>
      <c r="L277" s="626"/>
      <c r="M277" s="627"/>
      <c r="N277" s="16"/>
      <c r="O277" s="146" t="s">
        <v>92</v>
      </c>
      <c r="P277" s="504"/>
      <c r="Q277" s="504"/>
      <c r="R277" s="504"/>
      <c r="S277" s="504"/>
      <c r="T277" s="504"/>
      <c r="U277" s="504"/>
      <c r="V277" s="504"/>
      <c r="W277" s="504"/>
      <c r="X277" s="504"/>
      <c r="Y277" s="505"/>
    </row>
    <row r="278" spans="1:25" ht="15" customHeight="1" thickBot="1">
      <c r="A278" s="478"/>
      <c r="B278" s="492"/>
      <c r="C278" s="506"/>
      <c r="D278" s="494"/>
      <c r="E278" s="507"/>
      <c r="F278" s="487"/>
      <c r="G278" s="479"/>
      <c r="H278" s="479"/>
      <c r="I278" s="483"/>
      <c r="J278" s="508"/>
      <c r="K278" s="486"/>
      <c r="L278" s="626"/>
      <c r="M278" s="627"/>
      <c r="N278" s="16"/>
      <c r="O278" s="509"/>
      <c r="P278" s="509"/>
      <c r="Q278" s="509"/>
      <c r="R278" s="509"/>
      <c r="S278" s="509"/>
      <c r="T278" s="509"/>
      <c r="U278" s="509"/>
      <c r="V278" s="509"/>
      <c r="W278" s="504"/>
      <c r="X278" s="504"/>
      <c r="Y278" s="505"/>
    </row>
    <row r="279" spans="1:25" ht="15" customHeight="1" thickTop="1" thickBot="1">
      <c r="A279" s="478"/>
      <c r="B279" s="503"/>
      <c r="C279" s="510"/>
      <c r="D279" s="479"/>
      <c r="E279" s="479"/>
      <c r="F279" s="479"/>
      <c r="G279" s="479"/>
      <c r="H279" s="479"/>
      <c r="I279" s="483"/>
      <c r="J279" s="511"/>
      <c r="K279" s="503"/>
      <c r="L279" s="626"/>
      <c r="M279" s="627"/>
      <c r="N279" s="16"/>
      <c r="O279" s="825" t="s">
        <v>26</v>
      </c>
      <c r="P279" s="827" t="s">
        <v>203</v>
      </c>
      <c r="Q279" s="828"/>
      <c r="R279" s="828"/>
      <c r="S279" s="237"/>
      <c r="T279" s="946" t="s">
        <v>200</v>
      </c>
      <c r="U279" s="948" t="s">
        <v>201</v>
      </c>
      <c r="V279" s="948"/>
      <c r="W279" s="950"/>
      <c r="X279" s="951"/>
      <c r="Y279" s="952"/>
    </row>
    <row r="280" spans="1:25" ht="15" customHeight="1" thickBot="1">
      <c r="A280" s="478"/>
      <c r="B280" s="503"/>
      <c r="C280" s="510"/>
      <c r="D280" s="479"/>
      <c r="E280" s="479"/>
      <c r="F280" s="479"/>
      <c r="G280" s="479"/>
      <c r="H280" s="479"/>
      <c r="I280" s="483"/>
      <c r="J280" s="511"/>
      <c r="K280" s="503"/>
      <c r="L280" s="626"/>
      <c r="M280" s="627"/>
      <c r="N280" s="16"/>
      <c r="O280" s="826"/>
      <c r="P280" s="829"/>
      <c r="Q280" s="830"/>
      <c r="R280" s="830"/>
      <c r="S280" s="239"/>
      <c r="T280" s="947"/>
      <c r="U280" s="949"/>
      <c r="V280" s="949"/>
      <c r="W280" s="950"/>
      <c r="X280" s="951"/>
      <c r="Y280" s="952"/>
    </row>
    <row r="281" spans="1:25" ht="15" customHeight="1" thickTop="1" thickBot="1">
      <c r="A281" s="513"/>
      <c r="B281" s="514"/>
      <c r="C281" s="515"/>
      <c r="D281" s="516"/>
      <c r="E281" s="516"/>
      <c r="F281" s="516"/>
      <c r="G281" s="516"/>
      <c r="H281" s="516"/>
      <c r="I281" s="517"/>
      <c r="J281" s="518"/>
      <c r="K281" s="514"/>
      <c r="L281" s="519"/>
      <c r="M281" s="520"/>
      <c r="N281" s="16"/>
      <c r="O281" s="657"/>
      <c r="P281" s="658"/>
      <c r="Q281" s="659"/>
      <c r="R281" s="659"/>
      <c r="S281" s="521"/>
      <c r="T281" s="522"/>
      <c r="U281" s="674"/>
      <c r="V281" s="674"/>
      <c r="W281" s="647"/>
      <c r="X281" s="648"/>
      <c r="Y281" s="681"/>
    </row>
    <row r="282" spans="1:25" ht="15" customHeight="1" thickTop="1">
      <c r="A282" s="364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268"/>
      <c r="P282" s="269"/>
      <c r="Q282" s="300"/>
      <c r="R282" s="300"/>
      <c r="S282" s="524"/>
      <c r="T282" s="525"/>
      <c r="U282" s="675"/>
      <c r="V282" s="675"/>
      <c r="W282" s="647"/>
      <c r="X282" s="648"/>
      <c r="Y282" s="681"/>
    </row>
    <row r="283" spans="1:25" ht="15" customHeight="1">
      <c r="A283" s="527" t="s">
        <v>101</v>
      </c>
      <c r="B283" s="528"/>
      <c r="C283" s="528"/>
      <c r="D283" s="528"/>
      <c r="E283" s="528"/>
      <c r="F283" s="528"/>
      <c r="G283" s="528"/>
      <c r="H283" s="528"/>
      <c r="I283" s="16"/>
      <c r="J283" s="16"/>
      <c r="K283" s="16"/>
      <c r="L283" s="16"/>
      <c r="M283" s="16"/>
      <c r="N283" s="16"/>
      <c r="O283" s="664">
        <v>1</v>
      </c>
      <c r="P283" s="662" t="s">
        <v>42</v>
      </c>
      <c r="Q283" s="663"/>
      <c r="R283" s="300"/>
      <c r="S283" s="524"/>
      <c r="T283" s="557">
        <v>1</v>
      </c>
      <c r="U283" s="953" t="s">
        <v>103</v>
      </c>
      <c r="V283" s="954"/>
      <c r="W283" s="647"/>
      <c r="X283" s="648"/>
      <c r="Y283" s="681"/>
    </row>
    <row r="284" spans="1:25" ht="15" customHeight="1" thickBot="1">
      <c r="A284" s="529"/>
      <c r="B284" s="528"/>
      <c r="C284" s="528"/>
      <c r="D284" s="528"/>
      <c r="E284" s="528"/>
      <c r="F284" s="528"/>
      <c r="G284" s="528"/>
      <c r="H284" s="528"/>
      <c r="I284" s="16"/>
      <c r="J284" s="16"/>
      <c r="K284" s="16"/>
      <c r="L284" s="16"/>
      <c r="M284" s="16"/>
      <c r="N284" s="16"/>
      <c r="O284" s="664">
        <v>2</v>
      </c>
      <c r="P284" s="662" t="s">
        <v>205</v>
      </c>
      <c r="Q284" s="663"/>
      <c r="R284" s="300"/>
      <c r="S284" s="524"/>
      <c r="T284" s="558">
        <v>1</v>
      </c>
      <c r="U284" s="953" t="s">
        <v>103</v>
      </c>
      <c r="V284" s="954"/>
      <c r="W284" s="647"/>
      <c r="X284" s="648"/>
      <c r="Y284" s="681"/>
    </row>
    <row r="285" spans="1:25" ht="15" customHeight="1" thickTop="1">
      <c r="A285" s="839" t="s">
        <v>111</v>
      </c>
      <c r="B285" s="828"/>
      <c r="C285" s="828"/>
      <c r="D285" s="828"/>
      <c r="E285" s="828"/>
      <c r="F285" s="828"/>
      <c r="G285" s="828"/>
      <c r="H285" s="840"/>
      <c r="I285" s="827" t="s">
        <v>112</v>
      </c>
      <c r="J285" s="828"/>
      <c r="K285" s="645"/>
      <c r="L285" s="16"/>
      <c r="M285" s="16"/>
      <c r="N285" s="16"/>
      <c r="O285" s="664">
        <v>3</v>
      </c>
      <c r="P285" s="662" t="s">
        <v>206</v>
      </c>
      <c r="Q285" s="663"/>
      <c r="R285" s="300"/>
      <c r="S285" s="524"/>
      <c r="T285" s="557">
        <v>10</v>
      </c>
      <c r="U285" s="953" t="s">
        <v>103</v>
      </c>
      <c r="V285" s="954"/>
      <c r="W285" s="647"/>
      <c r="X285" s="648"/>
      <c r="Y285" s="681"/>
    </row>
    <row r="286" spans="1:25" ht="15" customHeight="1">
      <c r="A286" s="933"/>
      <c r="B286" s="934"/>
      <c r="C286" s="934"/>
      <c r="D286" s="934"/>
      <c r="E286" s="934"/>
      <c r="F286" s="934"/>
      <c r="G286" s="934"/>
      <c r="H286" s="935"/>
      <c r="I286" s="936"/>
      <c r="J286" s="934"/>
      <c r="K286" s="646"/>
      <c r="L286" s="16"/>
      <c r="M286" s="16"/>
      <c r="N286" s="16"/>
      <c r="O286" s="664">
        <v>4</v>
      </c>
      <c r="P286" s="662" t="s">
        <v>38</v>
      </c>
      <c r="Q286" s="663"/>
      <c r="R286" s="300"/>
      <c r="S286" s="524"/>
      <c r="T286" s="557">
        <v>10</v>
      </c>
      <c r="U286" s="953" t="s">
        <v>103</v>
      </c>
      <c r="V286" s="954"/>
      <c r="W286" s="647"/>
      <c r="X286" s="648"/>
      <c r="Y286" s="681"/>
    </row>
    <row r="287" spans="1:25" ht="15" customHeight="1">
      <c r="A287" s="667" t="s">
        <v>169</v>
      </c>
      <c r="B287" s="668"/>
      <c r="C287" s="668"/>
      <c r="D287" s="668"/>
      <c r="E287" s="668"/>
      <c r="F287" s="668"/>
      <c r="G287" s="668"/>
      <c r="H287" s="669"/>
      <c r="I287" s="295"/>
      <c r="J287" s="678"/>
      <c r="K287" s="549"/>
      <c r="L287" s="16"/>
      <c r="M287" s="16"/>
      <c r="N287" s="16"/>
      <c r="O287" s="664">
        <v>5</v>
      </c>
      <c r="P287" s="662" t="s">
        <v>207</v>
      </c>
      <c r="Q287" s="663"/>
      <c r="R287" s="300"/>
      <c r="S287" s="524"/>
      <c r="T287" s="557">
        <v>3</v>
      </c>
      <c r="U287" s="953" t="s">
        <v>103</v>
      </c>
      <c r="V287" s="954"/>
      <c r="W287" s="647"/>
      <c r="X287" s="648"/>
      <c r="Y287" s="681"/>
    </row>
    <row r="288" spans="1:25" ht="15" customHeight="1">
      <c r="A288" s="670" t="s">
        <v>122</v>
      </c>
      <c r="B288" s="663"/>
      <c r="C288" s="663"/>
      <c r="D288" s="663"/>
      <c r="E288" s="663"/>
      <c r="F288" s="663"/>
      <c r="G288" s="663"/>
      <c r="H288" s="671"/>
      <c r="I288" s="552">
        <v>1</v>
      </c>
      <c r="J288" s="679" t="s">
        <v>123</v>
      </c>
      <c r="K288" s="644"/>
      <c r="L288" s="16"/>
      <c r="M288" s="16"/>
      <c r="N288" s="16"/>
      <c r="O288" s="664">
        <v>6</v>
      </c>
      <c r="P288" s="662" t="s">
        <v>208</v>
      </c>
      <c r="Q288" s="663"/>
      <c r="R288" s="300"/>
      <c r="S288" s="524"/>
      <c r="T288" s="558">
        <v>1</v>
      </c>
      <c r="U288" s="953" t="s">
        <v>103</v>
      </c>
      <c r="V288" s="954"/>
      <c r="W288" s="647"/>
      <c r="X288" s="648"/>
      <c r="Y288" s="681"/>
    </row>
    <row r="289" spans="1:25" ht="15" customHeight="1">
      <c r="A289" s="670"/>
      <c r="B289" s="663"/>
      <c r="C289" s="663"/>
      <c r="D289" s="663"/>
      <c r="E289" s="663"/>
      <c r="F289" s="663"/>
      <c r="G289" s="663"/>
      <c r="H289" s="671"/>
      <c r="I289" s="552"/>
      <c r="J289" s="679"/>
      <c r="K289" s="644"/>
      <c r="L289" s="16"/>
      <c r="M289" s="16"/>
      <c r="N289" s="16"/>
      <c r="O289" s="664">
        <v>7</v>
      </c>
      <c r="P289" s="662" t="s">
        <v>209</v>
      </c>
      <c r="Q289" s="663"/>
      <c r="R289" s="300"/>
      <c r="S289" s="524"/>
      <c r="T289" s="557">
        <v>5</v>
      </c>
      <c r="U289" s="953" t="s">
        <v>103</v>
      </c>
      <c r="V289" s="954"/>
      <c r="W289" s="647"/>
      <c r="X289" s="648"/>
      <c r="Y289" s="681"/>
    </row>
    <row r="290" spans="1:25" ht="15" customHeight="1">
      <c r="A290" s="670" t="s">
        <v>153</v>
      </c>
      <c r="B290" s="663"/>
      <c r="C290" s="663"/>
      <c r="D290" s="663"/>
      <c r="E290" s="663"/>
      <c r="F290" s="663"/>
      <c r="G290" s="663"/>
      <c r="H290" s="671"/>
      <c r="I290" s="552"/>
      <c r="J290" s="679"/>
      <c r="K290" s="644"/>
      <c r="L290" s="16"/>
      <c r="M290" s="16"/>
      <c r="N290" s="16"/>
      <c r="O290" s="665"/>
      <c r="P290" s="660"/>
      <c r="Q290" s="660"/>
      <c r="R290" s="660"/>
      <c r="S290" s="533"/>
      <c r="T290" s="559"/>
      <c r="U290" s="676"/>
      <c r="V290" s="676"/>
      <c r="W290" s="647"/>
      <c r="X290" s="648"/>
      <c r="Y290" s="681"/>
    </row>
    <row r="291" spans="1:25" ht="15" customHeight="1" thickBot="1">
      <c r="A291" s="670" t="s">
        <v>154</v>
      </c>
      <c r="B291" s="663"/>
      <c r="C291" s="663"/>
      <c r="D291" s="663"/>
      <c r="E291" s="663"/>
      <c r="F291" s="663"/>
      <c r="G291" s="663"/>
      <c r="H291" s="671"/>
      <c r="I291" s="552">
        <v>1</v>
      </c>
      <c r="J291" s="679" t="s">
        <v>123</v>
      </c>
      <c r="K291" s="644"/>
      <c r="L291" s="16"/>
      <c r="M291" s="16"/>
      <c r="N291" s="16"/>
      <c r="O291" s="666" t="str">
        <f>IF(T291=0,"",O289+1)</f>
        <v/>
      </c>
      <c r="P291" s="661"/>
      <c r="Q291" s="661"/>
      <c r="R291" s="661"/>
      <c r="S291" s="464"/>
      <c r="T291" s="534"/>
      <c r="U291" s="677"/>
      <c r="V291" s="677"/>
      <c r="W291" s="647"/>
      <c r="X291" s="649"/>
      <c r="Y291" s="682"/>
    </row>
    <row r="292" spans="1:25" ht="15" customHeight="1" thickTop="1">
      <c r="A292" s="670" t="s">
        <v>155</v>
      </c>
      <c r="B292" s="663"/>
      <c r="C292" s="663"/>
      <c r="D292" s="663"/>
      <c r="E292" s="663"/>
      <c r="F292" s="663"/>
      <c r="G292" s="663"/>
      <c r="H292" s="671"/>
      <c r="I292" s="552"/>
      <c r="J292" s="679" t="s">
        <v>123</v>
      </c>
      <c r="K292" s="644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535"/>
    </row>
    <row r="293" spans="1:25" ht="15" customHeight="1">
      <c r="A293" s="670" t="s">
        <v>156</v>
      </c>
      <c r="B293" s="663"/>
      <c r="C293" s="663"/>
      <c r="D293" s="663"/>
      <c r="E293" s="663"/>
      <c r="F293" s="663"/>
      <c r="G293" s="663"/>
      <c r="H293" s="671"/>
      <c r="I293" s="552">
        <v>1</v>
      </c>
      <c r="J293" s="679" t="s">
        <v>123</v>
      </c>
      <c r="K293" s="644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535"/>
    </row>
    <row r="294" spans="1:25" ht="15" customHeight="1">
      <c r="A294" s="670"/>
      <c r="B294" s="663"/>
      <c r="C294" s="663"/>
      <c r="D294" s="663"/>
      <c r="E294" s="663"/>
      <c r="F294" s="663"/>
      <c r="G294" s="663"/>
      <c r="H294" s="671"/>
      <c r="I294" s="552"/>
      <c r="J294" s="679" t="s">
        <v>123</v>
      </c>
      <c r="K294" s="644"/>
      <c r="L294" s="16"/>
      <c r="M294" s="412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535"/>
    </row>
    <row r="295" spans="1:25" ht="15" customHeight="1">
      <c r="A295" s="670" t="s">
        <v>157</v>
      </c>
      <c r="B295" s="663"/>
      <c r="C295" s="663"/>
      <c r="D295" s="663"/>
      <c r="E295" s="663"/>
      <c r="F295" s="663"/>
      <c r="G295" s="663"/>
      <c r="H295" s="671"/>
      <c r="I295" s="552"/>
      <c r="J295" s="679"/>
      <c r="K295" s="644"/>
      <c r="L295" s="16"/>
      <c r="M295" s="412" t="s">
        <v>132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535"/>
    </row>
    <row r="296" spans="1:25" ht="15" customHeight="1" thickBot="1">
      <c r="A296" s="670" t="s">
        <v>158</v>
      </c>
      <c r="B296" s="663"/>
      <c r="C296" s="663"/>
      <c r="D296" s="663"/>
      <c r="E296" s="663"/>
      <c r="F296" s="663"/>
      <c r="G296" s="663"/>
      <c r="H296" s="671"/>
      <c r="I296" s="552">
        <v>1</v>
      </c>
      <c r="J296" s="679" t="s">
        <v>123</v>
      </c>
      <c r="K296" s="644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652"/>
      <c r="X296" s="652"/>
      <c r="Y296" s="653"/>
    </row>
    <row r="297" spans="1:25" ht="15" customHeight="1" thickTop="1">
      <c r="A297" s="670" t="s">
        <v>159</v>
      </c>
      <c r="B297" s="663"/>
      <c r="C297" s="663"/>
      <c r="D297" s="663"/>
      <c r="E297" s="663"/>
      <c r="F297" s="663"/>
      <c r="G297" s="663"/>
      <c r="H297" s="671"/>
      <c r="I297" s="552">
        <v>1</v>
      </c>
      <c r="J297" s="679" t="s">
        <v>123</v>
      </c>
      <c r="K297" s="644"/>
      <c r="L297" s="16"/>
      <c r="M297" s="937" t="s">
        <v>26</v>
      </c>
      <c r="N297" s="827" t="s">
        <v>136</v>
      </c>
      <c r="O297" s="828"/>
      <c r="P297" s="840"/>
      <c r="Q297" s="943" t="s">
        <v>137</v>
      </c>
      <c r="R297" s="943" t="s">
        <v>25</v>
      </c>
      <c r="S297" s="395"/>
      <c r="T297" s="987" t="s">
        <v>195</v>
      </c>
      <c r="U297" s="988"/>
      <c r="V297" s="989"/>
      <c r="W297" s="654"/>
      <c r="X297" s="655"/>
      <c r="Y297" s="683"/>
    </row>
    <row r="298" spans="1:25" ht="15" customHeight="1" thickBot="1">
      <c r="A298" s="670" t="s">
        <v>160</v>
      </c>
      <c r="B298" s="663"/>
      <c r="C298" s="663"/>
      <c r="D298" s="663"/>
      <c r="E298" s="663"/>
      <c r="F298" s="663"/>
      <c r="G298" s="663"/>
      <c r="H298" s="671"/>
      <c r="I298" s="552">
        <v>0</v>
      </c>
      <c r="J298" s="679" t="s">
        <v>123</v>
      </c>
      <c r="K298" s="644"/>
      <c r="L298" s="16"/>
      <c r="M298" s="938"/>
      <c r="N298" s="936"/>
      <c r="O298" s="934"/>
      <c r="P298" s="935"/>
      <c r="Q298" s="944"/>
      <c r="R298" s="944"/>
      <c r="S298" s="710"/>
      <c r="T298" s="990"/>
      <c r="U298" s="991"/>
      <c r="V298" s="992"/>
      <c r="W298" s="654"/>
      <c r="X298" s="655"/>
      <c r="Y298" s="683"/>
    </row>
    <row r="299" spans="1:25" ht="15" customHeight="1" thickTop="1">
      <c r="A299" s="670" t="s">
        <v>161</v>
      </c>
      <c r="B299" s="663"/>
      <c r="C299" s="663"/>
      <c r="D299" s="663"/>
      <c r="E299" s="663"/>
      <c r="F299" s="663"/>
      <c r="G299" s="663"/>
      <c r="H299" s="671"/>
      <c r="I299" s="552">
        <v>1</v>
      </c>
      <c r="J299" s="679" t="s">
        <v>123</v>
      </c>
      <c r="K299" s="644"/>
      <c r="L299" s="16"/>
      <c r="M299" s="939"/>
      <c r="N299" s="940"/>
      <c r="O299" s="941"/>
      <c r="P299" s="942"/>
      <c r="Q299" s="945"/>
      <c r="R299" s="945"/>
      <c r="S299" s="656"/>
      <c r="T299" s="993" t="s">
        <v>204</v>
      </c>
      <c r="U299" s="994"/>
      <c r="V299" s="995"/>
      <c r="W299" s="650"/>
      <c r="X299" s="651"/>
      <c r="Y299" s="684"/>
    </row>
    <row r="300" spans="1:25" ht="15" customHeight="1">
      <c r="A300" s="670" t="s">
        <v>162</v>
      </c>
      <c r="B300" s="663"/>
      <c r="C300" s="663"/>
      <c r="D300" s="663"/>
      <c r="E300" s="663"/>
      <c r="F300" s="663"/>
      <c r="G300" s="663"/>
      <c r="H300" s="671"/>
      <c r="I300" s="552"/>
      <c r="J300" s="679" t="s">
        <v>123</v>
      </c>
      <c r="K300" s="644"/>
      <c r="L300" s="16"/>
      <c r="M300" s="537"/>
      <c r="N300" s="421"/>
      <c r="O300" s="421"/>
      <c r="P300" s="422"/>
      <c r="Q300" s="422"/>
      <c r="R300" s="538"/>
      <c r="S300" s="422"/>
      <c r="T300" s="421"/>
      <c r="U300" s="421"/>
      <c r="V300" s="421"/>
      <c r="W300" s="645"/>
      <c r="X300" s="652"/>
      <c r="Y300" s="653"/>
    </row>
    <row r="301" spans="1:25" ht="15" customHeight="1" thickBot="1">
      <c r="A301" s="670"/>
      <c r="B301" s="663"/>
      <c r="C301" s="663"/>
      <c r="D301" s="663"/>
      <c r="E301" s="663"/>
      <c r="F301" s="672"/>
      <c r="G301" s="672"/>
      <c r="H301" s="673"/>
      <c r="I301" s="560"/>
      <c r="J301" s="679"/>
      <c r="K301" s="644"/>
      <c r="L301" s="16"/>
      <c r="M301" s="539"/>
      <c r="N301" s="314"/>
      <c r="O301" s="314"/>
      <c r="P301" s="315"/>
      <c r="Q301" s="315"/>
      <c r="R301" s="540"/>
      <c r="S301" s="315"/>
      <c r="T301" s="314"/>
      <c r="U301" s="314"/>
      <c r="V301" s="314"/>
      <c r="W301" s="549"/>
      <c r="X301" s="16"/>
      <c r="Y301" s="535"/>
    </row>
    <row r="302" spans="1:25" ht="15" customHeight="1" thickTop="1">
      <c r="A302" s="347"/>
      <c r="B302" s="348"/>
      <c r="C302" s="348"/>
      <c r="D302" s="348"/>
      <c r="E302" s="348"/>
      <c r="F302" s="349"/>
      <c r="G302" s="349"/>
      <c r="H302" s="349"/>
      <c r="I302" s="350"/>
      <c r="J302" s="351"/>
      <c r="K302" s="542"/>
      <c r="L302" s="16"/>
      <c r="M302" s="539"/>
      <c r="N302" s="314"/>
      <c r="O302" s="314"/>
      <c r="P302" s="315"/>
      <c r="Q302" s="315"/>
      <c r="R302" s="540"/>
      <c r="S302" s="315"/>
      <c r="T302" s="314"/>
      <c r="U302" s="314"/>
      <c r="V302" s="314"/>
      <c r="W302" s="549"/>
      <c r="X302" s="16"/>
      <c r="Y302" s="535"/>
    </row>
    <row r="303" spans="1:25" ht="15" customHeight="1">
      <c r="A303" s="353"/>
      <c r="B303" s="339"/>
      <c r="C303" s="339"/>
      <c r="D303" s="339"/>
      <c r="E303" s="339"/>
      <c r="F303" s="16"/>
      <c r="G303" s="16"/>
      <c r="H303" s="16"/>
      <c r="I303" s="340"/>
      <c r="J303" s="354"/>
      <c r="K303" s="542"/>
      <c r="L303" s="16"/>
      <c r="M303" s="539"/>
      <c r="N303" s="314"/>
      <c r="O303" s="314"/>
      <c r="P303" s="315"/>
      <c r="Q303" s="315"/>
      <c r="R303" s="540"/>
      <c r="S303" s="315"/>
      <c r="T303" s="314"/>
      <c r="U303" s="314"/>
      <c r="V303" s="314"/>
      <c r="W303" s="549"/>
      <c r="X303" s="16"/>
      <c r="Y303" s="535"/>
    </row>
    <row r="304" spans="1:25" ht="15" customHeight="1">
      <c r="A304" s="353"/>
      <c r="B304" s="339"/>
      <c r="C304" s="339"/>
      <c r="D304" s="339"/>
      <c r="E304" s="339"/>
      <c r="F304" s="16"/>
      <c r="G304" s="16"/>
      <c r="H304" s="16"/>
      <c r="I304" s="340"/>
      <c r="J304" s="354"/>
      <c r="K304" s="542"/>
      <c r="L304" s="16"/>
      <c r="M304" s="539"/>
      <c r="N304" s="314"/>
      <c r="O304" s="314"/>
      <c r="P304" s="315"/>
      <c r="Q304" s="315"/>
      <c r="R304" s="540"/>
      <c r="S304" s="315"/>
      <c r="T304" s="314"/>
      <c r="U304" s="314"/>
      <c r="V304" s="314"/>
      <c r="W304" s="549"/>
      <c r="X304" s="16"/>
      <c r="Y304" s="535"/>
    </row>
    <row r="305" spans="1:25" ht="15" customHeight="1">
      <c r="A305" s="353"/>
      <c r="B305" s="339"/>
      <c r="C305" s="339"/>
      <c r="D305" s="339"/>
      <c r="E305" s="339"/>
      <c r="F305" s="16"/>
      <c r="G305" s="16"/>
      <c r="H305" s="16"/>
      <c r="I305" s="340"/>
      <c r="J305" s="354"/>
      <c r="K305" s="542"/>
      <c r="L305" s="16"/>
      <c r="M305" s="539"/>
      <c r="N305" s="314"/>
      <c r="O305" s="314"/>
      <c r="P305" s="315"/>
      <c r="Q305" s="315"/>
      <c r="R305" s="540"/>
      <c r="S305" s="315"/>
      <c r="T305" s="314"/>
      <c r="U305" s="314"/>
      <c r="V305" s="314"/>
      <c r="W305" s="549"/>
      <c r="X305" s="16"/>
      <c r="Y305" s="535"/>
    </row>
    <row r="306" spans="1:25" ht="15" customHeight="1" thickBot="1">
      <c r="A306" s="543"/>
      <c r="B306" s="16"/>
      <c r="C306" s="16"/>
      <c r="D306" s="16"/>
      <c r="E306" s="16"/>
      <c r="F306" s="16"/>
      <c r="G306" s="16"/>
      <c r="H306" s="16"/>
      <c r="I306" s="544"/>
      <c r="J306" s="545"/>
      <c r="K306" s="542"/>
      <c r="L306" s="16"/>
      <c r="M306" s="546"/>
      <c r="N306" s="464"/>
      <c r="O306" s="464"/>
      <c r="P306" s="547"/>
      <c r="Q306" s="547"/>
      <c r="R306" s="548"/>
      <c r="S306" s="547"/>
      <c r="T306" s="464"/>
      <c r="U306" s="464"/>
      <c r="V306" s="464"/>
      <c r="W306" s="549"/>
      <c r="X306" s="16"/>
      <c r="Y306" s="535"/>
    </row>
    <row r="307" spans="1:25" ht="15" customHeight="1" thickTop="1">
      <c r="A307" s="549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685"/>
      <c r="U307" s="16"/>
      <c r="V307" s="16"/>
      <c r="W307" s="16"/>
      <c r="X307" s="16"/>
      <c r="Y307" s="535"/>
    </row>
    <row r="308" spans="1:25" ht="15" customHeight="1">
      <c r="A308" s="527" t="s">
        <v>147</v>
      </c>
      <c r="B308" s="528"/>
      <c r="C308" s="528"/>
      <c r="D308" s="528"/>
      <c r="E308" s="528"/>
      <c r="F308" s="528"/>
      <c r="G308" s="528"/>
      <c r="H308" s="528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535"/>
    </row>
    <row r="309" spans="1:25" ht="15" customHeight="1" thickBot="1">
      <c r="A309" s="550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535"/>
    </row>
    <row r="310" spans="1:25" ht="15" customHeight="1" thickTop="1">
      <c r="A310" s="638"/>
      <c r="B310" s="639"/>
      <c r="C310" s="639"/>
      <c r="D310" s="639"/>
      <c r="E310" s="639"/>
      <c r="F310" s="639"/>
      <c r="G310" s="640"/>
      <c r="H310" s="930" t="s">
        <v>148</v>
      </c>
      <c r="I310" s="930"/>
      <c r="J310" s="930"/>
      <c r="K310" s="930"/>
      <c r="L310" s="930"/>
      <c r="M310" s="930"/>
      <c r="N310" s="930"/>
      <c r="O310" s="930"/>
      <c r="P310" s="930"/>
      <c r="Q310" s="930"/>
      <c r="R310" s="930"/>
      <c r="S310" s="640"/>
      <c r="T310" s="931" t="s">
        <v>149</v>
      </c>
      <c r="U310" s="930"/>
      <c r="V310" s="930"/>
      <c r="W310" s="930"/>
      <c r="X310" s="930"/>
      <c r="Y310" s="932"/>
    </row>
    <row r="311" spans="1:25" ht="54.75" customHeight="1">
      <c r="A311" s="369" t="s">
        <v>150</v>
      </c>
      <c r="B311" s="370"/>
      <c r="C311" s="370"/>
      <c r="D311" s="370"/>
      <c r="E311" s="370"/>
      <c r="F311" s="370"/>
      <c r="G311" s="371"/>
      <c r="H311" s="370"/>
      <c r="I311" s="370"/>
      <c r="J311" s="370"/>
      <c r="K311" s="370"/>
      <c r="L311" s="370"/>
      <c r="M311" s="370"/>
      <c r="N311" s="370"/>
      <c r="O311" s="370"/>
      <c r="P311" s="370"/>
      <c r="Q311" s="370"/>
      <c r="R311" s="370"/>
      <c r="S311" s="370"/>
      <c r="T311" s="372" t="s">
        <v>151</v>
      </c>
      <c r="U311" s="370"/>
      <c r="V311" s="370"/>
      <c r="W311" s="370"/>
      <c r="X311" s="370"/>
      <c r="Y311" s="373"/>
    </row>
    <row r="312" spans="1:25" ht="54.75" customHeight="1">
      <c r="A312" s="374" t="s">
        <v>163</v>
      </c>
      <c r="B312" s="375"/>
      <c r="C312" s="375"/>
      <c r="D312" s="375"/>
      <c r="E312" s="375"/>
      <c r="F312" s="375"/>
      <c r="G312" s="376"/>
      <c r="H312" s="375"/>
      <c r="I312" s="375"/>
      <c r="J312" s="375"/>
      <c r="K312" s="375"/>
      <c r="L312" s="375"/>
      <c r="M312" s="375"/>
      <c r="N312" s="375"/>
      <c r="O312" s="375"/>
      <c r="P312" s="375"/>
      <c r="Q312" s="375"/>
      <c r="R312" s="375"/>
      <c r="S312" s="375"/>
      <c r="T312" s="377" t="s">
        <v>151</v>
      </c>
      <c r="U312" s="375"/>
      <c r="V312" s="375"/>
      <c r="W312" s="375"/>
      <c r="X312" s="375"/>
      <c r="Y312" s="378"/>
    </row>
    <row r="313" spans="1:25" ht="54.75" customHeight="1" thickBot="1">
      <c r="A313" s="385" t="s">
        <v>164</v>
      </c>
      <c r="B313" s="379"/>
      <c r="C313" s="379"/>
      <c r="D313" s="379"/>
      <c r="E313" s="379"/>
      <c r="F313" s="379"/>
      <c r="G313" s="380"/>
      <c r="H313" s="379"/>
      <c r="I313" s="379"/>
      <c r="J313" s="379"/>
      <c r="K313" s="379"/>
      <c r="L313" s="379"/>
      <c r="M313" s="379"/>
      <c r="N313" s="379"/>
      <c r="O313" s="379"/>
      <c r="P313" s="379"/>
      <c r="Q313" s="379"/>
      <c r="R313" s="379"/>
      <c r="S313" s="379"/>
      <c r="T313" s="381"/>
      <c r="U313" s="379"/>
      <c r="V313" s="379"/>
      <c r="W313" s="379"/>
      <c r="X313" s="379"/>
      <c r="Y313" s="382"/>
    </row>
    <row r="314" spans="1:25" ht="19.5" customHeight="1" thickTop="1">
      <c r="A314" s="1001" t="s">
        <v>165</v>
      </c>
      <c r="B314" s="1002"/>
      <c r="C314" s="1002"/>
      <c r="D314" s="1002"/>
      <c r="E314" s="1002"/>
      <c r="F314" s="1002"/>
      <c r="G314" s="1002"/>
      <c r="H314" s="1002"/>
      <c r="I314" s="1002"/>
      <c r="J314" s="1002"/>
      <c r="K314" s="1002"/>
      <c r="L314" s="1002"/>
      <c r="M314" s="1003"/>
      <c r="N314" s="904" t="s">
        <v>1</v>
      </c>
      <c r="O314" s="977"/>
      <c r="P314" s="977"/>
      <c r="Q314" s="978"/>
      <c r="R314" s="910" t="s">
        <v>2</v>
      </c>
      <c r="S314" s="977"/>
      <c r="T314" s="977"/>
      <c r="U314" s="977"/>
      <c r="V314" s="977"/>
      <c r="W314" s="977"/>
      <c r="X314" s="977"/>
      <c r="Y314" s="978"/>
    </row>
    <row r="315" spans="1:25" ht="19.5" customHeight="1">
      <c r="A315" s="919" t="s">
        <v>166</v>
      </c>
      <c r="B315" s="920"/>
      <c r="C315" s="920"/>
      <c r="D315" s="920"/>
      <c r="E315" s="920"/>
      <c r="F315" s="920"/>
      <c r="G315" s="920"/>
      <c r="H315" s="920"/>
      <c r="I315" s="920"/>
      <c r="J315" s="920"/>
      <c r="K315" s="920"/>
      <c r="L315" s="920"/>
      <c r="M315" s="921"/>
      <c r="N315" s="972"/>
      <c r="O315" s="971"/>
      <c r="P315" s="971"/>
      <c r="Q315" s="975"/>
      <c r="R315" s="972"/>
      <c r="S315" s="971"/>
      <c r="T315" s="971"/>
      <c r="U315" s="971"/>
      <c r="V315" s="971"/>
      <c r="W315" s="971"/>
      <c r="X315" s="971"/>
      <c r="Y315" s="975"/>
    </row>
    <row r="316" spans="1:25" ht="15" customHeight="1" thickBot="1">
      <c r="A316" s="922"/>
      <c r="B316" s="996"/>
      <c r="C316" s="996"/>
      <c r="D316" s="996"/>
      <c r="E316" s="996"/>
      <c r="F316" s="996"/>
      <c r="G316" s="996"/>
      <c r="H316" s="996"/>
      <c r="I316" s="996"/>
      <c r="J316" s="996"/>
      <c r="K316" s="996"/>
      <c r="L316" s="996"/>
      <c r="M316" s="924"/>
      <c r="N316" s="972"/>
      <c r="O316" s="971"/>
      <c r="P316" s="971"/>
      <c r="Q316" s="975"/>
      <c r="R316" s="973"/>
      <c r="S316" s="974"/>
      <c r="T316" s="974"/>
      <c r="U316" s="974"/>
      <c r="V316" s="974"/>
      <c r="W316" s="974"/>
      <c r="X316" s="974"/>
      <c r="Y316" s="976"/>
    </row>
    <row r="317" spans="1:25" ht="15" customHeight="1" thickTop="1">
      <c r="A317" s="1009" t="s">
        <v>167</v>
      </c>
      <c r="B317" s="1010"/>
      <c r="C317" s="1010"/>
      <c r="D317" s="1010"/>
      <c r="E317" s="1010"/>
      <c r="F317" s="1010"/>
      <c r="G317" s="1010"/>
      <c r="H317" s="1010"/>
      <c r="I317" s="1010"/>
      <c r="J317" s="1010"/>
      <c r="K317" s="1010"/>
      <c r="L317" s="1010"/>
      <c r="M317" s="1011"/>
      <c r="N317" s="882" t="s">
        <v>4</v>
      </c>
      <c r="O317" s="971"/>
      <c r="P317" s="886">
        <f>P239+1</f>
        <v>42188</v>
      </c>
      <c r="Q317" s="975"/>
      <c r="R317" s="890" t="s">
        <v>152</v>
      </c>
      <c r="S317" s="977"/>
      <c r="T317" s="977"/>
      <c r="U317" s="977"/>
      <c r="V317" s="977"/>
      <c r="W317" s="977"/>
      <c r="X317" s="977"/>
      <c r="Y317" s="978"/>
    </row>
    <row r="318" spans="1:25" ht="15" customHeight="1">
      <c r="A318" s="1009" t="s">
        <v>168</v>
      </c>
      <c r="B318" s="1010"/>
      <c r="C318" s="1010"/>
      <c r="D318" s="1010"/>
      <c r="E318" s="1010"/>
      <c r="F318" s="1010"/>
      <c r="G318" s="1010"/>
      <c r="H318" s="1010"/>
      <c r="I318" s="1010"/>
      <c r="J318" s="1010"/>
      <c r="K318" s="1010"/>
      <c r="L318" s="1010"/>
      <c r="M318" s="1011"/>
      <c r="N318" s="972"/>
      <c r="O318" s="971"/>
      <c r="P318" s="971"/>
      <c r="Q318" s="975"/>
      <c r="R318" s="972"/>
      <c r="S318" s="971"/>
      <c r="T318" s="971"/>
      <c r="U318" s="971"/>
      <c r="V318" s="971"/>
      <c r="W318" s="971"/>
      <c r="X318" s="971"/>
      <c r="Y318" s="975"/>
    </row>
    <row r="319" spans="1:25" ht="4.5" customHeight="1" thickBot="1">
      <c r="A319" s="8"/>
      <c r="B319" s="9"/>
      <c r="C319" s="9"/>
      <c r="D319" s="9"/>
      <c r="E319" s="406"/>
      <c r="F319" s="9"/>
      <c r="G319" s="9"/>
      <c r="H319" s="11"/>
      <c r="I319" s="12"/>
      <c r="J319" s="12"/>
      <c r="K319" s="12"/>
      <c r="L319" s="12"/>
      <c r="M319" s="13"/>
      <c r="N319" s="973"/>
      <c r="O319" s="974"/>
      <c r="P319" s="974"/>
      <c r="Q319" s="976"/>
      <c r="R319" s="973"/>
      <c r="S319" s="974"/>
      <c r="T319" s="974"/>
      <c r="U319" s="974"/>
      <c r="V319" s="974"/>
      <c r="W319" s="974"/>
      <c r="X319" s="974"/>
      <c r="Y319" s="976"/>
    </row>
    <row r="320" spans="1:25" ht="15" customHeight="1" thickTop="1">
      <c r="A320" s="407"/>
      <c r="B320" s="408"/>
      <c r="C320" s="408"/>
      <c r="D320" s="408"/>
      <c r="E320" s="408"/>
      <c r="F320" s="408"/>
      <c r="G320" s="408"/>
      <c r="H320" s="408"/>
      <c r="I320" s="408"/>
      <c r="J320" s="408"/>
      <c r="K320" s="408"/>
      <c r="L320" s="408"/>
      <c r="M320" s="408"/>
      <c r="N320" s="408"/>
      <c r="O320" s="408"/>
      <c r="P320" s="408"/>
      <c r="Q320" s="408"/>
      <c r="R320" s="409"/>
      <c r="S320" s="408"/>
      <c r="T320" s="408"/>
      <c r="U320" s="408"/>
      <c r="V320" s="408"/>
      <c r="W320" s="410"/>
      <c r="X320" s="408"/>
      <c r="Y320" s="411"/>
    </row>
    <row r="321" spans="1:25" ht="15" customHeight="1">
      <c r="A321" s="145" t="s">
        <v>15</v>
      </c>
      <c r="B321" s="408"/>
      <c r="C321" s="408"/>
      <c r="D321" s="408"/>
      <c r="E321" s="408"/>
      <c r="F321" s="408"/>
      <c r="G321" s="408"/>
      <c r="H321" s="408"/>
      <c r="I321" s="408"/>
      <c r="J321" s="408"/>
      <c r="K321" s="408"/>
      <c r="L321" s="408"/>
      <c r="M321" s="408"/>
      <c r="N321" s="408"/>
      <c r="O321" s="412" t="s">
        <v>16</v>
      </c>
      <c r="P321" s="408"/>
      <c r="Q321" s="408"/>
      <c r="R321" s="408"/>
      <c r="S321" s="408"/>
      <c r="T321" s="408"/>
      <c r="U321" s="408"/>
      <c r="V321" s="408"/>
      <c r="W321" s="410"/>
      <c r="X321" s="408"/>
      <c r="Y321" s="411"/>
    </row>
    <row r="322" spans="1:25" ht="15" customHeight="1" thickBot="1">
      <c r="A322" s="149"/>
      <c r="B322" s="408"/>
      <c r="C322" s="408"/>
      <c r="D322" s="408"/>
      <c r="E322" s="408"/>
      <c r="F322" s="408"/>
      <c r="G322" s="408"/>
      <c r="H322" s="408"/>
      <c r="I322" s="408"/>
      <c r="J322" s="408"/>
      <c r="K322" s="408"/>
      <c r="L322" s="408"/>
      <c r="M322" s="408"/>
      <c r="N322" s="408"/>
      <c r="O322" s="412"/>
      <c r="P322" s="408"/>
      <c r="Q322" s="408"/>
      <c r="R322" s="408"/>
      <c r="S322" s="408"/>
      <c r="T322" s="408"/>
      <c r="U322" s="408"/>
      <c r="V322" s="408"/>
      <c r="W322" s="408"/>
      <c r="X322" s="408"/>
      <c r="Y322" s="414"/>
    </row>
    <row r="323" spans="1:25" ht="36.75" customHeight="1" thickTop="1" thickBot="1">
      <c r="A323" s="979" t="s">
        <v>179</v>
      </c>
      <c r="B323" s="980"/>
      <c r="C323" s="981" t="s">
        <v>23</v>
      </c>
      <c r="D323" s="982"/>
      <c r="E323" s="982"/>
      <c r="F323" s="982"/>
      <c r="G323" s="982"/>
      <c r="H323" s="982"/>
      <c r="I323" s="983"/>
      <c r="J323" s="981" t="s">
        <v>24</v>
      </c>
      <c r="K323" s="983"/>
      <c r="L323" s="981" t="s">
        <v>25</v>
      </c>
      <c r="M323" s="984"/>
      <c r="N323" s="146"/>
      <c r="O323" s="394" t="s">
        <v>26</v>
      </c>
      <c r="P323" s="981" t="s">
        <v>199</v>
      </c>
      <c r="Q323" s="982"/>
      <c r="R323" s="983"/>
      <c r="S323" s="718"/>
      <c r="T323" s="396" t="s">
        <v>112</v>
      </c>
      <c r="U323" s="981" t="s">
        <v>201</v>
      </c>
      <c r="V323" s="983"/>
      <c r="W323" s="981" t="s">
        <v>202</v>
      </c>
      <c r="X323" s="982"/>
      <c r="Y323" s="984"/>
    </row>
    <row r="324" spans="1:25" ht="15" customHeight="1" thickTop="1">
      <c r="A324" s="415"/>
      <c r="B324" s="416"/>
      <c r="C324" s="417"/>
      <c r="D324" s="418"/>
      <c r="E324" s="418"/>
      <c r="F324" s="418"/>
      <c r="G324" s="418"/>
      <c r="H324" s="418"/>
      <c r="I324" s="418"/>
      <c r="J324" s="687">
        <v>0.1472</v>
      </c>
      <c r="K324" s="689"/>
      <c r="L324" s="370"/>
      <c r="M324" s="373"/>
      <c r="N324" s="16"/>
      <c r="O324" s="420"/>
      <c r="P324" s="372"/>
      <c r="Q324" s="421"/>
      <c r="R324" s="422"/>
      <c r="S324" s="423"/>
      <c r="T324" s="416"/>
      <c r="U324" s="424"/>
      <c r="V324" s="425"/>
      <c r="W324" s="426"/>
      <c r="X324" s="427"/>
      <c r="Y324" s="428"/>
    </row>
    <row r="325" spans="1:25" ht="15" customHeight="1">
      <c r="A325" s="1049" t="s">
        <v>220</v>
      </c>
      <c r="B325" s="1050"/>
      <c r="C325" s="398" t="s">
        <v>176</v>
      </c>
      <c r="D325" s="401"/>
      <c r="E325" s="402"/>
      <c r="F325" s="402"/>
      <c r="G325" s="402"/>
      <c r="H325" s="402"/>
      <c r="I325" s="402"/>
      <c r="J325" s="705">
        <f>'[7]M.(10)'!$Q$20*J324</f>
        <v>1.1668149504000001</v>
      </c>
      <c r="K325" s="719" t="s">
        <v>193</v>
      </c>
      <c r="L325" s="1025"/>
      <c r="M325" s="1026"/>
      <c r="N325" s="16"/>
      <c r="O325" s="641">
        <v>1</v>
      </c>
      <c r="P325" s="555" t="s">
        <v>37</v>
      </c>
      <c r="Q325" s="551"/>
      <c r="R325" s="551"/>
      <c r="S325" s="552"/>
      <c r="T325" s="553">
        <v>1</v>
      </c>
      <c r="U325" s="957" t="s">
        <v>185</v>
      </c>
      <c r="V325" s="958"/>
      <c r="W325" s="959" t="s">
        <v>186</v>
      </c>
      <c r="X325" s="960"/>
      <c r="Y325" s="961"/>
    </row>
    <row r="326" spans="1:25" ht="15" customHeight="1">
      <c r="A326" s="1045" t="s">
        <v>219</v>
      </c>
      <c r="B326" s="1046"/>
      <c r="C326" s="637" t="s">
        <v>211</v>
      </c>
      <c r="D326" s="401"/>
      <c r="E326" s="402"/>
      <c r="F326" s="402"/>
      <c r="G326" s="402"/>
      <c r="H326" s="402"/>
      <c r="I326" s="402"/>
      <c r="J326" s="705">
        <f>'[7]M.(10)'!$Q$24*J324</f>
        <v>217.06667931452304</v>
      </c>
      <c r="K326" s="719" t="s">
        <v>194</v>
      </c>
      <c r="L326" s="711"/>
      <c r="M326" s="712"/>
      <c r="N326" s="433"/>
      <c r="O326" s="641">
        <v>2</v>
      </c>
      <c r="P326" s="680" t="s">
        <v>188</v>
      </c>
      <c r="Q326" s="554"/>
      <c r="R326" s="554"/>
      <c r="S326" s="552"/>
      <c r="T326" s="553">
        <v>1</v>
      </c>
      <c r="U326" s="957" t="s">
        <v>185</v>
      </c>
      <c r="V326" s="958"/>
      <c r="W326" s="959" t="s">
        <v>186</v>
      </c>
      <c r="X326" s="960"/>
      <c r="Y326" s="961"/>
    </row>
    <row r="327" spans="1:25" ht="15" customHeight="1">
      <c r="A327" s="1045" t="s">
        <v>218</v>
      </c>
      <c r="B327" s="1046"/>
      <c r="C327" s="637" t="s">
        <v>181</v>
      </c>
      <c r="D327" s="401"/>
      <c r="E327" s="402"/>
      <c r="F327" s="402"/>
      <c r="G327" s="402"/>
      <c r="H327" s="402"/>
      <c r="I327" s="402"/>
      <c r="J327" s="705">
        <f>'[7]M.(10)'!$Q$27*J324</f>
        <v>99.93571759999999</v>
      </c>
      <c r="K327" s="719" t="s">
        <v>215</v>
      </c>
      <c r="L327" s="711"/>
      <c r="M327" s="712"/>
      <c r="N327" s="433"/>
      <c r="O327" s="641">
        <v>3</v>
      </c>
      <c r="P327" s="556" t="s">
        <v>187</v>
      </c>
      <c r="Q327" s="554"/>
      <c r="R327" s="554"/>
      <c r="S327" s="552"/>
      <c r="T327" s="553">
        <v>1</v>
      </c>
      <c r="U327" s="957" t="s">
        <v>185</v>
      </c>
      <c r="V327" s="958"/>
      <c r="W327" s="959" t="s">
        <v>186</v>
      </c>
      <c r="X327" s="960"/>
      <c r="Y327" s="961"/>
    </row>
    <row r="328" spans="1:25" ht="15" customHeight="1">
      <c r="A328" s="1045" t="s">
        <v>222</v>
      </c>
      <c r="B328" s="1046"/>
      <c r="C328" s="637" t="s">
        <v>54</v>
      </c>
      <c r="D328" s="401"/>
      <c r="E328" s="402"/>
      <c r="F328" s="402"/>
      <c r="G328" s="402"/>
      <c r="H328" s="402"/>
      <c r="I328" s="402"/>
      <c r="J328" s="706">
        <f>'[7]M.(10)'!$Q$28*J324</f>
        <v>224.84799999999998</v>
      </c>
      <c r="K328" s="719" t="s">
        <v>194</v>
      </c>
      <c r="L328" s="711"/>
      <c r="M328" s="712"/>
      <c r="N328" s="433"/>
      <c r="O328" s="641">
        <v>4</v>
      </c>
      <c r="P328" s="583" t="s">
        <v>191</v>
      </c>
      <c r="Q328" s="584"/>
      <c r="R328" s="584"/>
      <c r="S328" s="552"/>
      <c r="T328" s="585">
        <v>5</v>
      </c>
      <c r="U328" s="957" t="s">
        <v>185</v>
      </c>
      <c r="V328" s="958"/>
      <c r="W328" s="959" t="s">
        <v>186</v>
      </c>
      <c r="X328" s="960"/>
      <c r="Y328" s="961"/>
    </row>
    <row r="329" spans="1:25" ht="15" customHeight="1">
      <c r="A329" s="1047" t="s">
        <v>223</v>
      </c>
      <c r="B329" s="1048"/>
      <c r="C329" s="696" t="s">
        <v>217</v>
      </c>
      <c r="D329" s="697"/>
      <c r="E329" s="698"/>
      <c r="F329" s="698"/>
      <c r="G329" s="698"/>
      <c r="H329" s="698"/>
      <c r="I329" s="698"/>
      <c r="J329" s="707">
        <f>'[7]M.(10)'!$Q$34*J324</f>
        <v>64.156731391999998</v>
      </c>
      <c r="K329" s="719" t="s">
        <v>215</v>
      </c>
      <c r="L329" s="999"/>
      <c r="M329" s="1000"/>
      <c r="N329" s="442"/>
      <c r="O329" s="642"/>
      <c r="P329" s="587"/>
      <c r="Q329" s="588"/>
      <c r="R329" s="589"/>
      <c r="S329" s="590"/>
      <c r="T329" s="591"/>
      <c r="U329" s="957"/>
      <c r="V329" s="958"/>
      <c r="W329" s="959"/>
      <c r="X329" s="960"/>
      <c r="Y329" s="961"/>
    </row>
    <row r="330" spans="1:25" ht="15" customHeight="1">
      <c r="A330" s="1047" t="s">
        <v>224</v>
      </c>
      <c r="B330" s="1048"/>
      <c r="C330" s="696" t="s">
        <v>74</v>
      </c>
      <c r="D330" s="697"/>
      <c r="E330" s="698"/>
      <c r="F330" s="698"/>
      <c r="G330" s="698"/>
      <c r="H330" s="698"/>
      <c r="I330" s="698"/>
      <c r="J330" s="707">
        <f>'[7]M.(10)'!$Q$44*J324</f>
        <v>21.848614758588184</v>
      </c>
      <c r="K330" s="719" t="s">
        <v>215</v>
      </c>
      <c r="L330" s="999"/>
      <c r="M330" s="1000"/>
      <c r="N330" s="442"/>
      <c r="O330" s="586"/>
      <c r="P330" s="584"/>
      <c r="Q330" s="588"/>
      <c r="R330" s="592"/>
      <c r="S330" s="590"/>
      <c r="T330" s="593"/>
      <c r="U330" s="957"/>
      <c r="V330" s="958"/>
      <c r="W330" s="959"/>
      <c r="X330" s="960"/>
      <c r="Y330" s="961"/>
    </row>
    <row r="331" spans="1:25" ht="15" customHeight="1">
      <c r="A331" s="1047"/>
      <c r="B331" s="1048"/>
      <c r="C331" s="696"/>
      <c r="D331" s="697"/>
      <c r="E331" s="698"/>
      <c r="F331" s="698"/>
      <c r="G331" s="698"/>
      <c r="H331" s="698"/>
      <c r="I331" s="698"/>
      <c r="J331" s="704"/>
      <c r="K331" s="719"/>
      <c r="L331" s="999"/>
      <c r="M331" s="1000"/>
      <c r="N331" s="451"/>
      <c r="O331" s="586"/>
      <c r="P331" s="594"/>
      <c r="Q331" s="595"/>
      <c r="R331" s="596"/>
      <c r="S331" s="590"/>
      <c r="T331" s="597"/>
      <c r="U331" s="957"/>
      <c r="V331" s="958"/>
      <c r="W331" s="959"/>
      <c r="X331" s="960"/>
      <c r="Y331" s="961"/>
    </row>
    <row r="332" spans="1:25" ht="15" customHeight="1">
      <c r="A332" s="1047"/>
      <c r="B332" s="1048"/>
      <c r="C332" s="696"/>
      <c r="D332" s="697"/>
      <c r="E332" s="698"/>
      <c r="F332" s="698"/>
      <c r="G332" s="698"/>
      <c r="H332" s="698"/>
      <c r="I332" s="698"/>
      <c r="J332" s="704"/>
      <c r="K332" s="719"/>
      <c r="L332" s="999"/>
      <c r="M332" s="1000"/>
      <c r="N332" s="451"/>
      <c r="O332" s="586"/>
      <c r="P332" s="583"/>
      <c r="Q332" s="588"/>
      <c r="R332" s="592"/>
      <c r="S332" s="590"/>
      <c r="T332" s="597"/>
      <c r="U332" s="957"/>
      <c r="V332" s="958"/>
      <c r="W332" s="959"/>
      <c r="X332" s="960"/>
      <c r="Y332" s="961"/>
    </row>
    <row r="333" spans="1:25" ht="15" customHeight="1">
      <c r="A333" s="985"/>
      <c r="B333" s="986"/>
      <c r="C333" s="443"/>
      <c r="D333" s="444"/>
      <c r="E333" s="445"/>
      <c r="F333" s="445"/>
      <c r="G333" s="445"/>
      <c r="H333" s="445"/>
      <c r="I333" s="445"/>
      <c r="J333" s="96"/>
      <c r="K333" s="450"/>
      <c r="L333" s="999"/>
      <c r="M333" s="1000"/>
      <c r="N333" s="451"/>
      <c r="O333" s="586"/>
      <c r="P333" s="598"/>
      <c r="Q333" s="596"/>
      <c r="R333" s="596"/>
      <c r="S333" s="590"/>
      <c r="T333" s="591"/>
      <c r="U333" s="957"/>
      <c r="V333" s="958"/>
      <c r="W333" s="959"/>
      <c r="X333" s="960"/>
      <c r="Y333" s="961"/>
    </row>
    <row r="334" spans="1:25" ht="15" customHeight="1">
      <c r="A334" s="985"/>
      <c r="B334" s="986"/>
      <c r="C334" s="443"/>
      <c r="D334" s="444"/>
      <c r="E334" s="445"/>
      <c r="F334" s="445"/>
      <c r="G334" s="445"/>
      <c r="H334" s="445"/>
      <c r="I334" s="445"/>
      <c r="J334" s="96"/>
      <c r="K334" s="450"/>
      <c r="L334" s="999"/>
      <c r="M334" s="1000"/>
      <c r="N334" s="451"/>
      <c r="O334" s="586"/>
      <c r="P334" s="599"/>
      <c r="Q334" s="592"/>
      <c r="R334" s="592"/>
      <c r="S334" s="590"/>
      <c r="T334" s="591"/>
      <c r="U334" s="957"/>
      <c r="V334" s="958"/>
      <c r="W334" s="959"/>
      <c r="X334" s="960"/>
      <c r="Y334" s="961"/>
    </row>
    <row r="335" spans="1:25" ht="15" customHeight="1">
      <c r="A335" s="985"/>
      <c r="B335" s="986"/>
      <c r="C335" s="443"/>
      <c r="D335" s="444"/>
      <c r="E335" s="445"/>
      <c r="F335" s="445"/>
      <c r="G335" s="445"/>
      <c r="H335" s="445"/>
      <c r="I335" s="445"/>
      <c r="J335" s="96"/>
      <c r="K335" s="450"/>
      <c r="L335" s="999"/>
      <c r="M335" s="1000"/>
      <c r="N335" s="451"/>
      <c r="O335" s="586"/>
      <c r="P335" s="599"/>
      <c r="Q335" s="600"/>
      <c r="R335" s="600"/>
      <c r="S335" s="590"/>
      <c r="T335" s="591"/>
      <c r="U335" s="957"/>
      <c r="V335" s="958"/>
      <c r="W335" s="959"/>
      <c r="X335" s="960"/>
      <c r="Y335" s="961"/>
    </row>
    <row r="336" spans="1:25" ht="15" customHeight="1">
      <c r="A336" s="985"/>
      <c r="B336" s="986"/>
      <c r="C336" s="443"/>
      <c r="D336" s="444"/>
      <c r="E336" s="445"/>
      <c r="F336" s="445"/>
      <c r="G336" s="445"/>
      <c r="H336" s="445"/>
      <c r="I336" s="445"/>
      <c r="J336" s="96"/>
      <c r="K336" s="450"/>
      <c r="L336" s="999"/>
      <c r="M336" s="1000"/>
      <c r="N336" s="16"/>
      <c r="O336" s="586"/>
      <c r="P336" s="601"/>
      <c r="Q336" s="599"/>
      <c r="R336" s="599"/>
      <c r="S336" s="552"/>
      <c r="T336" s="591"/>
      <c r="U336" s="957"/>
      <c r="V336" s="958"/>
      <c r="W336" s="959"/>
      <c r="X336" s="960"/>
      <c r="Y336" s="961"/>
    </row>
    <row r="337" spans="1:25" ht="15" customHeight="1">
      <c r="A337" s="985"/>
      <c r="B337" s="986"/>
      <c r="C337" s="443"/>
      <c r="D337" s="444"/>
      <c r="E337" s="445"/>
      <c r="F337" s="445"/>
      <c r="G337" s="445"/>
      <c r="H337" s="445"/>
      <c r="I337" s="445"/>
      <c r="J337" s="96"/>
      <c r="K337" s="450"/>
      <c r="L337" s="999"/>
      <c r="M337" s="1000"/>
      <c r="N337" s="16"/>
      <c r="O337" s="586"/>
      <c r="P337" s="599"/>
      <c r="Q337" s="599"/>
      <c r="R337" s="599"/>
      <c r="S337" s="552"/>
      <c r="T337" s="591"/>
      <c r="U337" s="957"/>
      <c r="V337" s="958"/>
      <c r="W337" s="959"/>
      <c r="X337" s="960"/>
      <c r="Y337" s="961"/>
    </row>
    <row r="338" spans="1:25" ht="15" customHeight="1">
      <c r="A338" s="985"/>
      <c r="B338" s="986"/>
      <c r="C338" s="443"/>
      <c r="D338" s="444"/>
      <c r="E338" s="445"/>
      <c r="F338" s="445"/>
      <c r="G338" s="445"/>
      <c r="H338" s="445"/>
      <c r="I338" s="445"/>
      <c r="J338" s="96"/>
      <c r="K338" s="450"/>
      <c r="L338" s="999"/>
      <c r="M338" s="1000"/>
      <c r="N338" s="16"/>
      <c r="O338" s="586"/>
      <c r="P338" s="599"/>
      <c r="Q338" s="584"/>
      <c r="R338" s="584"/>
      <c r="S338" s="552"/>
      <c r="T338" s="597"/>
      <c r="U338" s="957"/>
      <c r="V338" s="958"/>
      <c r="W338" s="959"/>
      <c r="X338" s="960"/>
      <c r="Y338" s="961"/>
    </row>
    <row r="339" spans="1:25" ht="15" customHeight="1">
      <c r="A339" s="985"/>
      <c r="B339" s="986"/>
      <c r="C339" s="443"/>
      <c r="D339" s="444"/>
      <c r="E339" s="445"/>
      <c r="F339" s="445"/>
      <c r="G339" s="445"/>
      <c r="H339" s="445"/>
      <c r="I339" s="445"/>
      <c r="J339" s="96"/>
      <c r="K339" s="450"/>
      <c r="L339" s="999"/>
      <c r="M339" s="1000"/>
      <c r="N339" s="16"/>
      <c r="O339" s="602"/>
      <c r="P339" s="603"/>
      <c r="Q339" s="604"/>
      <c r="R339" s="605"/>
      <c r="S339" s="552"/>
      <c r="T339" s="606"/>
      <c r="U339" s="957"/>
      <c r="V339" s="958"/>
      <c r="W339" s="959"/>
      <c r="X339" s="960"/>
      <c r="Y339" s="961"/>
    </row>
    <row r="340" spans="1:25" ht="15" customHeight="1" thickBot="1">
      <c r="A340" s="461"/>
      <c r="B340" s="462"/>
      <c r="C340" s="463"/>
      <c r="D340" s="464"/>
      <c r="E340" s="464"/>
      <c r="F340" s="464"/>
      <c r="G340" s="464"/>
      <c r="H340" s="464"/>
      <c r="I340" s="464"/>
      <c r="J340" s="465"/>
      <c r="K340" s="466"/>
      <c r="L340" s="379"/>
      <c r="M340" s="382"/>
      <c r="N340" s="16"/>
      <c r="O340" s="602"/>
      <c r="P340" s="603"/>
      <c r="Q340" s="604"/>
      <c r="R340" s="605"/>
      <c r="S340" s="552"/>
      <c r="T340" s="607"/>
      <c r="U340" s="957"/>
      <c r="V340" s="958"/>
      <c r="W340" s="959"/>
      <c r="X340" s="960"/>
      <c r="Y340" s="961"/>
    </row>
    <row r="341" spans="1:25" ht="15" customHeight="1" thickTop="1">
      <c r="A341" s="143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6"/>
      <c r="O341" s="602"/>
      <c r="P341" s="603"/>
      <c r="Q341" s="604"/>
      <c r="R341" s="605"/>
      <c r="S341" s="552"/>
      <c r="T341" s="607"/>
      <c r="U341" s="957"/>
      <c r="V341" s="958"/>
      <c r="W341" s="959"/>
      <c r="X341" s="960"/>
      <c r="Y341" s="961"/>
    </row>
    <row r="342" spans="1:25" ht="15" customHeight="1">
      <c r="A342" s="145" t="s">
        <v>63</v>
      </c>
      <c r="B342" s="146"/>
      <c r="C342" s="146"/>
      <c r="D342" s="146"/>
      <c r="E342" s="146"/>
      <c r="F342" s="146"/>
      <c r="G342" s="146"/>
      <c r="H342" s="146"/>
      <c r="I342" s="146"/>
      <c r="J342" s="146"/>
      <c r="K342" s="146"/>
      <c r="L342" s="146"/>
      <c r="M342" s="146"/>
      <c r="N342" s="16"/>
      <c r="O342" s="602"/>
      <c r="P342" s="603"/>
      <c r="Q342" s="604"/>
      <c r="R342" s="605"/>
      <c r="S342" s="552"/>
      <c r="T342" s="608"/>
      <c r="U342" s="957"/>
      <c r="V342" s="958"/>
      <c r="W342" s="959"/>
      <c r="X342" s="960"/>
      <c r="Y342" s="961"/>
    </row>
    <row r="343" spans="1:25" ht="15" customHeight="1" thickBot="1">
      <c r="A343" s="149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6"/>
      <c r="O343" s="602"/>
      <c r="P343" s="603"/>
      <c r="Q343" s="604"/>
      <c r="R343" s="605"/>
      <c r="S343" s="552"/>
      <c r="T343" s="609"/>
      <c r="U343" s="957"/>
      <c r="V343" s="958"/>
      <c r="W343" s="959"/>
      <c r="X343" s="960"/>
      <c r="Y343" s="961"/>
    </row>
    <row r="344" spans="1:25" ht="15" customHeight="1" thickTop="1">
      <c r="A344" s="962" t="s">
        <v>26</v>
      </c>
      <c r="B344" s="943"/>
      <c r="C344" s="965" t="s">
        <v>196</v>
      </c>
      <c r="D344" s="965"/>
      <c r="E344" s="965"/>
      <c r="F344" s="965"/>
      <c r="G344" s="965"/>
      <c r="H344" s="965"/>
      <c r="I344" s="965"/>
      <c r="J344" s="967" t="s">
        <v>197</v>
      </c>
      <c r="K344" s="967"/>
      <c r="L344" s="967" t="s">
        <v>198</v>
      </c>
      <c r="M344" s="969"/>
      <c r="N344" s="16"/>
      <c r="O344" s="602" t="str">
        <f>IF(U344=0,"",O343+1)</f>
        <v/>
      </c>
      <c r="P344" s="610" t="str">
        <f>IF(U344=0,"",HLOOKUP(LARGE(#REF!,#REF!),#REF!,3,FALSE))</f>
        <v/>
      </c>
      <c r="Q344" s="610"/>
      <c r="R344" s="611"/>
      <c r="S344" s="604"/>
      <c r="T344" s="605"/>
      <c r="U344" s="957"/>
      <c r="V344" s="958"/>
      <c r="W344" s="959"/>
      <c r="X344" s="960"/>
      <c r="Y344" s="961"/>
    </row>
    <row r="345" spans="1:25" ht="15" customHeight="1" thickBot="1">
      <c r="A345" s="963"/>
      <c r="B345" s="964"/>
      <c r="C345" s="966"/>
      <c r="D345" s="966"/>
      <c r="E345" s="966"/>
      <c r="F345" s="966"/>
      <c r="G345" s="966"/>
      <c r="H345" s="966"/>
      <c r="I345" s="966"/>
      <c r="J345" s="968"/>
      <c r="K345" s="968"/>
      <c r="L345" s="968"/>
      <c r="M345" s="970"/>
      <c r="N345" s="16"/>
      <c r="O345" s="612"/>
      <c r="P345" s="610"/>
      <c r="Q345" s="610"/>
      <c r="R345" s="610"/>
      <c r="S345" s="610"/>
      <c r="T345" s="643"/>
      <c r="U345" s="713"/>
      <c r="V345" s="714"/>
      <c r="W345" s="715"/>
      <c r="X345" s="716"/>
      <c r="Y345" s="717"/>
    </row>
    <row r="346" spans="1:25" ht="15" customHeight="1" thickTop="1">
      <c r="A346" s="415"/>
      <c r="B346" s="416"/>
      <c r="C346" s="472"/>
      <c r="D346" s="421"/>
      <c r="E346" s="421"/>
      <c r="F346" s="421"/>
      <c r="G346" s="421"/>
      <c r="H346" s="421"/>
      <c r="I346" s="422"/>
      <c r="J346" s="473"/>
      <c r="K346" s="416"/>
      <c r="L346" s="370"/>
      <c r="M346" s="373"/>
      <c r="N346" s="16"/>
      <c r="O346" s="612"/>
      <c r="P346" s="613"/>
      <c r="Q346" s="610"/>
      <c r="R346" s="610"/>
      <c r="S346" s="614"/>
      <c r="T346" s="615"/>
      <c r="U346" s="957"/>
      <c r="V346" s="958"/>
      <c r="W346" s="959"/>
      <c r="X346" s="960"/>
      <c r="Y346" s="961"/>
    </row>
    <row r="347" spans="1:25" ht="15" customHeight="1">
      <c r="A347" s="1012">
        <v>1</v>
      </c>
      <c r="B347" s="1013"/>
      <c r="C347" s="561" t="s">
        <v>189</v>
      </c>
      <c r="D347" s="562"/>
      <c r="E347" s="563"/>
      <c r="F347" s="563"/>
      <c r="G347" s="563"/>
      <c r="H347" s="563"/>
      <c r="I347" s="564"/>
      <c r="J347" s="565">
        <f>J327</f>
        <v>99.93571759999999</v>
      </c>
      <c r="K347" s="719" t="s">
        <v>193</v>
      </c>
      <c r="L347" s="624">
        <f>J347</f>
        <v>99.93571759999999</v>
      </c>
      <c r="M347" s="628" t="s">
        <v>193</v>
      </c>
      <c r="N347" s="16"/>
      <c r="O347" s="602"/>
      <c r="P347" s="603"/>
      <c r="Q347" s="604"/>
      <c r="R347" s="604"/>
      <c r="S347" s="616"/>
      <c r="T347" s="617"/>
      <c r="U347" s="957"/>
      <c r="V347" s="958"/>
      <c r="W347" s="959"/>
      <c r="X347" s="960"/>
      <c r="Y347" s="961"/>
    </row>
    <row r="348" spans="1:25" ht="15" customHeight="1">
      <c r="A348" s="1012">
        <v>2</v>
      </c>
      <c r="B348" s="1013"/>
      <c r="C348" s="566" t="s">
        <v>192</v>
      </c>
      <c r="D348" s="562"/>
      <c r="E348" s="567"/>
      <c r="F348" s="562"/>
      <c r="G348" s="562"/>
      <c r="H348" s="562"/>
      <c r="I348" s="568"/>
      <c r="J348" s="569"/>
      <c r="K348" s="719" t="s">
        <v>193</v>
      </c>
      <c r="L348" s="624">
        <f t="shared" ref="L348:L349" si="4">J348</f>
        <v>0</v>
      </c>
      <c r="M348" s="628" t="s">
        <v>193</v>
      </c>
      <c r="N348" s="16"/>
      <c r="O348" s="602"/>
      <c r="P348" s="603"/>
      <c r="Q348" s="604"/>
      <c r="R348" s="604"/>
      <c r="S348" s="616"/>
      <c r="T348" s="617"/>
      <c r="U348" s="957"/>
      <c r="V348" s="958"/>
      <c r="W348" s="959"/>
      <c r="X348" s="960"/>
      <c r="Y348" s="961"/>
    </row>
    <row r="349" spans="1:25" ht="15" customHeight="1">
      <c r="A349" s="1012">
        <v>3</v>
      </c>
      <c r="B349" s="1013"/>
      <c r="C349" s="566" t="s">
        <v>190</v>
      </c>
      <c r="D349" s="562"/>
      <c r="E349" s="570"/>
      <c r="F349" s="562"/>
      <c r="G349" s="562"/>
      <c r="H349" s="562"/>
      <c r="I349" s="568"/>
      <c r="J349" s="571">
        <f>J326</f>
        <v>217.06667931452304</v>
      </c>
      <c r="K349" s="719" t="s">
        <v>193</v>
      </c>
      <c r="L349" s="624">
        <f t="shared" si="4"/>
        <v>217.06667931452304</v>
      </c>
      <c r="M349" s="628" t="s">
        <v>193</v>
      </c>
      <c r="N349" s="16"/>
      <c r="O349" s="602"/>
      <c r="P349" s="603"/>
      <c r="Q349" s="604"/>
      <c r="R349" s="604"/>
      <c r="S349" s="616"/>
      <c r="T349" s="617"/>
      <c r="U349" s="957"/>
      <c r="V349" s="958"/>
      <c r="W349" s="959"/>
      <c r="X349" s="960"/>
      <c r="Y349" s="961"/>
    </row>
    <row r="350" spans="1:25" ht="15" customHeight="1">
      <c r="A350" s="1012"/>
      <c r="B350" s="1013"/>
      <c r="C350" s="573"/>
      <c r="D350" s="574"/>
      <c r="E350" s="574"/>
      <c r="F350" s="574"/>
      <c r="G350" s="574"/>
      <c r="H350" s="574"/>
      <c r="I350" s="574"/>
      <c r="J350" s="575"/>
      <c r="K350" s="578"/>
      <c r="L350" s="625"/>
      <c r="M350" s="623"/>
      <c r="N350" s="16"/>
      <c r="O350" s="602"/>
      <c r="P350" s="603"/>
      <c r="Q350" s="604"/>
      <c r="R350" s="604"/>
      <c r="S350" s="616"/>
      <c r="T350" s="617"/>
      <c r="U350" s="957"/>
      <c r="V350" s="958"/>
      <c r="W350" s="959"/>
      <c r="X350" s="960"/>
      <c r="Y350" s="961"/>
    </row>
    <row r="351" spans="1:25" ht="15" customHeight="1">
      <c r="A351" s="1012"/>
      <c r="B351" s="1013"/>
      <c r="C351" s="576"/>
      <c r="D351" s="570"/>
      <c r="E351" s="562"/>
      <c r="F351" s="562"/>
      <c r="G351" s="562"/>
      <c r="H351" s="562"/>
      <c r="I351" s="568"/>
      <c r="J351" s="577"/>
      <c r="K351" s="578"/>
      <c r="L351" s="625"/>
      <c r="M351" s="623"/>
      <c r="N351" s="16"/>
      <c r="O351" s="602"/>
      <c r="P351" s="603"/>
      <c r="Q351" s="604"/>
      <c r="R351" s="604"/>
      <c r="S351" s="616"/>
      <c r="T351" s="617"/>
      <c r="U351" s="957"/>
      <c r="V351" s="958"/>
      <c r="W351" s="959"/>
      <c r="X351" s="960"/>
      <c r="Y351" s="961"/>
    </row>
    <row r="352" spans="1:25" ht="15" customHeight="1">
      <c r="A352" s="1012"/>
      <c r="B352" s="1013"/>
      <c r="C352" s="579"/>
      <c r="D352" s="580"/>
      <c r="E352" s="562"/>
      <c r="F352" s="562"/>
      <c r="G352" s="562"/>
      <c r="H352" s="562"/>
      <c r="I352" s="568"/>
      <c r="J352" s="581"/>
      <c r="K352" s="582"/>
      <c r="L352" s="625"/>
      <c r="M352" s="623"/>
      <c r="N352" s="16"/>
      <c r="O352" s="602"/>
      <c r="P352" s="603"/>
      <c r="Q352" s="604"/>
      <c r="R352" s="604"/>
      <c r="S352" s="616"/>
      <c r="T352" s="617"/>
      <c r="U352" s="957"/>
      <c r="V352" s="958"/>
      <c r="W352" s="959"/>
      <c r="X352" s="960"/>
      <c r="Y352" s="961"/>
    </row>
    <row r="353" spans="1:25" ht="15" customHeight="1" thickBot="1">
      <c r="A353" s="478"/>
      <c r="B353" s="492"/>
      <c r="C353" s="493"/>
      <c r="D353" s="494"/>
      <c r="E353" s="479"/>
      <c r="F353" s="479"/>
      <c r="G353" s="479"/>
      <c r="H353" s="479"/>
      <c r="I353" s="483"/>
      <c r="J353" s="495"/>
      <c r="K353" s="482"/>
      <c r="L353" s="626"/>
      <c r="M353" s="627"/>
      <c r="N353" s="16"/>
      <c r="O353" s="618"/>
      <c r="P353" s="619"/>
      <c r="Q353" s="620"/>
      <c r="R353" s="620"/>
      <c r="S353" s="621"/>
      <c r="T353" s="622"/>
      <c r="U353" s="1014"/>
      <c r="V353" s="1015"/>
      <c r="W353" s="1016"/>
      <c r="X353" s="1017"/>
      <c r="Y353" s="1018"/>
    </row>
    <row r="354" spans="1:25" ht="15" customHeight="1" thickTop="1">
      <c r="A354" s="478"/>
      <c r="B354" s="492"/>
      <c r="C354" s="496"/>
      <c r="D354" s="490"/>
      <c r="E354" s="479"/>
      <c r="F354" s="479"/>
      <c r="G354" s="479"/>
      <c r="H354" s="479"/>
      <c r="I354" s="483"/>
      <c r="J354" s="495"/>
      <c r="K354" s="491"/>
      <c r="L354" s="626"/>
      <c r="M354" s="627"/>
      <c r="N354" s="16"/>
      <c r="O354" s="497"/>
      <c r="P354" s="497"/>
      <c r="Q354" s="497"/>
      <c r="R354" s="497"/>
      <c r="S354" s="497"/>
      <c r="T354" s="497"/>
      <c r="U354" s="497"/>
      <c r="V354" s="497"/>
      <c r="W354" s="497"/>
      <c r="X354" s="497"/>
      <c r="Y354" s="498"/>
    </row>
    <row r="355" spans="1:25" ht="15" customHeight="1">
      <c r="A355" s="478"/>
      <c r="B355" s="499"/>
      <c r="C355" s="500"/>
      <c r="D355" s="501"/>
      <c r="E355" s="502"/>
      <c r="F355" s="487"/>
      <c r="G355" s="479"/>
      <c r="H355" s="479"/>
      <c r="I355" s="483"/>
      <c r="J355" s="495"/>
      <c r="K355" s="503"/>
      <c r="L355" s="626"/>
      <c r="M355" s="627"/>
      <c r="N355" s="16"/>
      <c r="O355" s="146" t="s">
        <v>92</v>
      </c>
      <c r="P355" s="504"/>
      <c r="Q355" s="504"/>
      <c r="R355" s="504"/>
      <c r="S355" s="504"/>
      <c r="T355" s="504"/>
      <c r="U355" s="504"/>
      <c r="V355" s="504"/>
      <c r="W355" s="504"/>
      <c r="X355" s="504"/>
      <c r="Y355" s="505"/>
    </row>
    <row r="356" spans="1:25" ht="15" customHeight="1" thickBot="1">
      <c r="A356" s="478"/>
      <c r="B356" s="492"/>
      <c r="C356" s="506"/>
      <c r="D356" s="494"/>
      <c r="E356" s="507"/>
      <c r="F356" s="487"/>
      <c r="G356" s="479"/>
      <c r="H356" s="479"/>
      <c r="I356" s="483"/>
      <c r="J356" s="508"/>
      <c r="K356" s="486"/>
      <c r="L356" s="626"/>
      <c r="M356" s="627"/>
      <c r="N356" s="16"/>
      <c r="O356" s="509"/>
      <c r="P356" s="509"/>
      <c r="Q356" s="509"/>
      <c r="R356" s="509"/>
      <c r="S356" s="509"/>
      <c r="T356" s="509"/>
      <c r="U356" s="509"/>
      <c r="V356" s="509"/>
      <c r="W356" s="504"/>
      <c r="X356" s="504"/>
      <c r="Y356" s="505"/>
    </row>
    <row r="357" spans="1:25" ht="15" customHeight="1" thickTop="1" thickBot="1">
      <c r="A357" s="478"/>
      <c r="B357" s="503"/>
      <c r="C357" s="510"/>
      <c r="D357" s="479"/>
      <c r="E357" s="479"/>
      <c r="F357" s="479"/>
      <c r="G357" s="479"/>
      <c r="H357" s="479"/>
      <c r="I357" s="483"/>
      <c r="J357" s="511"/>
      <c r="K357" s="503"/>
      <c r="L357" s="626"/>
      <c r="M357" s="627"/>
      <c r="N357" s="16"/>
      <c r="O357" s="825" t="s">
        <v>26</v>
      </c>
      <c r="P357" s="827" t="s">
        <v>203</v>
      </c>
      <c r="Q357" s="828"/>
      <c r="R357" s="828"/>
      <c r="S357" s="237"/>
      <c r="T357" s="946" t="s">
        <v>200</v>
      </c>
      <c r="U357" s="948" t="s">
        <v>201</v>
      </c>
      <c r="V357" s="948"/>
      <c r="W357" s="950"/>
      <c r="X357" s="951"/>
      <c r="Y357" s="952"/>
    </row>
    <row r="358" spans="1:25" ht="15" customHeight="1" thickBot="1">
      <c r="A358" s="478"/>
      <c r="B358" s="503"/>
      <c r="C358" s="510"/>
      <c r="D358" s="479"/>
      <c r="E358" s="479"/>
      <c r="F358" s="479"/>
      <c r="G358" s="479"/>
      <c r="H358" s="479"/>
      <c r="I358" s="483"/>
      <c r="J358" s="511"/>
      <c r="K358" s="503"/>
      <c r="L358" s="626"/>
      <c r="M358" s="627"/>
      <c r="N358" s="16"/>
      <c r="O358" s="826"/>
      <c r="P358" s="829"/>
      <c r="Q358" s="830"/>
      <c r="R358" s="830"/>
      <c r="S358" s="239"/>
      <c r="T358" s="947"/>
      <c r="U358" s="949"/>
      <c r="V358" s="949"/>
      <c r="W358" s="950"/>
      <c r="X358" s="951"/>
      <c r="Y358" s="952"/>
    </row>
    <row r="359" spans="1:25" ht="15" customHeight="1" thickTop="1" thickBot="1">
      <c r="A359" s="513"/>
      <c r="B359" s="514"/>
      <c r="C359" s="515"/>
      <c r="D359" s="516"/>
      <c r="E359" s="516"/>
      <c r="F359" s="516"/>
      <c r="G359" s="516"/>
      <c r="H359" s="516"/>
      <c r="I359" s="517"/>
      <c r="J359" s="518"/>
      <c r="K359" s="514"/>
      <c r="L359" s="519"/>
      <c r="M359" s="520"/>
      <c r="N359" s="16"/>
      <c r="O359" s="657"/>
      <c r="P359" s="658"/>
      <c r="Q359" s="659"/>
      <c r="R359" s="659"/>
      <c r="S359" s="521"/>
      <c r="T359" s="522"/>
      <c r="U359" s="674"/>
      <c r="V359" s="674"/>
      <c r="W359" s="647"/>
      <c r="X359" s="648"/>
      <c r="Y359" s="681"/>
    </row>
    <row r="360" spans="1:25" ht="15" customHeight="1" thickTop="1">
      <c r="A360" s="364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268"/>
      <c r="P360" s="269"/>
      <c r="Q360" s="300"/>
      <c r="R360" s="300"/>
      <c r="S360" s="524"/>
      <c r="T360" s="525"/>
      <c r="U360" s="675"/>
      <c r="V360" s="675"/>
      <c r="W360" s="647"/>
      <c r="X360" s="648"/>
      <c r="Y360" s="681"/>
    </row>
    <row r="361" spans="1:25" ht="15" customHeight="1">
      <c r="A361" s="527" t="s">
        <v>101</v>
      </c>
      <c r="B361" s="528"/>
      <c r="C361" s="528"/>
      <c r="D361" s="528"/>
      <c r="E361" s="528"/>
      <c r="F361" s="528"/>
      <c r="G361" s="528"/>
      <c r="H361" s="528"/>
      <c r="I361" s="16"/>
      <c r="J361" s="16"/>
      <c r="K361" s="16"/>
      <c r="L361" s="16"/>
      <c r="M361" s="16"/>
      <c r="N361" s="16"/>
      <c r="O361" s="664">
        <v>1</v>
      </c>
      <c r="P361" s="662" t="s">
        <v>42</v>
      </c>
      <c r="Q361" s="663"/>
      <c r="R361" s="300"/>
      <c r="S361" s="524"/>
      <c r="T361" s="557">
        <v>1</v>
      </c>
      <c r="U361" s="953" t="s">
        <v>103</v>
      </c>
      <c r="V361" s="954"/>
      <c r="W361" s="647"/>
      <c r="X361" s="648"/>
      <c r="Y361" s="681"/>
    </row>
    <row r="362" spans="1:25" ht="15" customHeight="1" thickBot="1">
      <c r="A362" s="529"/>
      <c r="B362" s="528"/>
      <c r="C362" s="528"/>
      <c r="D362" s="528"/>
      <c r="E362" s="528"/>
      <c r="F362" s="528"/>
      <c r="G362" s="528"/>
      <c r="H362" s="528"/>
      <c r="I362" s="16"/>
      <c r="J362" s="16"/>
      <c r="K362" s="16"/>
      <c r="L362" s="16"/>
      <c r="M362" s="16"/>
      <c r="N362" s="16"/>
      <c r="O362" s="664">
        <v>2</v>
      </c>
      <c r="P362" s="662" t="s">
        <v>205</v>
      </c>
      <c r="Q362" s="663"/>
      <c r="R362" s="300"/>
      <c r="S362" s="524"/>
      <c r="T362" s="558">
        <v>1</v>
      </c>
      <c r="U362" s="953" t="s">
        <v>103</v>
      </c>
      <c r="V362" s="954"/>
      <c r="W362" s="647"/>
      <c r="X362" s="648"/>
      <c r="Y362" s="681"/>
    </row>
    <row r="363" spans="1:25" ht="15" customHeight="1" thickTop="1">
      <c r="A363" s="839" t="s">
        <v>111</v>
      </c>
      <c r="B363" s="828"/>
      <c r="C363" s="828"/>
      <c r="D363" s="828"/>
      <c r="E363" s="828"/>
      <c r="F363" s="828"/>
      <c r="G363" s="828"/>
      <c r="H363" s="840"/>
      <c r="I363" s="827" t="s">
        <v>112</v>
      </c>
      <c r="J363" s="828"/>
      <c r="K363" s="645"/>
      <c r="L363" s="16"/>
      <c r="M363" s="16"/>
      <c r="N363" s="16"/>
      <c r="O363" s="664">
        <v>3</v>
      </c>
      <c r="P363" s="662" t="s">
        <v>206</v>
      </c>
      <c r="Q363" s="663"/>
      <c r="R363" s="300"/>
      <c r="S363" s="524"/>
      <c r="T363" s="557">
        <v>10</v>
      </c>
      <c r="U363" s="953" t="s">
        <v>103</v>
      </c>
      <c r="V363" s="954"/>
      <c r="W363" s="647"/>
      <c r="X363" s="648"/>
      <c r="Y363" s="681"/>
    </row>
    <row r="364" spans="1:25" ht="15" customHeight="1">
      <c r="A364" s="933"/>
      <c r="B364" s="934"/>
      <c r="C364" s="934"/>
      <c r="D364" s="934"/>
      <c r="E364" s="934"/>
      <c r="F364" s="934"/>
      <c r="G364" s="934"/>
      <c r="H364" s="935"/>
      <c r="I364" s="936"/>
      <c r="J364" s="934"/>
      <c r="K364" s="646"/>
      <c r="L364" s="16"/>
      <c r="M364" s="16"/>
      <c r="N364" s="16"/>
      <c r="O364" s="664">
        <v>4</v>
      </c>
      <c r="P364" s="662" t="s">
        <v>38</v>
      </c>
      <c r="Q364" s="663"/>
      <c r="R364" s="300"/>
      <c r="S364" s="524"/>
      <c r="T364" s="557">
        <v>10</v>
      </c>
      <c r="U364" s="953" t="s">
        <v>103</v>
      </c>
      <c r="V364" s="954"/>
      <c r="W364" s="647"/>
      <c r="X364" s="648"/>
      <c r="Y364" s="681"/>
    </row>
    <row r="365" spans="1:25" ht="15" customHeight="1">
      <c r="A365" s="667" t="s">
        <v>169</v>
      </c>
      <c r="B365" s="668"/>
      <c r="C365" s="668"/>
      <c r="D365" s="668"/>
      <c r="E365" s="668"/>
      <c r="F365" s="668"/>
      <c r="G365" s="668"/>
      <c r="H365" s="669"/>
      <c r="I365" s="295"/>
      <c r="J365" s="678"/>
      <c r="K365" s="549"/>
      <c r="L365" s="16"/>
      <c r="M365" s="16"/>
      <c r="N365" s="16"/>
      <c r="O365" s="664">
        <v>5</v>
      </c>
      <c r="P365" s="662" t="s">
        <v>207</v>
      </c>
      <c r="Q365" s="663"/>
      <c r="R365" s="300"/>
      <c r="S365" s="524"/>
      <c r="T365" s="557">
        <v>3</v>
      </c>
      <c r="U365" s="953" t="s">
        <v>103</v>
      </c>
      <c r="V365" s="954"/>
      <c r="W365" s="647"/>
      <c r="X365" s="648"/>
      <c r="Y365" s="681"/>
    </row>
    <row r="366" spans="1:25" ht="15" customHeight="1">
      <c r="A366" s="670" t="s">
        <v>122</v>
      </c>
      <c r="B366" s="663"/>
      <c r="C366" s="663"/>
      <c r="D366" s="663"/>
      <c r="E366" s="663"/>
      <c r="F366" s="663"/>
      <c r="G366" s="663"/>
      <c r="H366" s="671"/>
      <c r="I366" s="552">
        <v>1</v>
      </c>
      <c r="J366" s="679" t="s">
        <v>123</v>
      </c>
      <c r="K366" s="644"/>
      <c r="L366" s="16"/>
      <c r="M366" s="16"/>
      <c r="N366" s="16"/>
      <c r="O366" s="664">
        <v>6</v>
      </c>
      <c r="P366" s="662" t="s">
        <v>208</v>
      </c>
      <c r="Q366" s="663"/>
      <c r="R366" s="300"/>
      <c r="S366" s="524"/>
      <c r="T366" s="558">
        <v>1</v>
      </c>
      <c r="U366" s="953" t="s">
        <v>103</v>
      </c>
      <c r="V366" s="954"/>
      <c r="W366" s="647"/>
      <c r="X366" s="648"/>
      <c r="Y366" s="681"/>
    </row>
    <row r="367" spans="1:25" ht="15" customHeight="1">
      <c r="A367" s="670"/>
      <c r="B367" s="663"/>
      <c r="C367" s="663"/>
      <c r="D367" s="663"/>
      <c r="E367" s="663"/>
      <c r="F367" s="663"/>
      <c r="G367" s="663"/>
      <c r="H367" s="671"/>
      <c r="I367" s="552"/>
      <c r="J367" s="679"/>
      <c r="K367" s="644"/>
      <c r="L367" s="16"/>
      <c r="M367" s="16"/>
      <c r="N367" s="16"/>
      <c r="O367" s="664">
        <v>7</v>
      </c>
      <c r="P367" s="662" t="s">
        <v>209</v>
      </c>
      <c r="Q367" s="663"/>
      <c r="R367" s="300"/>
      <c r="S367" s="524"/>
      <c r="T367" s="557">
        <v>5</v>
      </c>
      <c r="U367" s="953" t="s">
        <v>103</v>
      </c>
      <c r="V367" s="954"/>
      <c r="W367" s="647"/>
      <c r="X367" s="648"/>
      <c r="Y367" s="681"/>
    </row>
    <row r="368" spans="1:25" ht="15" customHeight="1">
      <c r="A368" s="670" t="s">
        <v>153</v>
      </c>
      <c r="B368" s="663"/>
      <c r="C368" s="663"/>
      <c r="D368" s="663"/>
      <c r="E368" s="663"/>
      <c r="F368" s="663"/>
      <c r="G368" s="663"/>
      <c r="H368" s="671"/>
      <c r="I368" s="552"/>
      <c r="J368" s="679"/>
      <c r="K368" s="644"/>
      <c r="L368" s="16"/>
      <c r="M368" s="16"/>
      <c r="N368" s="16"/>
      <c r="O368" s="665"/>
      <c r="P368" s="660"/>
      <c r="Q368" s="660"/>
      <c r="R368" s="660"/>
      <c r="S368" s="533"/>
      <c r="T368" s="559"/>
      <c r="U368" s="676"/>
      <c r="V368" s="676"/>
      <c r="W368" s="647"/>
      <c r="X368" s="648"/>
      <c r="Y368" s="681"/>
    </row>
    <row r="369" spans="1:25" ht="15" customHeight="1" thickBot="1">
      <c r="A369" s="670" t="s">
        <v>154</v>
      </c>
      <c r="B369" s="663"/>
      <c r="C369" s="663"/>
      <c r="D369" s="663"/>
      <c r="E369" s="663"/>
      <c r="F369" s="663"/>
      <c r="G369" s="663"/>
      <c r="H369" s="671"/>
      <c r="I369" s="552">
        <v>1</v>
      </c>
      <c r="J369" s="679" t="s">
        <v>123</v>
      </c>
      <c r="K369" s="644"/>
      <c r="L369" s="16"/>
      <c r="M369" s="16"/>
      <c r="N369" s="16"/>
      <c r="O369" s="666" t="str">
        <f>IF(T369=0,"",O367+1)</f>
        <v/>
      </c>
      <c r="P369" s="661"/>
      <c r="Q369" s="661"/>
      <c r="R369" s="661"/>
      <c r="S369" s="464"/>
      <c r="T369" s="534"/>
      <c r="U369" s="677"/>
      <c r="V369" s="677"/>
      <c r="W369" s="647"/>
      <c r="X369" s="649"/>
      <c r="Y369" s="682"/>
    </row>
    <row r="370" spans="1:25" ht="15" customHeight="1" thickTop="1">
      <c r="A370" s="670" t="s">
        <v>155</v>
      </c>
      <c r="B370" s="663"/>
      <c r="C370" s="663"/>
      <c r="D370" s="663"/>
      <c r="E370" s="663"/>
      <c r="F370" s="663"/>
      <c r="G370" s="663"/>
      <c r="H370" s="671"/>
      <c r="I370" s="552"/>
      <c r="J370" s="679" t="s">
        <v>123</v>
      </c>
      <c r="K370" s="644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535"/>
    </row>
    <row r="371" spans="1:25" ht="15" customHeight="1">
      <c r="A371" s="670" t="s">
        <v>156</v>
      </c>
      <c r="B371" s="663"/>
      <c r="C371" s="663"/>
      <c r="D371" s="663"/>
      <c r="E371" s="663"/>
      <c r="F371" s="663"/>
      <c r="G371" s="663"/>
      <c r="H371" s="671"/>
      <c r="I371" s="552">
        <v>1</v>
      </c>
      <c r="J371" s="679" t="s">
        <v>123</v>
      </c>
      <c r="K371" s="644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535"/>
    </row>
    <row r="372" spans="1:25" ht="15" customHeight="1">
      <c r="A372" s="670"/>
      <c r="B372" s="663"/>
      <c r="C372" s="663"/>
      <c r="D372" s="663"/>
      <c r="E372" s="663"/>
      <c r="F372" s="663"/>
      <c r="G372" s="663"/>
      <c r="H372" s="671"/>
      <c r="I372" s="552"/>
      <c r="J372" s="679" t="s">
        <v>123</v>
      </c>
      <c r="K372" s="644"/>
      <c r="L372" s="16"/>
      <c r="M372" s="412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535"/>
    </row>
    <row r="373" spans="1:25" ht="15" customHeight="1">
      <c r="A373" s="670" t="s">
        <v>157</v>
      </c>
      <c r="B373" s="663"/>
      <c r="C373" s="663"/>
      <c r="D373" s="663"/>
      <c r="E373" s="663"/>
      <c r="F373" s="663"/>
      <c r="G373" s="663"/>
      <c r="H373" s="671"/>
      <c r="I373" s="552"/>
      <c r="J373" s="679"/>
      <c r="K373" s="644"/>
      <c r="L373" s="16"/>
      <c r="M373" s="412" t="s">
        <v>132</v>
      </c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535"/>
    </row>
    <row r="374" spans="1:25" ht="15" customHeight="1" thickBot="1">
      <c r="A374" s="670" t="s">
        <v>158</v>
      </c>
      <c r="B374" s="663"/>
      <c r="C374" s="663"/>
      <c r="D374" s="663"/>
      <c r="E374" s="663"/>
      <c r="F374" s="663"/>
      <c r="G374" s="663"/>
      <c r="H374" s="671"/>
      <c r="I374" s="552">
        <v>1</v>
      </c>
      <c r="J374" s="679" t="s">
        <v>123</v>
      </c>
      <c r="K374" s="644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652"/>
      <c r="X374" s="652"/>
      <c r="Y374" s="653"/>
    </row>
    <row r="375" spans="1:25" ht="15" customHeight="1" thickTop="1">
      <c r="A375" s="670" t="s">
        <v>159</v>
      </c>
      <c r="B375" s="663"/>
      <c r="C375" s="663"/>
      <c r="D375" s="663"/>
      <c r="E375" s="663"/>
      <c r="F375" s="663"/>
      <c r="G375" s="663"/>
      <c r="H375" s="671"/>
      <c r="I375" s="552">
        <v>1</v>
      </c>
      <c r="J375" s="679" t="s">
        <v>123</v>
      </c>
      <c r="K375" s="644"/>
      <c r="L375" s="16"/>
      <c r="M375" s="937" t="s">
        <v>26</v>
      </c>
      <c r="N375" s="827" t="s">
        <v>136</v>
      </c>
      <c r="O375" s="828"/>
      <c r="P375" s="840"/>
      <c r="Q375" s="943" t="s">
        <v>137</v>
      </c>
      <c r="R375" s="943" t="s">
        <v>25</v>
      </c>
      <c r="S375" s="395"/>
      <c r="T375" s="987" t="s">
        <v>195</v>
      </c>
      <c r="U375" s="988"/>
      <c r="V375" s="989"/>
      <c r="W375" s="654"/>
      <c r="X375" s="655"/>
      <c r="Y375" s="683"/>
    </row>
    <row r="376" spans="1:25" ht="15" customHeight="1" thickBot="1">
      <c r="A376" s="670" t="s">
        <v>160</v>
      </c>
      <c r="B376" s="663"/>
      <c r="C376" s="663"/>
      <c r="D376" s="663"/>
      <c r="E376" s="663"/>
      <c r="F376" s="663"/>
      <c r="G376" s="663"/>
      <c r="H376" s="671"/>
      <c r="I376" s="552">
        <v>0</v>
      </c>
      <c r="J376" s="679" t="s">
        <v>123</v>
      </c>
      <c r="K376" s="644"/>
      <c r="L376" s="16"/>
      <c r="M376" s="938"/>
      <c r="N376" s="936"/>
      <c r="O376" s="934"/>
      <c r="P376" s="935"/>
      <c r="Q376" s="944"/>
      <c r="R376" s="944"/>
      <c r="S376" s="710"/>
      <c r="T376" s="990"/>
      <c r="U376" s="991"/>
      <c r="V376" s="992"/>
      <c r="W376" s="654"/>
      <c r="X376" s="655"/>
      <c r="Y376" s="683"/>
    </row>
    <row r="377" spans="1:25" ht="15" customHeight="1" thickTop="1">
      <c r="A377" s="670" t="s">
        <v>161</v>
      </c>
      <c r="B377" s="663"/>
      <c r="C377" s="663"/>
      <c r="D377" s="663"/>
      <c r="E377" s="663"/>
      <c r="F377" s="663"/>
      <c r="G377" s="663"/>
      <c r="H377" s="671"/>
      <c r="I377" s="552">
        <v>1</v>
      </c>
      <c r="J377" s="679" t="s">
        <v>123</v>
      </c>
      <c r="K377" s="644"/>
      <c r="L377" s="16"/>
      <c r="M377" s="939"/>
      <c r="N377" s="940"/>
      <c r="O377" s="941"/>
      <c r="P377" s="942"/>
      <c r="Q377" s="945"/>
      <c r="R377" s="945"/>
      <c r="S377" s="656"/>
      <c r="T377" s="993" t="s">
        <v>204</v>
      </c>
      <c r="U377" s="994"/>
      <c r="V377" s="995"/>
      <c r="W377" s="650"/>
      <c r="X377" s="651"/>
      <c r="Y377" s="684"/>
    </row>
    <row r="378" spans="1:25" ht="15" customHeight="1">
      <c r="A378" s="670" t="s">
        <v>162</v>
      </c>
      <c r="B378" s="663"/>
      <c r="C378" s="663"/>
      <c r="D378" s="663"/>
      <c r="E378" s="663"/>
      <c r="F378" s="663"/>
      <c r="G378" s="663"/>
      <c r="H378" s="671"/>
      <c r="I378" s="552"/>
      <c r="J378" s="679" t="s">
        <v>123</v>
      </c>
      <c r="K378" s="644"/>
      <c r="L378" s="16"/>
      <c r="M378" s="537"/>
      <c r="N378" s="421"/>
      <c r="O378" s="421"/>
      <c r="P378" s="422"/>
      <c r="Q378" s="422"/>
      <c r="R378" s="538"/>
      <c r="S378" s="422"/>
      <c r="T378" s="421"/>
      <c r="U378" s="421"/>
      <c r="V378" s="421"/>
      <c r="W378" s="645"/>
      <c r="X378" s="652"/>
      <c r="Y378" s="653"/>
    </row>
    <row r="379" spans="1:25" ht="15" customHeight="1" thickBot="1">
      <c r="A379" s="670"/>
      <c r="B379" s="663"/>
      <c r="C379" s="663"/>
      <c r="D379" s="663"/>
      <c r="E379" s="663"/>
      <c r="F379" s="672"/>
      <c r="G379" s="672"/>
      <c r="H379" s="673"/>
      <c r="I379" s="560"/>
      <c r="J379" s="679"/>
      <c r="K379" s="644"/>
      <c r="L379" s="16"/>
      <c r="M379" s="539"/>
      <c r="N379" s="314"/>
      <c r="O379" s="314"/>
      <c r="P379" s="315"/>
      <c r="Q379" s="315"/>
      <c r="R379" s="540"/>
      <c r="S379" s="315"/>
      <c r="T379" s="314"/>
      <c r="U379" s="314"/>
      <c r="V379" s="314"/>
      <c r="W379" s="549"/>
      <c r="X379" s="16"/>
      <c r="Y379" s="535"/>
    </row>
    <row r="380" spans="1:25" ht="15" customHeight="1" thickTop="1">
      <c r="A380" s="347"/>
      <c r="B380" s="348"/>
      <c r="C380" s="348"/>
      <c r="D380" s="348"/>
      <c r="E380" s="348"/>
      <c r="F380" s="349"/>
      <c r="G380" s="349"/>
      <c r="H380" s="349"/>
      <c r="I380" s="350"/>
      <c r="J380" s="351"/>
      <c r="K380" s="542"/>
      <c r="L380" s="16"/>
      <c r="M380" s="539"/>
      <c r="N380" s="314"/>
      <c r="O380" s="314"/>
      <c r="P380" s="315"/>
      <c r="Q380" s="315"/>
      <c r="R380" s="540"/>
      <c r="S380" s="315"/>
      <c r="T380" s="314"/>
      <c r="U380" s="314"/>
      <c r="V380" s="314"/>
      <c r="W380" s="549"/>
      <c r="X380" s="16"/>
      <c r="Y380" s="535"/>
    </row>
    <row r="381" spans="1:25" ht="15" customHeight="1">
      <c r="A381" s="353"/>
      <c r="B381" s="339"/>
      <c r="C381" s="339"/>
      <c r="D381" s="339"/>
      <c r="E381" s="339"/>
      <c r="F381" s="16"/>
      <c r="G381" s="16"/>
      <c r="H381" s="16"/>
      <c r="I381" s="340"/>
      <c r="J381" s="354"/>
      <c r="K381" s="542"/>
      <c r="L381" s="16"/>
      <c r="M381" s="539"/>
      <c r="N381" s="314"/>
      <c r="O381" s="314"/>
      <c r="P381" s="315"/>
      <c r="Q381" s="315"/>
      <c r="R381" s="540"/>
      <c r="S381" s="315"/>
      <c r="T381" s="314"/>
      <c r="U381" s="314"/>
      <c r="V381" s="314"/>
      <c r="W381" s="549"/>
      <c r="X381" s="16"/>
      <c r="Y381" s="535"/>
    </row>
    <row r="382" spans="1:25" ht="15" customHeight="1">
      <c r="A382" s="353"/>
      <c r="B382" s="339"/>
      <c r="C382" s="339"/>
      <c r="D382" s="339"/>
      <c r="E382" s="339"/>
      <c r="F382" s="16"/>
      <c r="G382" s="16"/>
      <c r="H382" s="16"/>
      <c r="I382" s="340"/>
      <c r="J382" s="354"/>
      <c r="K382" s="542"/>
      <c r="L382" s="16"/>
      <c r="M382" s="539"/>
      <c r="N382" s="314"/>
      <c r="O382" s="314"/>
      <c r="P382" s="315"/>
      <c r="Q382" s="315"/>
      <c r="R382" s="540"/>
      <c r="S382" s="315"/>
      <c r="T382" s="314"/>
      <c r="U382" s="314"/>
      <c r="V382" s="314"/>
      <c r="W382" s="549"/>
      <c r="X382" s="16"/>
      <c r="Y382" s="535"/>
    </row>
    <row r="383" spans="1:25" ht="15" customHeight="1">
      <c r="A383" s="353"/>
      <c r="B383" s="339"/>
      <c r="C383" s="339"/>
      <c r="D383" s="339"/>
      <c r="E383" s="339"/>
      <c r="F383" s="16"/>
      <c r="G383" s="16"/>
      <c r="H383" s="16"/>
      <c r="I383" s="340"/>
      <c r="J383" s="354"/>
      <c r="K383" s="542"/>
      <c r="L383" s="16"/>
      <c r="M383" s="539"/>
      <c r="N383" s="314"/>
      <c r="O383" s="314"/>
      <c r="P383" s="315"/>
      <c r="Q383" s="315"/>
      <c r="R383" s="540"/>
      <c r="S383" s="315"/>
      <c r="T383" s="314"/>
      <c r="U383" s="314"/>
      <c r="V383" s="314"/>
      <c r="W383" s="549"/>
      <c r="X383" s="16"/>
      <c r="Y383" s="535"/>
    </row>
    <row r="384" spans="1:25" ht="15" customHeight="1" thickBot="1">
      <c r="A384" s="543"/>
      <c r="B384" s="16"/>
      <c r="C384" s="16"/>
      <c r="D384" s="16"/>
      <c r="E384" s="16"/>
      <c r="F384" s="16"/>
      <c r="G384" s="16"/>
      <c r="H384" s="16"/>
      <c r="I384" s="544"/>
      <c r="J384" s="545"/>
      <c r="K384" s="542"/>
      <c r="L384" s="16"/>
      <c r="M384" s="546"/>
      <c r="N384" s="464"/>
      <c r="O384" s="464"/>
      <c r="P384" s="547"/>
      <c r="Q384" s="547"/>
      <c r="R384" s="548"/>
      <c r="S384" s="547"/>
      <c r="T384" s="464"/>
      <c r="U384" s="464"/>
      <c r="V384" s="464"/>
      <c r="W384" s="549"/>
      <c r="X384" s="16"/>
      <c r="Y384" s="535"/>
    </row>
    <row r="385" spans="1:25" ht="15" customHeight="1" thickTop="1">
      <c r="A385" s="549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685"/>
      <c r="U385" s="16"/>
      <c r="V385" s="16"/>
      <c r="W385" s="16"/>
      <c r="X385" s="16"/>
      <c r="Y385" s="535"/>
    </row>
    <row r="386" spans="1:25" ht="15" customHeight="1">
      <c r="A386" s="527" t="s">
        <v>147</v>
      </c>
      <c r="B386" s="528"/>
      <c r="C386" s="528"/>
      <c r="D386" s="528"/>
      <c r="E386" s="528"/>
      <c r="F386" s="528"/>
      <c r="G386" s="528"/>
      <c r="H386" s="528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535"/>
    </row>
    <row r="387" spans="1:25" ht="15" customHeight="1" thickBot="1">
      <c r="A387" s="550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535"/>
    </row>
    <row r="388" spans="1:25" ht="15" customHeight="1" thickTop="1">
      <c r="A388" s="638"/>
      <c r="B388" s="639"/>
      <c r="C388" s="639"/>
      <c r="D388" s="639"/>
      <c r="E388" s="639"/>
      <c r="F388" s="639"/>
      <c r="G388" s="640"/>
      <c r="H388" s="930" t="s">
        <v>148</v>
      </c>
      <c r="I388" s="930"/>
      <c r="J388" s="930"/>
      <c r="K388" s="930"/>
      <c r="L388" s="930"/>
      <c r="M388" s="930"/>
      <c r="N388" s="930"/>
      <c r="O388" s="930"/>
      <c r="P388" s="930"/>
      <c r="Q388" s="930"/>
      <c r="R388" s="930"/>
      <c r="S388" s="640"/>
      <c r="T388" s="931" t="s">
        <v>149</v>
      </c>
      <c r="U388" s="930"/>
      <c r="V388" s="930"/>
      <c r="W388" s="930"/>
      <c r="X388" s="930"/>
      <c r="Y388" s="932"/>
    </row>
    <row r="389" spans="1:25" ht="54.75" customHeight="1">
      <c r="A389" s="369" t="s">
        <v>150</v>
      </c>
      <c r="B389" s="370"/>
      <c r="C389" s="370"/>
      <c r="D389" s="370"/>
      <c r="E389" s="370"/>
      <c r="F389" s="370"/>
      <c r="G389" s="371"/>
      <c r="H389" s="370"/>
      <c r="I389" s="370"/>
      <c r="J389" s="370"/>
      <c r="K389" s="370"/>
      <c r="L389" s="370"/>
      <c r="M389" s="370"/>
      <c r="N389" s="370"/>
      <c r="O389" s="370"/>
      <c r="P389" s="370"/>
      <c r="Q389" s="370"/>
      <c r="R389" s="370"/>
      <c r="S389" s="370"/>
      <c r="T389" s="372" t="s">
        <v>151</v>
      </c>
      <c r="U389" s="370"/>
      <c r="V389" s="370"/>
      <c r="W389" s="370"/>
      <c r="X389" s="370"/>
      <c r="Y389" s="373"/>
    </row>
    <row r="390" spans="1:25" ht="54.75" customHeight="1">
      <c r="A390" s="374" t="s">
        <v>163</v>
      </c>
      <c r="B390" s="375"/>
      <c r="C390" s="375"/>
      <c r="D390" s="375"/>
      <c r="E390" s="375"/>
      <c r="F390" s="375"/>
      <c r="G390" s="376"/>
      <c r="H390" s="375"/>
      <c r="I390" s="375"/>
      <c r="J390" s="375"/>
      <c r="K390" s="375"/>
      <c r="L390" s="375"/>
      <c r="M390" s="375"/>
      <c r="N390" s="375"/>
      <c r="O390" s="375"/>
      <c r="P390" s="375"/>
      <c r="Q390" s="375"/>
      <c r="R390" s="375"/>
      <c r="S390" s="375"/>
      <c r="T390" s="377" t="s">
        <v>151</v>
      </c>
      <c r="U390" s="375"/>
      <c r="V390" s="375"/>
      <c r="W390" s="375"/>
      <c r="X390" s="375"/>
      <c r="Y390" s="378"/>
    </row>
    <row r="391" spans="1:25" ht="54.75" customHeight="1" thickBot="1">
      <c r="A391" s="385" t="s">
        <v>164</v>
      </c>
      <c r="B391" s="379"/>
      <c r="C391" s="379"/>
      <c r="D391" s="379"/>
      <c r="E391" s="379"/>
      <c r="F391" s="379"/>
      <c r="G391" s="380"/>
      <c r="H391" s="379"/>
      <c r="I391" s="379"/>
      <c r="J391" s="379"/>
      <c r="K391" s="379"/>
      <c r="L391" s="379"/>
      <c r="M391" s="379"/>
      <c r="N391" s="379"/>
      <c r="O391" s="379"/>
      <c r="P391" s="379"/>
      <c r="Q391" s="379"/>
      <c r="R391" s="379"/>
      <c r="S391" s="379"/>
      <c r="T391" s="381"/>
      <c r="U391" s="379"/>
      <c r="V391" s="379"/>
      <c r="W391" s="379"/>
      <c r="X391" s="379"/>
      <c r="Y391" s="382"/>
    </row>
    <row r="392" spans="1:25" ht="19.5" customHeight="1" thickTop="1">
      <c r="A392" s="1001" t="s">
        <v>165</v>
      </c>
      <c r="B392" s="1002"/>
      <c r="C392" s="1002"/>
      <c r="D392" s="1002"/>
      <c r="E392" s="1002"/>
      <c r="F392" s="1002"/>
      <c r="G392" s="1002"/>
      <c r="H392" s="1002"/>
      <c r="I392" s="1002"/>
      <c r="J392" s="1002"/>
      <c r="K392" s="1002"/>
      <c r="L392" s="1002"/>
      <c r="M392" s="1003"/>
      <c r="N392" s="904" t="s">
        <v>1</v>
      </c>
      <c r="O392" s="977"/>
      <c r="P392" s="977"/>
      <c r="Q392" s="978"/>
      <c r="R392" s="910" t="s">
        <v>2</v>
      </c>
      <c r="S392" s="977"/>
      <c r="T392" s="977"/>
      <c r="U392" s="977"/>
      <c r="V392" s="977"/>
      <c r="W392" s="977"/>
      <c r="X392" s="977"/>
      <c r="Y392" s="978"/>
    </row>
    <row r="393" spans="1:25" ht="19.5" customHeight="1">
      <c r="A393" s="919" t="s">
        <v>166</v>
      </c>
      <c r="B393" s="920"/>
      <c r="C393" s="920"/>
      <c r="D393" s="920"/>
      <c r="E393" s="920"/>
      <c r="F393" s="920"/>
      <c r="G393" s="920"/>
      <c r="H393" s="920"/>
      <c r="I393" s="920"/>
      <c r="J393" s="920"/>
      <c r="K393" s="920"/>
      <c r="L393" s="920"/>
      <c r="M393" s="921"/>
      <c r="N393" s="972"/>
      <c r="O393" s="971"/>
      <c r="P393" s="971"/>
      <c r="Q393" s="975"/>
      <c r="R393" s="972"/>
      <c r="S393" s="971"/>
      <c r="T393" s="971"/>
      <c r="U393" s="971"/>
      <c r="V393" s="971"/>
      <c r="W393" s="971"/>
      <c r="X393" s="971"/>
      <c r="Y393" s="975"/>
    </row>
    <row r="394" spans="1:25" ht="15" customHeight="1" thickBot="1">
      <c r="A394" s="922"/>
      <c r="B394" s="996"/>
      <c r="C394" s="996"/>
      <c r="D394" s="996"/>
      <c r="E394" s="996"/>
      <c r="F394" s="996"/>
      <c r="G394" s="996"/>
      <c r="H394" s="996"/>
      <c r="I394" s="996"/>
      <c r="J394" s="996"/>
      <c r="K394" s="996"/>
      <c r="L394" s="996"/>
      <c r="M394" s="924"/>
      <c r="N394" s="972"/>
      <c r="O394" s="971"/>
      <c r="P394" s="971"/>
      <c r="Q394" s="975"/>
      <c r="R394" s="973"/>
      <c r="S394" s="974"/>
      <c r="T394" s="974"/>
      <c r="U394" s="974"/>
      <c r="V394" s="974"/>
      <c r="W394" s="974"/>
      <c r="X394" s="974"/>
      <c r="Y394" s="976"/>
    </row>
    <row r="395" spans="1:25" ht="15" customHeight="1" thickTop="1">
      <c r="A395" s="1009" t="s">
        <v>167</v>
      </c>
      <c r="B395" s="1010"/>
      <c r="C395" s="1010"/>
      <c r="D395" s="1010"/>
      <c r="E395" s="1010"/>
      <c r="F395" s="1010"/>
      <c r="G395" s="1010"/>
      <c r="H395" s="1010"/>
      <c r="I395" s="1010"/>
      <c r="J395" s="1010"/>
      <c r="K395" s="1010"/>
      <c r="L395" s="1010"/>
      <c r="M395" s="1011"/>
      <c r="N395" s="882" t="s">
        <v>4</v>
      </c>
      <c r="O395" s="971"/>
      <c r="P395" s="886">
        <f>P317+1</f>
        <v>42189</v>
      </c>
      <c r="Q395" s="975"/>
      <c r="R395" s="890" t="s">
        <v>152</v>
      </c>
      <c r="S395" s="977"/>
      <c r="T395" s="977"/>
      <c r="U395" s="977"/>
      <c r="V395" s="977"/>
      <c r="W395" s="977"/>
      <c r="X395" s="977"/>
      <c r="Y395" s="978"/>
    </row>
    <row r="396" spans="1:25" ht="15" customHeight="1">
      <c r="A396" s="1009" t="s">
        <v>168</v>
      </c>
      <c r="B396" s="1010"/>
      <c r="C396" s="1010"/>
      <c r="D396" s="1010"/>
      <c r="E396" s="1010"/>
      <c r="F396" s="1010"/>
      <c r="G396" s="1010"/>
      <c r="H396" s="1010"/>
      <c r="I396" s="1010"/>
      <c r="J396" s="1010"/>
      <c r="K396" s="1010"/>
      <c r="L396" s="1010"/>
      <c r="M396" s="1011"/>
      <c r="N396" s="972"/>
      <c r="O396" s="971"/>
      <c r="P396" s="971"/>
      <c r="Q396" s="975"/>
      <c r="R396" s="972"/>
      <c r="S396" s="971"/>
      <c r="T396" s="971"/>
      <c r="U396" s="971"/>
      <c r="V396" s="971"/>
      <c r="W396" s="971"/>
      <c r="X396" s="971"/>
      <c r="Y396" s="975"/>
    </row>
    <row r="397" spans="1:25" ht="4.5" customHeight="1" thickBot="1">
      <c r="A397" s="8"/>
      <c r="B397" s="9"/>
      <c r="C397" s="9"/>
      <c r="D397" s="9"/>
      <c r="E397" s="406"/>
      <c r="F397" s="9"/>
      <c r="G397" s="9"/>
      <c r="H397" s="11"/>
      <c r="I397" s="12"/>
      <c r="J397" s="12"/>
      <c r="K397" s="12"/>
      <c r="L397" s="12"/>
      <c r="M397" s="13"/>
      <c r="N397" s="973"/>
      <c r="O397" s="974"/>
      <c r="P397" s="974"/>
      <c r="Q397" s="976"/>
      <c r="R397" s="973"/>
      <c r="S397" s="974"/>
      <c r="T397" s="974"/>
      <c r="U397" s="974"/>
      <c r="V397" s="974"/>
      <c r="W397" s="974"/>
      <c r="X397" s="974"/>
      <c r="Y397" s="976"/>
    </row>
    <row r="398" spans="1:25" ht="15" customHeight="1" thickTop="1">
      <c r="A398" s="407"/>
      <c r="B398" s="408"/>
      <c r="C398" s="408"/>
      <c r="D398" s="408"/>
      <c r="E398" s="408"/>
      <c r="F398" s="408"/>
      <c r="G398" s="408"/>
      <c r="H398" s="408"/>
      <c r="I398" s="408"/>
      <c r="J398" s="408"/>
      <c r="K398" s="408"/>
      <c r="L398" s="408"/>
      <c r="M398" s="408"/>
      <c r="N398" s="408"/>
      <c r="O398" s="408"/>
      <c r="P398" s="408"/>
      <c r="Q398" s="408"/>
      <c r="R398" s="409"/>
      <c r="S398" s="408"/>
      <c r="T398" s="408"/>
      <c r="U398" s="408"/>
      <c r="V398" s="408"/>
      <c r="W398" s="410"/>
      <c r="X398" s="408"/>
      <c r="Y398" s="411"/>
    </row>
    <row r="399" spans="1:25" ht="15" customHeight="1">
      <c r="A399" s="145" t="s">
        <v>15</v>
      </c>
      <c r="B399" s="408"/>
      <c r="C399" s="408"/>
      <c r="D399" s="408"/>
      <c r="E399" s="408"/>
      <c r="F399" s="408"/>
      <c r="G399" s="408"/>
      <c r="H399" s="408"/>
      <c r="I399" s="408"/>
      <c r="J399" s="408"/>
      <c r="K399" s="408"/>
      <c r="L399" s="408"/>
      <c r="M399" s="408"/>
      <c r="N399" s="408"/>
      <c r="O399" s="412" t="s">
        <v>16</v>
      </c>
      <c r="P399" s="408"/>
      <c r="Q399" s="408"/>
      <c r="R399" s="408"/>
      <c r="S399" s="408"/>
      <c r="T399" s="408"/>
      <c r="U399" s="408"/>
      <c r="V399" s="408"/>
      <c r="W399" s="410"/>
      <c r="X399" s="408"/>
      <c r="Y399" s="411"/>
    </row>
    <row r="400" spans="1:25" ht="15" customHeight="1" thickBot="1">
      <c r="A400" s="149"/>
      <c r="B400" s="408"/>
      <c r="C400" s="408"/>
      <c r="D400" s="408"/>
      <c r="E400" s="408"/>
      <c r="F400" s="408"/>
      <c r="G400" s="408"/>
      <c r="H400" s="408"/>
      <c r="I400" s="408"/>
      <c r="J400" s="408"/>
      <c r="K400" s="408"/>
      <c r="L400" s="408"/>
      <c r="M400" s="408"/>
      <c r="N400" s="408"/>
      <c r="O400" s="412"/>
      <c r="P400" s="408"/>
      <c r="Q400" s="408"/>
      <c r="R400" s="408"/>
      <c r="S400" s="408"/>
      <c r="T400" s="408"/>
      <c r="U400" s="408"/>
      <c r="V400" s="408"/>
      <c r="W400" s="408"/>
      <c r="X400" s="408"/>
      <c r="Y400" s="414"/>
    </row>
    <row r="401" spans="1:25" ht="36.75" customHeight="1" thickTop="1" thickBot="1">
      <c r="A401" s="979" t="s">
        <v>179</v>
      </c>
      <c r="B401" s="980"/>
      <c r="C401" s="981" t="s">
        <v>23</v>
      </c>
      <c r="D401" s="982"/>
      <c r="E401" s="982"/>
      <c r="F401" s="982"/>
      <c r="G401" s="982"/>
      <c r="H401" s="982"/>
      <c r="I401" s="983"/>
      <c r="J401" s="981" t="s">
        <v>24</v>
      </c>
      <c r="K401" s="983"/>
      <c r="L401" s="981" t="s">
        <v>25</v>
      </c>
      <c r="M401" s="984"/>
      <c r="N401" s="146"/>
      <c r="O401" s="394" t="s">
        <v>26</v>
      </c>
      <c r="P401" s="981" t="s">
        <v>199</v>
      </c>
      <c r="Q401" s="982"/>
      <c r="R401" s="983"/>
      <c r="S401" s="718"/>
      <c r="T401" s="396" t="s">
        <v>112</v>
      </c>
      <c r="U401" s="981" t="s">
        <v>201</v>
      </c>
      <c r="V401" s="983"/>
      <c r="W401" s="981" t="s">
        <v>202</v>
      </c>
      <c r="X401" s="982"/>
      <c r="Y401" s="984"/>
    </row>
    <row r="402" spans="1:25" ht="15" customHeight="1" thickTop="1">
      <c r="A402" s="415"/>
      <c r="B402" s="416"/>
      <c r="C402" s="417"/>
      <c r="D402" s="418"/>
      <c r="E402" s="418"/>
      <c r="F402" s="418"/>
      <c r="G402" s="418"/>
      <c r="H402" s="418"/>
      <c r="I402" s="418"/>
      <c r="J402" s="688">
        <v>0.13976</v>
      </c>
      <c r="K402" s="419"/>
      <c r="L402" s="370"/>
      <c r="M402" s="373"/>
      <c r="N402" s="16"/>
      <c r="O402" s="420"/>
      <c r="P402" s="372"/>
      <c r="Q402" s="421"/>
      <c r="R402" s="422"/>
      <c r="S402" s="423"/>
      <c r="T402" s="416"/>
      <c r="U402" s="424"/>
      <c r="V402" s="425"/>
      <c r="W402" s="426"/>
      <c r="X402" s="427"/>
      <c r="Y402" s="428"/>
    </row>
    <row r="403" spans="1:25" ht="15" customHeight="1">
      <c r="A403" s="1049" t="s">
        <v>220</v>
      </c>
      <c r="B403" s="1050"/>
      <c r="C403" s="398" t="s">
        <v>176</v>
      </c>
      <c r="D403" s="401"/>
      <c r="E403" s="402"/>
      <c r="F403" s="402"/>
      <c r="G403" s="402"/>
      <c r="H403" s="402"/>
      <c r="I403" s="402"/>
      <c r="J403" s="705">
        <f>'[7]M.(11)'!$Q$20*J402</f>
        <v>1.35962189712</v>
      </c>
      <c r="K403" s="719" t="s">
        <v>193</v>
      </c>
      <c r="L403" s="1025"/>
      <c r="M403" s="1026"/>
      <c r="N403" s="16"/>
      <c r="O403" s="641">
        <v>1</v>
      </c>
      <c r="P403" s="555" t="s">
        <v>37</v>
      </c>
      <c r="Q403" s="551"/>
      <c r="R403" s="551"/>
      <c r="S403" s="552"/>
      <c r="T403" s="553">
        <v>1</v>
      </c>
      <c r="U403" s="957" t="s">
        <v>185</v>
      </c>
      <c r="V403" s="958"/>
      <c r="W403" s="959" t="s">
        <v>186</v>
      </c>
      <c r="X403" s="960"/>
      <c r="Y403" s="961"/>
    </row>
    <row r="404" spans="1:25" ht="15" customHeight="1">
      <c r="A404" s="1045" t="s">
        <v>219</v>
      </c>
      <c r="B404" s="1046"/>
      <c r="C404" s="637" t="s">
        <v>211</v>
      </c>
      <c r="D404" s="401"/>
      <c r="E404" s="402"/>
      <c r="F404" s="402"/>
      <c r="G404" s="402"/>
      <c r="H404" s="402"/>
      <c r="I404" s="402"/>
      <c r="J404" s="705">
        <f>'[7]M.(11)'!$Q$24*J402</f>
        <v>279.02142985867482</v>
      </c>
      <c r="K404" s="719" t="s">
        <v>194</v>
      </c>
      <c r="L404" s="711"/>
      <c r="M404" s="712"/>
      <c r="N404" s="433"/>
      <c r="O404" s="641">
        <v>2</v>
      </c>
      <c r="P404" s="680" t="s">
        <v>188</v>
      </c>
      <c r="Q404" s="554"/>
      <c r="R404" s="554"/>
      <c r="S404" s="552"/>
      <c r="T404" s="553">
        <v>1</v>
      </c>
      <c r="U404" s="957" t="s">
        <v>185</v>
      </c>
      <c r="V404" s="958"/>
      <c r="W404" s="959" t="s">
        <v>186</v>
      </c>
      <c r="X404" s="960"/>
      <c r="Y404" s="961"/>
    </row>
    <row r="405" spans="1:25" ht="15" customHeight="1">
      <c r="A405" s="1045" t="s">
        <v>218</v>
      </c>
      <c r="B405" s="1046"/>
      <c r="C405" s="637" t="s">
        <v>181</v>
      </c>
      <c r="D405" s="401"/>
      <c r="E405" s="402"/>
      <c r="F405" s="402"/>
      <c r="G405" s="402"/>
      <c r="H405" s="402"/>
      <c r="I405" s="402"/>
      <c r="J405" s="705">
        <f>'[7]M.(11)'!$Q$27*J402</f>
        <v>94.884618829999994</v>
      </c>
      <c r="K405" s="719" t="s">
        <v>215</v>
      </c>
      <c r="L405" s="711"/>
      <c r="M405" s="712"/>
      <c r="N405" s="433"/>
      <c r="O405" s="641">
        <v>3</v>
      </c>
      <c r="P405" s="556" t="s">
        <v>187</v>
      </c>
      <c r="Q405" s="554"/>
      <c r="R405" s="554"/>
      <c r="S405" s="552"/>
      <c r="T405" s="553">
        <v>1</v>
      </c>
      <c r="U405" s="957" t="s">
        <v>185</v>
      </c>
      <c r="V405" s="958"/>
      <c r="W405" s="959" t="s">
        <v>186</v>
      </c>
      <c r="X405" s="960"/>
      <c r="Y405" s="961"/>
    </row>
    <row r="406" spans="1:25" ht="15" customHeight="1">
      <c r="A406" s="1045" t="s">
        <v>222</v>
      </c>
      <c r="B406" s="1046"/>
      <c r="C406" s="637" t="s">
        <v>54</v>
      </c>
      <c r="D406" s="401"/>
      <c r="E406" s="402"/>
      <c r="F406" s="402"/>
      <c r="G406" s="402"/>
      <c r="H406" s="402"/>
      <c r="I406" s="402"/>
      <c r="J406" s="706">
        <f>'[7]M.(11)'!$Q$28*J402</f>
        <v>222.02273600000001</v>
      </c>
      <c r="K406" s="719" t="s">
        <v>194</v>
      </c>
      <c r="L406" s="711"/>
      <c r="M406" s="712"/>
      <c r="N406" s="433"/>
      <c r="O406" s="641">
        <v>4</v>
      </c>
      <c r="P406" s="583" t="s">
        <v>191</v>
      </c>
      <c r="Q406" s="584"/>
      <c r="R406" s="584"/>
      <c r="S406" s="552"/>
      <c r="T406" s="585">
        <v>5</v>
      </c>
      <c r="U406" s="957" t="s">
        <v>185</v>
      </c>
      <c r="V406" s="958"/>
      <c r="W406" s="959" t="s">
        <v>186</v>
      </c>
      <c r="X406" s="960"/>
      <c r="Y406" s="961"/>
    </row>
    <row r="407" spans="1:25" ht="15" customHeight="1">
      <c r="A407" s="1047" t="s">
        <v>223</v>
      </c>
      <c r="B407" s="1048"/>
      <c r="C407" s="696" t="s">
        <v>217</v>
      </c>
      <c r="D407" s="697"/>
      <c r="E407" s="698"/>
      <c r="F407" s="698"/>
      <c r="G407" s="698"/>
      <c r="H407" s="698"/>
      <c r="I407" s="698"/>
      <c r="J407" s="707">
        <f>'[7]M.(11)'!$Q$34*J402</f>
        <v>54.419516798399997</v>
      </c>
      <c r="K407" s="719" t="s">
        <v>215</v>
      </c>
      <c r="L407" s="999"/>
      <c r="M407" s="1000"/>
      <c r="N407" s="442"/>
      <c r="O407" s="642"/>
      <c r="P407" s="587"/>
      <c r="Q407" s="588"/>
      <c r="R407" s="589"/>
      <c r="S407" s="590"/>
      <c r="T407" s="591"/>
      <c r="U407" s="957"/>
      <c r="V407" s="958"/>
      <c r="W407" s="959"/>
      <c r="X407" s="960"/>
      <c r="Y407" s="961"/>
    </row>
    <row r="408" spans="1:25" ht="15" customHeight="1">
      <c r="A408" s="1047" t="s">
        <v>224</v>
      </c>
      <c r="B408" s="1048"/>
      <c r="C408" s="696" t="s">
        <v>74</v>
      </c>
      <c r="D408" s="697"/>
      <c r="E408" s="698"/>
      <c r="F408" s="698"/>
      <c r="G408" s="698"/>
      <c r="H408" s="698"/>
      <c r="I408" s="698"/>
      <c r="J408" s="707">
        <f>'[7]M.(11)'!$Q$44*J402</f>
        <v>16.902770926561558</v>
      </c>
      <c r="K408" s="719" t="s">
        <v>215</v>
      </c>
      <c r="L408" s="999"/>
      <c r="M408" s="1000"/>
      <c r="N408" s="442"/>
      <c r="O408" s="586"/>
      <c r="P408" s="584"/>
      <c r="Q408" s="588"/>
      <c r="R408" s="592"/>
      <c r="S408" s="590"/>
      <c r="T408" s="593"/>
      <c r="U408" s="957"/>
      <c r="V408" s="958"/>
      <c r="W408" s="959"/>
      <c r="X408" s="960"/>
      <c r="Y408" s="961"/>
    </row>
    <row r="409" spans="1:25" ht="15" customHeight="1">
      <c r="A409" s="1047"/>
      <c r="B409" s="1048"/>
      <c r="C409" s="696"/>
      <c r="D409" s="697"/>
      <c r="E409" s="698"/>
      <c r="F409" s="698"/>
      <c r="G409" s="698"/>
      <c r="H409" s="698"/>
      <c r="I409" s="698"/>
      <c r="J409" s="707"/>
      <c r="K409" s="719"/>
      <c r="L409" s="999"/>
      <c r="M409" s="1000"/>
      <c r="N409" s="451"/>
      <c r="O409" s="586"/>
      <c r="P409" s="594"/>
      <c r="Q409" s="595"/>
      <c r="R409" s="596"/>
      <c r="S409" s="590"/>
      <c r="T409" s="597"/>
      <c r="U409" s="957"/>
      <c r="V409" s="958"/>
      <c r="W409" s="959"/>
      <c r="X409" s="960"/>
      <c r="Y409" s="961"/>
    </row>
    <row r="410" spans="1:25" ht="15" customHeight="1">
      <c r="A410" s="1047"/>
      <c r="B410" s="1048"/>
      <c r="C410" s="696"/>
      <c r="D410" s="697"/>
      <c r="E410" s="698"/>
      <c r="F410" s="698"/>
      <c r="G410" s="698"/>
      <c r="H410" s="698"/>
      <c r="I410" s="698"/>
      <c r="J410" s="704"/>
      <c r="K410" s="719"/>
      <c r="L410" s="999"/>
      <c r="M410" s="1000"/>
      <c r="N410" s="451"/>
      <c r="O410" s="586"/>
      <c r="P410" s="583"/>
      <c r="Q410" s="588"/>
      <c r="R410" s="592"/>
      <c r="S410" s="590"/>
      <c r="T410" s="597"/>
      <c r="U410" s="957"/>
      <c r="V410" s="958"/>
      <c r="W410" s="959"/>
      <c r="X410" s="960"/>
      <c r="Y410" s="961"/>
    </row>
    <row r="411" spans="1:25" ht="15" customHeight="1">
      <c r="A411" s="985"/>
      <c r="B411" s="986"/>
      <c r="C411" s="443"/>
      <c r="D411" s="444"/>
      <c r="E411" s="445"/>
      <c r="F411" s="445"/>
      <c r="G411" s="445"/>
      <c r="H411" s="445"/>
      <c r="I411" s="445"/>
      <c r="J411" s="96"/>
      <c r="K411" s="450"/>
      <c r="L411" s="999"/>
      <c r="M411" s="1000"/>
      <c r="N411" s="451"/>
      <c r="O411" s="586"/>
      <c r="P411" s="598"/>
      <c r="Q411" s="596"/>
      <c r="R411" s="596"/>
      <c r="S411" s="590"/>
      <c r="T411" s="591"/>
      <c r="U411" s="957"/>
      <c r="V411" s="958"/>
      <c r="W411" s="959"/>
      <c r="X411" s="960"/>
      <c r="Y411" s="961"/>
    </row>
    <row r="412" spans="1:25" ht="15" customHeight="1">
      <c r="A412" s="985"/>
      <c r="B412" s="986"/>
      <c r="C412" s="443"/>
      <c r="D412" s="444"/>
      <c r="E412" s="445"/>
      <c r="F412" s="445"/>
      <c r="G412" s="445"/>
      <c r="H412" s="445"/>
      <c r="I412" s="445"/>
      <c r="J412" s="96"/>
      <c r="K412" s="450"/>
      <c r="L412" s="999"/>
      <c r="M412" s="1000"/>
      <c r="N412" s="451"/>
      <c r="O412" s="586"/>
      <c r="P412" s="599"/>
      <c r="Q412" s="592"/>
      <c r="R412" s="592"/>
      <c r="S412" s="590"/>
      <c r="T412" s="591"/>
      <c r="U412" s="957"/>
      <c r="V412" s="958"/>
      <c r="W412" s="959"/>
      <c r="X412" s="960"/>
      <c r="Y412" s="961"/>
    </row>
    <row r="413" spans="1:25" ht="15" customHeight="1">
      <c r="A413" s="985"/>
      <c r="B413" s="986"/>
      <c r="C413" s="443"/>
      <c r="D413" s="444"/>
      <c r="E413" s="445"/>
      <c r="F413" s="445"/>
      <c r="G413" s="445"/>
      <c r="H413" s="445"/>
      <c r="I413" s="445"/>
      <c r="J413" s="96"/>
      <c r="K413" s="450"/>
      <c r="L413" s="999"/>
      <c r="M413" s="1000"/>
      <c r="N413" s="451"/>
      <c r="O413" s="586"/>
      <c r="P413" s="599"/>
      <c r="Q413" s="600"/>
      <c r="R413" s="600"/>
      <c r="S413" s="590"/>
      <c r="T413" s="591"/>
      <c r="U413" s="957"/>
      <c r="V413" s="958"/>
      <c r="W413" s="959"/>
      <c r="X413" s="960"/>
      <c r="Y413" s="961"/>
    </row>
    <row r="414" spans="1:25" ht="15" customHeight="1">
      <c r="A414" s="985"/>
      <c r="B414" s="986"/>
      <c r="C414" s="443"/>
      <c r="D414" s="444"/>
      <c r="E414" s="445"/>
      <c r="F414" s="445"/>
      <c r="G414" s="445"/>
      <c r="H414" s="445"/>
      <c r="I414" s="445"/>
      <c r="J414" s="96"/>
      <c r="K414" s="450"/>
      <c r="L414" s="999"/>
      <c r="M414" s="1000"/>
      <c r="N414" s="16"/>
      <c r="O414" s="586"/>
      <c r="P414" s="601"/>
      <c r="Q414" s="599"/>
      <c r="R414" s="599"/>
      <c r="S414" s="552"/>
      <c r="T414" s="591"/>
      <c r="U414" s="957"/>
      <c r="V414" s="958"/>
      <c r="W414" s="959"/>
      <c r="X414" s="960"/>
      <c r="Y414" s="961"/>
    </row>
    <row r="415" spans="1:25" ht="15" customHeight="1">
      <c r="A415" s="985"/>
      <c r="B415" s="986"/>
      <c r="C415" s="443"/>
      <c r="D415" s="444"/>
      <c r="E415" s="445"/>
      <c r="F415" s="445"/>
      <c r="G415" s="445"/>
      <c r="H415" s="445"/>
      <c r="I415" s="445"/>
      <c r="J415" s="96"/>
      <c r="K415" s="450"/>
      <c r="L415" s="999"/>
      <c r="M415" s="1000"/>
      <c r="N415" s="16"/>
      <c r="O415" s="586"/>
      <c r="P415" s="599"/>
      <c r="Q415" s="599"/>
      <c r="R415" s="599"/>
      <c r="S415" s="552"/>
      <c r="T415" s="591"/>
      <c r="U415" s="957"/>
      <c r="V415" s="958"/>
      <c r="W415" s="959"/>
      <c r="X415" s="960"/>
      <c r="Y415" s="961"/>
    </row>
    <row r="416" spans="1:25" ht="15" customHeight="1">
      <c r="A416" s="985"/>
      <c r="B416" s="986"/>
      <c r="C416" s="443"/>
      <c r="D416" s="444"/>
      <c r="E416" s="445"/>
      <c r="F416" s="445"/>
      <c r="G416" s="445"/>
      <c r="H416" s="445"/>
      <c r="I416" s="445"/>
      <c r="J416" s="96"/>
      <c r="K416" s="450"/>
      <c r="L416" s="999"/>
      <c r="M416" s="1000"/>
      <c r="N416" s="16"/>
      <c r="O416" s="586"/>
      <c r="P416" s="599"/>
      <c r="Q416" s="584"/>
      <c r="R416" s="584"/>
      <c r="S416" s="552"/>
      <c r="T416" s="597"/>
      <c r="U416" s="957"/>
      <c r="V416" s="958"/>
      <c r="W416" s="959"/>
      <c r="X416" s="960"/>
      <c r="Y416" s="961"/>
    </row>
    <row r="417" spans="1:25" ht="15" customHeight="1">
      <c r="A417" s="985"/>
      <c r="B417" s="986"/>
      <c r="C417" s="443"/>
      <c r="D417" s="444"/>
      <c r="E417" s="445"/>
      <c r="F417" s="445"/>
      <c r="G417" s="445"/>
      <c r="H417" s="445"/>
      <c r="I417" s="445"/>
      <c r="J417" s="96"/>
      <c r="K417" s="450"/>
      <c r="L417" s="999"/>
      <c r="M417" s="1000"/>
      <c r="N417" s="16"/>
      <c r="O417" s="602"/>
      <c r="P417" s="603"/>
      <c r="Q417" s="604"/>
      <c r="R417" s="605"/>
      <c r="S417" s="552"/>
      <c r="T417" s="606"/>
      <c r="U417" s="957"/>
      <c r="V417" s="958"/>
      <c r="W417" s="959"/>
      <c r="X417" s="960"/>
      <c r="Y417" s="961"/>
    </row>
    <row r="418" spans="1:25" ht="15" customHeight="1" thickBot="1">
      <c r="A418" s="461"/>
      <c r="B418" s="462"/>
      <c r="C418" s="463"/>
      <c r="D418" s="464"/>
      <c r="E418" s="464"/>
      <c r="F418" s="464"/>
      <c r="G418" s="464"/>
      <c r="H418" s="464"/>
      <c r="I418" s="464"/>
      <c r="J418" s="465"/>
      <c r="K418" s="466"/>
      <c r="L418" s="379"/>
      <c r="M418" s="382"/>
      <c r="N418" s="16"/>
      <c r="O418" s="602"/>
      <c r="P418" s="603"/>
      <c r="Q418" s="604"/>
      <c r="R418" s="605"/>
      <c r="S418" s="552"/>
      <c r="T418" s="607"/>
      <c r="U418" s="957"/>
      <c r="V418" s="958"/>
      <c r="W418" s="959"/>
      <c r="X418" s="960"/>
      <c r="Y418" s="961"/>
    </row>
    <row r="419" spans="1:25" ht="15" customHeight="1" thickTop="1">
      <c r="A419" s="143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6"/>
      <c r="O419" s="602"/>
      <c r="P419" s="603"/>
      <c r="Q419" s="604"/>
      <c r="R419" s="605"/>
      <c r="S419" s="552"/>
      <c r="T419" s="607"/>
      <c r="U419" s="957"/>
      <c r="V419" s="958"/>
      <c r="W419" s="959"/>
      <c r="X419" s="960"/>
      <c r="Y419" s="961"/>
    </row>
    <row r="420" spans="1:25" ht="15" customHeight="1">
      <c r="A420" s="145" t="s">
        <v>63</v>
      </c>
      <c r="B420" s="146"/>
      <c r="C420" s="146"/>
      <c r="D420" s="146"/>
      <c r="E420" s="146"/>
      <c r="F420" s="146"/>
      <c r="G420" s="146"/>
      <c r="H420" s="146"/>
      <c r="I420" s="146"/>
      <c r="J420" s="146"/>
      <c r="K420" s="146"/>
      <c r="L420" s="146"/>
      <c r="M420" s="146"/>
      <c r="N420" s="16"/>
      <c r="O420" s="602"/>
      <c r="P420" s="603"/>
      <c r="Q420" s="604"/>
      <c r="R420" s="605"/>
      <c r="S420" s="552"/>
      <c r="T420" s="608"/>
      <c r="U420" s="957"/>
      <c r="V420" s="958"/>
      <c r="W420" s="959"/>
      <c r="X420" s="960"/>
      <c r="Y420" s="961"/>
    </row>
    <row r="421" spans="1:25" ht="15" customHeight="1" thickBot="1">
      <c r="A421" s="149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6"/>
      <c r="O421" s="602"/>
      <c r="P421" s="603"/>
      <c r="Q421" s="604"/>
      <c r="R421" s="605"/>
      <c r="S421" s="552"/>
      <c r="T421" s="609"/>
      <c r="U421" s="957"/>
      <c r="V421" s="958"/>
      <c r="W421" s="959"/>
      <c r="X421" s="960"/>
      <c r="Y421" s="961"/>
    </row>
    <row r="422" spans="1:25" ht="15" customHeight="1" thickTop="1">
      <c r="A422" s="962" t="s">
        <v>26</v>
      </c>
      <c r="B422" s="943"/>
      <c r="C422" s="965" t="s">
        <v>196</v>
      </c>
      <c r="D422" s="965"/>
      <c r="E422" s="965"/>
      <c r="F422" s="965"/>
      <c r="G422" s="965"/>
      <c r="H422" s="965"/>
      <c r="I422" s="965"/>
      <c r="J422" s="967" t="s">
        <v>197</v>
      </c>
      <c r="K422" s="967"/>
      <c r="L422" s="967" t="s">
        <v>198</v>
      </c>
      <c r="M422" s="969"/>
      <c r="N422" s="16"/>
      <c r="O422" s="602" t="str">
        <f>IF(U422=0,"",O421+1)</f>
        <v/>
      </c>
      <c r="P422" s="610" t="str">
        <f>IF(U422=0,"",HLOOKUP(LARGE(#REF!,#REF!),#REF!,3,FALSE))</f>
        <v/>
      </c>
      <c r="Q422" s="610"/>
      <c r="R422" s="611"/>
      <c r="S422" s="604"/>
      <c r="T422" s="605"/>
      <c r="U422" s="957"/>
      <c r="V422" s="958"/>
      <c r="W422" s="959"/>
      <c r="X422" s="960"/>
      <c r="Y422" s="961"/>
    </row>
    <row r="423" spans="1:25" ht="15" customHeight="1" thickBot="1">
      <c r="A423" s="963"/>
      <c r="B423" s="964"/>
      <c r="C423" s="966"/>
      <c r="D423" s="966"/>
      <c r="E423" s="966"/>
      <c r="F423" s="966"/>
      <c r="G423" s="966"/>
      <c r="H423" s="966"/>
      <c r="I423" s="966"/>
      <c r="J423" s="968"/>
      <c r="K423" s="968"/>
      <c r="L423" s="968"/>
      <c r="M423" s="970"/>
      <c r="N423" s="16"/>
      <c r="O423" s="612"/>
      <c r="P423" s="610"/>
      <c r="Q423" s="610"/>
      <c r="R423" s="610"/>
      <c r="S423" s="610"/>
      <c r="T423" s="643"/>
      <c r="U423" s="713"/>
      <c r="V423" s="714"/>
      <c r="W423" s="715"/>
      <c r="X423" s="716"/>
      <c r="Y423" s="717"/>
    </row>
    <row r="424" spans="1:25" ht="15" customHeight="1" thickTop="1">
      <c r="A424" s="415"/>
      <c r="B424" s="416"/>
      <c r="C424" s="472"/>
      <c r="D424" s="421"/>
      <c r="E424" s="421"/>
      <c r="F424" s="421"/>
      <c r="G424" s="421"/>
      <c r="H424" s="421"/>
      <c r="I424" s="422"/>
      <c r="J424" s="473"/>
      <c r="K424" s="416"/>
      <c r="L424" s="370"/>
      <c r="M424" s="373"/>
      <c r="N424" s="16"/>
      <c r="O424" s="612"/>
      <c r="P424" s="613"/>
      <c r="Q424" s="610"/>
      <c r="R424" s="610"/>
      <c r="S424" s="614"/>
      <c r="T424" s="615"/>
      <c r="U424" s="957"/>
      <c r="V424" s="958"/>
      <c r="W424" s="959"/>
      <c r="X424" s="960"/>
      <c r="Y424" s="961"/>
    </row>
    <row r="425" spans="1:25" ht="15" customHeight="1">
      <c r="A425" s="1012">
        <v>1</v>
      </c>
      <c r="B425" s="1013"/>
      <c r="C425" s="561" t="s">
        <v>189</v>
      </c>
      <c r="D425" s="562"/>
      <c r="E425" s="563"/>
      <c r="F425" s="563"/>
      <c r="G425" s="563"/>
      <c r="H425" s="563"/>
      <c r="I425" s="564"/>
      <c r="J425" s="565">
        <f>J406</f>
        <v>222.02273600000001</v>
      </c>
      <c r="K425" s="719" t="s">
        <v>193</v>
      </c>
      <c r="L425" s="624">
        <f>J425</f>
        <v>222.02273600000001</v>
      </c>
      <c r="M425" s="628" t="s">
        <v>193</v>
      </c>
      <c r="N425" s="16"/>
      <c r="O425" s="602"/>
      <c r="P425" s="603"/>
      <c r="Q425" s="604"/>
      <c r="R425" s="604"/>
      <c r="S425" s="616"/>
      <c r="T425" s="617"/>
      <c r="U425" s="957"/>
      <c r="V425" s="958"/>
      <c r="W425" s="959"/>
      <c r="X425" s="960"/>
      <c r="Y425" s="961"/>
    </row>
    <row r="426" spans="1:25" ht="15" customHeight="1">
      <c r="A426" s="1012">
        <v>2</v>
      </c>
      <c r="B426" s="1013"/>
      <c r="C426" s="566" t="s">
        <v>192</v>
      </c>
      <c r="D426" s="562"/>
      <c r="E426" s="567"/>
      <c r="F426" s="562"/>
      <c r="G426" s="562"/>
      <c r="H426" s="562"/>
      <c r="I426" s="568"/>
      <c r="J426" s="569"/>
      <c r="K426" s="719" t="s">
        <v>193</v>
      </c>
      <c r="L426" s="624">
        <f t="shared" ref="L426:L427" si="5">J426</f>
        <v>0</v>
      </c>
      <c r="M426" s="628" t="s">
        <v>193</v>
      </c>
      <c r="N426" s="16"/>
      <c r="O426" s="602"/>
      <c r="P426" s="603"/>
      <c r="Q426" s="604"/>
      <c r="R426" s="604"/>
      <c r="S426" s="616"/>
      <c r="T426" s="617"/>
      <c r="U426" s="957"/>
      <c r="V426" s="958"/>
      <c r="W426" s="959"/>
      <c r="X426" s="960"/>
      <c r="Y426" s="961"/>
    </row>
    <row r="427" spans="1:25" ht="15" customHeight="1">
      <c r="A427" s="1012">
        <v>3</v>
      </c>
      <c r="B427" s="1013"/>
      <c r="C427" s="566" t="s">
        <v>190</v>
      </c>
      <c r="D427" s="562"/>
      <c r="E427" s="570"/>
      <c r="F427" s="562"/>
      <c r="G427" s="562"/>
      <c r="H427" s="562"/>
      <c r="I427" s="568"/>
      <c r="J427" s="571">
        <f>J404</f>
        <v>279.02142985867482</v>
      </c>
      <c r="K427" s="719" t="s">
        <v>193</v>
      </c>
      <c r="L427" s="624">
        <f t="shared" si="5"/>
        <v>279.02142985867482</v>
      </c>
      <c r="M427" s="628" t="s">
        <v>193</v>
      </c>
      <c r="N427" s="16"/>
      <c r="O427" s="602"/>
      <c r="P427" s="603"/>
      <c r="Q427" s="604"/>
      <c r="R427" s="604"/>
      <c r="S427" s="616"/>
      <c r="T427" s="617"/>
      <c r="U427" s="957"/>
      <c r="V427" s="958"/>
      <c r="W427" s="959"/>
      <c r="X427" s="960"/>
      <c r="Y427" s="961"/>
    </row>
    <row r="428" spans="1:25" ht="15" customHeight="1">
      <c r="A428" s="1012"/>
      <c r="B428" s="1013"/>
      <c r="C428" s="573"/>
      <c r="D428" s="574"/>
      <c r="E428" s="574"/>
      <c r="F428" s="574"/>
      <c r="G428" s="574"/>
      <c r="H428" s="574"/>
      <c r="I428" s="574"/>
      <c r="J428" s="575"/>
      <c r="K428" s="578"/>
      <c r="L428" s="625"/>
      <c r="M428" s="623"/>
      <c r="N428" s="16"/>
      <c r="O428" s="602"/>
      <c r="P428" s="603"/>
      <c r="Q428" s="604"/>
      <c r="R428" s="604"/>
      <c r="S428" s="616"/>
      <c r="T428" s="617"/>
      <c r="U428" s="957"/>
      <c r="V428" s="958"/>
      <c r="W428" s="959"/>
      <c r="X428" s="960"/>
      <c r="Y428" s="961"/>
    </row>
    <row r="429" spans="1:25" ht="15" customHeight="1">
      <c r="A429" s="1012"/>
      <c r="B429" s="1013"/>
      <c r="C429" s="576"/>
      <c r="D429" s="570"/>
      <c r="E429" s="562"/>
      <c r="F429" s="562"/>
      <c r="G429" s="562"/>
      <c r="H429" s="562"/>
      <c r="I429" s="568"/>
      <c r="J429" s="577"/>
      <c r="K429" s="578"/>
      <c r="L429" s="625"/>
      <c r="M429" s="623"/>
      <c r="N429" s="16"/>
      <c r="O429" s="602"/>
      <c r="P429" s="603"/>
      <c r="Q429" s="604"/>
      <c r="R429" s="604"/>
      <c r="S429" s="616"/>
      <c r="T429" s="617"/>
      <c r="U429" s="957"/>
      <c r="V429" s="958"/>
      <c r="W429" s="959"/>
      <c r="X429" s="960"/>
      <c r="Y429" s="961"/>
    </row>
    <row r="430" spans="1:25" ht="15" customHeight="1">
      <c r="A430" s="1012"/>
      <c r="B430" s="1013"/>
      <c r="C430" s="579"/>
      <c r="D430" s="580"/>
      <c r="E430" s="562"/>
      <c r="F430" s="562"/>
      <c r="G430" s="562"/>
      <c r="H430" s="562"/>
      <c r="I430" s="568"/>
      <c r="J430" s="581"/>
      <c r="K430" s="582"/>
      <c r="L430" s="625"/>
      <c r="M430" s="623"/>
      <c r="N430" s="16"/>
      <c r="O430" s="602"/>
      <c r="P430" s="603"/>
      <c r="Q430" s="604"/>
      <c r="R430" s="604"/>
      <c r="S430" s="616"/>
      <c r="T430" s="617"/>
      <c r="U430" s="957"/>
      <c r="V430" s="958"/>
      <c r="W430" s="959"/>
      <c r="X430" s="960"/>
      <c r="Y430" s="961"/>
    </row>
    <row r="431" spans="1:25" ht="15" customHeight="1" thickBot="1">
      <c r="A431" s="478"/>
      <c r="B431" s="492"/>
      <c r="C431" s="493"/>
      <c r="D431" s="494"/>
      <c r="E431" s="479"/>
      <c r="F431" s="479"/>
      <c r="G431" s="479"/>
      <c r="H431" s="479"/>
      <c r="I431" s="483"/>
      <c r="J431" s="495"/>
      <c r="K431" s="482"/>
      <c r="L431" s="626"/>
      <c r="M431" s="627"/>
      <c r="N431" s="16"/>
      <c r="O431" s="618"/>
      <c r="P431" s="619"/>
      <c r="Q431" s="620"/>
      <c r="R431" s="620"/>
      <c r="S431" s="621"/>
      <c r="T431" s="622"/>
      <c r="U431" s="1014"/>
      <c r="V431" s="1015"/>
      <c r="W431" s="1016"/>
      <c r="X431" s="1017"/>
      <c r="Y431" s="1018"/>
    </row>
    <row r="432" spans="1:25" ht="15" customHeight="1" thickTop="1">
      <c r="A432" s="478"/>
      <c r="B432" s="492"/>
      <c r="C432" s="496"/>
      <c r="D432" s="490"/>
      <c r="E432" s="479"/>
      <c r="F432" s="479"/>
      <c r="G432" s="479"/>
      <c r="H432" s="479"/>
      <c r="I432" s="483"/>
      <c r="J432" s="495"/>
      <c r="K432" s="491"/>
      <c r="L432" s="626"/>
      <c r="M432" s="627"/>
      <c r="N432" s="16"/>
      <c r="O432" s="497"/>
      <c r="P432" s="497"/>
      <c r="Q432" s="497"/>
      <c r="R432" s="497"/>
      <c r="S432" s="497"/>
      <c r="T432" s="497"/>
      <c r="U432" s="497"/>
      <c r="V432" s="497"/>
      <c r="W432" s="497"/>
      <c r="X432" s="497"/>
      <c r="Y432" s="498"/>
    </row>
    <row r="433" spans="1:25" ht="15" customHeight="1">
      <c r="A433" s="478"/>
      <c r="B433" s="499"/>
      <c r="C433" s="500"/>
      <c r="D433" s="501"/>
      <c r="E433" s="502"/>
      <c r="F433" s="487"/>
      <c r="G433" s="479"/>
      <c r="H433" s="479"/>
      <c r="I433" s="483"/>
      <c r="J433" s="495"/>
      <c r="K433" s="503"/>
      <c r="L433" s="626"/>
      <c r="M433" s="627"/>
      <c r="N433" s="16"/>
      <c r="O433" s="146" t="s">
        <v>92</v>
      </c>
      <c r="P433" s="504"/>
      <c r="Q433" s="504"/>
      <c r="R433" s="504"/>
      <c r="S433" s="504"/>
      <c r="T433" s="504"/>
      <c r="U433" s="504"/>
      <c r="V433" s="504"/>
      <c r="W433" s="504"/>
      <c r="X433" s="504"/>
      <c r="Y433" s="505"/>
    </row>
    <row r="434" spans="1:25" ht="15" customHeight="1" thickBot="1">
      <c r="A434" s="478"/>
      <c r="B434" s="492"/>
      <c r="C434" s="506"/>
      <c r="D434" s="494"/>
      <c r="E434" s="507"/>
      <c r="F434" s="487"/>
      <c r="G434" s="479"/>
      <c r="H434" s="479"/>
      <c r="I434" s="483"/>
      <c r="J434" s="508"/>
      <c r="K434" s="486"/>
      <c r="L434" s="626"/>
      <c r="M434" s="627"/>
      <c r="N434" s="16"/>
      <c r="O434" s="509"/>
      <c r="P434" s="509"/>
      <c r="Q434" s="509"/>
      <c r="R434" s="509"/>
      <c r="S434" s="509"/>
      <c r="T434" s="509"/>
      <c r="U434" s="509"/>
      <c r="V434" s="509"/>
      <c r="W434" s="504"/>
      <c r="X434" s="504"/>
      <c r="Y434" s="505"/>
    </row>
    <row r="435" spans="1:25" ht="15" customHeight="1" thickTop="1" thickBot="1">
      <c r="A435" s="478"/>
      <c r="B435" s="503"/>
      <c r="C435" s="510"/>
      <c r="D435" s="479"/>
      <c r="E435" s="479"/>
      <c r="F435" s="479"/>
      <c r="G435" s="479"/>
      <c r="H435" s="479"/>
      <c r="I435" s="483"/>
      <c r="J435" s="511"/>
      <c r="K435" s="503"/>
      <c r="L435" s="626"/>
      <c r="M435" s="627"/>
      <c r="N435" s="16"/>
      <c r="O435" s="825" t="s">
        <v>26</v>
      </c>
      <c r="P435" s="827" t="s">
        <v>203</v>
      </c>
      <c r="Q435" s="828"/>
      <c r="R435" s="828"/>
      <c r="S435" s="237"/>
      <c r="T435" s="946" t="s">
        <v>200</v>
      </c>
      <c r="U435" s="948" t="s">
        <v>201</v>
      </c>
      <c r="V435" s="948"/>
      <c r="W435" s="950"/>
      <c r="X435" s="951"/>
      <c r="Y435" s="952"/>
    </row>
    <row r="436" spans="1:25" ht="15" customHeight="1" thickBot="1">
      <c r="A436" s="478"/>
      <c r="B436" s="503"/>
      <c r="C436" s="510"/>
      <c r="D436" s="479"/>
      <c r="E436" s="479"/>
      <c r="F436" s="479"/>
      <c r="G436" s="479"/>
      <c r="H436" s="479"/>
      <c r="I436" s="483"/>
      <c r="J436" s="511"/>
      <c r="K436" s="503"/>
      <c r="L436" s="626"/>
      <c r="M436" s="627"/>
      <c r="N436" s="16"/>
      <c r="O436" s="826"/>
      <c r="P436" s="829"/>
      <c r="Q436" s="830"/>
      <c r="R436" s="830"/>
      <c r="S436" s="239"/>
      <c r="T436" s="947"/>
      <c r="U436" s="949"/>
      <c r="V436" s="949"/>
      <c r="W436" s="950"/>
      <c r="X436" s="951"/>
      <c r="Y436" s="952"/>
    </row>
    <row r="437" spans="1:25" ht="15" customHeight="1" thickTop="1" thickBot="1">
      <c r="A437" s="513"/>
      <c r="B437" s="514"/>
      <c r="C437" s="515"/>
      <c r="D437" s="516"/>
      <c r="E437" s="516"/>
      <c r="F437" s="516"/>
      <c r="G437" s="516"/>
      <c r="H437" s="516"/>
      <c r="I437" s="517"/>
      <c r="J437" s="518"/>
      <c r="K437" s="514"/>
      <c r="L437" s="519"/>
      <c r="M437" s="520"/>
      <c r="N437" s="16"/>
      <c r="O437" s="657"/>
      <c r="P437" s="658"/>
      <c r="Q437" s="659"/>
      <c r="R437" s="659"/>
      <c r="S437" s="521"/>
      <c r="T437" s="522"/>
      <c r="U437" s="674"/>
      <c r="V437" s="674"/>
      <c r="W437" s="647"/>
      <c r="X437" s="648"/>
      <c r="Y437" s="681"/>
    </row>
    <row r="438" spans="1:25" ht="15" customHeight="1" thickTop="1">
      <c r="A438" s="364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268"/>
      <c r="P438" s="269"/>
      <c r="Q438" s="300"/>
      <c r="R438" s="300"/>
      <c r="S438" s="524"/>
      <c r="T438" s="525"/>
      <c r="U438" s="675"/>
      <c r="V438" s="675"/>
      <c r="W438" s="647"/>
      <c r="X438" s="648"/>
      <c r="Y438" s="681"/>
    </row>
    <row r="439" spans="1:25" ht="15" customHeight="1">
      <c r="A439" s="527" t="s">
        <v>101</v>
      </c>
      <c r="B439" s="528"/>
      <c r="C439" s="528"/>
      <c r="D439" s="528"/>
      <c r="E439" s="528"/>
      <c r="F439" s="528"/>
      <c r="G439" s="528"/>
      <c r="H439" s="528"/>
      <c r="I439" s="16"/>
      <c r="J439" s="16"/>
      <c r="K439" s="16"/>
      <c r="L439" s="16"/>
      <c r="M439" s="16"/>
      <c r="N439" s="16"/>
      <c r="O439" s="664">
        <v>1</v>
      </c>
      <c r="P439" s="662" t="s">
        <v>42</v>
      </c>
      <c r="Q439" s="663"/>
      <c r="R439" s="300"/>
      <c r="S439" s="524"/>
      <c r="T439" s="557">
        <v>1</v>
      </c>
      <c r="U439" s="953" t="s">
        <v>103</v>
      </c>
      <c r="V439" s="954"/>
      <c r="W439" s="647"/>
      <c r="X439" s="648"/>
      <c r="Y439" s="681"/>
    </row>
    <row r="440" spans="1:25" ht="15" customHeight="1" thickBot="1">
      <c r="A440" s="529"/>
      <c r="B440" s="528"/>
      <c r="C440" s="528"/>
      <c r="D440" s="528"/>
      <c r="E440" s="528"/>
      <c r="F440" s="528"/>
      <c r="G440" s="528"/>
      <c r="H440" s="528"/>
      <c r="I440" s="16"/>
      <c r="J440" s="16"/>
      <c r="K440" s="16"/>
      <c r="L440" s="16"/>
      <c r="M440" s="16"/>
      <c r="N440" s="16"/>
      <c r="O440" s="664">
        <v>2</v>
      </c>
      <c r="P440" s="662" t="s">
        <v>205</v>
      </c>
      <c r="Q440" s="663"/>
      <c r="R440" s="300"/>
      <c r="S440" s="524"/>
      <c r="T440" s="558">
        <v>1</v>
      </c>
      <c r="U440" s="953" t="s">
        <v>103</v>
      </c>
      <c r="V440" s="954"/>
      <c r="W440" s="647"/>
      <c r="X440" s="648"/>
      <c r="Y440" s="681"/>
    </row>
    <row r="441" spans="1:25" ht="15" customHeight="1" thickTop="1">
      <c r="A441" s="839" t="s">
        <v>111</v>
      </c>
      <c r="B441" s="828"/>
      <c r="C441" s="828"/>
      <c r="D441" s="828"/>
      <c r="E441" s="828"/>
      <c r="F441" s="828"/>
      <c r="G441" s="828"/>
      <c r="H441" s="840"/>
      <c r="I441" s="827" t="s">
        <v>112</v>
      </c>
      <c r="J441" s="828"/>
      <c r="K441" s="645"/>
      <c r="L441" s="16"/>
      <c r="M441" s="16"/>
      <c r="N441" s="16"/>
      <c r="O441" s="664">
        <v>3</v>
      </c>
      <c r="P441" s="662" t="s">
        <v>206</v>
      </c>
      <c r="Q441" s="663"/>
      <c r="R441" s="300"/>
      <c r="S441" s="524"/>
      <c r="T441" s="557">
        <v>10</v>
      </c>
      <c r="U441" s="953" t="s">
        <v>103</v>
      </c>
      <c r="V441" s="954"/>
      <c r="W441" s="647"/>
      <c r="X441" s="648"/>
      <c r="Y441" s="681"/>
    </row>
    <row r="442" spans="1:25" ht="15" customHeight="1">
      <c r="A442" s="933"/>
      <c r="B442" s="934"/>
      <c r="C442" s="934"/>
      <c r="D442" s="934"/>
      <c r="E442" s="934"/>
      <c r="F442" s="934"/>
      <c r="G442" s="934"/>
      <c r="H442" s="935"/>
      <c r="I442" s="936"/>
      <c r="J442" s="934"/>
      <c r="K442" s="646"/>
      <c r="L442" s="16"/>
      <c r="M442" s="16"/>
      <c r="N442" s="16"/>
      <c r="O442" s="664">
        <v>4</v>
      </c>
      <c r="P442" s="662" t="s">
        <v>38</v>
      </c>
      <c r="Q442" s="663"/>
      <c r="R442" s="300"/>
      <c r="S442" s="524"/>
      <c r="T442" s="557">
        <v>10</v>
      </c>
      <c r="U442" s="953" t="s">
        <v>103</v>
      </c>
      <c r="V442" s="954"/>
      <c r="W442" s="647"/>
      <c r="X442" s="648"/>
      <c r="Y442" s="681"/>
    </row>
    <row r="443" spans="1:25" ht="15" customHeight="1">
      <c r="A443" s="667" t="s">
        <v>169</v>
      </c>
      <c r="B443" s="668"/>
      <c r="C443" s="668"/>
      <c r="D443" s="668"/>
      <c r="E443" s="668"/>
      <c r="F443" s="668"/>
      <c r="G443" s="668"/>
      <c r="H443" s="669"/>
      <c r="I443" s="295"/>
      <c r="J443" s="678"/>
      <c r="K443" s="549"/>
      <c r="L443" s="16"/>
      <c r="M443" s="16"/>
      <c r="N443" s="16"/>
      <c r="O443" s="664">
        <v>5</v>
      </c>
      <c r="P443" s="662" t="s">
        <v>207</v>
      </c>
      <c r="Q443" s="663"/>
      <c r="R443" s="300"/>
      <c r="S443" s="524"/>
      <c r="T443" s="557">
        <v>3</v>
      </c>
      <c r="U443" s="953" t="s">
        <v>103</v>
      </c>
      <c r="V443" s="954"/>
      <c r="W443" s="647"/>
      <c r="X443" s="648"/>
      <c r="Y443" s="681"/>
    </row>
    <row r="444" spans="1:25" ht="15" customHeight="1">
      <c r="A444" s="670" t="s">
        <v>122</v>
      </c>
      <c r="B444" s="663"/>
      <c r="C444" s="663"/>
      <c r="D444" s="663"/>
      <c r="E444" s="663"/>
      <c r="F444" s="663"/>
      <c r="G444" s="663"/>
      <c r="H444" s="671"/>
      <c r="I444" s="552">
        <v>1</v>
      </c>
      <c r="J444" s="679" t="s">
        <v>123</v>
      </c>
      <c r="K444" s="644"/>
      <c r="L444" s="16"/>
      <c r="M444" s="16"/>
      <c r="N444" s="16"/>
      <c r="O444" s="664">
        <v>6</v>
      </c>
      <c r="P444" s="662" t="s">
        <v>208</v>
      </c>
      <c r="Q444" s="663"/>
      <c r="R444" s="300"/>
      <c r="S444" s="524"/>
      <c r="T444" s="558">
        <v>1</v>
      </c>
      <c r="U444" s="953" t="s">
        <v>103</v>
      </c>
      <c r="V444" s="954"/>
      <c r="W444" s="647"/>
      <c r="X444" s="648"/>
      <c r="Y444" s="681"/>
    </row>
    <row r="445" spans="1:25" ht="15" customHeight="1">
      <c r="A445" s="670"/>
      <c r="B445" s="663"/>
      <c r="C445" s="663"/>
      <c r="D445" s="663"/>
      <c r="E445" s="663"/>
      <c r="F445" s="663"/>
      <c r="G445" s="663"/>
      <c r="H445" s="671"/>
      <c r="I445" s="552"/>
      <c r="J445" s="679"/>
      <c r="K445" s="644"/>
      <c r="L445" s="16"/>
      <c r="M445" s="16"/>
      <c r="N445" s="16"/>
      <c r="O445" s="664">
        <v>7</v>
      </c>
      <c r="P445" s="662" t="s">
        <v>209</v>
      </c>
      <c r="Q445" s="663"/>
      <c r="R445" s="300"/>
      <c r="S445" s="524"/>
      <c r="T445" s="557">
        <v>5</v>
      </c>
      <c r="U445" s="953" t="s">
        <v>103</v>
      </c>
      <c r="V445" s="954"/>
      <c r="W445" s="647"/>
      <c r="X445" s="648"/>
      <c r="Y445" s="681"/>
    </row>
    <row r="446" spans="1:25" ht="15" customHeight="1">
      <c r="A446" s="670" t="s">
        <v>153</v>
      </c>
      <c r="B446" s="663"/>
      <c r="C446" s="663"/>
      <c r="D446" s="663"/>
      <c r="E446" s="663"/>
      <c r="F446" s="663"/>
      <c r="G446" s="663"/>
      <c r="H446" s="671"/>
      <c r="I446" s="552"/>
      <c r="J446" s="679"/>
      <c r="K446" s="644"/>
      <c r="L446" s="16"/>
      <c r="M446" s="16"/>
      <c r="N446" s="16"/>
      <c r="O446" s="665"/>
      <c r="P446" s="660"/>
      <c r="Q446" s="660"/>
      <c r="R446" s="660"/>
      <c r="S446" s="533"/>
      <c r="T446" s="559"/>
      <c r="U446" s="676"/>
      <c r="V446" s="676"/>
      <c r="W446" s="647"/>
      <c r="X446" s="648"/>
      <c r="Y446" s="681"/>
    </row>
    <row r="447" spans="1:25" ht="15" customHeight="1" thickBot="1">
      <c r="A447" s="670" t="s">
        <v>154</v>
      </c>
      <c r="B447" s="663"/>
      <c r="C447" s="663"/>
      <c r="D447" s="663"/>
      <c r="E447" s="663"/>
      <c r="F447" s="663"/>
      <c r="G447" s="663"/>
      <c r="H447" s="671"/>
      <c r="I447" s="552">
        <v>1</v>
      </c>
      <c r="J447" s="679" t="s">
        <v>123</v>
      </c>
      <c r="K447" s="644"/>
      <c r="L447" s="16"/>
      <c r="M447" s="16"/>
      <c r="N447" s="16"/>
      <c r="O447" s="666" t="str">
        <f>IF(T447=0,"",O445+1)</f>
        <v/>
      </c>
      <c r="P447" s="661"/>
      <c r="Q447" s="661"/>
      <c r="R447" s="661"/>
      <c r="S447" s="464"/>
      <c r="T447" s="534"/>
      <c r="U447" s="677"/>
      <c r="V447" s="677"/>
      <c r="W447" s="647"/>
      <c r="X447" s="649"/>
      <c r="Y447" s="682"/>
    </row>
    <row r="448" spans="1:25" ht="15" customHeight="1" thickTop="1">
      <c r="A448" s="670" t="s">
        <v>155</v>
      </c>
      <c r="B448" s="663"/>
      <c r="C448" s="663"/>
      <c r="D448" s="663"/>
      <c r="E448" s="663"/>
      <c r="F448" s="663"/>
      <c r="G448" s="663"/>
      <c r="H448" s="671"/>
      <c r="I448" s="552"/>
      <c r="J448" s="679" t="s">
        <v>123</v>
      </c>
      <c r="K448" s="644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535"/>
    </row>
    <row r="449" spans="1:25" ht="15" customHeight="1">
      <c r="A449" s="670" t="s">
        <v>156</v>
      </c>
      <c r="B449" s="663"/>
      <c r="C449" s="663"/>
      <c r="D449" s="663"/>
      <c r="E449" s="663"/>
      <c r="F449" s="663"/>
      <c r="G449" s="663"/>
      <c r="H449" s="671"/>
      <c r="I449" s="552">
        <v>1</v>
      </c>
      <c r="J449" s="679" t="s">
        <v>123</v>
      </c>
      <c r="K449" s="644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535"/>
    </row>
    <row r="450" spans="1:25" ht="15" customHeight="1">
      <c r="A450" s="670"/>
      <c r="B450" s="663"/>
      <c r="C450" s="663"/>
      <c r="D450" s="663"/>
      <c r="E450" s="663"/>
      <c r="F450" s="663"/>
      <c r="G450" s="663"/>
      <c r="H450" s="671"/>
      <c r="I450" s="552"/>
      <c r="J450" s="679" t="s">
        <v>123</v>
      </c>
      <c r="K450" s="644"/>
      <c r="L450" s="16"/>
      <c r="M450" s="412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535"/>
    </row>
    <row r="451" spans="1:25" ht="15" customHeight="1">
      <c r="A451" s="670" t="s">
        <v>157</v>
      </c>
      <c r="B451" s="663"/>
      <c r="C451" s="663"/>
      <c r="D451" s="663"/>
      <c r="E451" s="663"/>
      <c r="F451" s="663"/>
      <c r="G451" s="663"/>
      <c r="H451" s="671"/>
      <c r="I451" s="552"/>
      <c r="J451" s="679"/>
      <c r="K451" s="644"/>
      <c r="L451" s="16"/>
      <c r="M451" s="412" t="s">
        <v>132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535"/>
    </row>
    <row r="452" spans="1:25" ht="15" customHeight="1" thickBot="1">
      <c r="A452" s="670" t="s">
        <v>158</v>
      </c>
      <c r="B452" s="663"/>
      <c r="C452" s="663"/>
      <c r="D452" s="663"/>
      <c r="E452" s="663"/>
      <c r="F452" s="663"/>
      <c r="G452" s="663"/>
      <c r="H452" s="671"/>
      <c r="I452" s="552">
        <v>1</v>
      </c>
      <c r="J452" s="679" t="s">
        <v>123</v>
      </c>
      <c r="K452" s="644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652"/>
      <c r="X452" s="652"/>
      <c r="Y452" s="653"/>
    </row>
    <row r="453" spans="1:25" ht="15" customHeight="1" thickTop="1">
      <c r="A453" s="670" t="s">
        <v>159</v>
      </c>
      <c r="B453" s="663"/>
      <c r="C453" s="663"/>
      <c r="D453" s="663"/>
      <c r="E453" s="663"/>
      <c r="F453" s="663"/>
      <c r="G453" s="663"/>
      <c r="H453" s="671"/>
      <c r="I453" s="552">
        <v>1</v>
      </c>
      <c r="J453" s="679" t="s">
        <v>123</v>
      </c>
      <c r="K453" s="644"/>
      <c r="L453" s="16"/>
      <c r="M453" s="937" t="s">
        <v>26</v>
      </c>
      <c r="N453" s="827" t="s">
        <v>136</v>
      </c>
      <c r="O453" s="828"/>
      <c r="P453" s="840"/>
      <c r="Q453" s="943" t="s">
        <v>137</v>
      </c>
      <c r="R453" s="943" t="s">
        <v>25</v>
      </c>
      <c r="S453" s="395"/>
      <c r="T453" s="987" t="s">
        <v>195</v>
      </c>
      <c r="U453" s="988"/>
      <c r="V453" s="989"/>
      <c r="W453" s="654"/>
      <c r="X453" s="655"/>
      <c r="Y453" s="683"/>
    </row>
    <row r="454" spans="1:25" ht="15" customHeight="1" thickBot="1">
      <c r="A454" s="670" t="s">
        <v>160</v>
      </c>
      <c r="B454" s="663"/>
      <c r="C454" s="663"/>
      <c r="D454" s="663"/>
      <c r="E454" s="663"/>
      <c r="F454" s="663"/>
      <c r="G454" s="663"/>
      <c r="H454" s="671"/>
      <c r="I454" s="552">
        <v>0</v>
      </c>
      <c r="J454" s="679" t="s">
        <v>123</v>
      </c>
      <c r="K454" s="644"/>
      <c r="L454" s="16"/>
      <c r="M454" s="938"/>
      <c r="N454" s="936"/>
      <c r="O454" s="934"/>
      <c r="P454" s="935"/>
      <c r="Q454" s="944"/>
      <c r="R454" s="944"/>
      <c r="S454" s="710"/>
      <c r="T454" s="990"/>
      <c r="U454" s="991"/>
      <c r="V454" s="992"/>
      <c r="W454" s="654"/>
      <c r="X454" s="655"/>
      <c r="Y454" s="683"/>
    </row>
    <row r="455" spans="1:25" ht="15" customHeight="1" thickTop="1">
      <c r="A455" s="670" t="s">
        <v>161</v>
      </c>
      <c r="B455" s="663"/>
      <c r="C455" s="663"/>
      <c r="D455" s="663"/>
      <c r="E455" s="663"/>
      <c r="F455" s="663"/>
      <c r="G455" s="663"/>
      <c r="H455" s="671"/>
      <c r="I455" s="552">
        <v>1</v>
      </c>
      <c r="J455" s="679" t="s">
        <v>123</v>
      </c>
      <c r="K455" s="644"/>
      <c r="L455" s="16"/>
      <c r="M455" s="939"/>
      <c r="N455" s="940"/>
      <c r="O455" s="941"/>
      <c r="P455" s="942"/>
      <c r="Q455" s="945"/>
      <c r="R455" s="945"/>
      <c r="S455" s="656"/>
      <c r="T455" s="993" t="s">
        <v>204</v>
      </c>
      <c r="U455" s="994"/>
      <c r="V455" s="995"/>
      <c r="W455" s="650"/>
      <c r="X455" s="651"/>
      <c r="Y455" s="684"/>
    </row>
    <row r="456" spans="1:25" ht="15" customHeight="1">
      <c r="A456" s="670" t="s">
        <v>162</v>
      </c>
      <c r="B456" s="663"/>
      <c r="C456" s="663"/>
      <c r="D456" s="663"/>
      <c r="E456" s="663"/>
      <c r="F456" s="663"/>
      <c r="G456" s="663"/>
      <c r="H456" s="671"/>
      <c r="I456" s="552"/>
      <c r="J456" s="679" t="s">
        <v>123</v>
      </c>
      <c r="K456" s="644"/>
      <c r="L456" s="16"/>
      <c r="M456" s="537"/>
      <c r="N456" s="421"/>
      <c r="O456" s="421"/>
      <c r="P456" s="422"/>
      <c r="Q456" s="422"/>
      <c r="R456" s="538"/>
      <c r="S456" s="422"/>
      <c r="T456" s="421"/>
      <c r="U456" s="421"/>
      <c r="V456" s="421"/>
      <c r="W456" s="645"/>
      <c r="X456" s="652"/>
      <c r="Y456" s="653"/>
    </row>
    <row r="457" spans="1:25" ht="15" customHeight="1" thickBot="1">
      <c r="A457" s="670"/>
      <c r="B457" s="663"/>
      <c r="C457" s="663"/>
      <c r="D457" s="663"/>
      <c r="E457" s="663"/>
      <c r="F457" s="672"/>
      <c r="G457" s="672"/>
      <c r="H457" s="673"/>
      <c r="I457" s="560"/>
      <c r="J457" s="679"/>
      <c r="K457" s="644"/>
      <c r="L457" s="16"/>
      <c r="M457" s="539"/>
      <c r="N457" s="314"/>
      <c r="O457" s="314"/>
      <c r="P457" s="315"/>
      <c r="Q457" s="315"/>
      <c r="R457" s="540"/>
      <c r="S457" s="315"/>
      <c r="T457" s="314"/>
      <c r="U457" s="314"/>
      <c r="V457" s="314"/>
      <c r="W457" s="549"/>
      <c r="X457" s="16"/>
      <c r="Y457" s="535"/>
    </row>
    <row r="458" spans="1:25" ht="15" customHeight="1" thickTop="1">
      <c r="A458" s="347"/>
      <c r="B458" s="348"/>
      <c r="C458" s="348"/>
      <c r="D458" s="348"/>
      <c r="E458" s="348"/>
      <c r="F458" s="349"/>
      <c r="G458" s="349"/>
      <c r="H458" s="349"/>
      <c r="I458" s="350"/>
      <c r="J458" s="351"/>
      <c r="K458" s="542"/>
      <c r="L458" s="16"/>
      <c r="M458" s="539"/>
      <c r="N458" s="314"/>
      <c r="O458" s="314"/>
      <c r="P458" s="315"/>
      <c r="Q458" s="315"/>
      <c r="R458" s="540"/>
      <c r="S458" s="315"/>
      <c r="T458" s="314"/>
      <c r="U458" s="314"/>
      <c r="V458" s="314"/>
      <c r="W458" s="549"/>
      <c r="X458" s="16"/>
      <c r="Y458" s="535"/>
    </row>
    <row r="459" spans="1:25" ht="15" customHeight="1">
      <c r="A459" s="353"/>
      <c r="B459" s="339"/>
      <c r="C459" s="339"/>
      <c r="D459" s="339"/>
      <c r="E459" s="339"/>
      <c r="F459" s="16"/>
      <c r="G459" s="16"/>
      <c r="H459" s="16"/>
      <c r="I459" s="340"/>
      <c r="J459" s="354"/>
      <c r="K459" s="542"/>
      <c r="L459" s="16"/>
      <c r="M459" s="539"/>
      <c r="N459" s="314"/>
      <c r="O459" s="314"/>
      <c r="P459" s="315"/>
      <c r="Q459" s="315"/>
      <c r="R459" s="540"/>
      <c r="S459" s="315"/>
      <c r="T459" s="314"/>
      <c r="U459" s="314"/>
      <c r="V459" s="314"/>
      <c r="W459" s="549"/>
      <c r="X459" s="16"/>
      <c r="Y459" s="535"/>
    </row>
    <row r="460" spans="1:25" ht="15" customHeight="1">
      <c r="A460" s="353"/>
      <c r="B460" s="339"/>
      <c r="C460" s="339"/>
      <c r="D460" s="339"/>
      <c r="E460" s="339"/>
      <c r="F460" s="16"/>
      <c r="G460" s="16"/>
      <c r="H460" s="16"/>
      <c r="I460" s="340"/>
      <c r="J460" s="354"/>
      <c r="K460" s="542"/>
      <c r="L460" s="16"/>
      <c r="M460" s="539"/>
      <c r="N460" s="314"/>
      <c r="O460" s="314"/>
      <c r="P460" s="315"/>
      <c r="Q460" s="315"/>
      <c r="R460" s="540"/>
      <c r="S460" s="315"/>
      <c r="T460" s="314"/>
      <c r="U460" s="314"/>
      <c r="V460" s="314"/>
      <c r="W460" s="549"/>
      <c r="X460" s="16"/>
      <c r="Y460" s="535"/>
    </row>
    <row r="461" spans="1:25" ht="15" customHeight="1">
      <c r="A461" s="353"/>
      <c r="B461" s="339"/>
      <c r="C461" s="339"/>
      <c r="D461" s="339"/>
      <c r="E461" s="339"/>
      <c r="F461" s="16"/>
      <c r="G461" s="16"/>
      <c r="H461" s="16"/>
      <c r="I461" s="340"/>
      <c r="J461" s="354"/>
      <c r="K461" s="542"/>
      <c r="L461" s="16"/>
      <c r="M461" s="539"/>
      <c r="N461" s="314"/>
      <c r="O461" s="314"/>
      <c r="P461" s="315"/>
      <c r="Q461" s="315"/>
      <c r="R461" s="540"/>
      <c r="S461" s="315"/>
      <c r="T461" s="314"/>
      <c r="U461" s="314"/>
      <c r="V461" s="314"/>
      <c r="W461" s="549"/>
      <c r="X461" s="16"/>
      <c r="Y461" s="535"/>
    </row>
    <row r="462" spans="1:25" ht="15" customHeight="1" thickBot="1">
      <c r="A462" s="543"/>
      <c r="B462" s="16"/>
      <c r="C462" s="16"/>
      <c r="D462" s="16"/>
      <c r="E462" s="16"/>
      <c r="F462" s="16"/>
      <c r="G462" s="16"/>
      <c r="H462" s="16"/>
      <c r="I462" s="544"/>
      <c r="J462" s="545"/>
      <c r="K462" s="542"/>
      <c r="L462" s="16"/>
      <c r="M462" s="546"/>
      <c r="N462" s="464"/>
      <c r="O462" s="464"/>
      <c r="P462" s="547"/>
      <c r="Q462" s="547"/>
      <c r="R462" s="548"/>
      <c r="S462" s="547"/>
      <c r="T462" s="464"/>
      <c r="U462" s="464"/>
      <c r="V462" s="464"/>
      <c r="W462" s="549"/>
      <c r="X462" s="16"/>
      <c r="Y462" s="535"/>
    </row>
    <row r="463" spans="1:25" ht="15" customHeight="1" thickTop="1">
      <c r="A463" s="549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685"/>
      <c r="U463" s="16"/>
      <c r="V463" s="16"/>
      <c r="W463" s="16"/>
      <c r="X463" s="16"/>
      <c r="Y463" s="535"/>
    </row>
    <row r="464" spans="1:25" ht="15" customHeight="1">
      <c r="A464" s="527" t="s">
        <v>147</v>
      </c>
      <c r="B464" s="528"/>
      <c r="C464" s="528"/>
      <c r="D464" s="528"/>
      <c r="E464" s="528"/>
      <c r="F464" s="528"/>
      <c r="G464" s="528"/>
      <c r="H464" s="528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535"/>
    </row>
    <row r="465" spans="1:25" ht="15" customHeight="1" thickBot="1">
      <c r="A465" s="550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535"/>
    </row>
    <row r="466" spans="1:25" ht="15" customHeight="1" thickTop="1">
      <c r="A466" s="638"/>
      <c r="B466" s="639"/>
      <c r="C466" s="639"/>
      <c r="D466" s="639"/>
      <c r="E466" s="639"/>
      <c r="F466" s="639"/>
      <c r="G466" s="640"/>
      <c r="H466" s="930" t="s">
        <v>148</v>
      </c>
      <c r="I466" s="930"/>
      <c r="J466" s="930"/>
      <c r="K466" s="930"/>
      <c r="L466" s="930"/>
      <c r="M466" s="930"/>
      <c r="N466" s="930"/>
      <c r="O466" s="930"/>
      <c r="P466" s="930"/>
      <c r="Q466" s="930"/>
      <c r="R466" s="930"/>
      <c r="S466" s="640"/>
      <c r="T466" s="931" t="s">
        <v>149</v>
      </c>
      <c r="U466" s="930"/>
      <c r="V466" s="930"/>
      <c r="W466" s="930"/>
      <c r="X466" s="930"/>
      <c r="Y466" s="932"/>
    </row>
    <row r="467" spans="1:25" ht="54.75" customHeight="1">
      <c r="A467" s="369" t="s">
        <v>150</v>
      </c>
      <c r="B467" s="370"/>
      <c r="C467" s="370"/>
      <c r="D467" s="370"/>
      <c r="E467" s="370"/>
      <c r="F467" s="370"/>
      <c r="G467" s="371"/>
      <c r="H467" s="370"/>
      <c r="I467" s="370"/>
      <c r="J467" s="370"/>
      <c r="K467" s="370"/>
      <c r="L467" s="370"/>
      <c r="M467" s="370"/>
      <c r="N467" s="370"/>
      <c r="O467" s="370"/>
      <c r="P467" s="370"/>
      <c r="Q467" s="370"/>
      <c r="R467" s="370"/>
      <c r="S467" s="370"/>
      <c r="T467" s="372" t="s">
        <v>151</v>
      </c>
      <c r="U467" s="370"/>
      <c r="V467" s="370"/>
      <c r="W467" s="370"/>
      <c r="X467" s="370"/>
      <c r="Y467" s="373"/>
    </row>
    <row r="468" spans="1:25" ht="54.75" customHeight="1">
      <c r="A468" s="374" t="s">
        <v>163</v>
      </c>
      <c r="B468" s="375"/>
      <c r="C468" s="375"/>
      <c r="D468" s="375"/>
      <c r="E468" s="375"/>
      <c r="F468" s="375"/>
      <c r="G468" s="376"/>
      <c r="H468" s="375"/>
      <c r="I468" s="375"/>
      <c r="J468" s="375"/>
      <c r="K468" s="375"/>
      <c r="L468" s="375"/>
      <c r="M468" s="375"/>
      <c r="N468" s="375"/>
      <c r="O468" s="375"/>
      <c r="P468" s="375"/>
      <c r="Q468" s="375"/>
      <c r="R468" s="375"/>
      <c r="S468" s="375"/>
      <c r="T468" s="377" t="s">
        <v>151</v>
      </c>
      <c r="U468" s="375"/>
      <c r="V468" s="375"/>
      <c r="W468" s="375"/>
      <c r="X468" s="375"/>
      <c r="Y468" s="378"/>
    </row>
    <row r="469" spans="1:25" ht="54.75" customHeight="1" thickBot="1">
      <c r="A469" s="385" t="s">
        <v>164</v>
      </c>
      <c r="B469" s="379"/>
      <c r="C469" s="379"/>
      <c r="D469" s="379"/>
      <c r="E469" s="379"/>
      <c r="F469" s="379"/>
      <c r="G469" s="380"/>
      <c r="H469" s="379"/>
      <c r="I469" s="379"/>
      <c r="J469" s="379"/>
      <c r="K469" s="379"/>
      <c r="L469" s="379"/>
      <c r="M469" s="379"/>
      <c r="N469" s="379"/>
      <c r="O469" s="379"/>
      <c r="P469" s="379"/>
      <c r="Q469" s="379"/>
      <c r="R469" s="379"/>
      <c r="S469" s="379"/>
      <c r="T469" s="381"/>
      <c r="U469" s="379"/>
      <c r="V469" s="379"/>
      <c r="W469" s="379"/>
      <c r="X469" s="379"/>
      <c r="Y469" s="382"/>
    </row>
    <row r="470" spans="1:25" ht="15" customHeight="1" thickTop="1">
      <c r="A470" s="1001" t="s">
        <v>165</v>
      </c>
      <c r="B470" s="1002"/>
      <c r="C470" s="1002"/>
      <c r="D470" s="1002"/>
      <c r="E470" s="1002"/>
      <c r="F470" s="1002"/>
      <c r="G470" s="1002"/>
      <c r="H470" s="1002"/>
      <c r="I470" s="1002"/>
      <c r="J470" s="1002"/>
      <c r="K470" s="1002"/>
      <c r="L470" s="1002"/>
      <c r="M470" s="1003"/>
      <c r="N470" s="904" t="s">
        <v>1</v>
      </c>
      <c r="O470" s="977"/>
      <c r="P470" s="977"/>
      <c r="Q470" s="978"/>
      <c r="R470" s="910" t="s">
        <v>2</v>
      </c>
      <c r="S470" s="977"/>
      <c r="T470" s="977"/>
      <c r="U470" s="977"/>
      <c r="V470" s="977"/>
      <c r="W470" s="977"/>
      <c r="X470" s="977"/>
      <c r="Y470" s="978"/>
    </row>
    <row r="471" spans="1:25" ht="15" customHeight="1">
      <c r="A471" s="919" t="s">
        <v>166</v>
      </c>
      <c r="B471" s="920"/>
      <c r="C471" s="920"/>
      <c r="D471" s="920"/>
      <c r="E471" s="920"/>
      <c r="F471" s="920"/>
      <c r="G471" s="920"/>
      <c r="H471" s="920"/>
      <c r="I471" s="920"/>
      <c r="J471" s="920"/>
      <c r="K471" s="920"/>
      <c r="L471" s="920"/>
      <c r="M471" s="921"/>
      <c r="N471" s="972"/>
      <c r="O471" s="971"/>
      <c r="P471" s="971"/>
      <c r="Q471" s="975"/>
      <c r="R471" s="972"/>
      <c r="S471" s="971"/>
      <c r="T471" s="971"/>
      <c r="U471" s="971"/>
      <c r="V471" s="971"/>
      <c r="W471" s="971"/>
      <c r="X471" s="971"/>
      <c r="Y471" s="975"/>
    </row>
    <row r="472" spans="1:25" ht="15" customHeight="1" thickBot="1">
      <c r="A472" s="922"/>
      <c r="B472" s="996"/>
      <c r="C472" s="996"/>
      <c r="D472" s="996"/>
      <c r="E472" s="996"/>
      <c r="F472" s="996"/>
      <c r="G472" s="996"/>
      <c r="H472" s="996"/>
      <c r="I472" s="996"/>
      <c r="J472" s="996"/>
      <c r="K472" s="996"/>
      <c r="L472" s="996"/>
      <c r="M472" s="924"/>
      <c r="N472" s="972"/>
      <c r="O472" s="971"/>
      <c r="P472" s="971"/>
      <c r="Q472" s="975"/>
      <c r="R472" s="973"/>
      <c r="S472" s="974"/>
      <c r="T472" s="974"/>
      <c r="U472" s="974"/>
      <c r="V472" s="974"/>
      <c r="W472" s="974"/>
      <c r="X472" s="974"/>
      <c r="Y472" s="976"/>
    </row>
    <row r="473" spans="1:25" ht="15" customHeight="1" thickTop="1">
      <c r="A473" s="1009" t="s">
        <v>167</v>
      </c>
      <c r="B473" s="1010"/>
      <c r="C473" s="1010"/>
      <c r="D473" s="1010"/>
      <c r="E473" s="1010"/>
      <c r="F473" s="1010"/>
      <c r="G473" s="1010"/>
      <c r="H473" s="1010"/>
      <c r="I473" s="1010"/>
      <c r="J473" s="1010"/>
      <c r="K473" s="1010"/>
      <c r="L473" s="1010"/>
      <c r="M473" s="1011"/>
      <c r="N473" s="882" t="s">
        <v>4</v>
      </c>
      <c r="O473" s="971"/>
      <c r="P473" s="886">
        <f>P395+1</f>
        <v>42190</v>
      </c>
      <c r="Q473" s="975"/>
      <c r="R473" s="890" t="s">
        <v>152</v>
      </c>
      <c r="S473" s="977"/>
      <c r="T473" s="977"/>
      <c r="U473" s="977"/>
      <c r="V473" s="977"/>
      <c r="W473" s="977"/>
      <c r="X473" s="977"/>
      <c r="Y473" s="978"/>
    </row>
    <row r="474" spans="1:25" ht="15" customHeight="1">
      <c r="A474" s="1009" t="s">
        <v>168</v>
      </c>
      <c r="B474" s="1010"/>
      <c r="C474" s="1010"/>
      <c r="D474" s="1010"/>
      <c r="E474" s="1010"/>
      <c r="F474" s="1010"/>
      <c r="G474" s="1010"/>
      <c r="H474" s="1010"/>
      <c r="I474" s="1010"/>
      <c r="J474" s="1010"/>
      <c r="K474" s="1010"/>
      <c r="L474" s="1010"/>
      <c r="M474" s="1011"/>
      <c r="N474" s="972"/>
      <c r="O474" s="971"/>
      <c r="P474" s="971"/>
      <c r="Q474" s="975"/>
      <c r="R474" s="972"/>
      <c r="S474" s="971"/>
      <c r="T474" s="971"/>
      <c r="U474" s="971"/>
      <c r="V474" s="971"/>
      <c r="W474" s="971"/>
      <c r="X474" s="971"/>
      <c r="Y474" s="975"/>
    </row>
    <row r="475" spans="1:25" ht="15" customHeight="1" thickBot="1">
      <c r="A475" s="8"/>
      <c r="B475" s="9"/>
      <c r="C475" s="9"/>
      <c r="D475" s="9"/>
      <c r="E475" s="406"/>
      <c r="F475" s="9"/>
      <c r="G475" s="9"/>
      <c r="H475" s="11"/>
      <c r="I475" s="12"/>
      <c r="J475" s="12"/>
      <c r="K475" s="12"/>
      <c r="L475" s="12"/>
      <c r="M475" s="13"/>
      <c r="N475" s="973"/>
      <c r="O475" s="974"/>
      <c r="P475" s="974"/>
      <c r="Q475" s="976"/>
      <c r="R475" s="973"/>
      <c r="S475" s="974"/>
      <c r="T475" s="974"/>
      <c r="U475" s="974"/>
      <c r="V475" s="974"/>
      <c r="W475" s="974"/>
      <c r="X475" s="974"/>
      <c r="Y475" s="976"/>
    </row>
    <row r="476" spans="1:25" ht="15" customHeight="1" thickTop="1">
      <c r="A476" s="407"/>
      <c r="B476" s="408"/>
      <c r="C476" s="408"/>
      <c r="D476" s="408"/>
      <c r="E476" s="408"/>
      <c r="F476" s="408"/>
      <c r="G476" s="408"/>
      <c r="H476" s="408"/>
      <c r="I476" s="408"/>
      <c r="J476" s="408"/>
      <c r="K476" s="408"/>
      <c r="L476" s="408"/>
      <c r="M476" s="408"/>
      <c r="N476" s="408"/>
      <c r="O476" s="408"/>
      <c r="P476" s="408"/>
      <c r="Q476" s="408"/>
      <c r="R476" s="409"/>
      <c r="S476" s="408"/>
      <c r="T476" s="408"/>
      <c r="U476" s="408"/>
      <c r="V476" s="408"/>
      <c r="W476" s="410"/>
      <c r="X476" s="408"/>
      <c r="Y476" s="411"/>
    </row>
    <row r="477" spans="1:25" ht="15" customHeight="1">
      <c r="A477" s="145" t="s">
        <v>15</v>
      </c>
      <c r="B477" s="408"/>
      <c r="C477" s="408"/>
      <c r="D477" s="408"/>
      <c r="E477" s="408"/>
      <c r="F477" s="408"/>
      <c r="G477" s="408"/>
      <c r="H477" s="408"/>
      <c r="I477" s="408"/>
      <c r="J477" s="408"/>
      <c r="K477" s="408"/>
      <c r="L477" s="408"/>
      <c r="M477" s="408"/>
      <c r="N477" s="408"/>
      <c r="O477" s="412" t="s">
        <v>16</v>
      </c>
      <c r="P477" s="408"/>
      <c r="Q477" s="408"/>
      <c r="R477" s="408"/>
      <c r="S477" s="408"/>
      <c r="T477" s="408"/>
      <c r="U477" s="408"/>
      <c r="V477" s="408"/>
      <c r="W477" s="410"/>
      <c r="X477" s="408"/>
      <c r="Y477" s="411"/>
    </row>
    <row r="478" spans="1:25" ht="15" customHeight="1" thickBot="1">
      <c r="A478" s="149"/>
      <c r="B478" s="408"/>
      <c r="C478" s="408"/>
      <c r="D478" s="408"/>
      <c r="E478" s="408"/>
      <c r="F478" s="408"/>
      <c r="G478" s="408"/>
      <c r="H478" s="408"/>
      <c r="I478" s="408"/>
      <c r="J478" s="408"/>
      <c r="K478" s="408"/>
      <c r="L478" s="408"/>
      <c r="M478" s="408"/>
      <c r="N478" s="408"/>
      <c r="O478" s="412"/>
      <c r="P478" s="408"/>
      <c r="Q478" s="408"/>
      <c r="R478" s="408"/>
      <c r="S478" s="408"/>
      <c r="T478" s="408"/>
      <c r="U478" s="408"/>
      <c r="V478" s="408"/>
      <c r="W478" s="408"/>
      <c r="X478" s="408"/>
      <c r="Y478" s="414"/>
    </row>
    <row r="479" spans="1:25" ht="36.75" customHeight="1" thickTop="1" thickBot="1">
      <c r="A479" s="979" t="s">
        <v>179</v>
      </c>
      <c r="B479" s="980"/>
      <c r="C479" s="981" t="s">
        <v>23</v>
      </c>
      <c r="D479" s="982"/>
      <c r="E479" s="982"/>
      <c r="F479" s="982"/>
      <c r="G479" s="982"/>
      <c r="H479" s="982"/>
      <c r="I479" s="983"/>
      <c r="J479" s="981" t="s">
        <v>24</v>
      </c>
      <c r="K479" s="983"/>
      <c r="L479" s="981" t="s">
        <v>25</v>
      </c>
      <c r="M479" s="984"/>
      <c r="N479" s="146"/>
      <c r="O479" s="394" t="s">
        <v>26</v>
      </c>
      <c r="P479" s="981" t="s">
        <v>199</v>
      </c>
      <c r="Q479" s="982"/>
      <c r="R479" s="983"/>
      <c r="S479" s="718"/>
      <c r="T479" s="396" t="s">
        <v>112</v>
      </c>
      <c r="U479" s="981" t="s">
        <v>201</v>
      </c>
      <c r="V479" s="983"/>
      <c r="W479" s="981" t="s">
        <v>202</v>
      </c>
      <c r="X479" s="982"/>
      <c r="Y479" s="984"/>
    </row>
    <row r="480" spans="1:25" ht="15" customHeight="1" thickTop="1">
      <c r="A480" s="415"/>
      <c r="B480" s="416"/>
      <c r="C480" s="417"/>
      <c r="D480" s="418"/>
      <c r="E480" s="418"/>
      <c r="F480" s="418"/>
      <c r="G480" s="418"/>
      <c r="H480" s="418"/>
      <c r="I480" s="418"/>
      <c r="J480" s="688">
        <v>0.13997000000000001</v>
      </c>
      <c r="K480" s="419"/>
      <c r="L480" s="370"/>
      <c r="M480" s="373"/>
      <c r="N480" s="16"/>
      <c r="O480" s="420"/>
      <c r="P480" s="372"/>
      <c r="Q480" s="421"/>
      <c r="R480" s="422"/>
      <c r="S480" s="423"/>
      <c r="T480" s="416"/>
      <c r="U480" s="424"/>
      <c r="V480" s="425"/>
      <c r="W480" s="426"/>
      <c r="X480" s="427"/>
      <c r="Y480" s="428"/>
    </row>
    <row r="481" spans="1:25" ht="15" customHeight="1">
      <c r="A481" s="1049" t="s">
        <v>220</v>
      </c>
      <c r="B481" s="1050"/>
      <c r="C481" s="398" t="s">
        <v>176</v>
      </c>
      <c r="D481" s="401"/>
      <c r="E481" s="402"/>
      <c r="F481" s="402"/>
      <c r="G481" s="402"/>
      <c r="H481" s="402"/>
      <c r="I481" s="402"/>
      <c r="J481" s="705">
        <f>'[7]M.(10)'!$Q$20*J480</f>
        <v>1.1095046780400002</v>
      </c>
      <c r="K481" s="719" t="s">
        <v>193</v>
      </c>
      <c r="L481" s="1025"/>
      <c r="M481" s="1026"/>
      <c r="N481" s="16"/>
      <c r="O481" s="641">
        <v>1</v>
      </c>
      <c r="P481" s="555" t="s">
        <v>37</v>
      </c>
      <c r="Q481" s="551"/>
      <c r="R481" s="551"/>
      <c r="S481" s="552"/>
      <c r="T481" s="553">
        <v>1</v>
      </c>
      <c r="U481" s="957" t="s">
        <v>185</v>
      </c>
      <c r="V481" s="958"/>
      <c r="W481" s="959" t="s">
        <v>186</v>
      </c>
      <c r="X481" s="960"/>
      <c r="Y481" s="961"/>
    </row>
    <row r="482" spans="1:25" ht="15" customHeight="1">
      <c r="A482" s="1045" t="s">
        <v>219</v>
      </c>
      <c r="B482" s="1046"/>
      <c r="C482" s="637" t="s">
        <v>211</v>
      </c>
      <c r="D482" s="401"/>
      <c r="E482" s="402"/>
      <c r="F482" s="402"/>
      <c r="G482" s="402"/>
      <c r="H482" s="402"/>
      <c r="I482" s="402"/>
      <c r="J482" s="705">
        <f>'[7]M.(10)'!$Q$24*J480</f>
        <v>206.40504825851761</v>
      </c>
      <c r="K482" s="719" t="s">
        <v>194</v>
      </c>
      <c r="L482" s="711"/>
      <c r="M482" s="712"/>
      <c r="N482" s="433"/>
      <c r="O482" s="641">
        <v>2</v>
      </c>
      <c r="P482" s="680" t="s">
        <v>188</v>
      </c>
      <c r="Q482" s="554"/>
      <c r="R482" s="554"/>
      <c r="S482" s="552"/>
      <c r="T482" s="553">
        <v>1</v>
      </c>
      <c r="U482" s="957" t="s">
        <v>185</v>
      </c>
      <c r="V482" s="958"/>
      <c r="W482" s="959" t="s">
        <v>186</v>
      </c>
      <c r="X482" s="960"/>
      <c r="Y482" s="961"/>
    </row>
    <row r="483" spans="1:25" ht="15" customHeight="1">
      <c r="A483" s="1045" t="s">
        <v>218</v>
      </c>
      <c r="B483" s="1046"/>
      <c r="C483" s="637" t="s">
        <v>181</v>
      </c>
      <c r="D483" s="401"/>
      <c r="E483" s="402"/>
      <c r="F483" s="402"/>
      <c r="G483" s="402"/>
      <c r="H483" s="402"/>
      <c r="I483" s="402"/>
      <c r="J483" s="705">
        <f>'[7]M.(10)'!$Q$27*J480</f>
        <v>95.027190166250008</v>
      </c>
      <c r="K483" s="719" t="s">
        <v>215</v>
      </c>
      <c r="L483" s="711"/>
      <c r="M483" s="712"/>
      <c r="N483" s="433"/>
      <c r="O483" s="641">
        <v>3</v>
      </c>
      <c r="P483" s="556" t="s">
        <v>187</v>
      </c>
      <c r="Q483" s="554"/>
      <c r="R483" s="554"/>
      <c r="S483" s="552"/>
      <c r="T483" s="553">
        <v>1</v>
      </c>
      <c r="U483" s="957" t="s">
        <v>185</v>
      </c>
      <c r="V483" s="958"/>
      <c r="W483" s="959" t="s">
        <v>186</v>
      </c>
      <c r="X483" s="960"/>
      <c r="Y483" s="961"/>
    </row>
    <row r="484" spans="1:25" ht="15" customHeight="1">
      <c r="A484" s="1045" t="s">
        <v>222</v>
      </c>
      <c r="B484" s="1046"/>
      <c r="C484" s="637" t="s">
        <v>54</v>
      </c>
      <c r="D484" s="401"/>
      <c r="E484" s="402"/>
      <c r="F484" s="402"/>
      <c r="G484" s="402"/>
      <c r="H484" s="402"/>
      <c r="I484" s="402"/>
      <c r="J484" s="706">
        <f>'[7]M.(10)'!$Q$28*J480</f>
        <v>213.80417500000001</v>
      </c>
      <c r="K484" s="719" t="s">
        <v>194</v>
      </c>
      <c r="L484" s="711"/>
      <c r="M484" s="712"/>
      <c r="N484" s="433"/>
      <c r="O484" s="641">
        <v>4</v>
      </c>
      <c r="P484" s="583" t="s">
        <v>191</v>
      </c>
      <c r="Q484" s="584"/>
      <c r="R484" s="584"/>
      <c r="S484" s="552"/>
      <c r="T484" s="585">
        <v>5</v>
      </c>
      <c r="U484" s="957" t="s">
        <v>185</v>
      </c>
      <c r="V484" s="958"/>
      <c r="W484" s="959" t="s">
        <v>186</v>
      </c>
      <c r="X484" s="960"/>
      <c r="Y484" s="961"/>
    </row>
    <row r="485" spans="1:25" ht="15" customHeight="1">
      <c r="A485" s="1047" t="s">
        <v>223</v>
      </c>
      <c r="B485" s="1048"/>
      <c r="C485" s="696" t="s">
        <v>217</v>
      </c>
      <c r="D485" s="697"/>
      <c r="E485" s="698"/>
      <c r="F485" s="698"/>
      <c r="G485" s="698"/>
      <c r="H485" s="698"/>
      <c r="I485" s="698"/>
      <c r="J485" s="707">
        <f>'[7]M.(10)'!$Q$34*J480</f>
        <v>61.005554979199999</v>
      </c>
      <c r="K485" s="719" t="s">
        <v>215</v>
      </c>
      <c r="L485" s="999"/>
      <c r="M485" s="1000"/>
      <c r="N485" s="442"/>
      <c r="O485" s="642"/>
      <c r="P485" s="587"/>
      <c r="Q485" s="588"/>
      <c r="R485" s="589"/>
      <c r="S485" s="590"/>
      <c r="T485" s="591"/>
      <c r="U485" s="957"/>
      <c r="V485" s="958"/>
      <c r="W485" s="959"/>
      <c r="X485" s="960"/>
      <c r="Y485" s="961"/>
    </row>
    <row r="486" spans="1:25" ht="15" customHeight="1">
      <c r="A486" s="1047" t="s">
        <v>224</v>
      </c>
      <c r="B486" s="1048"/>
      <c r="C486" s="696" t="s">
        <v>74</v>
      </c>
      <c r="D486" s="697"/>
      <c r="E486" s="698"/>
      <c r="F486" s="698"/>
      <c r="G486" s="698"/>
      <c r="H486" s="698"/>
      <c r="I486" s="698"/>
      <c r="J486" s="707">
        <f>'[7]M.(10)'!$Q$44*J480</f>
        <v>20.775479672279811</v>
      </c>
      <c r="K486" s="719" t="s">
        <v>215</v>
      </c>
      <c r="L486" s="999"/>
      <c r="M486" s="1000"/>
      <c r="N486" s="442"/>
      <c r="O486" s="586"/>
      <c r="P486" s="584"/>
      <c r="Q486" s="588"/>
      <c r="R486" s="592"/>
      <c r="S486" s="590"/>
      <c r="T486" s="593"/>
      <c r="U486" s="957"/>
      <c r="V486" s="958"/>
      <c r="W486" s="959"/>
      <c r="X486" s="960"/>
      <c r="Y486" s="961"/>
    </row>
    <row r="487" spans="1:25" ht="15" customHeight="1">
      <c r="A487" s="1047"/>
      <c r="B487" s="1048"/>
      <c r="C487" s="696"/>
      <c r="D487" s="697"/>
      <c r="E487" s="698"/>
      <c r="F487" s="698"/>
      <c r="G487" s="698"/>
      <c r="H487" s="698"/>
      <c r="I487" s="698"/>
      <c r="J487" s="704"/>
      <c r="K487" s="719"/>
      <c r="L487" s="999"/>
      <c r="M487" s="1000"/>
      <c r="N487" s="451"/>
      <c r="O487" s="586"/>
      <c r="P487" s="594"/>
      <c r="Q487" s="595"/>
      <c r="R487" s="596"/>
      <c r="S487" s="590"/>
      <c r="T487" s="597"/>
      <c r="U487" s="957"/>
      <c r="V487" s="958"/>
      <c r="W487" s="959"/>
      <c r="X487" s="960"/>
      <c r="Y487" s="961"/>
    </row>
    <row r="488" spans="1:25" ht="15" customHeight="1">
      <c r="A488" s="1047"/>
      <c r="B488" s="1048"/>
      <c r="C488" s="696"/>
      <c r="D488" s="697"/>
      <c r="E488" s="698"/>
      <c r="F488" s="698"/>
      <c r="G488" s="698"/>
      <c r="H488" s="698"/>
      <c r="I488" s="698"/>
      <c r="J488" s="704"/>
      <c r="K488" s="719"/>
      <c r="L488" s="999"/>
      <c r="M488" s="1000"/>
      <c r="N488" s="451"/>
      <c r="O488" s="586"/>
      <c r="P488" s="583"/>
      <c r="Q488" s="588"/>
      <c r="R488" s="592"/>
      <c r="S488" s="590"/>
      <c r="T488" s="597"/>
      <c r="U488" s="957"/>
      <c r="V488" s="958"/>
      <c r="W488" s="959"/>
      <c r="X488" s="960"/>
      <c r="Y488" s="961"/>
    </row>
    <row r="489" spans="1:25" ht="15" customHeight="1">
      <c r="A489" s="985"/>
      <c r="B489" s="986"/>
      <c r="C489" s="443"/>
      <c r="D489" s="444"/>
      <c r="E489" s="445"/>
      <c r="F489" s="445"/>
      <c r="G489" s="445"/>
      <c r="H489" s="445"/>
      <c r="I489" s="445"/>
      <c r="J489" s="96"/>
      <c r="K489" s="450"/>
      <c r="L489" s="999"/>
      <c r="M489" s="1000"/>
      <c r="N489" s="451"/>
      <c r="O489" s="586"/>
      <c r="P489" s="598"/>
      <c r="Q489" s="596"/>
      <c r="R489" s="596"/>
      <c r="S489" s="590"/>
      <c r="T489" s="591"/>
      <c r="U489" s="957"/>
      <c r="V489" s="958"/>
      <c r="W489" s="959"/>
      <c r="X489" s="960"/>
      <c r="Y489" s="961"/>
    </row>
    <row r="490" spans="1:25" ht="15" customHeight="1">
      <c r="A490" s="985"/>
      <c r="B490" s="986"/>
      <c r="C490" s="443"/>
      <c r="D490" s="444"/>
      <c r="E490" s="445"/>
      <c r="F490" s="445"/>
      <c r="G490" s="445"/>
      <c r="H490" s="445"/>
      <c r="I490" s="445"/>
      <c r="J490" s="96"/>
      <c r="K490" s="450"/>
      <c r="L490" s="999"/>
      <c r="M490" s="1000"/>
      <c r="N490" s="451"/>
      <c r="O490" s="586"/>
      <c r="P490" s="599"/>
      <c r="Q490" s="592"/>
      <c r="R490" s="592"/>
      <c r="S490" s="590"/>
      <c r="T490" s="591"/>
      <c r="U490" s="957"/>
      <c r="V490" s="958"/>
      <c r="W490" s="959"/>
      <c r="X490" s="960"/>
      <c r="Y490" s="961"/>
    </row>
    <row r="491" spans="1:25" ht="15" customHeight="1">
      <c r="A491" s="985"/>
      <c r="B491" s="986"/>
      <c r="C491" s="443"/>
      <c r="D491" s="444"/>
      <c r="E491" s="445"/>
      <c r="F491" s="445"/>
      <c r="G491" s="445"/>
      <c r="H491" s="445"/>
      <c r="I491" s="445"/>
      <c r="J491" s="96"/>
      <c r="K491" s="450"/>
      <c r="L491" s="999"/>
      <c r="M491" s="1000"/>
      <c r="N491" s="451"/>
      <c r="O491" s="586"/>
      <c r="P491" s="599"/>
      <c r="Q491" s="600"/>
      <c r="R491" s="600"/>
      <c r="S491" s="590"/>
      <c r="T491" s="591"/>
      <c r="U491" s="957"/>
      <c r="V491" s="958"/>
      <c r="W491" s="959"/>
      <c r="X491" s="960"/>
      <c r="Y491" s="961"/>
    </row>
    <row r="492" spans="1:25" ht="15" customHeight="1">
      <c r="A492" s="985"/>
      <c r="B492" s="986"/>
      <c r="C492" s="443"/>
      <c r="D492" s="444"/>
      <c r="E492" s="445"/>
      <c r="F492" s="445"/>
      <c r="G492" s="445"/>
      <c r="H492" s="445"/>
      <c r="I492" s="445"/>
      <c r="J492" s="96"/>
      <c r="K492" s="450"/>
      <c r="L492" s="999"/>
      <c r="M492" s="1000"/>
      <c r="N492" s="16"/>
      <c r="O492" s="586"/>
      <c r="P492" s="601"/>
      <c r="Q492" s="599"/>
      <c r="R492" s="599"/>
      <c r="S492" s="552"/>
      <c r="T492" s="591"/>
      <c r="U492" s="957"/>
      <c r="V492" s="958"/>
      <c r="W492" s="959"/>
      <c r="X492" s="960"/>
      <c r="Y492" s="961"/>
    </row>
    <row r="493" spans="1:25" ht="15" customHeight="1">
      <c r="A493" s="985"/>
      <c r="B493" s="986"/>
      <c r="C493" s="443"/>
      <c r="D493" s="444"/>
      <c r="E493" s="445"/>
      <c r="F493" s="445"/>
      <c r="G493" s="445"/>
      <c r="H493" s="445"/>
      <c r="I493" s="445"/>
      <c r="J493" s="96"/>
      <c r="K493" s="450"/>
      <c r="L493" s="999"/>
      <c r="M493" s="1000"/>
      <c r="N493" s="16"/>
      <c r="O493" s="586"/>
      <c r="P493" s="599"/>
      <c r="Q493" s="599"/>
      <c r="R493" s="599"/>
      <c r="S493" s="552"/>
      <c r="T493" s="591"/>
      <c r="U493" s="957"/>
      <c r="V493" s="958"/>
      <c r="W493" s="959"/>
      <c r="X493" s="960"/>
      <c r="Y493" s="961"/>
    </row>
    <row r="494" spans="1:25" ht="15" customHeight="1">
      <c r="A494" s="985"/>
      <c r="B494" s="986"/>
      <c r="C494" s="443"/>
      <c r="D494" s="444"/>
      <c r="E494" s="445"/>
      <c r="F494" s="445"/>
      <c r="G494" s="445"/>
      <c r="H494" s="445"/>
      <c r="I494" s="445"/>
      <c r="J494" s="96"/>
      <c r="K494" s="450"/>
      <c r="L494" s="999"/>
      <c r="M494" s="1000"/>
      <c r="N494" s="16"/>
      <c r="O494" s="586"/>
      <c r="P494" s="599"/>
      <c r="Q494" s="584"/>
      <c r="R494" s="584"/>
      <c r="S494" s="552"/>
      <c r="T494" s="597"/>
      <c r="U494" s="957"/>
      <c r="V494" s="958"/>
      <c r="W494" s="959"/>
      <c r="X494" s="960"/>
      <c r="Y494" s="961"/>
    </row>
    <row r="495" spans="1:25" ht="15" customHeight="1">
      <c r="A495" s="985"/>
      <c r="B495" s="986"/>
      <c r="C495" s="443"/>
      <c r="D495" s="444"/>
      <c r="E495" s="445"/>
      <c r="F495" s="445"/>
      <c r="G495" s="445"/>
      <c r="H495" s="445"/>
      <c r="I495" s="445"/>
      <c r="J495" s="96"/>
      <c r="K495" s="450"/>
      <c r="L495" s="999"/>
      <c r="M495" s="1000"/>
      <c r="N495" s="16"/>
      <c r="O495" s="602"/>
      <c r="P495" s="603"/>
      <c r="Q495" s="604"/>
      <c r="R495" s="605"/>
      <c r="S495" s="552"/>
      <c r="T495" s="606"/>
      <c r="U495" s="957"/>
      <c r="V495" s="958"/>
      <c r="W495" s="959"/>
      <c r="X495" s="960"/>
      <c r="Y495" s="961"/>
    </row>
    <row r="496" spans="1:25" ht="15" customHeight="1" thickBot="1">
      <c r="A496" s="461"/>
      <c r="B496" s="462"/>
      <c r="C496" s="463"/>
      <c r="D496" s="464"/>
      <c r="E496" s="464"/>
      <c r="F496" s="464"/>
      <c r="G496" s="464"/>
      <c r="H496" s="464"/>
      <c r="I496" s="464"/>
      <c r="J496" s="465"/>
      <c r="K496" s="466"/>
      <c r="L496" s="379"/>
      <c r="M496" s="382"/>
      <c r="N496" s="16"/>
      <c r="O496" s="602"/>
      <c r="P496" s="603"/>
      <c r="Q496" s="604"/>
      <c r="R496" s="605"/>
      <c r="S496" s="552"/>
      <c r="T496" s="607"/>
      <c r="U496" s="957"/>
      <c r="V496" s="958"/>
      <c r="W496" s="959"/>
      <c r="X496" s="960"/>
      <c r="Y496" s="961"/>
    </row>
    <row r="497" spans="1:25" ht="15" customHeight="1" thickTop="1">
      <c r="A497" s="143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6"/>
      <c r="O497" s="602"/>
      <c r="P497" s="603"/>
      <c r="Q497" s="604"/>
      <c r="R497" s="605"/>
      <c r="S497" s="552"/>
      <c r="T497" s="607"/>
      <c r="U497" s="957"/>
      <c r="V497" s="958"/>
      <c r="W497" s="959"/>
      <c r="X497" s="960"/>
      <c r="Y497" s="961"/>
    </row>
    <row r="498" spans="1:25" ht="15" customHeight="1">
      <c r="A498" s="145" t="s">
        <v>63</v>
      </c>
      <c r="B498" s="146"/>
      <c r="C498" s="146"/>
      <c r="D498" s="146"/>
      <c r="E498" s="146"/>
      <c r="F498" s="146"/>
      <c r="G498" s="146"/>
      <c r="H498" s="146"/>
      <c r="I498" s="146"/>
      <c r="J498" s="146"/>
      <c r="K498" s="146"/>
      <c r="L498" s="146"/>
      <c r="M498" s="146"/>
      <c r="N498" s="16"/>
      <c r="O498" s="602"/>
      <c r="P498" s="603"/>
      <c r="Q498" s="604"/>
      <c r="R498" s="605"/>
      <c r="S498" s="552"/>
      <c r="T498" s="608"/>
      <c r="U498" s="957"/>
      <c r="V498" s="958"/>
      <c r="W498" s="959"/>
      <c r="X498" s="960"/>
      <c r="Y498" s="961"/>
    </row>
    <row r="499" spans="1:25" ht="15" customHeight="1" thickBot="1">
      <c r="A499" s="149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6"/>
      <c r="O499" s="602"/>
      <c r="P499" s="603"/>
      <c r="Q499" s="604"/>
      <c r="R499" s="605"/>
      <c r="S499" s="552"/>
      <c r="T499" s="609"/>
      <c r="U499" s="957"/>
      <c r="V499" s="958"/>
      <c r="W499" s="959"/>
      <c r="X499" s="960"/>
      <c r="Y499" s="961"/>
    </row>
    <row r="500" spans="1:25" ht="15" customHeight="1" thickTop="1">
      <c r="A500" s="962" t="s">
        <v>26</v>
      </c>
      <c r="B500" s="943"/>
      <c r="C500" s="965" t="s">
        <v>196</v>
      </c>
      <c r="D500" s="965"/>
      <c r="E500" s="965"/>
      <c r="F500" s="965"/>
      <c r="G500" s="965"/>
      <c r="H500" s="965"/>
      <c r="I500" s="965"/>
      <c r="J500" s="967" t="s">
        <v>197</v>
      </c>
      <c r="K500" s="967"/>
      <c r="L500" s="967" t="s">
        <v>198</v>
      </c>
      <c r="M500" s="969"/>
      <c r="N500" s="16"/>
      <c r="O500" s="602" t="str">
        <f>IF(U500=0,"",O499+1)</f>
        <v/>
      </c>
      <c r="P500" s="610" t="str">
        <f>IF(U500=0,"",HLOOKUP(LARGE(#REF!,#REF!),#REF!,3,FALSE))</f>
        <v/>
      </c>
      <c r="Q500" s="610"/>
      <c r="R500" s="611"/>
      <c r="S500" s="604"/>
      <c r="T500" s="605"/>
      <c r="U500" s="957"/>
      <c r="V500" s="958"/>
      <c r="W500" s="959"/>
      <c r="X500" s="960"/>
      <c r="Y500" s="961"/>
    </row>
    <row r="501" spans="1:25" ht="15" customHeight="1" thickBot="1">
      <c r="A501" s="963"/>
      <c r="B501" s="964"/>
      <c r="C501" s="966"/>
      <c r="D501" s="966"/>
      <c r="E501" s="966"/>
      <c r="F501" s="966"/>
      <c r="G501" s="966"/>
      <c r="H501" s="966"/>
      <c r="I501" s="966"/>
      <c r="J501" s="968"/>
      <c r="K501" s="968"/>
      <c r="L501" s="968"/>
      <c r="M501" s="970"/>
      <c r="N501" s="16"/>
      <c r="O501" s="612"/>
      <c r="P501" s="610"/>
      <c r="Q501" s="610"/>
      <c r="R501" s="610"/>
      <c r="S501" s="610"/>
      <c r="T501" s="643"/>
      <c r="U501" s="713"/>
      <c r="V501" s="714"/>
      <c r="W501" s="715"/>
      <c r="X501" s="716"/>
      <c r="Y501" s="717"/>
    </row>
    <row r="502" spans="1:25" ht="15" customHeight="1" thickTop="1">
      <c r="A502" s="415"/>
      <c r="B502" s="416"/>
      <c r="C502" s="472"/>
      <c r="D502" s="421"/>
      <c r="E502" s="421"/>
      <c r="F502" s="421"/>
      <c r="G502" s="421"/>
      <c r="H502" s="421"/>
      <c r="I502" s="422"/>
      <c r="J502" s="473"/>
      <c r="K502" s="416"/>
      <c r="L502" s="370"/>
      <c r="M502" s="373"/>
      <c r="N502" s="16"/>
      <c r="O502" s="612"/>
      <c r="P502" s="613"/>
      <c r="Q502" s="610"/>
      <c r="R502" s="610"/>
      <c r="S502" s="614"/>
      <c r="T502" s="615"/>
      <c r="U502" s="957"/>
      <c r="V502" s="958"/>
      <c r="W502" s="959"/>
      <c r="X502" s="960"/>
      <c r="Y502" s="961"/>
    </row>
    <row r="503" spans="1:25" ht="15" customHeight="1">
      <c r="A503" s="1012">
        <v>1</v>
      </c>
      <c r="B503" s="1013"/>
      <c r="C503" s="561" t="s">
        <v>189</v>
      </c>
      <c r="D503" s="562"/>
      <c r="E503" s="563"/>
      <c r="F503" s="563"/>
      <c r="G503" s="563"/>
      <c r="H503" s="563"/>
      <c r="I503" s="564"/>
      <c r="J503" s="565">
        <f>J484</f>
        <v>213.80417500000001</v>
      </c>
      <c r="K503" s="719" t="s">
        <v>193</v>
      </c>
      <c r="L503" s="624">
        <f>J503</f>
        <v>213.80417500000001</v>
      </c>
      <c r="M503" s="628" t="s">
        <v>193</v>
      </c>
      <c r="N503" s="16"/>
      <c r="O503" s="602"/>
      <c r="P503" s="603"/>
      <c r="Q503" s="604"/>
      <c r="R503" s="604"/>
      <c r="S503" s="616"/>
      <c r="T503" s="617"/>
      <c r="U503" s="957"/>
      <c r="V503" s="958"/>
      <c r="W503" s="959"/>
      <c r="X503" s="960"/>
      <c r="Y503" s="961"/>
    </row>
    <row r="504" spans="1:25" ht="15" customHeight="1">
      <c r="A504" s="1012">
        <v>2</v>
      </c>
      <c r="B504" s="1013"/>
      <c r="C504" s="566" t="s">
        <v>192</v>
      </c>
      <c r="D504" s="562"/>
      <c r="E504" s="567"/>
      <c r="F504" s="562"/>
      <c r="G504" s="562"/>
      <c r="H504" s="562"/>
      <c r="I504" s="568"/>
      <c r="J504" s="569"/>
      <c r="K504" s="719" t="s">
        <v>193</v>
      </c>
      <c r="L504" s="624">
        <f t="shared" ref="L504:L505" si="6">J504</f>
        <v>0</v>
      </c>
      <c r="M504" s="628" t="s">
        <v>193</v>
      </c>
      <c r="N504" s="16"/>
      <c r="O504" s="602"/>
      <c r="P504" s="603"/>
      <c r="Q504" s="604"/>
      <c r="R504" s="604"/>
      <c r="S504" s="616"/>
      <c r="T504" s="617"/>
      <c r="U504" s="957"/>
      <c r="V504" s="958"/>
      <c r="W504" s="959"/>
      <c r="X504" s="960"/>
      <c r="Y504" s="961"/>
    </row>
    <row r="505" spans="1:25" ht="15" customHeight="1">
      <c r="A505" s="1012">
        <v>3</v>
      </c>
      <c r="B505" s="1013"/>
      <c r="C505" s="566" t="s">
        <v>190</v>
      </c>
      <c r="D505" s="562"/>
      <c r="E505" s="570"/>
      <c r="F505" s="562"/>
      <c r="G505" s="562"/>
      <c r="H505" s="562"/>
      <c r="I505" s="568"/>
      <c r="J505" s="571">
        <f>J482</f>
        <v>206.40504825851761</v>
      </c>
      <c r="K505" s="719" t="s">
        <v>193</v>
      </c>
      <c r="L505" s="624">
        <f t="shared" si="6"/>
        <v>206.40504825851761</v>
      </c>
      <c r="M505" s="628" t="s">
        <v>193</v>
      </c>
      <c r="N505" s="16"/>
      <c r="O505" s="602"/>
      <c r="P505" s="603"/>
      <c r="Q505" s="604"/>
      <c r="R505" s="604"/>
      <c r="S505" s="616"/>
      <c r="T505" s="617"/>
      <c r="U505" s="957"/>
      <c r="V505" s="958"/>
      <c r="W505" s="959"/>
      <c r="X505" s="960"/>
      <c r="Y505" s="961"/>
    </row>
    <row r="506" spans="1:25" ht="15" customHeight="1">
      <c r="A506" s="1012"/>
      <c r="B506" s="1013"/>
      <c r="C506" s="573"/>
      <c r="D506" s="574"/>
      <c r="E506" s="574"/>
      <c r="F506" s="574"/>
      <c r="G506" s="574"/>
      <c r="H506" s="574"/>
      <c r="I506" s="574"/>
      <c r="J506" s="575"/>
      <c r="K506" s="578"/>
      <c r="L506" s="625"/>
      <c r="M506" s="623"/>
      <c r="N506" s="16"/>
      <c r="O506" s="602"/>
      <c r="P506" s="603"/>
      <c r="Q506" s="604"/>
      <c r="R506" s="604"/>
      <c r="S506" s="616"/>
      <c r="T506" s="617"/>
      <c r="U506" s="957"/>
      <c r="V506" s="958"/>
      <c r="W506" s="959"/>
      <c r="X506" s="960"/>
      <c r="Y506" s="961"/>
    </row>
    <row r="507" spans="1:25" ht="15" customHeight="1">
      <c r="A507" s="1012"/>
      <c r="B507" s="1013"/>
      <c r="C507" s="576"/>
      <c r="D507" s="570"/>
      <c r="E507" s="562"/>
      <c r="F507" s="562"/>
      <c r="G507" s="562"/>
      <c r="H507" s="562"/>
      <c r="I507" s="568"/>
      <c r="J507" s="577"/>
      <c r="K507" s="578"/>
      <c r="L507" s="625"/>
      <c r="M507" s="623"/>
      <c r="N507" s="16"/>
      <c r="O507" s="602"/>
      <c r="P507" s="603"/>
      <c r="Q507" s="604"/>
      <c r="R507" s="604"/>
      <c r="S507" s="616"/>
      <c r="T507" s="617"/>
      <c r="U507" s="957"/>
      <c r="V507" s="958"/>
      <c r="W507" s="959"/>
      <c r="X507" s="960"/>
      <c r="Y507" s="961"/>
    </row>
    <row r="508" spans="1:25" ht="15" customHeight="1">
      <c r="A508" s="1012"/>
      <c r="B508" s="1013"/>
      <c r="C508" s="579"/>
      <c r="D508" s="580"/>
      <c r="E508" s="562"/>
      <c r="F508" s="562"/>
      <c r="G508" s="562"/>
      <c r="H508" s="562"/>
      <c r="I508" s="568"/>
      <c r="J508" s="581"/>
      <c r="K508" s="582"/>
      <c r="L508" s="625"/>
      <c r="M508" s="623"/>
      <c r="N508" s="16"/>
      <c r="O508" s="602"/>
      <c r="P508" s="603"/>
      <c r="Q508" s="604"/>
      <c r="R508" s="604"/>
      <c r="S508" s="616"/>
      <c r="T508" s="617"/>
      <c r="U508" s="957"/>
      <c r="V508" s="958"/>
      <c r="W508" s="959"/>
      <c r="X508" s="960"/>
      <c r="Y508" s="961"/>
    </row>
    <row r="509" spans="1:25" ht="15" customHeight="1" thickBot="1">
      <c r="A509" s="478"/>
      <c r="B509" s="492"/>
      <c r="C509" s="493"/>
      <c r="D509" s="494"/>
      <c r="E509" s="479"/>
      <c r="F509" s="479"/>
      <c r="G509" s="479"/>
      <c r="H509" s="479"/>
      <c r="I509" s="483"/>
      <c r="J509" s="495"/>
      <c r="K509" s="482"/>
      <c r="L509" s="626"/>
      <c r="M509" s="627"/>
      <c r="N509" s="16"/>
      <c r="O509" s="618"/>
      <c r="P509" s="619"/>
      <c r="Q509" s="620"/>
      <c r="R509" s="620"/>
      <c r="S509" s="621"/>
      <c r="T509" s="622"/>
      <c r="U509" s="1014"/>
      <c r="V509" s="1015"/>
      <c r="W509" s="1016"/>
      <c r="X509" s="1017"/>
      <c r="Y509" s="1018"/>
    </row>
    <row r="510" spans="1:25" ht="15" customHeight="1" thickTop="1">
      <c r="A510" s="478"/>
      <c r="B510" s="492"/>
      <c r="C510" s="496"/>
      <c r="D510" s="490"/>
      <c r="E510" s="479"/>
      <c r="F510" s="479"/>
      <c r="G510" s="479"/>
      <c r="H510" s="479"/>
      <c r="I510" s="483"/>
      <c r="J510" s="495"/>
      <c r="K510" s="491"/>
      <c r="L510" s="626"/>
      <c r="M510" s="627"/>
      <c r="N510" s="16"/>
      <c r="O510" s="497"/>
      <c r="P510" s="497"/>
      <c r="Q510" s="497"/>
      <c r="R510" s="497"/>
      <c r="S510" s="497"/>
      <c r="T510" s="497"/>
      <c r="U510" s="497"/>
      <c r="V510" s="497"/>
      <c r="W510" s="497"/>
      <c r="X510" s="497"/>
      <c r="Y510" s="498"/>
    </row>
    <row r="511" spans="1:25" ht="15" customHeight="1">
      <c r="A511" s="478"/>
      <c r="B511" s="499"/>
      <c r="C511" s="500"/>
      <c r="D511" s="501"/>
      <c r="E511" s="502"/>
      <c r="F511" s="487"/>
      <c r="G511" s="479"/>
      <c r="H511" s="479"/>
      <c r="I511" s="483"/>
      <c r="J511" s="495"/>
      <c r="K511" s="503"/>
      <c r="L511" s="626"/>
      <c r="M511" s="627"/>
      <c r="N511" s="16"/>
      <c r="O511" s="146" t="s">
        <v>92</v>
      </c>
      <c r="P511" s="504"/>
      <c r="Q511" s="504"/>
      <c r="R511" s="504"/>
      <c r="S511" s="504"/>
      <c r="T511" s="504"/>
      <c r="U511" s="504"/>
      <c r="V511" s="504"/>
      <c r="W511" s="504"/>
      <c r="X511" s="504"/>
      <c r="Y511" s="505"/>
    </row>
    <row r="512" spans="1:25" ht="15" customHeight="1" thickBot="1">
      <c r="A512" s="478"/>
      <c r="B512" s="492"/>
      <c r="C512" s="506"/>
      <c r="D512" s="494"/>
      <c r="E512" s="507"/>
      <c r="F512" s="487"/>
      <c r="G512" s="479"/>
      <c r="H512" s="479"/>
      <c r="I512" s="483"/>
      <c r="J512" s="508"/>
      <c r="K512" s="486"/>
      <c r="L512" s="626"/>
      <c r="M512" s="627"/>
      <c r="N512" s="16"/>
      <c r="O512" s="509"/>
      <c r="P512" s="509"/>
      <c r="Q512" s="509"/>
      <c r="R512" s="509"/>
      <c r="S512" s="509"/>
      <c r="T512" s="509"/>
      <c r="U512" s="509"/>
      <c r="V512" s="509"/>
      <c r="W512" s="504"/>
      <c r="X512" s="504"/>
      <c r="Y512" s="505"/>
    </row>
    <row r="513" spans="1:25" ht="15" customHeight="1" thickTop="1" thickBot="1">
      <c r="A513" s="478"/>
      <c r="B513" s="503"/>
      <c r="C513" s="510"/>
      <c r="D513" s="479"/>
      <c r="E513" s="479"/>
      <c r="F513" s="479"/>
      <c r="G513" s="479"/>
      <c r="H513" s="479"/>
      <c r="I513" s="483"/>
      <c r="J513" s="511"/>
      <c r="K513" s="503"/>
      <c r="L513" s="626"/>
      <c r="M513" s="627"/>
      <c r="N513" s="16"/>
      <c r="O513" s="825" t="s">
        <v>26</v>
      </c>
      <c r="P513" s="827" t="s">
        <v>203</v>
      </c>
      <c r="Q513" s="828"/>
      <c r="R513" s="828"/>
      <c r="S513" s="237"/>
      <c r="T513" s="946" t="s">
        <v>200</v>
      </c>
      <c r="U513" s="948" t="s">
        <v>201</v>
      </c>
      <c r="V513" s="948"/>
      <c r="W513" s="950"/>
      <c r="X513" s="951"/>
      <c r="Y513" s="952"/>
    </row>
    <row r="514" spans="1:25" ht="15" customHeight="1" thickBot="1">
      <c r="A514" s="478"/>
      <c r="B514" s="503"/>
      <c r="C514" s="510"/>
      <c r="D514" s="479"/>
      <c r="E514" s="479"/>
      <c r="F514" s="479"/>
      <c r="G514" s="479"/>
      <c r="H514" s="479"/>
      <c r="I514" s="483"/>
      <c r="J514" s="511"/>
      <c r="K514" s="503"/>
      <c r="L514" s="626"/>
      <c r="M514" s="627"/>
      <c r="N514" s="16"/>
      <c r="O514" s="826"/>
      <c r="P514" s="829"/>
      <c r="Q514" s="830"/>
      <c r="R514" s="830"/>
      <c r="S514" s="239"/>
      <c r="T514" s="947"/>
      <c r="U514" s="949"/>
      <c r="V514" s="949"/>
      <c r="W514" s="950"/>
      <c r="X514" s="951"/>
      <c r="Y514" s="952"/>
    </row>
    <row r="515" spans="1:25" ht="15" customHeight="1" thickTop="1" thickBot="1">
      <c r="A515" s="513"/>
      <c r="B515" s="514"/>
      <c r="C515" s="515"/>
      <c r="D515" s="516"/>
      <c r="E515" s="516"/>
      <c r="F515" s="516"/>
      <c r="G515" s="516"/>
      <c r="H515" s="516"/>
      <c r="I515" s="517"/>
      <c r="J515" s="518"/>
      <c r="K515" s="514"/>
      <c r="L515" s="519"/>
      <c r="M515" s="520"/>
      <c r="N515" s="16"/>
      <c r="O515" s="657"/>
      <c r="P515" s="658"/>
      <c r="Q515" s="659"/>
      <c r="R515" s="659"/>
      <c r="S515" s="521"/>
      <c r="T515" s="522"/>
      <c r="U515" s="674"/>
      <c r="V515" s="674"/>
      <c r="W515" s="647"/>
      <c r="X515" s="648"/>
      <c r="Y515" s="681"/>
    </row>
    <row r="516" spans="1:25" ht="15" customHeight="1" thickTop="1">
      <c r="A516" s="364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268"/>
      <c r="P516" s="269"/>
      <c r="Q516" s="300"/>
      <c r="R516" s="300"/>
      <c r="S516" s="524"/>
      <c r="T516" s="525"/>
      <c r="U516" s="675"/>
      <c r="V516" s="675"/>
      <c r="W516" s="647"/>
      <c r="X516" s="648"/>
      <c r="Y516" s="681"/>
    </row>
    <row r="517" spans="1:25" ht="15" customHeight="1">
      <c r="A517" s="527" t="s">
        <v>101</v>
      </c>
      <c r="B517" s="528"/>
      <c r="C517" s="528"/>
      <c r="D517" s="528"/>
      <c r="E517" s="528"/>
      <c r="F517" s="528"/>
      <c r="G517" s="528"/>
      <c r="H517" s="528"/>
      <c r="I517" s="16"/>
      <c r="J517" s="16"/>
      <c r="K517" s="16"/>
      <c r="L517" s="16"/>
      <c r="M517" s="16"/>
      <c r="N517" s="16"/>
      <c r="O517" s="664">
        <v>1</v>
      </c>
      <c r="P517" s="662" t="s">
        <v>42</v>
      </c>
      <c r="Q517" s="663"/>
      <c r="R517" s="300"/>
      <c r="S517" s="524"/>
      <c r="T517" s="557">
        <v>1</v>
      </c>
      <c r="U517" s="953" t="s">
        <v>103</v>
      </c>
      <c r="V517" s="954"/>
      <c r="W517" s="647"/>
      <c r="X517" s="648"/>
      <c r="Y517" s="681"/>
    </row>
    <row r="518" spans="1:25" ht="15" customHeight="1" thickBot="1">
      <c r="A518" s="529"/>
      <c r="B518" s="528"/>
      <c r="C518" s="528"/>
      <c r="D518" s="528"/>
      <c r="E518" s="528"/>
      <c r="F518" s="528"/>
      <c r="G518" s="528"/>
      <c r="H518" s="528"/>
      <c r="I518" s="16"/>
      <c r="J518" s="16"/>
      <c r="K518" s="16"/>
      <c r="L518" s="16"/>
      <c r="M518" s="16"/>
      <c r="N518" s="16"/>
      <c r="O518" s="664">
        <v>2</v>
      </c>
      <c r="P518" s="662" t="s">
        <v>205</v>
      </c>
      <c r="Q518" s="663"/>
      <c r="R518" s="300"/>
      <c r="S518" s="524"/>
      <c r="T518" s="558">
        <v>1</v>
      </c>
      <c r="U518" s="953" t="s">
        <v>103</v>
      </c>
      <c r="V518" s="954"/>
      <c r="W518" s="647"/>
      <c r="X518" s="648"/>
      <c r="Y518" s="681"/>
    </row>
    <row r="519" spans="1:25" ht="15" customHeight="1" thickTop="1">
      <c r="A519" s="839" t="s">
        <v>111</v>
      </c>
      <c r="B519" s="828"/>
      <c r="C519" s="828"/>
      <c r="D519" s="828"/>
      <c r="E519" s="828"/>
      <c r="F519" s="828"/>
      <c r="G519" s="828"/>
      <c r="H519" s="840"/>
      <c r="I519" s="827" t="s">
        <v>112</v>
      </c>
      <c r="J519" s="828"/>
      <c r="K519" s="645"/>
      <c r="L519" s="16"/>
      <c r="M519" s="16"/>
      <c r="N519" s="16"/>
      <c r="O519" s="664">
        <v>3</v>
      </c>
      <c r="P519" s="662" t="s">
        <v>206</v>
      </c>
      <c r="Q519" s="663"/>
      <c r="R519" s="300"/>
      <c r="S519" s="524"/>
      <c r="T519" s="557">
        <v>10</v>
      </c>
      <c r="U519" s="953" t="s">
        <v>103</v>
      </c>
      <c r="V519" s="954"/>
      <c r="W519" s="647"/>
      <c r="X519" s="648"/>
      <c r="Y519" s="681"/>
    </row>
    <row r="520" spans="1:25" ht="15" customHeight="1">
      <c r="A520" s="933"/>
      <c r="B520" s="934"/>
      <c r="C520" s="934"/>
      <c r="D520" s="934"/>
      <c r="E520" s="934"/>
      <c r="F520" s="934"/>
      <c r="G520" s="934"/>
      <c r="H520" s="935"/>
      <c r="I520" s="936"/>
      <c r="J520" s="934"/>
      <c r="K520" s="646"/>
      <c r="L520" s="16"/>
      <c r="M520" s="16"/>
      <c r="N520" s="16"/>
      <c r="O520" s="664">
        <v>4</v>
      </c>
      <c r="P520" s="662" t="s">
        <v>38</v>
      </c>
      <c r="Q520" s="663"/>
      <c r="R520" s="300"/>
      <c r="S520" s="524"/>
      <c r="T520" s="557">
        <v>10</v>
      </c>
      <c r="U520" s="953" t="s">
        <v>103</v>
      </c>
      <c r="V520" s="954"/>
      <c r="W520" s="647"/>
      <c r="X520" s="648"/>
      <c r="Y520" s="681"/>
    </row>
    <row r="521" spans="1:25" ht="15" customHeight="1">
      <c r="A521" s="667" t="s">
        <v>169</v>
      </c>
      <c r="B521" s="668"/>
      <c r="C521" s="668"/>
      <c r="D521" s="668"/>
      <c r="E521" s="668"/>
      <c r="F521" s="668"/>
      <c r="G521" s="668"/>
      <c r="H521" s="669"/>
      <c r="I521" s="295"/>
      <c r="J521" s="678"/>
      <c r="K521" s="549"/>
      <c r="L521" s="16"/>
      <c r="M521" s="16"/>
      <c r="N521" s="16"/>
      <c r="O521" s="664">
        <v>5</v>
      </c>
      <c r="P521" s="662" t="s">
        <v>207</v>
      </c>
      <c r="Q521" s="663"/>
      <c r="R521" s="300"/>
      <c r="S521" s="524"/>
      <c r="T521" s="557">
        <v>3</v>
      </c>
      <c r="U521" s="953" t="s">
        <v>103</v>
      </c>
      <c r="V521" s="954"/>
      <c r="W521" s="647"/>
      <c r="X521" s="648"/>
      <c r="Y521" s="681"/>
    </row>
    <row r="522" spans="1:25" ht="15" customHeight="1">
      <c r="A522" s="670" t="s">
        <v>122</v>
      </c>
      <c r="B522" s="663"/>
      <c r="C522" s="663"/>
      <c r="D522" s="663"/>
      <c r="E522" s="663"/>
      <c r="F522" s="663"/>
      <c r="G522" s="663"/>
      <c r="H522" s="671"/>
      <c r="I522" s="552">
        <v>1</v>
      </c>
      <c r="J522" s="679" t="s">
        <v>123</v>
      </c>
      <c r="K522" s="644"/>
      <c r="L522" s="16"/>
      <c r="M522" s="16"/>
      <c r="N522" s="16"/>
      <c r="O522" s="664">
        <v>6</v>
      </c>
      <c r="P522" s="662" t="s">
        <v>208</v>
      </c>
      <c r="Q522" s="663"/>
      <c r="R522" s="300"/>
      <c r="S522" s="524"/>
      <c r="T522" s="558">
        <v>1</v>
      </c>
      <c r="U522" s="953" t="s">
        <v>103</v>
      </c>
      <c r="V522" s="954"/>
      <c r="W522" s="647"/>
      <c r="X522" s="648"/>
      <c r="Y522" s="681"/>
    </row>
    <row r="523" spans="1:25" ht="15" customHeight="1">
      <c r="A523" s="670"/>
      <c r="B523" s="663"/>
      <c r="C523" s="663"/>
      <c r="D523" s="663"/>
      <c r="E523" s="663"/>
      <c r="F523" s="663"/>
      <c r="G523" s="663"/>
      <c r="H523" s="671"/>
      <c r="I523" s="552"/>
      <c r="J523" s="679"/>
      <c r="K523" s="644"/>
      <c r="L523" s="16"/>
      <c r="M523" s="16"/>
      <c r="N523" s="16"/>
      <c r="O523" s="664">
        <v>7</v>
      </c>
      <c r="P523" s="662" t="s">
        <v>209</v>
      </c>
      <c r="Q523" s="663"/>
      <c r="R523" s="300"/>
      <c r="S523" s="524"/>
      <c r="T523" s="557">
        <v>5</v>
      </c>
      <c r="U523" s="953" t="s">
        <v>103</v>
      </c>
      <c r="V523" s="954"/>
      <c r="W523" s="647"/>
      <c r="X523" s="648"/>
      <c r="Y523" s="681"/>
    </row>
    <row r="524" spans="1:25" ht="15" customHeight="1">
      <c r="A524" s="670" t="s">
        <v>153</v>
      </c>
      <c r="B524" s="663"/>
      <c r="C524" s="663"/>
      <c r="D524" s="663"/>
      <c r="E524" s="663"/>
      <c r="F524" s="663"/>
      <c r="G524" s="663"/>
      <c r="H524" s="671"/>
      <c r="I524" s="552"/>
      <c r="J524" s="679"/>
      <c r="K524" s="644"/>
      <c r="L524" s="16"/>
      <c r="M524" s="16"/>
      <c r="N524" s="16"/>
      <c r="O524" s="665"/>
      <c r="P524" s="660"/>
      <c r="Q524" s="660"/>
      <c r="R524" s="660"/>
      <c r="S524" s="533"/>
      <c r="T524" s="559"/>
      <c r="U524" s="676"/>
      <c r="V524" s="676"/>
      <c r="W524" s="647"/>
      <c r="X524" s="648"/>
      <c r="Y524" s="681"/>
    </row>
    <row r="525" spans="1:25" ht="15" customHeight="1" thickBot="1">
      <c r="A525" s="670" t="s">
        <v>154</v>
      </c>
      <c r="B525" s="663"/>
      <c r="C525" s="663"/>
      <c r="D525" s="663"/>
      <c r="E525" s="663"/>
      <c r="F525" s="663"/>
      <c r="G525" s="663"/>
      <c r="H525" s="671"/>
      <c r="I525" s="552">
        <v>1</v>
      </c>
      <c r="J525" s="679" t="s">
        <v>123</v>
      </c>
      <c r="K525" s="644"/>
      <c r="L525" s="16"/>
      <c r="M525" s="16"/>
      <c r="N525" s="16"/>
      <c r="O525" s="666" t="str">
        <f>IF(T525=0,"",O523+1)</f>
        <v/>
      </c>
      <c r="P525" s="661"/>
      <c r="Q525" s="661"/>
      <c r="R525" s="661"/>
      <c r="S525" s="464"/>
      <c r="T525" s="534"/>
      <c r="U525" s="677"/>
      <c r="V525" s="677"/>
      <c r="W525" s="647"/>
      <c r="X525" s="649"/>
      <c r="Y525" s="682"/>
    </row>
    <row r="526" spans="1:25" ht="15" customHeight="1" thickTop="1">
      <c r="A526" s="670" t="s">
        <v>155</v>
      </c>
      <c r="B526" s="663"/>
      <c r="C526" s="663"/>
      <c r="D526" s="663"/>
      <c r="E526" s="663"/>
      <c r="F526" s="663"/>
      <c r="G526" s="663"/>
      <c r="H526" s="671"/>
      <c r="I526" s="552"/>
      <c r="J526" s="679" t="s">
        <v>123</v>
      </c>
      <c r="K526" s="644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535"/>
    </row>
    <row r="527" spans="1:25" ht="15" customHeight="1">
      <c r="A527" s="670" t="s">
        <v>156</v>
      </c>
      <c r="B527" s="663"/>
      <c r="C527" s="663"/>
      <c r="D527" s="663"/>
      <c r="E527" s="663"/>
      <c r="F527" s="663"/>
      <c r="G527" s="663"/>
      <c r="H527" s="671"/>
      <c r="I527" s="552">
        <v>1</v>
      </c>
      <c r="J527" s="679" t="s">
        <v>123</v>
      </c>
      <c r="K527" s="644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535"/>
    </row>
    <row r="528" spans="1:25" ht="15" customHeight="1">
      <c r="A528" s="670"/>
      <c r="B528" s="663"/>
      <c r="C528" s="663"/>
      <c r="D528" s="663"/>
      <c r="E528" s="663"/>
      <c r="F528" s="663"/>
      <c r="G528" s="663"/>
      <c r="H528" s="671"/>
      <c r="I528" s="552"/>
      <c r="J528" s="679" t="s">
        <v>123</v>
      </c>
      <c r="K528" s="644"/>
      <c r="L528" s="16"/>
      <c r="M528" s="412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535"/>
    </row>
    <row r="529" spans="1:25" ht="15" customHeight="1">
      <c r="A529" s="670" t="s">
        <v>157</v>
      </c>
      <c r="B529" s="663"/>
      <c r="C529" s="663"/>
      <c r="D529" s="663"/>
      <c r="E529" s="663"/>
      <c r="F529" s="663"/>
      <c r="G529" s="663"/>
      <c r="H529" s="671"/>
      <c r="I529" s="552"/>
      <c r="J529" s="679"/>
      <c r="K529" s="644"/>
      <c r="L529" s="16"/>
      <c r="M529" s="412" t="s">
        <v>132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535"/>
    </row>
    <row r="530" spans="1:25" ht="15" customHeight="1" thickBot="1">
      <c r="A530" s="670" t="s">
        <v>158</v>
      </c>
      <c r="B530" s="663"/>
      <c r="C530" s="663"/>
      <c r="D530" s="663"/>
      <c r="E530" s="663"/>
      <c r="F530" s="663"/>
      <c r="G530" s="663"/>
      <c r="H530" s="671"/>
      <c r="I530" s="552">
        <v>1</v>
      </c>
      <c r="J530" s="679" t="s">
        <v>123</v>
      </c>
      <c r="K530" s="644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652"/>
      <c r="X530" s="652"/>
      <c r="Y530" s="653"/>
    </row>
    <row r="531" spans="1:25" ht="15" customHeight="1" thickTop="1">
      <c r="A531" s="670" t="s">
        <v>159</v>
      </c>
      <c r="B531" s="663"/>
      <c r="C531" s="663"/>
      <c r="D531" s="663"/>
      <c r="E531" s="663"/>
      <c r="F531" s="663"/>
      <c r="G531" s="663"/>
      <c r="H531" s="671"/>
      <c r="I531" s="552">
        <v>1</v>
      </c>
      <c r="J531" s="679" t="s">
        <v>123</v>
      </c>
      <c r="K531" s="644"/>
      <c r="L531" s="16"/>
      <c r="M531" s="937" t="s">
        <v>26</v>
      </c>
      <c r="N531" s="827" t="s">
        <v>136</v>
      </c>
      <c r="O531" s="828"/>
      <c r="P531" s="840"/>
      <c r="Q531" s="943" t="s">
        <v>137</v>
      </c>
      <c r="R531" s="943" t="s">
        <v>25</v>
      </c>
      <c r="S531" s="395"/>
      <c r="T531" s="987" t="s">
        <v>195</v>
      </c>
      <c r="U531" s="988"/>
      <c r="V531" s="989"/>
      <c r="W531" s="654"/>
      <c r="X531" s="655"/>
      <c r="Y531" s="683"/>
    </row>
    <row r="532" spans="1:25" ht="15" customHeight="1" thickBot="1">
      <c r="A532" s="670" t="s">
        <v>160</v>
      </c>
      <c r="B532" s="663"/>
      <c r="C532" s="663"/>
      <c r="D532" s="663"/>
      <c r="E532" s="663"/>
      <c r="F532" s="663"/>
      <c r="G532" s="663"/>
      <c r="H532" s="671"/>
      <c r="I532" s="552">
        <v>0</v>
      </c>
      <c r="J532" s="679" t="s">
        <v>123</v>
      </c>
      <c r="K532" s="644"/>
      <c r="L532" s="16"/>
      <c r="M532" s="938"/>
      <c r="N532" s="936"/>
      <c r="O532" s="934"/>
      <c r="P532" s="935"/>
      <c r="Q532" s="944"/>
      <c r="R532" s="944"/>
      <c r="S532" s="710"/>
      <c r="T532" s="990"/>
      <c r="U532" s="991"/>
      <c r="V532" s="992"/>
      <c r="W532" s="654"/>
      <c r="X532" s="655"/>
      <c r="Y532" s="683"/>
    </row>
    <row r="533" spans="1:25" ht="15" customHeight="1" thickTop="1">
      <c r="A533" s="670" t="s">
        <v>161</v>
      </c>
      <c r="B533" s="663"/>
      <c r="C533" s="663"/>
      <c r="D533" s="663"/>
      <c r="E533" s="663"/>
      <c r="F533" s="663"/>
      <c r="G533" s="663"/>
      <c r="H533" s="671"/>
      <c r="I533" s="552">
        <v>1</v>
      </c>
      <c r="J533" s="679" t="s">
        <v>123</v>
      </c>
      <c r="K533" s="644"/>
      <c r="L533" s="16"/>
      <c r="M533" s="939"/>
      <c r="N533" s="940"/>
      <c r="O533" s="941"/>
      <c r="P533" s="942"/>
      <c r="Q533" s="945"/>
      <c r="R533" s="945"/>
      <c r="S533" s="656"/>
      <c r="T533" s="993" t="s">
        <v>204</v>
      </c>
      <c r="U533" s="994"/>
      <c r="V533" s="995"/>
      <c r="W533" s="650"/>
      <c r="X533" s="651"/>
      <c r="Y533" s="684"/>
    </row>
    <row r="534" spans="1:25" ht="15" customHeight="1">
      <c r="A534" s="670" t="s">
        <v>162</v>
      </c>
      <c r="B534" s="663"/>
      <c r="C534" s="663"/>
      <c r="D534" s="663"/>
      <c r="E534" s="663"/>
      <c r="F534" s="663"/>
      <c r="G534" s="663"/>
      <c r="H534" s="671"/>
      <c r="I534" s="552"/>
      <c r="J534" s="679" t="s">
        <v>123</v>
      </c>
      <c r="K534" s="644"/>
      <c r="L534" s="16"/>
      <c r="M534" s="537"/>
      <c r="N534" s="421"/>
      <c r="O534" s="421"/>
      <c r="P534" s="422"/>
      <c r="Q534" s="422"/>
      <c r="R534" s="538"/>
      <c r="S534" s="422"/>
      <c r="T534" s="421"/>
      <c r="U534" s="421"/>
      <c r="V534" s="421"/>
      <c r="W534" s="645"/>
      <c r="X534" s="652"/>
      <c r="Y534" s="653"/>
    </row>
    <row r="535" spans="1:25" ht="15" customHeight="1" thickBot="1">
      <c r="A535" s="670"/>
      <c r="B535" s="663"/>
      <c r="C535" s="663"/>
      <c r="D535" s="663"/>
      <c r="E535" s="663"/>
      <c r="F535" s="672"/>
      <c r="G535" s="672"/>
      <c r="H535" s="673"/>
      <c r="I535" s="560"/>
      <c r="J535" s="679"/>
      <c r="K535" s="644"/>
      <c r="L535" s="16"/>
      <c r="M535" s="539"/>
      <c r="N535" s="314"/>
      <c r="O535" s="314"/>
      <c r="P535" s="315"/>
      <c r="Q535" s="315"/>
      <c r="R535" s="540"/>
      <c r="S535" s="315"/>
      <c r="T535" s="314"/>
      <c r="U535" s="314"/>
      <c r="V535" s="314"/>
      <c r="W535" s="549"/>
      <c r="X535" s="16"/>
      <c r="Y535" s="535"/>
    </row>
    <row r="536" spans="1:25" ht="15" customHeight="1" thickTop="1">
      <c r="A536" s="347"/>
      <c r="B536" s="348"/>
      <c r="C536" s="348"/>
      <c r="D536" s="348"/>
      <c r="E536" s="348"/>
      <c r="F536" s="349"/>
      <c r="G536" s="349"/>
      <c r="H536" s="349"/>
      <c r="I536" s="350"/>
      <c r="J536" s="351"/>
      <c r="K536" s="542"/>
      <c r="L536" s="16"/>
      <c r="M536" s="539"/>
      <c r="N536" s="314"/>
      <c r="O536" s="314"/>
      <c r="P536" s="315"/>
      <c r="Q536" s="315"/>
      <c r="R536" s="540"/>
      <c r="S536" s="315"/>
      <c r="T536" s="314"/>
      <c r="U536" s="314"/>
      <c r="V536" s="314"/>
      <c r="W536" s="549"/>
      <c r="X536" s="16"/>
      <c r="Y536" s="535"/>
    </row>
    <row r="537" spans="1:25" ht="15" customHeight="1">
      <c r="A537" s="353"/>
      <c r="B537" s="339"/>
      <c r="C537" s="339"/>
      <c r="D537" s="339"/>
      <c r="E537" s="339"/>
      <c r="F537" s="16"/>
      <c r="G537" s="16"/>
      <c r="H537" s="16"/>
      <c r="I537" s="340"/>
      <c r="J537" s="354"/>
      <c r="K537" s="542"/>
      <c r="L537" s="16"/>
      <c r="M537" s="539"/>
      <c r="N537" s="314"/>
      <c r="O537" s="314"/>
      <c r="P537" s="315"/>
      <c r="Q537" s="315"/>
      <c r="R537" s="540"/>
      <c r="S537" s="315"/>
      <c r="T537" s="314"/>
      <c r="U537" s="314"/>
      <c r="V537" s="314"/>
      <c r="W537" s="549"/>
      <c r="X537" s="16"/>
      <c r="Y537" s="535"/>
    </row>
    <row r="538" spans="1:25" ht="15" customHeight="1">
      <c r="A538" s="353"/>
      <c r="B538" s="339"/>
      <c r="C538" s="339"/>
      <c r="D538" s="339"/>
      <c r="E538" s="339"/>
      <c r="F538" s="16"/>
      <c r="G538" s="16"/>
      <c r="H538" s="16"/>
      <c r="I538" s="340"/>
      <c r="J538" s="354"/>
      <c r="K538" s="542"/>
      <c r="L538" s="16"/>
      <c r="M538" s="539"/>
      <c r="N538" s="314"/>
      <c r="O538" s="314"/>
      <c r="P538" s="315"/>
      <c r="Q538" s="315"/>
      <c r="R538" s="540"/>
      <c r="S538" s="315"/>
      <c r="T538" s="314"/>
      <c r="U538" s="314"/>
      <c r="V538" s="314"/>
      <c r="W538" s="549"/>
      <c r="X538" s="16"/>
      <c r="Y538" s="535"/>
    </row>
    <row r="539" spans="1:25" ht="15" customHeight="1">
      <c r="A539" s="353"/>
      <c r="B539" s="339"/>
      <c r="C539" s="339"/>
      <c r="D539" s="339"/>
      <c r="E539" s="339"/>
      <c r="F539" s="16"/>
      <c r="G539" s="16"/>
      <c r="H539" s="16"/>
      <c r="I539" s="340"/>
      <c r="J539" s="354"/>
      <c r="K539" s="542"/>
      <c r="L539" s="16"/>
      <c r="M539" s="539"/>
      <c r="N539" s="314"/>
      <c r="O539" s="314"/>
      <c r="P539" s="315"/>
      <c r="Q539" s="315"/>
      <c r="R539" s="540"/>
      <c r="S539" s="315"/>
      <c r="T539" s="314"/>
      <c r="U539" s="314"/>
      <c r="V539" s="314"/>
      <c r="W539" s="549"/>
      <c r="X539" s="16"/>
      <c r="Y539" s="535"/>
    </row>
    <row r="540" spans="1:25" ht="15" customHeight="1" thickBot="1">
      <c r="A540" s="543"/>
      <c r="B540" s="16"/>
      <c r="C540" s="16"/>
      <c r="D540" s="16"/>
      <c r="E540" s="16"/>
      <c r="F540" s="16"/>
      <c r="G540" s="16"/>
      <c r="H540" s="16"/>
      <c r="I540" s="544"/>
      <c r="J540" s="545"/>
      <c r="K540" s="542"/>
      <c r="L540" s="16"/>
      <c r="M540" s="546"/>
      <c r="N540" s="464"/>
      <c r="O540" s="464"/>
      <c r="P540" s="547"/>
      <c r="Q540" s="547"/>
      <c r="R540" s="548"/>
      <c r="S540" s="547"/>
      <c r="T540" s="464"/>
      <c r="U540" s="464"/>
      <c r="V540" s="464"/>
      <c r="W540" s="549"/>
      <c r="X540" s="16"/>
      <c r="Y540" s="535"/>
    </row>
    <row r="541" spans="1:25" ht="15" customHeight="1" thickTop="1">
      <c r="A541" s="549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685"/>
      <c r="U541" s="16"/>
      <c r="V541" s="16"/>
      <c r="W541" s="16"/>
      <c r="X541" s="16"/>
      <c r="Y541" s="535"/>
    </row>
    <row r="542" spans="1:25" ht="15" customHeight="1">
      <c r="A542" s="527" t="s">
        <v>147</v>
      </c>
      <c r="B542" s="528"/>
      <c r="C542" s="528"/>
      <c r="D542" s="528"/>
      <c r="E542" s="528"/>
      <c r="F542" s="528"/>
      <c r="G542" s="528"/>
      <c r="H542" s="528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535"/>
    </row>
    <row r="543" spans="1:25" ht="15" customHeight="1" thickBot="1">
      <c r="A543" s="550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535"/>
    </row>
    <row r="544" spans="1:25" ht="15" customHeight="1" thickTop="1">
      <c r="A544" s="638"/>
      <c r="B544" s="639"/>
      <c r="C544" s="639"/>
      <c r="D544" s="639"/>
      <c r="E544" s="639"/>
      <c r="F544" s="639"/>
      <c r="G544" s="640"/>
      <c r="H544" s="930" t="s">
        <v>148</v>
      </c>
      <c r="I544" s="930"/>
      <c r="J544" s="930"/>
      <c r="K544" s="930"/>
      <c r="L544" s="930"/>
      <c r="M544" s="930"/>
      <c r="N544" s="930"/>
      <c r="O544" s="930"/>
      <c r="P544" s="930"/>
      <c r="Q544" s="930"/>
      <c r="R544" s="930"/>
      <c r="S544" s="640"/>
      <c r="T544" s="931" t="s">
        <v>149</v>
      </c>
      <c r="U544" s="930"/>
      <c r="V544" s="930"/>
      <c r="W544" s="930"/>
      <c r="X544" s="930"/>
      <c r="Y544" s="932"/>
    </row>
    <row r="545" spans="1:25" ht="54.75" customHeight="1">
      <c r="A545" s="369" t="s">
        <v>150</v>
      </c>
      <c r="B545" s="370"/>
      <c r="C545" s="370"/>
      <c r="D545" s="370"/>
      <c r="E545" s="370"/>
      <c r="F545" s="370"/>
      <c r="G545" s="371"/>
      <c r="H545" s="370"/>
      <c r="I545" s="370"/>
      <c r="J545" s="370"/>
      <c r="K545" s="370"/>
      <c r="L545" s="370"/>
      <c r="M545" s="370"/>
      <c r="N545" s="370"/>
      <c r="O545" s="370"/>
      <c r="P545" s="370"/>
      <c r="Q545" s="370"/>
      <c r="R545" s="370"/>
      <c r="S545" s="370"/>
      <c r="T545" s="372" t="s">
        <v>151</v>
      </c>
      <c r="U545" s="370"/>
      <c r="V545" s="370"/>
      <c r="W545" s="370"/>
      <c r="X545" s="370"/>
      <c r="Y545" s="373"/>
    </row>
    <row r="546" spans="1:25" ht="54.75" customHeight="1">
      <c r="A546" s="374" t="s">
        <v>163</v>
      </c>
      <c r="B546" s="375"/>
      <c r="C546" s="375"/>
      <c r="D546" s="375"/>
      <c r="E546" s="375"/>
      <c r="F546" s="375"/>
      <c r="G546" s="376"/>
      <c r="H546" s="375"/>
      <c r="I546" s="375"/>
      <c r="J546" s="375"/>
      <c r="K546" s="375"/>
      <c r="L546" s="375"/>
      <c r="M546" s="375"/>
      <c r="N546" s="375"/>
      <c r="O546" s="375"/>
      <c r="P546" s="375"/>
      <c r="Q546" s="375"/>
      <c r="R546" s="375"/>
      <c r="S546" s="375"/>
      <c r="T546" s="377" t="s">
        <v>151</v>
      </c>
      <c r="U546" s="375"/>
      <c r="V546" s="375"/>
      <c r="W546" s="375"/>
      <c r="X546" s="375"/>
      <c r="Y546" s="378"/>
    </row>
    <row r="547" spans="1:25" ht="54.75" customHeight="1" thickBot="1">
      <c r="A547" s="385" t="s">
        <v>164</v>
      </c>
      <c r="B547" s="379"/>
      <c r="C547" s="379"/>
      <c r="D547" s="379"/>
      <c r="E547" s="379"/>
      <c r="F547" s="379"/>
      <c r="G547" s="380"/>
      <c r="H547" s="379"/>
      <c r="I547" s="379"/>
      <c r="J547" s="379"/>
      <c r="K547" s="379"/>
      <c r="L547" s="379"/>
      <c r="M547" s="379"/>
      <c r="N547" s="379"/>
      <c r="O547" s="379"/>
      <c r="P547" s="379"/>
      <c r="Q547" s="379"/>
      <c r="R547" s="379"/>
      <c r="S547" s="379"/>
      <c r="T547" s="381"/>
      <c r="U547" s="379"/>
      <c r="V547" s="379"/>
      <c r="W547" s="379"/>
      <c r="X547" s="379"/>
      <c r="Y547" s="382"/>
    </row>
    <row r="548" spans="1:25" ht="15" customHeight="1" thickTop="1"/>
    <row r="549" spans="1:25" ht="15" customHeight="1"/>
  </sheetData>
  <sheetProtection formatCells="0" insertHyperlinks="0" sort="0" autoFilter="0" pivotTables="0"/>
  <mergeCells count="930">
    <mergeCell ref="U1:V1"/>
    <mergeCell ref="W1:Y1"/>
    <mergeCell ref="A2:M2"/>
    <mergeCell ref="N2:Q4"/>
    <mergeCell ref="R2:Y4"/>
    <mergeCell ref="A3:M3"/>
    <mergeCell ref="A4:M4"/>
    <mergeCell ref="U11:V11"/>
    <mergeCell ref="W11:Y11"/>
    <mergeCell ref="A13:B13"/>
    <mergeCell ref="L13:M13"/>
    <mergeCell ref="U13:V13"/>
    <mergeCell ref="W13:Y13"/>
    <mergeCell ref="A5:M5"/>
    <mergeCell ref="N5:O7"/>
    <mergeCell ref="P5:Q7"/>
    <mergeCell ref="R5:Y7"/>
    <mergeCell ref="A6:M6"/>
    <mergeCell ref="A11:B11"/>
    <mergeCell ref="C11:I11"/>
    <mergeCell ref="J11:K11"/>
    <mergeCell ref="L11:M11"/>
    <mergeCell ref="P11:R11"/>
    <mergeCell ref="A16:B16"/>
    <mergeCell ref="U16:V16"/>
    <mergeCell ref="W16:Y16"/>
    <mergeCell ref="A17:B17"/>
    <mergeCell ref="L17:M17"/>
    <mergeCell ref="U17:V17"/>
    <mergeCell ref="W17:Y17"/>
    <mergeCell ref="AA13:AD13"/>
    <mergeCell ref="A14:B14"/>
    <mergeCell ref="U14:V14"/>
    <mergeCell ref="W14:Y14"/>
    <mergeCell ref="A15:B15"/>
    <mergeCell ref="U15:V15"/>
    <mergeCell ref="W15:Y15"/>
    <mergeCell ref="AG19:AJ19"/>
    <mergeCell ref="A20:B20"/>
    <mergeCell ref="L20:M20"/>
    <mergeCell ref="U20:V20"/>
    <mergeCell ref="W20:Y20"/>
    <mergeCell ref="A18:B18"/>
    <mergeCell ref="L18:M18"/>
    <mergeCell ref="U18:V18"/>
    <mergeCell ref="W18:Y18"/>
    <mergeCell ref="A19:B19"/>
    <mergeCell ref="L19:M19"/>
    <mergeCell ref="U19:V19"/>
    <mergeCell ref="W19:Y19"/>
    <mergeCell ref="A21:B21"/>
    <mergeCell ref="L21:M21"/>
    <mergeCell ref="U21:V21"/>
    <mergeCell ref="W21:Y21"/>
    <mergeCell ref="A22:B22"/>
    <mergeCell ref="L22:M22"/>
    <mergeCell ref="U22:V22"/>
    <mergeCell ref="W22:Y22"/>
    <mergeCell ref="AA19:AE19"/>
    <mergeCell ref="A25:B25"/>
    <mergeCell ref="L25:M25"/>
    <mergeCell ref="U25:V25"/>
    <mergeCell ref="W25:Y25"/>
    <mergeCell ref="A26:B26"/>
    <mergeCell ref="L26:M26"/>
    <mergeCell ref="U26:V26"/>
    <mergeCell ref="W26:Y26"/>
    <mergeCell ref="A23:B23"/>
    <mergeCell ref="L23:M23"/>
    <mergeCell ref="U23:V23"/>
    <mergeCell ref="W23:Y23"/>
    <mergeCell ref="A24:B24"/>
    <mergeCell ref="L24:M24"/>
    <mergeCell ref="U24:V24"/>
    <mergeCell ref="W24:Y24"/>
    <mergeCell ref="U29:V29"/>
    <mergeCell ref="W29:Y29"/>
    <mergeCell ref="U30:V30"/>
    <mergeCell ref="W30:Y30"/>
    <mergeCell ref="U31:V31"/>
    <mergeCell ref="W31:Y31"/>
    <mergeCell ref="A27:B27"/>
    <mergeCell ref="L27:M27"/>
    <mergeCell ref="U27:V27"/>
    <mergeCell ref="W27:Y27"/>
    <mergeCell ref="U28:V28"/>
    <mergeCell ref="W28:Y28"/>
    <mergeCell ref="U34:V34"/>
    <mergeCell ref="W34:Y34"/>
    <mergeCell ref="AL34:AP34"/>
    <mergeCell ref="A35:B35"/>
    <mergeCell ref="U35:V35"/>
    <mergeCell ref="W35:Y35"/>
    <mergeCell ref="A32:B33"/>
    <mergeCell ref="C32:I33"/>
    <mergeCell ref="J32:K33"/>
    <mergeCell ref="L32:M33"/>
    <mergeCell ref="U32:V32"/>
    <mergeCell ref="W32:Y32"/>
    <mergeCell ref="A38:B38"/>
    <mergeCell ref="U38:V38"/>
    <mergeCell ref="W38:Y38"/>
    <mergeCell ref="A39:B39"/>
    <mergeCell ref="U39:V39"/>
    <mergeCell ref="W39:Y39"/>
    <mergeCell ref="A36:B36"/>
    <mergeCell ref="U36:V36"/>
    <mergeCell ref="W36:Y36"/>
    <mergeCell ref="A37:B37"/>
    <mergeCell ref="U37:V37"/>
    <mergeCell ref="W37:Y37"/>
    <mergeCell ref="U49:V49"/>
    <mergeCell ref="U50:V50"/>
    <mergeCell ref="A51:H52"/>
    <mergeCell ref="I51:J52"/>
    <mergeCell ref="U51:V51"/>
    <mergeCell ref="U52:V52"/>
    <mergeCell ref="A40:B40"/>
    <mergeCell ref="U40:V40"/>
    <mergeCell ref="W40:Y40"/>
    <mergeCell ref="U41:V41"/>
    <mergeCell ref="W41:Y41"/>
    <mergeCell ref="O45:O46"/>
    <mergeCell ref="P45:R46"/>
    <mergeCell ref="T45:T46"/>
    <mergeCell ref="U45:V46"/>
    <mergeCell ref="W45:Y46"/>
    <mergeCell ref="H76:R76"/>
    <mergeCell ref="T76:Y76"/>
    <mergeCell ref="A80:M80"/>
    <mergeCell ref="N80:Q82"/>
    <mergeCell ref="R80:Y82"/>
    <mergeCell ref="A81:M81"/>
    <mergeCell ref="A82:M82"/>
    <mergeCell ref="U53:V53"/>
    <mergeCell ref="U54:V54"/>
    <mergeCell ref="U55:V55"/>
    <mergeCell ref="M63:M65"/>
    <mergeCell ref="N63:P65"/>
    <mergeCell ref="Q63:Q65"/>
    <mergeCell ref="R63:R65"/>
    <mergeCell ref="T63:V64"/>
    <mergeCell ref="T65:V65"/>
    <mergeCell ref="U89:V89"/>
    <mergeCell ref="W89:Y89"/>
    <mergeCell ref="A91:B91"/>
    <mergeCell ref="L91:M91"/>
    <mergeCell ref="U91:V91"/>
    <mergeCell ref="W91:Y91"/>
    <mergeCell ref="A83:M83"/>
    <mergeCell ref="N83:O85"/>
    <mergeCell ref="P83:Q85"/>
    <mergeCell ref="R83:Y85"/>
    <mergeCell ref="A84:M84"/>
    <mergeCell ref="A89:B89"/>
    <mergeCell ref="C89:I89"/>
    <mergeCell ref="J89:K89"/>
    <mergeCell ref="L89:M89"/>
    <mergeCell ref="P89:R89"/>
    <mergeCell ref="A94:B94"/>
    <mergeCell ref="U94:V94"/>
    <mergeCell ref="W94:Y94"/>
    <mergeCell ref="A95:B95"/>
    <mergeCell ref="L95:M95"/>
    <mergeCell ref="U95:V95"/>
    <mergeCell ref="W95:Y95"/>
    <mergeCell ref="A92:B92"/>
    <mergeCell ref="U92:V92"/>
    <mergeCell ref="W92:Y92"/>
    <mergeCell ref="A93:B93"/>
    <mergeCell ref="U93:V93"/>
    <mergeCell ref="W93:Y93"/>
    <mergeCell ref="A98:B98"/>
    <mergeCell ref="L98:M98"/>
    <mergeCell ref="U98:V98"/>
    <mergeCell ref="W98:Y98"/>
    <mergeCell ref="A99:B99"/>
    <mergeCell ref="L99:M99"/>
    <mergeCell ref="U99:V99"/>
    <mergeCell ref="W99:Y99"/>
    <mergeCell ref="A96:B96"/>
    <mergeCell ref="L96:M96"/>
    <mergeCell ref="U96:V96"/>
    <mergeCell ref="W96:Y96"/>
    <mergeCell ref="A97:B97"/>
    <mergeCell ref="L97:M97"/>
    <mergeCell ref="U97:V97"/>
    <mergeCell ref="W97:Y97"/>
    <mergeCell ref="A102:B102"/>
    <mergeCell ref="L102:M102"/>
    <mergeCell ref="U102:V102"/>
    <mergeCell ref="W102:Y102"/>
    <mergeCell ref="A103:B103"/>
    <mergeCell ref="L103:M103"/>
    <mergeCell ref="U103:V103"/>
    <mergeCell ref="W103:Y103"/>
    <mergeCell ref="A100:B100"/>
    <mergeCell ref="L100:M100"/>
    <mergeCell ref="U100:V100"/>
    <mergeCell ref="W100:Y100"/>
    <mergeCell ref="A101:B101"/>
    <mergeCell ref="L101:M101"/>
    <mergeCell ref="U101:V101"/>
    <mergeCell ref="W101:Y101"/>
    <mergeCell ref="U106:V106"/>
    <mergeCell ref="W106:Y106"/>
    <mergeCell ref="U107:V107"/>
    <mergeCell ref="W107:Y107"/>
    <mergeCell ref="U108:V108"/>
    <mergeCell ref="W108:Y108"/>
    <mergeCell ref="A104:B104"/>
    <mergeCell ref="L104:M104"/>
    <mergeCell ref="U104:V104"/>
    <mergeCell ref="W104:Y104"/>
    <mergeCell ref="A105:B105"/>
    <mergeCell ref="L105:M105"/>
    <mergeCell ref="U105:V105"/>
    <mergeCell ref="W105:Y105"/>
    <mergeCell ref="U112:V112"/>
    <mergeCell ref="W112:Y112"/>
    <mergeCell ref="A113:B113"/>
    <mergeCell ref="U113:V113"/>
    <mergeCell ref="W113:Y113"/>
    <mergeCell ref="A114:B114"/>
    <mergeCell ref="U114:V114"/>
    <mergeCell ref="W114:Y114"/>
    <mergeCell ref="U109:V109"/>
    <mergeCell ref="W109:Y109"/>
    <mergeCell ref="A110:B111"/>
    <mergeCell ref="C110:I111"/>
    <mergeCell ref="J110:K111"/>
    <mergeCell ref="L110:M111"/>
    <mergeCell ref="U110:V110"/>
    <mergeCell ref="W110:Y110"/>
    <mergeCell ref="A117:B117"/>
    <mergeCell ref="U117:V117"/>
    <mergeCell ref="W117:Y117"/>
    <mergeCell ref="A118:B118"/>
    <mergeCell ref="U118:V118"/>
    <mergeCell ref="W118:Y118"/>
    <mergeCell ref="A115:B115"/>
    <mergeCell ref="U115:V115"/>
    <mergeCell ref="W115:Y115"/>
    <mergeCell ref="A116:B116"/>
    <mergeCell ref="U116:V116"/>
    <mergeCell ref="W116:Y116"/>
    <mergeCell ref="U127:V127"/>
    <mergeCell ref="U128:V128"/>
    <mergeCell ref="A129:H130"/>
    <mergeCell ref="I129:J130"/>
    <mergeCell ref="U129:V129"/>
    <mergeCell ref="U130:V130"/>
    <mergeCell ref="U119:V119"/>
    <mergeCell ref="W119:Y119"/>
    <mergeCell ref="O123:O124"/>
    <mergeCell ref="P123:R124"/>
    <mergeCell ref="T123:T124"/>
    <mergeCell ref="U123:V124"/>
    <mergeCell ref="W123:Y124"/>
    <mergeCell ref="H154:R154"/>
    <mergeCell ref="T154:Y154"/>
    <mergeCell ref="A158:M158"/>
    <mergeCell ref="N158:Q160"/>
    <mergeCell ref="R158:Y160"/>
    <mergeCell ref="A159:M159"/>
    <mergeCell ref="A160:M160"/>
    <mergeCell ref="U131:V131"/>
    <mergeCell ref="U132:V132"/>
    <mergeCell ref="U133:V133"/>
    <mergeCell ref="M141:M143"/>
    <mergeCell ref="N141:P143"/>
    <mergeCell ref="Q141:Q143"/>
    <mergeCell ref="R141:R143"/>
    <mergeCell ref="T141:V142"/>
    <mergeCell ref="T143:V143"/>
    <mergeCell ref="U167:V167"/>
    <mergeCell ref="W167:Y167"/>
    <mergeCell ref="A169:B169"/>
    <mergeCell ref="L169:M169"/>
    <mergeCell ref="U169:V169"/>
    <mergeCell ref="W169:Y169"/>
    <mergeCell ref="A161:M161"/>
    <mergeCell ref="N161:O163"/>
    <mergeCell ref="P161:Q163"/>
    <mergeCell ref="R161:Y163"/>
    <mergeCell ref="A162:M162"/>
    <mergeCell ref="A167:B167"/>
    <mergeCell ref="C167:I167"/>
    <mergeCell ref="J167:K167"/>
    <mergeCell ref="L167:M167"/>
    <mergeCell ref="P167:R167"/>
    <mergeCell ref="A172:B172"/>
    <mergeCell ref="U172:V172"/>
    <mergeCell ref="W172:Y172"/>
    <mergeCell ref="A173:B173"/>
    <mergeCell ref="L173:M173"/>
    <mergeCell ref="U173:V173"/>
    <mergeCell ref="W173:Y173"/>
    <mergeCell ref="A170:B170"/>
    <mergeCell ref="U170:V170"/>
    <mergeCell ref="W170:Y170"/>
    <mergeCell ref="A171:B171"/>
    <mergeCell ref="U171:V171"/>
    <mergeCell ref="W171:Y171"/>
    <mergeCell ref="A176:B176"/>
    <mergeCell ref="L176:M176"/>
    <mergeCell ref="U176:V176"/>
    <mergeCell ref="W176:Y176"/>
    <mergeCell ref="A177:B177"/>
    <mergeCell ref="L177:M177"/>
    <mergeCell ref="U177:V177"/>
    <mergeCell ref="W177:Y177"/>
    <mergeCell ref="A174:B174"/>
    <mergeCell ref="L174:M174"/>
    <mergeCell ref="U174:V174"/>
    <mergeCell ref="W174:Y174"/>
    <mergeCell ref="A175:B175"/>
    <mergeCell ref="L175:M175"/>
    <mergeCell ref="U175:V175"/>
    <mergeCell ref="W175:Y175"/>
    <mergeCell ref="A180:B180"/>
    <mergeCell ref="L180:M180"/>
    <mergeCell ref="U180:V180"/>
    <mergeCell ref="W180:Y180"/>
    <mergeCell ref="A181:B181"/>
    <mergeCell ref="L181:M181"/>
    <mergeCell ref="U181:V181"/>
    <mergeCell ref="W181:Y181"/>
    <mergeCell ref="A178:B178"/>
    <mergeCell ref="L178:M178"/>
    <mergeCell ref="U178:V178"/>
    <mergeCell ref="W178:Y178"/>
    <mergeCell ref="A179:B179"/>
    <mergeCell ref="L179:M179"/>
    <mergeCell ref="U179:V179"/>
    <mergeCell ref="W179:Y179"/>
    <mergeCell ref="U184:V184"/>
    <mergeCell ref="W184:Y184"/>
    <mergeCell ref="U185:V185"/>
    <mergeCell ref="W185:Y185"/>
    <mergeCell ref="U186:V186"/>
    <mergeCell ref="W186:Y186"/>
    <mergeCell ref="A182:B182"/>
    <mergeCell ref="L182:M182"/>
    <mergeCell ref="U182:V182"/>
    <mergeCell ref="W182:Y182"/>
    <mergeCell ref="A183:B183"/>
    <mergeCell ref="L183:M183"/>
    <mergeCell ref="U183:V183"/>
    <mergeCell ref="W183:Y183"/>
    <mergeCell ref="U190:V190"/>
    <mergeCell ref="W190:Y190"/>
    <mergeCell ref="A191:B191"/>
    <mergeCell ref="U191:V191"/>
    <mergeCell ref="W191:Y191"/>
    <mergeCell ref="A192:B192"/>
    <mergeCell ref="U192:V192"/>
    <mergeCell ref="W192:Y192"/>
    <mergeCell ref="U187:V187"/>
    <mergeCell ref="W187:Y187"/>
    <mergeCell ref="A188:B189"/>
    <mergeCell ref="C188:I189"/>
    <mergeCell ref="J188:K189"/>
    <mergeCell ref="L188:M189"/>
    <mergeCell ref="U188:V188"/>
    <mergeCell ref="W188:Y188"/>
    <mergeCell ref="A195:B195"/>
    <mergeCell ref="U195:V195"/>
    <mergeCell ref="W195:Y195"/>
    <mergeCell ref="A196:B196"/>
    <mergeCell ref="U196:V196"/>
    <mergeCell ref="W196:Y196"/>
    <mergeCell ref="A193:B193"/>
    <mergeCell ref="U193:V193"/>
    <mergeCell ref="W193:Y193"/>
    <mergeCell ref="A194:B194"/>
    <mergeCell ref="U194:V194"/>
    <mergeCell ref="W194:Y194"/>
    <mergeCell ref="U205:V205"/>
    <mergeCell ref="U206:V206"/>
    <mergeCell ref="A207:H208"/>
    <mergeCell ref="I207:J208"/>
    <mergeCell ref="U207:V207"/>
    <mergeCell ref="U208:V208"/>
    <mergeCell ref="U197:V197"/>
    <mergeCell ref="W197:Y197"/>
    <mergeCell ref="O201:O202"/>
    <mergeCell ref="P201:R202"/>
    <mergeCell ref="T201:T202"/>
    <mergeCell ref="U201:V202"/>
    <mergeCell ref="W201:Y202"/>
    <mergeCell ref="H232:R232"/>
    <mergeCell ref="T232:Y232"/>
    <mergeCell ref="A236:M236"/>
    <mergeCell ref="N236:Q238"/>
    <mergeCell ref="R236:Y238"/>
    <mergeCell ref="A237:M237"/>
    <mergeCell ref="A238:M238"/>
    <mergeCell ref="U209:V209"/>
    <mergeCell ref="U210:V210"/>
    <mergeCell ref="U211:V211"/>
    <mergeCell ref="M219:M221"/>
    <mergeCell ref="N219:P221"/>
    <mergeCell ref="Q219:Q221"/>
    <mergeCell ref="R219:R221"/>
    <mergeCell ref="T219:V220"/>
    <mergeCell ref="T221:V221"/>
    <mergeCell ref="U245:V245"/>
    <mergeCell ref="W245:Y245"/>
    <mergeCell ref="A247:B247"/>
    <mergeCell ref="L247:M247"/>
    <mergeCell ref="U247:V247"/>
    <mergeCell ref="W247:Y247"/>
    <mergeCell ref="A239:M239"/>
    <mergeCell ref="N239:O241"/>
    <mergeCell ref="P239:Q241"/>
    <mergeCell ref="R239:Y241"/>
    <mergeCell ref="A240:M240"/>
    <mergeCell ref="A245:B245"/>
    <mergeCell ref="C245:I245"/>
    <mergeCell ref="J245:K245"/>
    <mergeCell ref="L245:M245"/>
    <mergeCell ref="P245:R245"/>
    <mergeCell ref="A250:B250"/>
    <mergeCell ref="U250:V250"/>
    <mergeCell ref="W250:Y250"/>
    <mergeCell ref="A251:B251"/>
    <mergeCell ref="L251:M251"/>
    <mergeCell ref="U251:V251"/>
    <mergeCell ref="W251:Y251"/>
    <mergeCell ref="A248:B248"/>
    <mergeCell ref="U248:V248"/>
    <mergeCell ref="W248:Y248"/>
    <mergeCell ref="A249:B249"/>
    <mergeCell ref="U249:V249"/>
    <mergeCell ref="W249:Y249"/>
    <mergeCell ref="A254:B254"/>
    <mergeCell ref="L254:M254"/>
    <mergeCell ref="U254:V254"/>
    <mergeCell ref="W254:Y254"/>
    <mergeCell ref="A255:B255"/>
    <mergeCell ref="L255:M255"/>
    <mergeCell ref="U255:V255"/>
    <mergeCell ref="W255:Y255"/>
    <mergeCell ref="A252:B252"/>
    <mergeCell ref="L252:M252"/>
    <mergeCell ref="U252:V252"/>
    <mergeCell ref="W252:Y252"/>
    <mergeCell ref="A253:B253"/>
    <mergeCell ref="L253:M253"/>
    <mergeCell ref="U253:V253"/>
    <mergeCell ref="W253:Y253"/>
    <mergeCell ref="A258:B258"/>
    <mergeCell ref="L258:M258"/>
    <mergeCell ref="U258:V258"/>
    <mergeCell ref="W258:Y258"/>
    <mergeCell ref="A259:B259"/>
    <mergeCell ref="L259:M259"/>
    <mergeCell ref="U259:V259"/>
    <mergeCell ref="W259:Y259"/>
    <mergeCell ref="A256:B256"/>
    <mergeCell ref="L256:M256"/>
    <mergeCell ref="U256:V256"/>
    <mergeCell ref="W256:Y256"/>
    <mergeCell ref="A257:B257"/>
    <mergeCell ref="L257:M257"/>
    <mergeCell ref="U257:V257"/>
    <mergeCell ref="W257:Y257"/>
    <mergeCell ref="U262:V262"/>
    <mergeCell ref="W262:Y262"/>
    <mergeCell ref="U263:V263"/>
    <mergeCell ref="W263:Y263"/>
    <mergeCell ref="U264:V264"/>
    <mergeCell ref="W264:Y264"/>
    <mergeCell ref="A260:B260"/>
    <mergeCell ref="L260:M260"/>
    <mergeCell ref="U260:V260"/>
    <mergeCell ref="W260:Y260"/>
    <mergeCell ref="A261:B261"/>
    <mergeCell ref="L261:M261"/>
    <mergeCell ref="U261:V261"/>
    <mergeCell ref="W261:Y261"/>
    <mergeCell ref="U268:V268"/>
    <mergeCell ref="W268:Y268"/>
    <mergeCell ref="A269:B269"/>
    <mergeCell ref="U269:V269"/>
    <mergeCell ref="W269:Y269"/>
    <mergeCell ref="A270:B270"/>
    <mergeCell ref="U270:V270"/>
    <mergeCell ref="W270:Y270"/>
    <mergeCell ref="U265:V265"/>
    <mergeCell ref="W265:Y265"/>
    <mergeCell ref="A266:B267"/>
    <mergeCell ref="C266:I267"/>
    <mergeCell ref="J266:K267"/>
    <mergeCell ref="L266:M267"/>
    <mergeCell ref="U266:V266"/>
    <mergeCell ref="W266:Y266"/>
    <mergeCell ref="A273:B273"/>
    <mergeCell ref="U273:V273"/>
    <mergeCell ref="W273:Y273"/>
    <mergeCell ref="A274:B274"/>
    <mergeCell ref="U274:V274"/>
    <mergeCell ref="W274:Y274"/>
    <mergeCell ref="A271:B271"/>
    <mergeCell ref="U271:V271"/>
    <mergeCell ref="W271:Y271"/>
    <mergeCell ref="A272:B272"/>
    <mergeCell ref="U272:V272"/>
    <mergeCell ref="W272:Y272"/>
    <mergeCell ref="U283:V283"/>
    <mergeCell ref="U284:V284"/>
    <mergeCell ref="A285:H286"/>
    <mergeCell ref="I285:J286"/>
    <mergeCell ref="U285:V285"/>
    <mergeCell ref="U286:V286"/>
    <mergeCell ref="U275:V275"/>
    <mergeCell ref="W275:Y275"/>
    <mergeCell ref="O279:O280"/>
    <mergeCell ref="P279:R280"/>
    <mergeCell ref="T279:T280"/>
    <mergeCell ref="U279:V280"/>
    <mergeCell ref="W279:Y280"/>
    <mergeCell ref="H310:R310"/>
    <mergeCell ref="T310:Y310"/>
    <mergeCell ref="A314:M314"/>
    <mergeCell ref="N314:Q316"/>
    <mergeCell ref="R314:Y316"/>
    <mergeCell ref="A315:M315"/>
    <mergeCell ref="A316:M316"/>
    <mergeCell ref="U287:V287"/>
    <mergeCell ref="U288:V288"/>
    <mergeCell ref="U289:V289"/>
    <mergeCell ref="M297:M299"/>
    <mergeCell ref="N297:P299"/>
    <mergeCell ref="Q297:Q299"/>
    <mergeCell ref="R297:R299"/>
    <mergeCell ref="T297:V298"/>
    <mergeCell ref="T299:V299"/>
    <mergeCell ref="U323:V323"/>
    <mergeCell ref="W323:Y323"/>
    <mergeCell ref="A325:B325"/>
    <mergeCell ref="L325:M325"/>
    <mergeCell ref="U325:V325"/>
    <mergeCell ref="W325:Y325"/>
    <mergeCell ref="A317:M317"/>
    <mergeCell ref="N317:O319"/>
    <mergeCell ref="P317:Q319"/>
    <mergeCell ref="R317:Y319"/>
    <mergeCell ref="A318:M318"/>
    <mergeCell ref="A323:B323"/>
    <mergeCell ref="C323:I323"/>
    <mergeCell ref="J323:K323"/>
    <mergeCell ref="L323:M323"/>
    <mergeCell ref="P323:R323"/>
    <mergeCell ref="A328:B328"/>
    <mergeCell ref="U328:V328"/>
    <mergeCell ref="W328:Y328"/>
    <mergeCell ref="A329:B329"/>
    <mergeCell ref="L329:M329"/>
    <mergeCell ref="U329:V329"/>
    <mergeCell ref="W329:Y329"/>
    <mergeCell ref="A326:B326"/>
    <mergeCell ref="U326:V326"/>
    <mergeCell ref="W326:Y326"/>
    <mergeCell ref="A327:B327"/>
    <mergeCell ref="U327:V327"/>
    <mergeCell ref="W327:Y327"/>
    <mergeCell ref="A332:B332"/>
    <mergeCell ref="L332:M332"/>
    <mergeCell ref="U332:V332"/>
    <mergeCell ref="W332:Y332"/>
    <mergeCell ref="A333:B333"/>
    <mergeCell ref="L333:M333"/>
    <mergeCell ref="U333:V333"/>
    <mergeCell ref="W333:Y333"/>
    <mergeCell ref="A330:B330"/>
    <mergeCell ref="L330:M330"/>
    <mergeCell ref="U330:V330"/>
    <mergeCell ref="W330:Y330"/>
    <mergeCell ref="A331:B331"/>
    <mergeCell ref="L331:M331"/>
    <mergeCell ref="U331:V331"/>
    <mergeCell ref="W331:Y331"/>
    <mergeCell ref="A336:B336"/>
    <mergeCell ref="L336:M336"/>
    <mergeCell ref="U336:V336"/>
    <mergeCell ref="W336:Y336"/>
    <mergeCell ref="A337:B337"/>
    <mergeCell ref="L337:M337"/>
    <mergeCell ref="U337:V337"/>
    <mergeCell ref="W337:Y337"/>
    <mergeCell ref="A334:B334"/>
    <mergeCell ref="L334:M334"/>
    <mergeCell ref="U334:V334"/>
    <mergeCell ref="W334:Y334"/>
    <mergeCell ref="A335:B335"/>
    <mergeCell ref="L335:M335"/>
    <mergeCell ref="U335:V335"/>
    <mergeCell ref="W335:Y335"/>
    <mergeCell ref="U340:V340"/>
    <mergeCell ref="W340:Y340"/>
    <mergeCell ref="U341:V341"/>
    <mergeCell ref="W341:Y341"/>
    <mergeCell ref="U342:V342"/>
    <mergeCell ref="W342:Y342"/>
    <mergeCell ref="A338:B338"/>
    <mergeCell ref="L338:M338"/>
    <mergeCell ref="U338:V338"/>
    <mergeCell ref="W338:Y338"/>
    <mergeCell ref="A339:B339"/>
    <mergeCell ref="L339:M339"/>
    <mergeCell ref="U339:V339"/>
    <mergeCell ref="W339:Y339"/>
    <mergeCell ref="U346:V346"/>
    <mergeCell ref="W346:Y346"/>
    <mergeCell ref="A347:B347"/>
    <mergeCell ref="U347:V347"/>
    <mergeCell ref="W347:Y347"/>
    <mergeCell ref="A348:B348"/>
    <mergeCell ref="U348:V348"/>
    <mergeCell ref="W348:Y348"/>
    <mergeCell ref="U343:V343"/>
    <mergeCell ref="W343:Y343"/>
    <mergeCell ref="A344:B345"/>
    <mergeCell ref="C344:I345"/>
    <mergeCell ref="J344:K345"/>
    <mergeCell ref="L344:M345"/>
    <mergeCell ref="U344:V344"/>
    <mergeCell ref="W344:Y344"/>
    <mergeCell ref="A351:B351"/>
    <mergeCell ref="U351:V351"/>
    <mergeCell ref="W351:Y351"/>
    <mergeCell ref="A352:B352"/>
    <mergeCell ref="U352:V352"/>
    <mergeCell ref="W352:Y352"/>
    <mergeCell ref="A349:B349"/>
    <mergeCell ref="U349:V349"/>
    <mergeCell ref="W349:Y349"/>
    <mergeCell ref="A350:B350"/>
    <mergeCell ref="U350:V350"/>
    <mergeCell ref="W350:Y350"/>
    <mergeCell ref="U361:V361"/>
    <mergeCell ref="U362:V362"/>
    <mergeCell ref="A363:H364"/>
    <mergeCell ref="I363:J364"/>
    <mergeCell ref="U363:V363"/>
    <mergeCell ref="U364:V364"/>
    <mergeCell ref="U353:V353"/>
    <mergeCell ref="W353:Y353"/>
    <mergeCell ref="O357:O358"/>
    <mergeCell ref="P357:R358"/>
    <mergeCell ref="T357:T358"/>
    <mergeCell ref="U357:V358"/>
    <mergeCell ref="W357:Y358"/>
    <mergeCell ref="H388:R388"/>
    <mergeCell ref="T388:Y388"/>
    <mergeCell ref="A392:M392"/>
    <mergeCell ref="N392:Q394"/>
    <mergeCell ref="R392:Y394"/>
    <mergeCell ref="A393:M393"/>
    <mergeCell ref="A394:M394"/>
    <mergeCell ref="U365:V365"/>
    <mergeCell ref="U366:V366"/>
    <mergeCell ref="U367:V367"/>
    <mergeCell ref="M375:M377"/>
    <mergeCell ref="N375:P377"/>
    <mergeCell ref="Q375:Q377"/>
    <mergeCell ref="R375:R377"/>
    <mergeCell ref="T375:V376"/>
    <mergeCell ref="T377:V377"/>
    <mergeCell ref="U401:V401"/>
    <mergeCell ref="W401:Y401"/>
    <mergeCell ref="A403:B403"/>
    <mergeCell ref="L403:M403"/>
    <mergeCell ref="U403:V403"/>
    <mergeCell ref="W403:Y403"/>
    <mergeCell ref="A395:M395"/>
    <mergeCell ref="N395:O397"/>
    <mergeCell ref="P395:Q397"/>
    <mergeCell ref="R395:Y397"/>
    <mergeCell ref="A396:M396"/>
    <mergeCell ref="A401:B401"/>
    <mergeCell ref="C401:I401"/>
    <mergeCell ref="J401:K401"/>
    <mergeCell ref="L401:M401"/>
    <mergeCell ref="P401:R401"/>
    <mergeCell ref="A406:B406"/>
    <mergeCell ref="U406:V406"/>
    <mergeCell ref="W406:Y406"/>
    <mergeCell ref="A407:B407"/>
    <mergeCell ref="L407:M407"/>
    <mergeCell ref="U407:V407"/>
    <mergeCell ref="W407:Y407"/>
    <mergeCell ref="A404:B404"/>
    <mergeCell ref="U404:V404"/>
    <mergeCell ref="W404:Y404"/>
    <mergeCell ref="A405:B405"/>
    <mergeCell ref="U405:V405"/>
    <mergeCell ref="W405:Y405"/>
    <mergeCell ref="A410:B410"/>
    <mergeCell ref="L410:M410"/>
    <mergeCell ref="U410:V410"/>
    <mergeCell ref="W410:Y410"/>
    <mergeCell ref="A411:B411"/>
    <mergeCell ref="L411:M411"/>
    <mergeCell ref="U411:V411"/>
    <mergeCell ref="W411:Y411"/>
    <mergeCell ref="A408:B408"/>
    <mergeCell ref="L408:M408"/>
    <mergeCell ref="U408:V408"/>
    <mergeCell ref="W408:Y408"/>
    <mergeCell ref="A409:B409"/>
    <mergeCell ref="L409:M409"/>
    <mergeCell ref="U409:V409"/>
    <mergeCell ref="W409:Y409"/>
    <mergeCell ref="A414:B414"/>
    <mergeCell ref="L414:M414"/>
    <mergeCell ref="U414:V414"/>
    <mergeCell ref="W414:Y414"/>
    <mergeCell ref="A415:B415"/>
    <mergeCell ref="L415:M415"/>
    <mergeCell ref="U415:V415"/>
    <mergeCell ref="W415:Y415"/>
    <mergeCell ref="A412:B412"/>
    <mergeCell ref="L412:M412"/>
    <mergeCell ref="U412:V412"/>
    <mergeCell ref="W412:Y412"/>
    <mergeCell ref="A413:B413"/>
    <mergeCell ref="L413:M413"/>
    <mergeCell ref="U413:V413"/>
    <mergeCell ref="W413:Y413"/>
    <mergeCell ref="U418:V418"/>
    <mergeCell ref="W418:Y418"/>
    <mergeCell ref="U419:V419"/>
    <mergeCell ref="W419:Y419"/>
    <mergeCell ref="U420:V420"/>
    <mergeCell ref="W420:Y420"/>
    <mergeCell ref="A416:B416"/>
    <mergeCell ref="L416:M416"/>
    <mergeCell ref="U416:V416"/>
    <mergeCell ref="W416:Y416"/>
    <mergeCell ref="A417:B417"/>
    <mergeCell ref="L417:M417"/>
    <mergeCell ref="U417:V417"/>
    <mergeCell ref="W417:Y417"/>
    <mergeCell ref="U424:V424"/>
    <mergeCell ref="W424:Y424"/>
    <mergeCell ref="A425:B425"/>
    <mergeCell ref="U425:V425"/>
    <mergeCell ref="W425:Y425"/>
    <mergeCell ref="A426:B426"/>
    <mergeCell ref="U426:V426"/>
    <mergeCell ref="W426:Y426"/>
    <mergeCell ref="U421:V421"/>
    <mergeCell ref="W421:Y421"/>
    <mergeCell ref="A422:B423"/>
    <mergeCell ref="C422:I423"/>
    <mergeCell ref="J422:K423"/>
    <mergeCell ref="L422:M423"/>
    <mergeCell ref="U422:V422"/>
    <mergeCell ref="W422:Y422"/>
    <mergeCell ref="A429:B429"/>
    <mergeCell ref="U429:V429"/>
    <mergeCell ref="W429:Y429"/>
    <mergeCell ref="A430:B430"/>
    <mergeCell ref="U430:V430"/>
    <mergeCell ref="W430:Y430"/>
    <mergeCell ref="A427:B427"/>
    <mergeCell ref="U427:V427"/>
    <mergeCell ref="W427:Y427"/>
    <mergeCell ref="A428:B428"/>
    <mergeCell ref="U428:V428"/>
    <mergeCell ref="W428:Y428"/>
    <mergeCell ref="U439:V439"/>
    <mergeCell ref="U440:V440"/>
    <mergeCell ref="A441:H442"/>
    <mergeCell ref="I441:J442"/>
    <mergeCell ref="U441:V441"/>
    <mergeCell ref="U442:V442"/>
    <mergeCell ref="U431:V431"/>
    <mergeCell ref="W431:Y431"/>
    <mergeCell ref="O435:O436"/>
    <mergeCell ref="P435:R436"/>
    <mergeCell ref="T435:T436"/>
    <mergeCell ref="U435:V436"/>
    <mergeCell ref="W435:Y436"/>
    <mergeCell ref="H466:R466"/>
    <mergeCell ref="T466:Y466"/>
    <mergeCell ref="A470:M470"/>
    <mergeCell ref="N470:Q472"/>
    <mergeCell ref="R470:Y472"/>
    <mergeCell ref="A471:M471"/>
    <mergeCell ref="A472:M472"/>
    <mergeCell ref="U443:V443"/>
    <mergeCell ref="U444:V444"/>
    <mergeCell ref="U445:V445"/>
    <mergeCell ref="M453:M455"/>
    <mergeCell ref="N453:P455"/>
    <mergeCell ref="Q453:Q455"/>
    <mergeCell ref="R453:R455"/>
    <mergeCell ref="T453:V454"/>
    <mergeCell ref="T455:V455"/>
    <mergeCell ref="U479:V479"/>
    <mergeCell ref="W479:Y479"/>
    <mergeCell ref="A481:B481"/>
    <mergeCell ref="L481:M481"/>
    <mergeCell ref="U481:V481"/>
    <mergeCell ref="W481:Y481"/>
    <mergeCell ref="A473:M473"/>
    <mergeCell ref="N473:O475"/>
    <mergeCell ref="P473:Q475"/>
    <mergeCell ref="R473:Y475"/>
    <mergeCell ref="A474:M474"/>
    <mergeCell ref="A479:B479"/>
    <mergeCell ref="C479:I479"/>
    <mergeCell ref="J479:K479"/>
    <mergeCell ref="L479:M479"/>
    <mergeCell ref="P479:R479"/>
    <mergeCell ref="A484:B484"/>
    <mergeCell ref="U484:V484"/>
    <mergeCell ref="W484:Y484"/>
    <mergeCell ref="A485:B485"/>
    <mergeCell ref="L485:M485"/>
    <mergeCell ref="U485:V485"/>
    <mergeCell ref="W485:Y485"/>
    <mergeCell ref="A482:B482"/>
    <mergeCell ref="U482:V482"/>
    <mergeCell ref="W482:Y482"/>
    <mergeCell ref="A483:B483"/>
    <mergeCell ref="U483:V483"/>
    <mergeCell ref="W483:Y483"/>
    <mergeCell ref="A488:B488"/>
    <mergeCell ref="L488:M488"/>
    <mergeCell ref="U488:V488"/>
    <mergeCell ref="W488:Y488"/>
    <mergeCell ref="A489:B489"/>
    <mergeCell ref="L489:M489"/>
    <mergeCell ref="U489:V489"/>
    <mergeCell ref="W489:Y489"/>
    <mergeCell ref="A486:B486"/>
    <mergeCell ref="L486:M486"/>
    <mergeCell ref="U486:V486"/>
    <mergeCell ref="W486:Y486"/>
    <mergeCell ref="A487:B487"/>
    <mergeCell ref="L487:M487"/>
    <mergeCell ref="U487:V487"/>
    <mergeCell ref="W487:Y487"/>
    <mergeCell ref="A492:B492"/>
    <mergeCell ref="L492:M492"/>
    <mergeCell ref="U492:V492"/>
    <mergeCell ref="W492:Y492"/>
    <mergeCell ref="A493:B493"/>
    <mergeCell ref="L493:M493"/>
    <mergeCell ref="U493:V493"/>
    <mergeCell ref="W493:Y493"/>
    <mergeCell ref="A490:B490"/>
    <mergeCell ref="L490:M490"/>
    <mergeCell ref="U490:V490"/>
    <mergeCell ref="W490:Y490"/>
    <mergeCell ref="A491:B491"/>
    <mergeCell ref="L491:M491"/>
    <mergeCell ref="U491:V491"/>
    <mergeCell ref="W491:Y491"/>
    <mergeCell ref="U496:V496"/>
    <mergeCell ref="W496:Y496"/>
    <mergeCell ref="U497:V497"/>
    <mergeCell ref="W497:Y497"/>
    <mergeCell ref="U498:V498"/>
    <mergeCell ref="W498:Y498"/>
    <mergeCell ref="A494:B494"/>
    <mergeCell ref="L494:M494"/>
    <mergeCell ref="U494:V494"/>
    <mergeCell ref="W494:Y494"/>
    <mergeCell ref="A495:B495"/>
    <mergeCell ref="L495:M495"/>
    <mergeCell ref="U495:V495"/>
    <mergeCell ref="W495:Y495"/>
    <mergeCell ref="U502:V502"/>
    <mergeCell ref="W502:Y502"/>
    <mergeCell ref="A503:B503"/>
    <mergeCell ref="U503:V503"/>
    <mergeCell ref="W503:Y503"/>
    <mergeCell ref="A504:B504"/>
    <mergeCell ref="U504:V504"/>
    <mergeCell ref="W504:Y504"/>
    <mergeCell ref="U499:V499"/>
    <mergeCell ref="W499:Y499"/>
    <mergeCell ref="A500:B501"/>
    <mergeCell ref="C500:I501"/>
    <mergeCell ref="J500:K501"/>
    <mergeCell ref="L500:M501"/>
    <mergeCell ref="U500:V500"/>
    <mergeCell ref="W500:Y500"/>
    <mergeCell ref="A507:B507"/>
    <mergeCell ref="U507:V507"/>
    <mergeCell ref="W507:Y507"/>
    <mergeCell ref="A508:B508"/>
    <mergeCell ref="U508:V508"/>
    <mergeCell ref="W508:Y508"/>
    <mergeCell ref="A505:B505"/>
    <mergeCell ref="U505:V505"/>
    <mergeCell ref="W505:Y505"/>
    <mergeCell ref="A506:B506"/>
    <mergeCell ref="U506:V506"/>
    <mergeCell ref="W506:Y506"/>
    <mergeCell ref="U517:V517"/>
    <mergeCell ref="U518:V518"/>
    <mergeCell ref="A519:H520"/>
    <mergeCell ref="I519:J520"/>
    <mergeCell ref="U519:V519"/>
    <mergeCell ref="U520:V520"/>
    <mergeCell ref="U509:V509"/>
    <mergeCell ref="W509:Y509"/>
    <mergeCell ref="O513:O514"/>
    <mergeCell ref="P513:R514"/>
    <mergeCell ref="T513:T514"/>
    <mergeCell ref="U513:V514"/>
    <mergeCell ref="W513:Y514"/>
    <mergeCell ref="H544:R544"/>
    <mergeCell ref="T544:Y544"/>
    <mergeCell ref="U521:V521"/>
    <mergeCell ref="U522:V522"/>
    <mergeCell ref="U523:V523"/>
    <mergeCell ref="M531:M533"/>
    <mergeCell ref="N531:P533"/>
    <mergeCell ref="Q531:Q533"/>
    <mergeCell ref="R531:R533"/>
    <mergeCell ref="T531:V532"/>
    <mergeCell ref="T533:V533"/>
  </mergeCells>
  <printOptions horizontalCentered="1" verticalCentered="1"/>
  <pageMargins left="0.196850393700787" right="0.196850393700787" top="0.196850393700787" bottom="0.196850393700787" header="0.196850393700787" footer="0.196850393700787"/>
  <pageSetup paperSize="9" scale="53" orientation="portrait" horizontalDpi="4294967293" verticalDpi="4294967293" r:id="rId1"/>
  <headerFooter alignWithMargins="0"/>
  <rowBreaks count="6" manualBreakCount="6">
    <brk id="79" max="24" man="1"/>
    <brk id="157" max="24" man="1"/>
    <brk id="235" max="24" man="1"/>
    <brk id="313" max="24" man="1"/>
    <brk id="391" max="24" man="1"/>
    <brk id="469" max="2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4" baseType="lpstr">
      <vt:lpstr>Lap Har  M (1)</vt:lpstr>
      <vt:lpstr>Lap Har  M (2)</vt:lpstr>
      <vt:lpstr>Lap Har  M (3)</vt:lpstr>
      <vt:lpstr>Lap Har  M (4)</vt:lpstr>
      <vt:lpstr>Lap Har  M (5)</vt:lpstr>
      <vt:lpstr>Lap Har  M (6)</vt:lpstr>
      <vt:lpstr>Lap Har  M (7)</vt:lpstr>
      <vt:lpstr>Lap Har  M (8)</vt:lpstr>
      <vt:lpstr>Lap Har  M (9)</vt:lpstr>
      <vt:lpstr>Lap Har  M (10)</vt:lpstr>
      <vt:lpstr>Lap Har  M (11)</vt:lpstr>
      <vt:lpstr>Lap Har  M (12)</vt:lpstr>
      <vt:lpstr>'Lap Har  M (1)'!Print_Area</vt:lpstr>
      <vt:lpstr>'Lap Har  M (10)'!Print_Area</vt:lpstr>
      <vt:lpstr>'Lap Har  M (11)'!Print_Area</vt:lpstr>
      <vt:lpstr>'Lap Har  M (12)'!Print_Area</vt:lpstr>
      <vt:lpstr>'Lap Har  M (2)'!Print_Area</vt:lpstr>
      <vt:lpstr>'Lap Har  M (3)'!Print_Area</vt:lpstr>
      <vt:lpstr>'Lap Har  M (4)'!Print_Area</vt:lpstr>
      <vt:lpstr>'Lap Har  M (5)'!Print_Area</vt:lpstr>
      <vt:lpstr>'Lap Har  M (6)'!Print_Area</vt:lpstr>
      <vt:lpstr>'Lap Har  M (7)'!Print_Area</vt:lpstr>
      <vt:lpstr>'Lap Har  M (8)'!Print_Area</vt:lpstr>
      <vt:lpstr>'Lap Har  M (9)'!Print_Area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acer</cp:lastModifiedBy>
  <cp:lastPrinted>2014-12-28T02:03:19Z</cp:lastPrinted>
  <dcterms:created xsi:type="dcterms:W3CDTF">2014-05-17T09:47:53Z</dcterms:created>
  <dcterms:modified xsi:type="dcterms:W3CDTF">2015-07-10T05:21:12Z</dcterms:modified>
</cp:coreProperties>
</file>