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20730" windowHeight="11760" tabRatio="768" activeTab="5"/>
  </bookViews>
  <sheets>
    <sheet name="Efrianto" sheetId="21" r:id="rId1"/>
    <sheet name="M. Syukri" sheetId="20" r:id="rId2"/>
    <sheet name="Trado 001" sheetId="1" r:id="rId3"/>
    <sheet name="DT 03" sheetId="2" r:id="rId4"/>
    <sheet name="DT 07" sheetId="4" r:id="rId5"/>
    <sheet name="DT 08" sheetId="5" r:id="rId6"/>
    <sheet name="DT 09" sheetId="6" r:id="rId7"/>
    <sheet name="DT 10" sheetId="11" r:id="rId8"/>
    <sheet name="DT 11" sheetId="8" r:id="rId9"/>
    <sheet name="DT 12" sheetId="15" r:id="rId10"/>
    <sheet name="DT 21" sheetId="10" r:id="rId11"/>
    <sheet name="Buje 30" sheetId="18" r:id="rId12"/>
    <sheet name="27" sheetId="16" state="hidden" r:id="rId13"/>
    <sheet name="14" sheetId="17" state="hidden" r:id="rId14"/>
    <sheet name="Iswandi 34." sheetId="22" r:id="rId15"/>
    <sheet name="Abd Muis 35" sheetId="23" r:id="rId16"/>
    <sheet name="ZAinal 36" sheetId="24" r:id="rId17"/>
    <sheet name="Nuardi 37" sheetId="25" r:id="rId18"/>
    <sheet name="Dovita 38" sheetId="26" r:id="rId19"/>
    <sheet name="Muchtar Joni 39" sheetId="27" r:id="rId20"/>
    <sheet name=" 40" sheetId="28" r:id="rId21"/>
  </sheets>
  <externalReferences>
    <externalReference r:id="rId22"/>
    <externalReference r:id="rId23"/>
  </externalReferences>
  <definedNames>
    <definedName name="_xlnm.Print_Area" localSheetId="20">' 40'!$B$1:$Q$40</definedName>
    <definedName name="_xlnm.Print_Area" localSheetId="13">'14'!$B$1:$R$40</definedName>
    <definedName name="_xlnm.Print_Area" localSheetId="12">'27'!$B$1:$R$40</definedName>
    <definedName name="_xlnm.Print_Area" localSheetId="15">'Abd Muis 35'!$B$1:$Q$55</definedName>
    <definedName name="_xlnm.Print_Area" localSheetId="11">'Buje 30'!$B$1:$K$40</definedName>
    <definedName name="_xlnm.Print_Area" localSheetId="18">'Dovita 38'!$B$1:$Q$47</definedName>
    <definedName name="_xlnm.Print_Area" localSheetId="3">'DT 03'!$B$1:$Q$50</definedName>
    <definedName name="_xlnm.Print_Area" localSheetId="4">'DT 07'!$B$1:$Q$55</definedName>
    <definedName name="_xlnm.Print_Area" localSheetId="5">'DT 08'!$B$1:$Q$53</definedName>
    <definedName name="_xlnm.Print_Area" localSheetId="6">'DT 09'!$B$1:$Q$51</definedName>
    <definedName name="_xlnm.Print_Area" localSheetId="7">'DT 10'!$B$1:$Q$50</definedName>
    <definedName name="_xlnm.Print_Area" localSheetId="8">'DT 11'!$B$1:$Q$48</definedName>
    <definedName name="_xlnm.Print_Area" localSheetId="9">'DT 12'!$B$1:$P$47</definedName>
    <definedName name="_xlnm.Print_Area" localSheetId="10">'DT 21'!$B$1:$Q$51</definedName>
    <definedName name="_xlnm.Print_Area" localSheetId="0">Efrianto!$B$1:$K$41</definedName>
    <definedName name="_xlnm.Print_Area" localSheetId="14">'Iswandi 34.'!$B$1:$Q$42</definedName>
    <definedName name="_xlnm.Print_Area" localSheetId="1">'M. Syukri'!$B$1:$K$42</definedName>
    <definedName name="_xlnm.Print_Area" localSheetId="19">'Muchtar Joni 39'!$B$1:$Q$53</definedName>
    <definedName name="_xlnm.Print_Area" localSheetId="17">'Nuardi 37'!$B$1:$Q$49</definedName>
    <definedName name="_xlnm.Print_Area" localSheetId="2">'Trado 001'!$B$1:$M$53</definedName>
    <definedName name="_xlnm.Print_Area" localSheetId="16">'ZAinal 36'!$B$1:$Q$44</definedName>
  </definedNames>
  <calcPr calcId="124519"/>
</workbook>
</file>

<file path=xl/calcChain.xml><?xml version="1.0" encoding="utf-8"?>
<calcChain xmlns="http://schemas.openxmlformats.org/spreadsheetml/2006/main">
  <c r="K10" i="2"/>
  <c r="J9" i="18"/>
  <c r="P25" i="22"/>
  <c r="P9"/>
  <c r="P10" i="23"/>
  <c r="P9"/>
  <c r="P11" i="24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P9"/>
  <c r="P10"/>
  <c r="P10" i="25"/>
  <c r="P10" i="26"/>
  <c r="P9"/>
  <c r="P11" i="27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P44"/>
  <c r="P45"/>
  <c r="P46"/>
  <c r="P47"/>
  <c r="P48"/>
  <c r="P49"/>
  <c r="P50"/>
  <c r="P51"/>
  <c r="P52"/>
  <c r="P10"/>
  <c r="P9"/>
  <c r="P8"/>
  <c r="P8" i="26" l="1"/>
  <c r="I8" i="24"/>
  <c r="M8"/>
  <c r="P8"/>
  <c r="I8" i="23"/>
  <c r="M8"/>
  <c r="P8"/>
  <c r="P8" i="22"/>
  <c r="J8" i="18"/>
  <c r="P8" i="10"/>
  <c r="P8" i="15"/>
  <c r="P8" i="8"/>
  <c r="P8" i="11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P44"/>
  <c r="P45"/>
  <c r="P46"/>
  <c r="P47"/>
  <c r="P48"/>
  <c r="I8" i="6"/>
  <c r="L8"/>
  <c r="M8"/>
  <c r="P8"/>
  <c r="P8" i="4"/>
  <c r="I9" i="1"/>
  <c r="H9"/>
  <c r="H8"/>
  <c r="I8"/>
  <c r="L12"/>
  <c r="L8" s="1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F10" i="20"/>
  <c r="G10"/>
  <c r="I10"/>
  <c r="J10"/>
  <c r="J9" i="21"/>
  <c r="K44" i="15"/>
  <c r="O8" i="11"/>
  <c r="O11" i="8"/>
  <c r="P11"/>
  <c r="O12"/>
  <c r="P12"/>
  <c r="O13"/>
  <c r="P13"/>
  <c r="O14"/>
  <c r="P14"/>
  <c r="O15"/>
  <c r="P15"/>
  <c r="O16"/>
  <c r="P16"/>
  <c r="O17"/>
  <c r="P17"/>
  <c r="O18"/>
  <c r="P18"/>
  <c r="O19"/>
  <c r="P19"/>
  <c r="O20"/>
  <c r="P20"/>
  <c r="O21"/>
  <c r="P21"/>
  <c r="O22"/>
  <c r="P22"/>
  <c r="O23"/>
  <c r="P23"/>
  <c r="O24"/>
  <c r="P24"/>
  <c r="O25"/>
  <c r="P25"/>
  <c r="O26"/>
  <c r="P26"/>
  <c r="O27"/>
  <c r="P27"/>
  <c r="O28"/>
  <c r="P28"/>
  <c r="O29"/>
  <c r="P29"/>
  <c r="O30"/>
  <c r="P30"/>
  <c r="O31"/>
  <c r="P31"/>
  <c r="O32"/>
  <c r="P32"/>
  <c r="O33"/>
  <c r="P33"/>
  <c r="O34"/>
  <c r="P34"/>
  <c r="O35"/>
  <c r="P35"/>
  <c r="O36"/>
  <c r="P36"/>
  <c r="O37"/>
  <c r="P37"/>
  <c r="O38"/>
  <c r="P38"/>
  <c r="O39"/>
  <c r="P39"/>
  <c r="O40"/>
  <c r="P40"/>
  <c r="O41"/>
  <c r="P41"/>
  <c r="O42"/>
  <c r="P42"/>
  <c r="O43"/>
  <c r="P43"/>
  <c r="O44"/>
  <c r="P44"/>
  <c r="O45"/>
  <c r="P45"/>
  <c r="O46"/>
  <c r="P46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H12"/>
  <c r="I12" s="1"/>
  <c r="H13"/>
  <c r="I13" s="1"/>
  <c r="H14"/>
  <c r="I14" s="1"/>
  <c r="H15"/>
  <c r="I15" s="1"/>
  <c r="H16"/>
  <c r="I16" s="1"/>
  <c r="H17"/>
  <c r="I17" s="1"/>
  <c r="H18"/>
  <c r="I18" s="1"/>
  <c r="H19"/>
  <c r="I19" s="1"/>
  <c r="H20"/>
  <c r="I20" s="1"/>
  <c r="H21"/>
  <c r="I21" s="1"/>
  <c r="H22"/>
  <c r="I22" s="1"/>
  <c r="H23"/>
  <c r="I23" s="1"/>
  <c r="H24"/>
  <c r="I24" s="1"/>
  <c r="H25"/>
  <c r="I25" s="1"/>
  <c r="H26"/>
  <c r="I26" s="1"/>
  <c r="H27"/>
  <c r="I27" s="1"/>
  <c r="H28"/>
  <c r="I28" s="1"/>
  <c r="H29"/>
  <c r="I29" s="1"/>
  <c r="H30"/>
  <c r="I30" s="1"/>
  <c r="H31"/>
  <c r="I31" s="1"/>
  <c r="H32"/>
  <c r="I32" s="1"/>
  <c r="H33"/>
  <c r="I33" s="1"/>
  <c r="H34"/>
  <c r="I34" s="1"/>
  <c r="H35"/>
  <c r="I35" s="1"/>
  <c r="H36"/>
  <c r="I36" s="1"/>
  <c r="H37"/>
  <c r="I37" s="1"/>
  <c r="H38"/>
  <c r="I38" s="1"/>
  <c r="H39"/>
  <c r="I39" s="1"/>
  <c r="H40"/>
  <c r="I40" s="1"/>
  <c r="H41"/>
  <c r="I41" s="1"/>
  <c r="H42"/>
  <c r="I42" s="1"/>
  <c r="H43"/>
  <c r="I43" s="1"/>
  <c r="H44"/>
  <c r="I44" s="1"/>
  <c r="H45"/>
  <c r="I45" s="1"/>
  <c r="O20" i="6"/>
  <c r="P20"/>
  <c r="O21"/>
  <c r="P21"/>
  <c r="O22"/>
  <c r="P22"/>
  <c r="O23"/>
  <c r="O24"/>
  <c r="P24"/>
  <c r="O25"/>
  <c r="P25"/>
  <c r="O26"/>
  <c r="P26"/>
  <c r="O27"/>
  <c r="P27"/>
  <c r="O28"/>
  <c r="P28"/>
  <c r="O29"/>
  <c r="P29"/>
  <c r="O30"/>
  <c r="P30"/>
  <c r="O31"/>
  <c r="P31"/>
  <c r="O32"/>
  <c r="P32"/>
  <c r="O33"/>
  <c r="P33"/>
  <c r="O34"/>
  <c r="P34"/>
  <c r="O35"/>
  <c r="P35"/>
  <c r="O36"/>
  <c r="P36"/>
  <c r="O37"/>
  <c r="O38"/>
  <c r="P38"/>
  <c r="O39"/>
  <c r="O40"/>
  <c r="P40"/>
  <c r="O41"/>
  <c r="O42"/>
  <c r="P42"/>
  <c r="O43"/>
  <c r="O44"/>
  <c r="P44"/>
  <c r="O45"/>
  <c r="P45"/>
  <c r="O46"/>
  <c r="P46"/>
  <c r="O47"/>
  <c r="P47"/>
  <c r="O48"/>
  <c r="P48"/>
  <c r="O49"/>
  <c r="P49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P37" s="1"/>
  <c r="M38"/>
  <c r="M39"/>
  <c r="P39" s="1"/>
  <c r="M40"/>
  <c r="M41"/>
  <c r="P41" s="1"/>
  <c r="M42"/>
  <c r="M43"/>
  <c r="P43" s="1"/>
  <c r="M44"/>
  <c r="M45"/>
  <c r="M46"/>
  <c r="M47"/>
  <c r="M48"/>
  <c r="M49"/>
  <c r="H12"/>
  <c r="I12" s="1"/>
  <c r="H13"/>
  <c r="I13" s="1"/>
  <c r="H14"/>
  <c r="I14" s="1"/>
  <c r="H15"/>
  <c r="I15" s="1"/>
  <c r="H16"/>
  <c r="I16" s="1"/>
  <c r="H17"/>
  <c r="I17" s="1"/>
  <c r="H18"/>
  <c r="I18" s="1"/>
  <c r="H19"/>
  <c r="I19" s="1"/>
  <c r="H20"/>
  <c r="I20" s="1"/>
  <c r="H21"/>
  <c r="I21" s="1"/>
  <c r="H22"/>
  <c r="I22" s="1"/>
  <c r="H23"/>
  <c r="I23" s="1"/>
  <c r="P23" s="1"/>
  <c r="H24"/>
  <c r="I24" s="1"/>
  <c r="H25"/>
  <c r="I25" s="1"/>
  <c r="H26"/>
  <c r="I26" s="1"/>
  <c r="H27"/>
  <c r="I27" s="1"/>
  <c r="H28"/>
  <c r="I28" s="1"/>
  <c r="H29"/>
  <c r="I29" s="1"/>
  <c r="H30"/>
  <c r="I30" s="1"/>
  <c r="H31"/>
  <c r="I31" s="1"/>
  <c r="H32"/>
  <c r="I32" s="1"/>
  <c r="H33"/>
  <c r="I33" s="1"/>
  <c r="H34"/>
  <c r="I34" s="1"/>
  <c r="H35"/>
  <c r="I35" s="1"/>
  <c r="H36"/>
  <c r="I36" s="1"/>
  <c r="H37"/>
  <c r="I37" s="1"/>
  <c r="H38"/>
  <c r="I38" s="1"/>
  <c r="H39"/>
  <c r="I39" s="1"/>
  <c r="H40"/>
  <c r="I40" s="1"/>
  <c r="H41"/>
  <c r="I41" s="1"/>
  <c r="H42"/>
  <c r="I42" s="1"/>
  <c r="H43"/>
  <c r="I43" s="1"/>
  <c r="H44"/>
  <c r="I44" s="1"/>
  <c r="H45"/>
  <c r="I45" s="1"/>
  <c r="H46"/>
  <c r="I46" s="1"/>
  <c r="H47"/>
  <c r="I47" s="1"/>
  <c r="H48"/>
  <c r="I48" s="1"/>
  <c r="H49"/>
  <c r="I49" s="1"/>
  <c r="H50"/>
  <c r="I50" s="1"/>
  <c r="H52" i="1" l="1"/>
  <c r="I52" s="1"/>
  <c r="L52" s="1"/>
  <c r="I38"/>
  <c r="I39"/>
  <c r="H40"/>
  <c r="I40" s="1"/>
  <c r="H41"/>
  <c r="I41" s="1"/>
  <c r="H42"/>
  <c r="I42" s="1"/>
  <c r="F8" i="11"/>
  <c r="H8"/>
  <c r="L8"/>
  <c r="N8"/>
  <c r="M8"/>
  <c r="I8"/>
  <c r="K8"/>
  <c r="O43"/>
  <c r="O44"/>
  <c r="O45"/>
  <c r="O46"/>
  <c r="O47"/>
  <c r="O48"/>
  <c r="O49"/>
  <c r="P49"/>
  <c r="M43"/>
  <c r="M44"/>
  <c r="M45"/>
  <c r="M46"/>
  <c r="M47"/>
  <c r="M48"/>
  <c r="M49"/>
  <c r="H42"/>
  <c r="I42"/>
  <c r="H43"/>
  <c r="I43"/>
  <c r="H44"/>
  <c r="I44"/>
  <c r="H45"/>
  <c r="I45"/>
  <c r="H46"/>
  <c r="I46"/>
  <c r="H47"/>
  <c r="I47"/>
  <c r="H48"/>
  <c r="I48"/>
  <c r="H49"/>
  <c r="I49"/>
  <c r="F9" i="21" l="1"/>
  <c r="I43"/>
  <c r="G43"/>
  <c r="K42" i="6"/>
  <c r="H37" i="22" l="1"/>
  <c r="O24"/>
  <c r="P24"/>
  <c r="O25"/>
  <c r="O26"/>
  <c r="P26"/>
  <c r="O27"/>
  <c r="P27"/>
  <c r="O28"/>
  <c r="P28"/>
  <c r="O29"/>
  <c r="P29"/>
  <c r="O30"/>
  <c r="P30"/>
  <c r="O31"/>
  <c r="P31"/>
  <c r="O32"/>
  <c r="O33"/>
  <c r="P33"/>
  <c r="O34"/>
  <c r="O35"/>
  <c r="P35"/>
  <c r="O36"/>
  <c r="P36"/>
  <c r="O37"/>
  <c r="P37"/>
  <c r="O38"/>
  <c r="P38"/>
  <c r="O39"/>
  <c r="M24"/>
  <c r="M25"/>
  <c r="M26"/>
  <c r="M27"/>
  <c r="M28"/>
  <c r="M29"/>
  <c r="M30"/>
  <c r="M31"/>
  <c r="M32"/>
  <c r="P32" s="1"/>
  <c r="M33"/>
  <c r="M34"/>
  <c r="P34" s="1"/>
  <c r="M35"/>
  <c r="M36"/>
  <c r="M37"/>
  <c r="M38"/>
  <c r="H27"/>
  <c r="I27" s="1"/>
  <c r="H28"/>
  <c r="I28" s="1"/>
  <c r="H29"/>
  <c r="I29" s="1"/>
  <c r="H30"/>
  <c r="I30" s="1"/>
  <c r="H31"/>
  <c r="I31" s="1"/>
  <c r="H32"/>
  <c r="I32" s="1"/>
  <c r="H33"/>
  <c r="I33" s="1"/>
  <c r="H34"/>
  <c r="I34" s="1"/>
  <c r="H35"/>
  <c r="I35" s="1"/>
  <c r="H36"/>
  <c r="I36" s="1"/>
  <c r="I37"/>
  <c r="O11" i="10"/>
  <c r="P11"/>
  <c r="O12"/>
  <c r="O13"/>
  <c r="O14"/>
  <c r="O15"/>
  <c r="P15"/>
  <c r="O16"/>
  <c r="O17"/>
  <c r="O18"/>
  <c r="P18"/>
  <c r="O19"/>
  <c r="P19"/>
  <c r="O20"/>
  <c r="P20"/>
  <c r="O21"/>
  <c r="O22"/>
  <c r="P22"/>
  <c r="O23"/>
  <c r="P23"/>
  <c r="O24"/>
  <c r="P24"/>
  <c r="O25"/>
  <c r="P25"/>
  <c r="O26"/>
  <c r="O27"/>
  <c r="P27"/>
  <c r="O28"/>
  <c r="P28"/>
  <c r="O29"/>
  <c r="O30"/>
  <c r="P30"/>
  <c r="O31"/>
  <c r="P31"/>
  <c r="O32"/>
  <c r="P32"/>
  <c r="O33"/>
  <c r="P33"/>
  <c r="O34"/>
  <c r="P34"/>
  <c r="O35"/>
  <c r="O36"/>
  <c r="O37"/>
  <c r="P37"/>
  <c r="O38"/>
  <c r="P38" s="1"/>
  <c r="O39"/>
  <c r="P39"/>
  <c r="O40"/>
  <c r="P40"/>
  <c r="O41"/>
  <c r="O42"/>
  <c r="P42"/>
  <c r="O43"/>
  <c r="P43"/>
  <c r="O44"/>
  <c r="P44"/>
  <c r="O45"/>
  <c r="P45"/>
  <c r="O46"/>
  <c r="P46"/>
  <c r="O47"/>
  <c r="P47"/>
  <c r="O48"/>
  <c r="P48"/>
  <c r="O49"/>
  <c r="P49"/>
  <c r="M12"/>
  <c r="P12" s="1"/>
  <c r="M13"/>
  <c r="M14"/>
  <c r="M15"/>
  <c r="M16"/>
  <c r="P16" s="1"/>
  <c r="M17"/>
  <c r="M18"/>
  <c r="M19"/>
  <c r="M20"/>
  <c r="M21"/>
  <c r="P21" s="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H12"/>
  <c r="I12"/>
  <c r="H13"/>
  <c r="I13"/>
  <c r="P13" s="1"/>
  <c r="H14"/>
  <c r="I14" s="1"/>
  <c r="P14" s="1"/>
  <c r="H15"/>
  <c r="I15"/>
  <c r="H16"/>
  <c r="I16"/>
  <c r="H17"/>
  <c r="I17" s="1"/>
  <c r="P17" s="1"/>
  <c r="H18"/>
  <c r="I18"/>
  <c r="H19"/>
  <c r="I19"/>
  <c r="H20"/>
  <c r="I20"/>
  <c r="H21"/>
  <c r="I21"/>
  <c r="H22"/>
  <c r="I22"/>
  <c r="H23"/>
  <c r="I23"/>
  <c r="H24"/>
  <c r="I24"/>
  <c r="H25"/>
  <c r="I25"/>
  <c r="H26"/>
  <c r="I26" s="1"/>
  <c r="P26" s="1"/>
  <c r="H27"/>
  <c r="I27"/>
  <c r="H28"/>
  <c r="I28"/>
  <c r="H29"/>
  <c r="I29" s="1"/>
  <c r="P29" s="1"/>
  <c r="H30"/>
  <c r="I30"/>
  <c r="H31"/>
  <c r="I31"/>
  <c r="H32"/>
  <c r="I32"/>
  <c r="H33"/>
  <c r="I33"/>
  <c r="H34"/>
  <c r="I34"/>
  <c r="H35"/>
  <c r="I35" s="1"/>
  <c r="P35" s="1"/>
  <c r="H36"/>
  <c r="I36" s="1"/>
  <c r="P36" s="1"/>
  <c r="H37"/>
  <c r="I37"/>
  <c r="H38"/>
  <c r="I38"/>
  <c r="H39"/>
  <c r="I39"/>
  <c r="H40"/>
  <c r="I40"/>
  <c r="H41"/>
  <c r="I41" s="1"/>
  <c r="P41" s="1"/>
  <c r="H42"/>
  <c r="I42"/>
  <c r="H43"/>
  <c r="I43"/>
  <c r="H44"/>
  <c r="I44"/>
  <c r="H45"/>
  <c r="I45"/>
  <c r="H46"/>
  <c r="I46"/>
  <c r="H47"/>
  <c r="I47"/>
  <c r="H48"/>
  <c r="I48"/>
  <c r="H49"/>
  <c r="I49"/>
  <c r="K46"/>
  <c r="K45"/>
  <c r="K42"/>
  <c r="K40"/>
  <c r="K38"/>
  <c r="N8" i="5" l="1"/>
  <c r="O12" l="1"/>
  <c r="O13"/>
  <c r="O14"/>
  <c r="P14"/>
  <c r="O15"/>
  <c r="P15"/>
  <c r="O16"/>
  <c r="P16"/>
  <c r="O17"/>
  <c r="P17"/>
  <c r="O18"/>
  <c r="P18"/>
  <c r="O19"/>
  <c r="P19"/>
  <c r="O20"/>
  <c r="P20"/>
  <c r="O21"/>
  <c r="P21"/>
  <c r="O22"/>
  <c r="P22"/>
  <c r="O23"/>
  <c r="P23"/>
  <c r="O24"/>
  <c r="P24"/>
  <c r="O25"/>
  <c r="O26"/>
  <c r="P26"/>
  <c r="O27"/>
  <c r="P27"/>
  <c r="O28"/>
  <c r="P28"/>
  <c r="O29"/>
  <c r="P29"/>
  <c r="O30"/>
  <c r="P30"/>
  <c r="O31"/>
  <c r="P31"/>
  <c r="O32"/>
  <c r="P32"/>
  <c r="O33"/>
  <c r="P33"/>
  <c r="O34"/>
  <c r="P34"/>
  <c r="O35"/>
  <c r="P35"/>
  <c r="O36"/>
  <c r="O37"/>
  <c r="P37"/>
  <c r="O38"/>
  <c r="P38"/>
  <c r="O39"/>
  <c r="P39"/>
  <c r="O40"/>
  <c r="P40"/>
  <c r="O41"/>
  <c r="P41"/>
  <c r="O42"/>
  <c r="P42"/>
  <c r="O43"/>
  <c r="O44"/>
  <c r="P44"/>
  <c r="O45"/>
  <c r="P45"/>
  <c r="O46"/>
  <c r="P46"/>
  <c r="O47"/>
  <c r="P47"/>
  <c r="O48"/>
  <c r="P48"/>
  <c r="O49"/>
  <c r="P49"/>
  <c r="O50"/>
  <c r="P50"/>
  <c r="O51"/>
  <c r="P51"/>
  <c r="O10"/>
  <c r="P10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10"/>
  <c r="H12"/>
  <c r="I12" s="1"/>
  <c r="H13"/>
  <c r="I13" s="1"/>
  <c r="P13" s="1"/>
  <c r="H14"/>
  <c r="I14"/>
  <c r="H15"/>
  <c r="I15"/>
  <c r="H16"/>
  <c r="I16"/>
  <c r="H17"/>
  <c r="I17"/>
  <c r="H18"/>
  <c r="I18"/>
  <c r="H19"/>
  <c r="I19"/>
  <c r="H20"/>
  <c r="I20"/>
  <c r="H21"/>
  <c r="I21"/>
  <c r="H22"/>
  <c r="I22"/>
  <c r="H23"/>
  <c r="I23"/>
  <c r="H24"/>
  <c r="I24"/>
  <c r="H25"/>
  <c r="I25"/>
  <c r="P25" s="1"/>
  <c r="H26"/>
  <c r="I26"/>
  <c r="H27"/>
  <c r="I27"/>
  <c r="H28"/>
  <c r="I28"/>
  <c r="H29"/>
  <c r="I29"/>
  <c r="H30"/>
  <c r="I30"/>
  <c r="H31"/>
  <c r="I31"/>
  <c r="H32"/>
  <c r="I32"/>
  <c r="H33"/>
  <c r="I33"/>
  <c r="H34"/>
  <c r="I34"/>
  <c r="H35"/>
  <c r="I35"/>
  <c r="H36"/>
  <c r="I36" s="1"/>
  <c r="P36" s="1"/>
  <c r="H37"/>
  <c r="I37"/>
  <c r="H38"/>
  <c r="I38"/>
  <c r="H39"/>
  <c r="I39"/>
  <c r="H40"/>
  <c r="I40"/>
  <c r="H41"/>
  <c r="I41"/>
  <c r="H42"/>
  <c r="I42"/>
  <c r="H43"/>
  <c r="I43" s="1"/>
  <c r="P43" s="1"/>
  <c r="H44"/>
  <c r="I44"/>
  <c r="H45"/>
  <c r="I45"/>
  <c r="H46"/>
  <c r="I46"/>
  <c r="H47"/>
  <c r="I47"/>
  <c r="H48"/>
  <c r="I48"/>
  <c r="H49"/>
  <c r="I49"/>
  <c r="H50"/>
  <c r="I50"/>
  <c r="H51"/>
  <c r="I51"/>
  <c r="H11"/>
  <c r="H10"/>
  <c r="I10"/>
  <c r="K48"/>
  <c r="K45"/>
  <c r="K42"/>
  <c r="K41"/>
  <c r="K39"/>
  <c r="K38"/>
  <c r="K37"/>
  <c r="K34"/>
  <c r="K28"/>
  <c r="K27"/>
  <c r="K26"/>
  <c r="K23"/>
  <c r="K22"/>
  <c r="K18"/>
  <c r="K16"/>
  <c r="K15"/>
  <c r="K14"/>
  <c r="K11"/>
  <c r="I40" i="22"/>
  <c r="K50" i="5"/>
  <c r="P12" l="1"/>
  <c r="H52" i="4"/>
  <c r="I52" s="1"/>
  <c r="O52"/>
  <c r="O53"/>
  <c r="P53"/>
  <c r="M52"/>
  <c r="M53"/>
  <c r="O13" i="23"/>
  <c r="P13"/>
  <c r="O14"/>
  <c r="P14"/>
  <c r="O15"/>
  <c r="P15"/>
  <c r="O16"/>
  <c r="P16"/>
  <c r="O17"/>
  <c r="P17"/>
  <c r="O18"/>
  <c r="P18"/>
  <c r="O19"/>
  <c r="P19"/>
  <c r="O20"/>
  <c r="P20"/>
  <c r="O21"/>
  <c r="P21"/>
  <c r="O22"/>
  <c r="P22"/>
  <c r="O23"/>
  <c r="P23"/>
  <c r="O24"/>
  <c r="P24"/>
  <c r="O25"/>
  <c r="P25"/>
  <c r="O26"/>
  <c r="P26"/>
  <c r="O27"/>
  <c r="P27"/>
  <c r="O28"/>
  <c r="P28"/>
  <c r="O29"/>
  <c r="P29"/>
  <c r="O30"/>
  <c r="P30"/>
  <c r="O31"/>
  <c r="P31"/>
  <c r="O32"/>
  <c r="P32"/>
  <c r="O33"/>
  <c r="P33"/>
  <c r="O34"/>
  <c r="P34"/>
  <c r="O35"/>
  <c r="P35"/>
  <c r="O36"/>
  <c r="P36"/>
  <c r="O37"/>
  <c r="P37"/>
  <c r="O38"/>
  <c r="P38"/>
  <c r="O39"/>
  <c r="P39"/>
  <c r="O40"/>
  <c r="P40"/>
  <c r="O41"/>
  <c r="P41"/>
  <c r="O42"/>
  <c r="P42"/>
  <c r="O43"/>
  <c r="P43"/>
  <c r="O44"/>
  <c r="P44"/>
  <c r="O45"/>
  <c r="P45"/>
  <c r="O46"/>
  <c r="P46"/>
  <c r="O47"/>
  <c r="P47"/>
  <c r="O48"/>
  <c r="P48"/>
  <c r="O49"/>
  <c r="P49"/>
  <c r="O50"/>
  <c r="P50"/>
  <c r="O51"/>
  <c r="P51"/>
  <c r="O52"/>
  <c r="P52"/>
  <c r="O53"/>
  <c r="P53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H21"/>
  <c r="I21"/>
  <c r="H22"/>
  <c r="I22"/>
  <c r="H23"/>
  <c r="I23"/>
  <c r="H24"/>
  <c r="I24"/>
  <c r="H25"/>
  <c r="I25"/>
  <c r="H26"/>
  <c r="I26"/>
  <c r="H27"/>
  <c r="I27"/>
  <c r="H28"/>
  <c r="I28"/>
  <c r="H29"/>
  <c r="I29"/>
  <c r="H30"/>
  <c r="I30"/>
  <c r="H31"/>
  <c r="I31"/>
  <c r="H32"/>
  <c r="I32"/>
  <c r="H33"/>
  <c r="I33"/>
  <c r="H34"/>
  <c r="I34"/>
  <c r="H35"/>
  <c r="I35"/>
  <c r="H36"/>
  <c r="I36"/>
  <c r="H37"/>
  <c r="I37"/>
  <c r="H38"/>
  <c r="I38"/>
  <c r="H39"/>
  <c r="I39"/>
  <c r="H40"/>
  <c r="I40"/>
  <c r="H41"/>
  <c r="I41"/>
  <c r="H42"/>
  <c r="I42"/>
  <c r="H43"/>
  <c r="I43"/>
  <c r="H44"/>
  <c r="I44"/>
  <c r="H45"/>
  <c r="I45"/>
  <c r="H46"/>
  <c r="I46"/>
  <c r="H47"/>
  <c r="I47"/>
  <c r="H48"/>
  <c r="I48"/>
  <c r="H49"/>
  <c r="I49"/>
  <c r="H50"/>
  <c r="I50"/>
  <c r="H51"/>
  <c r="I51"/>
  <c r="H52"/>
  <c r="I52"/>
  <c r="P52" i="4" l="1"/>
  <c r="K32" i="23"/>
  <c r="O23" i="15"/>
  <c r="P23"/>
  <c r="O24"/>
  <c r="P24"/>
  <c r="O25"/>
  <c r="O26"/>
  <c r="O27"/>
  <c r="P27"/>
  <c r="O28"/>
  <c r="P28"/>
  <c r="O29"/>
  <c r="O30"/>
  <c r="O31"/>
  <c r="P31"/>
  <c r="O32"/>
  <c r="P32"/>
  <c r="O33"/>
  <c r="P33"/>
  <c r="O34"/>
  <c r="O35"/>
  <c r="P35"/>
  <c r="O36"/>
  <c r="P36"/>
  <c r="O37"/>
  <c r="P37"/>
  <c r="O38"/>
  <c r="P38"/>
  <c r="O39"/>
  <c r="P39"/>
  <c r="O40"/>
  <c r="P40"/>
  <c r="O41"/>
  <c r="O42"/>
  <c r="P42"/>
  <c r="O43"/>
  <c r="P43"/>
  <c r="O44"/>
  <c r="O45"/>
  <c r="P45"/>
  <c r="M23"/>
  <c r="M24"/>
  <c r="M25"/>
  <c r="M26"/>
  <c r="M27"/>
  <c r="M28"/>
  <c r="M29"/>
  <c r="P29" s="1"/>
  <c r="M30"/>
  <c r="M31"/>
  <c r="M32"/>
  <c r="M33"/>
  <c r="M34"/>
  <c r="M35"/>
  <c r="M36"/>
  <c r="M37"/>
  <c r="M38"/>
  <c r="M39"/>
  <c r="M40"/>
  <c r="M41"/>
  <c r="M42"/>
  <c r="M43"/>
  <c r="M44"/>
  <c r="P44" s="1"/>
  <c r="M45"/>
  <c r="H36"/>
  <c r="I36" s="1"/>
  <c r="H37"/>
  <c r="I37" s="1"/>
  <c r="H38"/>
  <c r="I38" s="1"/>
  <c r="H39"/>
  <c r="I39" s="1"/>
  <c r="H40"/>
  <c r="I40" s="1"/>
  <c r="H41"/>
  <c r="I41" s="1"/>
  <c r="P41" s="1"/>
  <c r="H42"/>
  <c r="I42" s="1"/>
  <c r="H43"/>
  <c r="I43" s="1"/>
  <c r="H44"/>
  <c r="I44"/>
  <c r="H45"/>
  <c r="I45"/>
  <c r="K42"/>
  <c r="K40"/>
  <c r="K38"/>
  <c r="K36"/>
  <c r="K32"/>
  <c r="K31"/>
  <c r="O29" i="26" l="1"/>
  <c r="P29" s="1"/>
  <c r="O30"/>
  <c r="P30" s="1"/>
  <c r="O31"/>
  <c r="P31"/>
  <c r="O32"/>
  <c r="P32"/>
  <c r="O33"/>
  <c r="P33"/>
  <c r="O34"/>
  <c r="P34"/>
  <c r="O35"/>
  <c r="P35"/>
  <c r="O36"/>
  <c r="P36"/>
  <c r="O37"/>
  <c r="O38"/>
  <c r="P38"/>
  <c r="O39"/>
  <c r="P39"/>
  <c r="O40"/>
  <c r="P40"/>
  <c r="O41"/>
  <c r="P41"/>
  <c r="O42"/>
  <c r="P42"/>
  <c r="O43"/>
  <c r="P43"/>
  <c r="O44"/>
  <c r="P44"/>
  <c r="M30"/>
  <c r="M31"/>
  <c r="M32"/>
  <c r="M33"/>
  <c r="M34"/>
  <c r="M35"/>
  <c r="M36"/>
  <c r="M37"/>
  <c r="P37" s="1"/>
  <c r="M38"/>
  <c r="M39"/>
  <c r="M40"/>
  <c r="M41"/>
  <c r="M42"/>
  <c r="M43"/>
  <c r="M44"/>
  <c r="H31"/>
  <c r="I31"/>
  <c r="H32"/>
  <c r="I32"/>
  <c r="H33"/>
  <c r="I33"/>
  <c r="H34"/>
  <c r="I34"/>
  <c r="H35"/>
  <c r="I35"/>
  <c r="H36"/>
  <c r="I36"/>
  <c r="H37"/>
  <c r="I37"/>
  <c r="H38"/>
  <c r="I38"/>
  <c r="H39"/>
  <c r="I39"/>
  <c r="H40"/>
  <c r="I40"/>
  <c r="H41"/>
  <c r="I41"/>
  <c r="H42"/>
  <c r="I42"/>
  <c r="H43"/>
  <c r="I43"/>
  <c r="K30"/>
  <c r="I45" i="25"/>
  <c r="O36" i="11"/>
  <c r="O37"/>
  <c r="O38"/>
  <c r="O39"/>
  <c r="O40"/>
  <c r="O41"/>
  <c r="M36"/>
  <c r="M37"/>
  <c r="M38"/>
  <c r="M39"/>
  <c r="M40"/>
  <c r="M41"/>
  <c r="M42"/>
  <c r="H35"/>
  <c r="I35" s="1"/>
  <c r="H36"/>
  <c r="I36" s="1"/>
  <c r="H37"/>
  <c r="I37" s="1"/>
  <c r="H38"/>
  <c r="I38" s="1"/>
  <c r="H39"/>
  <c r="I39" s="1"/>
  <c r="H40"/>
  <c r="I40" s="1"/>
  <c r="H41"/>
  <c r="I41" s="1"/>
  <c r="K38" i="8"/>
  <c r="K42"/>
  <c r="K43"/>
  <c r="K45"/>
  <c r="K39" i="11"/>
  <c r="K49" i="4"/>
  <c r="O44" i="27" l="1"/>
  <c r="O45"/>
  <c r="O46"/>
  <c r="O47"/>
  <c r="O48"/>
  <c r="O49"/>
  <c r="O50"/>
  <c r="O51"/>
  <c r="M45"/>
  <c r="M46"/>
  <c r="M47"/>
  <c r="M48"/>
  <c r="M49"/>
  <c r="M50"/>
  <c r="H44"/>
  <c r="I44"/>
  <c r="H45"/>
  <c r="I45"/>
  <c r="H46"/>
  <c r="I46"/>
  <c r="H47"/>
  <c r="I47"/>
  <c r="H48"/>
  <c r="I48"/>
  <c r="H49"/>
  <c r="I49"/>
  <c r="H50"/>
  <c r="I50"/>
  <c r="O34" i="2"/>
  <c r="O35"/>
  <c r="O36"/>
  <c r="O37"/>
  <c r="O38"/>
  <c r="O39"/>
  <c r="O40"/>
  <c r="O41"/>
  <c r="O42"/>
  <c r="O43"/>
  <c r="O44"/>
  <c r="O45"/>
  <c r="O46"/>
  <c r="O47"/>
  <c r="O48"/>
  <c r="M35"/>
  <c r="M36"/>
  <c r="M37"/>
  <c r="M38"/>
  <c r="M39"/>
  <c r="M40"/>
  <c r="M41"/>
  <c r="M42"/>
  <c r="M43"/>
  <c r="M44"/>
  <c r="M45"/>
  <c r="M46"/>
  <c r="M47"/>
  <c r="M48"/>
  <c r="H36"/>
  <c r="I36" s="1"/>
  <c r="H37"/>
  <c r="I37" s="1"/>
  <c r="H38"/>
  <c r="I38" s="1"/>
  <c r="H39"/>
  <c r="I39" s="1"/>
  <c r="H40"/>
  <c r="I40" s="1"/>
  <c r="H41"/>
  <c r="I41" s="1"/>
  <c r="H42"/>
  <c r="I42" s="1"/>
  <c r="H43"/>
  <c r="I43" s="1"/>
  <c r="H44"/>
  <c r="I44" s="1"/>
  <c r="H45"/>
  <c r="I45" s="1"/>
  <c r="H46"/>
  <c r="I46" s="1"/>
  <c r="H47"/>
  <c r="I47" s="1"/>
  <c r="K40"/>
  <c r="K37"/>
  <c r="P47" l="1"/>
  <c r="P45"/>
  <c r="P43"/>
  <c r="P41"/>
  <c r="P37"/>
  <c r="K39"/>
  <c r="P39" s="1"/>
  <c r="P46"/>
  <c r="P44"/>
  <c r="P42"/>
  <c r="P40"/>
  <c r="P38"/>
  <c r="I11" i="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44"/>
  <c r="I48"/>
  <c r="I50"/>
  <c r="I10"/>
  <c r="M26" i="4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H41"/>
  <c r="I41" s="1"/>
  <c r="H42"/>
  <c r="I42" s="1"/>
  <c r="P42" s="1"/>
  <c r="H43"/>
  <c r="I43" s="1"/>
  <c r="P43" s="1"/>
  <c r="H44"/>
  <c r="I44" s="1"/>
  <c r="P44" s="1"/>
  <c r="H45"/>
  <c r="I45" s="1"/>
  <c r="P45" s="1"/>
  <c r="H46"/>
  <c r="I46" s="1"/>
  <c r="P46" s="1"/>
  <c r="H47"/>
  <c r="I47" s="1"/>
  <c r="P47" s="1"/>
  <c r="H48"/>
  <c r="I48" s="1"/>
  <c r="O43"/>
  <c r="O44"/>
  <c r="O45"/>
  <c r="O46"/>
  <c r="O47"/>
  <c r="O48"/>
  <c r="O37"/>
  <c r="O38"/>
  <c r="O39"/>
  <c r="O40"/>
  <c r="O41"/>
  <c r="O42"/>
  <c r="O49"/>
  <c r="O50"/>
  <c r="M51"/>
  <c r="H35"/>
  <c r="I35" s="1"/>
  <c r="H36"/>
  <c r="I36" s="1"/>
  <c r="H37"/>
  <c r="I37" s="1"/>
  <c r="P37" s="1"/>
  <c r="H38"/>
  <c r="I38" s="1"/>
  <c r="P38" s="1"/>
  <c r="H39"/>
  <c r="I39" s="1"/>
  <c r="P39" s="1"/>
  <c r="H40"/>
  <c r="I40" s="1"/>
  <c r="P40" s="1"/>
  <c r="H49"/>
  <c r="I49" s="1"/>
  <c r="P49" s="1"/>
  <c r="H50"/>
  <c r="I50" s="1"/>
  <c r="P50" s="1"/>
  <c r="K47"/>
  <c r="K48" l="1"/>
  <c r="P48" s="1"/>
  <c r="O25" i="24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H25"/>
  <c r="I25" s="1"/>
  <c r="H26"/>
  <c r="I26" s="1"/>
  <c r="H27"/>
  <c r="I27" s="1"/>
  <c r="H28"/>
  <c r="I28" s="1"/>
  <c r="H29"/>
  <c r="I29" s="1"/>
  <c r="H30"/>
  <c r="I30" s="1"/>
  <c r="H31"/>
  <c r="I31" s="1"/>
  <c r="H32"/>
  <c r="I32" s="1"/>
  <c r="H33"/>
  <c r="I33" s="1"/>
  <c r="H34"/>
  <c r="I34" s="1"/>
  <c r="H35"/>
  <c r="I35" s="1"/>
  <c r="H36"/>
  <c r="I36" s="1"/>
  <c r="H37"/>
  <c r="I37" s="1"/>
  <c r="H38"/>
  <c r="I38" s="1"/>
  <c r="H39"/>
  <c r="I39" s="1"/>
  <c r="H40"/>
  <c r="I40" s="1"/>
  <c r="H41"/>
  <c r="I41" s="1"/>
  <c r="H42"/>
  <c r="I42" s="1"/>
  <c r="O21"/>
  <c r="O16"/>
  <c r="M43"/>
  <c r="M21"/>
  <c r="M15"/>
  <c r="M16"/>
  <c r="H21"/>
  <c r="I21"/>
  <c r="H16"/>
  <c r="I16"/>
  <c r="O35" i="27"/>
  <c r="O36"/>
  <c r="O37"/>
  <c r="O38"/>
  <c r="O39"/>
  <c r="O40"/>
  <c r="O41"/>
  <c r="O42"/>
  <c r="O43"/>
  <c r="M34"/>
  <c r="M35"/>
  <c r="M36"/>
  <c r="M37"/>
  <c r="M38"/>
  <c r="M39"/>
  <c r="M40"/>
  <c r="M41"/>
  <c r="M42"/>
  <c r="M43"/>
  <c r="M44"/>
  <c r="H35"/>
  <c r="I35" s="1"/>
  <c r="H36"/>
  <c r="I36"/>
  <c r="H37"/>
  <c r="I37"/>
  <c r="H38"/>
  <c r="I38"/>
  <c r="H39"/>
  <c r="I39"/>
  <c r="H40"/>
  <c r="I40"/>
  <c r="H41"/>
  <c r="I41"/>
  <c r="H42"/>
  <c r="I42"/>
  <c r="H43"/>
  <c r="I43"/>
  <c r="K37" i="11"/>
  <c r="K35"/>
  <c r="K41" i="4"/>
  <c r="P41" s="1"/>
  <c r="P32" i="25"/>
  <c r="P33"/>
  <c r="P34"/>
  <c r="P35"/>
  <c r="P36"/>
  <c r="P37"/>
  <c r="P38"/>
  <c r="P39"/>
  <c r="P41"/>
  <c r="P42"/>
  <c r="P43"/>
  <c r="P45"/>
  <c r="O33"/>
  <c r="O34"/>
  <c r="O35"/>
  <c r="O36"/>
  <c r="O37"/>
  <c r="O38"/>
  <c r="O39"/>
  <c r="O40"/>
  <c r="O41"/>
  <c r="O42"/>
  <c r="O43"/>
  <c r="O44"/>
  <c r="M34"/>
  <c r="M35"/>
  <c r="M36"/>
  <c r="M37"/>
  <c r="M38"/>
  <c r="M39"/>
  <c r="M40"/>
  <c r="P40" s="1"/>
  <c r="M41"/>
  <c r="M42"/>
  <c r="M43"/>
  <c r="M44"/>
  <c r="H35"/>
  <c r="I35"/>
  <c r="H36"/>
  <c r="I36"/>
  <c r="H37"/>
  <c r="I37"/>
  <c r="H38"/>
  <c r="I38"/>
  <c r="H39"/>
  <c r="I39"/>
  <c r="H40"/>
  <c r="I40"/>
  <c r="H41"/>
  <c r="I41"/>
  <c r="H42"/>
  <c r="I42"/>
  <c r="H43"/>
  <c r="I43"/>
  <c r="P10" i="8"/>
  <c r="O10"/>
  <c r="M11"/>
  <c r="M47"/>
  <c r="M10"/>
  <c r="H11"/>
  <c r="H10"/>
  <c r="I10" s="1"/>
  <c r="I11"/>
  <c r="K34" i="11"/>
  <c r="O24" i="4"/>
  <c r="O25"/>
  <c r="O26"/>
  <c r="O27"/>
  <c r="O28"/>
  <c r="O29"/>
  <c r="O30"/>
  <c r="O31"/>
  <c r="O32"/>
  <c r="O33"/>
  <c r="O34"/>
  <c r="O35"/>
  <c r="P35" s="1"/>
  <c r="O36"/>
  <c r="P36" s="1"/>
  <c r="M24"/>
  <c r="M25"/>
  <c r="H26"/>
  <c r="I26" s="1"/>
  <c r="H27"/>
  <c r="I27" s="1"/>
  <c r="P27" s="1"/>
  <c r="H28"/>
  <c r="I28" s="1"/>
  <c r="H29"/>
  <c r="I29" s="1"/>
  <c r="H30"/>
  <c r="I30" s="1"/>
  <c r="P30" s="1"/>
  <c r="H31"/>
  <c r="I31" s="1"/>
  <c r="P31" s="1"/>
  <c r="H32"/>
  <c r="I32" s="1"/>
  <c r="H33"/>
  <c r="I33" s="1"/>
  <c r="P33" s="1"/>
  <c r="H34"/>
  <c r="I34" s="1"/>
  <c r="P34" s="1"/>
  <c r="K34"/>
  <c r="O32" i="25"/>
  <c r="M32"/>
  <c r="M33"/>
  <c r="H32"/>
  <c r="I32" s="1"/>
  <c r="H33"/>
  <c r="I33" s="1"/>
  <c r="K30"/>
  <c r="K29"/>
  <c r="K31" i="11"/>
  <c r="K29"/>
  <c r="O29" i="2"/>
  <c r="O30"/>
  <c r="M28"/>
  <c r="M29"/>
  <c r="M30"/>
  <c r="H29"/>
  <c r="I29" s="1"/>
  <c r="H30"/>
  <c r="I30" s="1"/>
  <c r="K28"/>
  <c r="H35" i="1"/>
  <c r="H34"/>
  <c r="H32"/>
  <c r="H29"/>
  <c r="H25"/>
  <c r="P11" i="6"/>
  <c r="P12"/>
  <c r="P14"/>
  <c r="P15"/>
  <c r="P17"/>
  <c r="P18"/>
  <c r="O12"/>
  <c r="O13"/>
  <c r="O14"/>
  <c r="O15"/>
  <c r="O16"/>
  <c r="O17"/>
  <c r="O18"/>
  <c r="O19"/>
  <c r="M11"/>
  <c r="P19"/>
  <c r="P13"/>
  <c r="P16"/>
  <c r="K30" i="2" l="1"/>
  <c r="P30" s="1"/>
  <c r="K29"/>
  <c r="K32" i="4"/>
  <c r="P32" s="1"/>
  <c r="P26"/>
  <c r="P29" i="2"/>
  <c r="H23" i="1" l="1"/>
  <c r="H21"/>
  <c r="H19"/>
  <c r="H18"/>
  <c r="H17"/>
  <c r="H10"/>
  <c r="L10" s="1"/>
  <c r="P14" i="26" l="1"/>
  <c r="P15"/>
  <c r="P16"/>
  <c r="P17"/>
  <c r="P18"/>
  <c r="P19"/>
  <c r="P20"/>
  <c r="P21"/>
  <c r="P22"/>
  <c r="P23"/>
  <c r="P24"/>
  <c r="P25"/>
  <c r="P26"/>
  <c r="P27"/>
  <c r="P28"/>
  <c r="O12"/>
  <c r="O13"/>
  <c r="O14"/>
  <c r="O15"/>
  <c r="O16"/>
  <c r="O17"/>
  <c r="O18"/>
  <c r="O19"/>
  <c r="O20"/>
  <c r="O21"/>
  <c r="O22"/>
  <c r="O23"/>
  <c r="O24"/>
  <c r="O25"/>
  <c r="O26"/>
  <c r="O27"/>
  <c r="O28"/>
  <c r="M13"/>
  <c r="M14"/>
  <c r="M15"/>
  <c r="M16"/>
  <c r="M17"/>
  <c r="M18"/>
  <c r="M19"/>
  <c r="M20"/>
  <c r="M21"/>
  <c r="M22"/>
  <c r="M23"/>
  <c r="M24"/>
  <c r="M25"/>
  <c r="M26"/>
  <c r="M27"/>
  <c r="M28"/>
  <c r="M29"/>
  <c r="H16"/>
  <c r="I16"/>
  <c r="H17"/>
  <c r="I17"/>
  <c r="H18"/>
  <c r="I18"/>
  <c r="H19"/>
  <c r="I19"/>
  <c r="H20"/>
  <c r="I20"/>
  <c r="H21"/>
  <c r="I21" s="1"/>
  <c r="H22"/>
  <c r="I22"/>
  <c r="H23"/>
  <c r="I23"/>
  <c r="H24"/>
  <c r="I24"/>
  <c r="H25"/>
  <c r="I25"/>
  <c r="H26"/>
  <c r="I26"/>
  <c r="H27"/>
  <c r="I27"/>
  <c r="H28"/>
  <c r="I28" s="1"/>
  <c r="H29"/>
  <c r="I29" s="1"/>
  <c r="H30"/>
  <c r="I30" s="1"/>
  <c r="K27"/>
  <c r="K28"/>
  <c r="K29"/>
  <c r="K10"/>
  <c r="O24" i="27"/>
  <c r="O25"/>
  <c r="O26"/>
  <c r="O27"/>
  <c r="O28"/>
  <c r="O29"/>
  <c r="O30"/>
  <c r="O31"/>
  <c r="O32"/>
  <c r="O33"/>
  <c r="O34"/>
  <c r="M24"/>
  <c r="M25"/>
  <c r="M26"/>
  <c r="M27"/>
  <c r="M28"/>
  <c r="M29"/>
  <c r="M30"/>
  <c r="M31"/>
  <c r="M32"/>
  <c r="M33"/>
  <c r="H26"/>
  <c r="I26" s="1"/>
  <c r="H27"/>
  <c r="I27"/>
  <c r="H28"/>
  <c r="I28"/>
  <c r="H29"/>
  <c r="I29"/>
  <c r="H30"/>
  <c r="I30"/>
  <c r="H31"/>
  <c r="I31"/>
  <c r="H32"/>
  <c r="I32"/>
  <c r="H33"/>
  <c r="I33"/>
  <c r="H34"/>
  <c r="I34"/>
  <c r="H23"/>
  <c r="I23" s="1"/>
  <c r="H24"/>
  <c r="I24" s="1"/>
  <c r="H25"/>
  <c r="I25" s="1"/>
  <c r="O22"/>
  <c r="O23"/>
  <c r="M21"/>
  <c r="M22"/>
  <c r="M23"/>
  <c r="H21"/>
  <c r="I21" s="1"/>
  <c r="H22"/>
  <c r="I22" s="1"/>
  <c r="H20"/>
  <c r="I20" s="1"/>
  <c r="O20"/>
  <c r="O21"/>
  <c r="M19"/>
  <c r="M20"/>
  <c r="K31" i="10"/>
  <c r="O11" i="15"/>
  <c r="O12"/>
  <c r="O13"/>
  <c r="O14"/>
  <c r="P14"/>
  <c r="O15"/>
  <c r="O16"/>
  <c r="O17"/>
  <c r="O18"/>
  <c r="P18"/>
  <c r="O19"/>
  <c r="P19"/>
  <c r="O20"/>
  <c r="P20"/>
  <c r="O21"/>
  <c r="P21"/>
  <c r="O22"/>
  <c r="M12"/>
  <c r="M13"/>
  <c r="M14"/>
  <c r="M15"/>
  <c r="P15" s="1"/>
  <c r="M16"/>
  <c r="M17"/>
  <c r="M18"/>
  <c r="M19"/>
  <c r="M20"/>
  <c r="M21"/>
  <c r="M22"/>
  <c r="P22" s="1"/>
  <c r="H11"/>
  <c r="I11" s="1"/>
  <c r="H12"/>
  <c r="I12" s="1"/>
  <c r="H13"/>
  <c r="I13" s="1"/>
  <c r="P13" s="1"/>
  <c r="H14"/>
  <c r="I14" s="1"/>
  <c r="H15"/>
  <c r="I15" s="1"/>
  <c r="H16"/>
  <c r="I16" s="1"/>
  <c r="P16" s="1"/>
  <c r="H17"/>
  <c r="I17" s="1"/>
  <c r="H18"/>
  <c r="I18" s="1"/>
  <c r="H19"/>
  <c r="I19" s="1"/>
  <c r="H20"/>
  <c r="I20" s="1"/>
  <c r="H21"/>
  <c r="I21" s="1"/>
  <c r="H22"/>
  <c r="I22" s="1"/>
  <c r="H23"/>
  <c r="I23" s="1"/>
  <c r="H24"/>
  <c r="I24" s="1"/>
  <c r="H25"/>
  <c r="I25" s="1"/>
  <c r="P25" s="1"/>
  <c r="H26"/>
  <c r="I26" s="1"/>
  <c r="P26" s="1"/>
  <c r="H27"/>
  <c r="I27" s="1"/>
  <c r="H28"/>
  <c r="I28" s="1"/>
  <c r="H29"/>
  <c r="I29" s="1"/>
  <c r="H30"/>
  <c r="I30" s="1"/>
  <c r="P30" s="1"/>
  <c r="K28"/>
  <c r="K27"/>
  <c r="P24" i="25"/>
  <c r="P25"/>
  <c r="P26"/>
  <c r="P28"/>
  <c r="O24"/>
  <c r="O25"/>
  <c r="O26"/>
  <c r="O27"/>
  <c r="O28"/>
  <c r="O29"/>
  <c r="O30"/>
  <c r="O31"/>
  <c r="M24"/>
  <c r="M25"/>
  <c r="M26"/>
  <c r="M27"/>
  <c r="P27" s="1"/>
  <c r="M28"/>
  <c r="M29"/>
  <c r="M30"/>
  <c r="M31"/>
  <c r="H24"/>
  <c r="I24"/>
  <c r="H25"/>
  <c r="I25"/>
  <c r="H26"/>
  <c r="I26"/>
  <c r="H27"/>
  <c r="I27"/>
  <c r="H28"/>
  <c r="I28"/>
  <c r="H29"/>
  <c r="I29" s="1"/>
  <c r="P29" s="1"/>
  <c r="H30"/>
  <c r="I30" s="1"/>
  <c r="K27"/>
  <c r="O21"/>
  <c r="O22"/>
  <c r="O23"/>
  <c r="M21"/>
  <c r="P21" s="1"/>
  <c r="M22"/>
  <c r="M23"/>
  <c r="H21"/>
  <c r="I21" s="1"/>
  <c r="H22"/>
  <c r="I22" s="1"/>
  <c r="H23"/>
  <c r="I23" s="1"/>
  <c r="O11" i="23"/>
  <c r="P11"/>
  <c r="O12"/>
  <c r="P12"/>
  <c r="M11"/>
  <c r="M12"/>
  <c r="H11"/>
  <c r="I11"/>
  <c r="H12"/>
  <c r="I12"/>
  <c r="H15"/>
  <c r="I15"/>
  <c r="H16"/>
  <c r="I16"/>
  <c r="H17"/>
  <c r="I17"/>
  <c r="H18"/>
  <c r="I18"/>
  <c r="H19"/>
  <c r="I19"/>
  <c r="H20"/>
  <c r="I20"/>
  <c r="H15" i="26"/>
  <c r="I15"/>
  <c r="O24" i="24"/>
  <c r="H24"/>
  <c r="I24" s="1"/>
  <c r="O18"/>
  <c r="O19"/>
  <c r="M18"/>
  <c r="M19"/>
  <c r="H18"/>
  <c r="I18" s="1"/>
  <c r="H19"/>
  <c r="I19" s="1"/>
  <c r="O12" i="4"/>
  <c r="O13"/>
  <c r="O14"/>
  <c r="O15"/>
  <c r="O16"/>
  <c r="O17"/>
  <c r="O18"/>
  <c r="O19"/>
  <c r="O20"/>
  <c r="O21"/>
  <c r="O22"/>
  <c r="O23"/>
  <c r="M12"/>
  <c r="M13"/>
  <c r="M14"/>
  <c r="M15"/>
  <c r="M16"/>
  <c r="M17"/>
  <c r="M18"/>
  <c r="M19"/>
  <c r="M20"/>
  <c r="M21"/>
  <c r="M22"/>
  <c r="M23"/>
  <c r="H13"/>
  <c r="I13" s="1"/>
  <c r="H14"/>
  <c r="I14" s="1"/>
  <c r="P14" s="1"/>
  <c r="H15"/>
  <c r="I15" s="1"/>
  <c r="P15" s="1"/>
  <c r="H16"/>
  <c r="I16" s="1"/>
  <c r="H17"/>
  <c r="I17" s="1"/>
  <c r="H18"/>
  <c r="I18" s="1"/>
  <c r="P18" s="1"/>
  <c r="H19"/>
  <c r="I19" s="1"/>
  <c r="P19" s="1"/>
  <c r="H20"/>
  <c r="I20" s="1"/>
  <c r="P20" s="1"/>
  <c r="H21"/>
  <c r="I21" s="1"/>
  <c r="P21" s="1"/>
  <c r="H22"/>
  <c r="I22" s="1"/>
  <c r="P22" s="1"/>
  <c r="H23"/>
  <c r="I23" s="1"/>
  <c r="P23" s="1"/>
  <c r="H24"/>
  <c r="I24" s="1"/>
  <c r="P24" s="1"/>
  <c r="H25"/>
  <c r="I25" s="1"/>
  <c r="P25" s="1"/>
  <c r="K29"/>
  <c r="P29" s="1"/>
  <c r="O15" i="11"/>
  <c r="O16"/>
  <c r="O17"/>
  <c r="O18"/>
  <c r="O19"/>
  <c r="O20"/>
  <c r="O21"/>
  <c r="O22"/>
  <c r="O23"/>
  <c r="O24"/>
  <c r="O25"/>
  <c r="O26"/>
  <c r="O27"/>
  <c r="O28"/>
  <c r="O29"/>
  <c r="O30"/>
  <c r="O31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H15"/>
  <c r="I15" s="1"/>
  <c r="H16"/>
  <c r="I16" s="1"/>
  <c r="H17"/>
  <c r="I17" s="1"/>
  <c r="H18"/>
  <c r="I18" s="1"/>
  <c r="H19"/>
  <c r="I19" s="1"/>
  <c r="H20"/>
  <c r="I20" s="1"/>
  <c r="H21"/>
  <c r="I21" s="1"/>
  <c r="H22"/>
  <c r="I22" s="1"/>
  <c r="H23"/>
  <c r="I23" s="1"/>
  <c r="H24"/>
  <c r="I24" s="1"/>
  <c r="H25"/>
  <c r="I25" s="1"/>
  <c r="H26"/>
  <c r="I26" s="1"/>
  <c r="H27"/>
  <c r="I27" s="1"/>
  <c r="H28"/>
  <c r="I28" s="1"/>
  <c r="H29"/>
  <c r="I29" s="1"/>
  <c r="H30"/>
  <c r="I30" s="1"/>
  <c r="H31"/>
  <c r="I31" s="1"/>
  <c r="H32"/>
  <c r="H33"/>
  <c r="I33" s="1"/>
  <c r="K27"/>
  <c r="P17" i="15" l="1"/>
  <c r="P12"/>
  <c r="P17" i="4"/>
  <c r="K30" i="10"/>
  <c r="K24" i="11"/>
  <c r="I32"/>
  <c r="K32"/>
  <c r="P22" i="25"/>
  <c r="P23"/>
  <c r="K21" i="11"/>
  <c r="K28" i="4"/>
  <c r="P28" s="1"/>
  <c r="O25" i="2"/>
  <c r="O26"/>
  <c r="O27"/>
  <c r="O28"/>
  <c r="M25"/>
  <c r="M26"/>
  <c r="M27"/>
  <c r="H26"/>
  <c r="I26" s="1"/>
  <c r="H27"/>
  <c r="I27" s="1"/>
  <c r="H25"/>
  <c r="I25" s="1"/>
  <c r="P25" s="1"/>
  <c r="O22"/>
  <c r="O23"/>
  <c r="O24"/>
  <c r="M19"/>
  <c r="M20"/>
  <c r="M21"/>
  <c r="M22"/>
  <c r="M23"/>
  <c r="M24"/>
  <c r="H19"/>
  <c r="I19" s="1"/>
  <c r="H20"/>
  <c r="I20" s="1"/>
  <c r="H21"/>
  <c r="I21" s="1"/>
  <c r="H22"/>
  <c r="I22" s="1"/>
  <c r="H23"/>
  <c r="I23" s="1"/>
  <c r="H24"/>
  <c r="I24" s="1"/>
  <c r="O19"/>
  <c r="O20"/>
  <c r="O16" i="25"/>
  <c r="O17"/>
  <c r="M16"/>
  <c r="H16"/>
  <c r="I16"/>
  <c r="M17"/>
  <c r="M18"/>
  <c r="H17"/>
  <c r="I17" s="1"/>
  <c r="P17" s="1"/>
  <c r="H18"/>
  <c r="I18" s="1"/>
  <c r="K27" i="2" l="1"/>
  <c r="P19"/>
  <c r="P20"/>
  <c r="P22"/>
  <c r="P26"/>
  <c r="P16" i="25"/>
  <c r="P27" i="2"/>
  <c r="P24"/>
  <c r="P23"/>
  <c r="O14" i="24"/>
  <c r="M14"/>
  <c r="H14"/>
  <c r="I14" s="1"/>
  <c r="M12" i="26"/>
  <c r="P12" s="1"/>
  <c r="H12"/>
  <c r="I12" s="1"/>
  <c r="O18" i="27"/>
  <c r="M18"/>
  <c r="H18"/>
  <c r="I18"/>
  <c r="O15"/>
  <c r="O16"/>
  <c r="M15"/>
  <c r="M16"/>
  <c r="H15"/>
  <c r="I15"/>
  <c r="O11"/>
  <c r="M11"/>
  <c r="M12"/>
  <c r="H11"/>
  <c r="I11"/>
  <c r="O14" i="2"/>
  <c r="M13"/>
  <c r="M14"/>
  <c r="P14" s="1"/>
  <c r="H14"/>
  <c r="I14" s="1"/>
  <c r="O12"/>
  <c r="M12"/>
  <c r="H12"/>
  <c r="I12" s="1"/>
  <c r="O13"/>
  <c r="H12" i="4"/>
  <c r="I12" s="1"/>
  <c r="K12"/>
  <c r="K12" i="2" l="1"/>
  <c r="P12" s="1"/>
  <c r="P12" i="4"/>
  <c r="K13"/>
  <c r="P13" s="1"/>
  <c r="O12" i="11"/>
  <c r="P12" s="1"/>
  <c r="M12"/>
  <c r="H12"/>
  <c r="I12" s="1"/>
  <c r="K11"/>
  <c r="O10"/>
  <c r="P10" s="1"/>
  <c r="M10"/>
  <c r="H10"/>
  <c r="I10"/>
  <c r="M13" i="27"/>
  <c r="M14"/>
  <c r="M17"/>
  <c r="M51"/>
  <c r="M52"/>
  <c r="K8" i="23"/>
  <c r="L8"/>
  <c r="F8" i="18"/>
  <c r="L8" i="10"/>
  <c r="N8"/>
  <c r="F8" i="15"/>
  <c r="L8"/>
  <c r="N8"/>
  <c r="O47" i="8"/>
  <c r="L8" i="4"/>
  <c r="N8"/>
  <c r="L8" i="2"/>
  <c r="N8"/>
  <c r="H10" i="20"/>
  <c r="H9" i="21"/>
  <c r="M50" i="6" l="1"/>
  <c r="O52" i="5"/>
  <c r="M52"/>
  <c r="H52"/>
  <c r="I52" s="1"/>
  <c r="P52" l="1"/>
  <c r="H10" i="4" l="1"/>
  <c r="H11"/>
  <c r="I11" s="1"/>
  <c r="H51"/>
  <c r="I51" s="1"/>
  <c r="H53"/>
  <c r="I53" s="1"/>
  <c r="H54"/>
  <c r="I54" s="1"/>
  <c r="K16" l="1"/>
  <c r="P16" s="1"/>
  <c r="I10"/>
  <c r="K10"/>
  <c r="O51"/>
  <c r="O54"/>
  <c r="M54"/>
  <c r="H12" i="1"/>
  <c r="H13"/>
  <c r="H50"/>
  <c r="H48"/>
  <c r="H47"/>
  <c r="H44"/>
  <c r="H43"/>
  <c r="H39"/>
  <c r="H38"/>
  <c r="H31"/>
  <c r="H30"/>
  <c r="H22"/>
  <c r="O52" i="27"/>
  <c r="H52"/>
  <c r="I52" s="1"/>
  <c r="H51"/>
  <c r="I51" s="1"/>
  <c r="O19"/>
  <c r="H19"/>
  <c r="I19" s="1"/>
  <c r="O17"/>
  <c r="H17"/>
  <c r="I17" s="1"/>
  <c r="H16"/>
  <c r="I16" s="1"/>
  <c r="O14"/>
  <c r="H14"/>
  <c r="I14" s="1"/>
  <c r="O13"/>
  <c r="H13"/>
  <c r="I13" s="1"/>
  <c r="O12"/>
  <c r="H12"/>
  <c r="I12" s="1"/>
  <c r="O10"/>
  <c r="M10"/>
  <c r="M8" s="1"/>
  <c r="H10"/>
  <c r="I10" s="1"/>
  <c r="O9"/>
  <c r="O8" s="1"/>
  <c r="M9"/>
  <c r="H9"/>
  <c r="I9" s="1"/>
  <c r="N8"/>
  <c r="L8"/>
  <c r="K8"/>
  <c r="F8"/>
  <c r="O41" i="22"/>
  <c r="M41"/>
  <c r="H41"/>
  <c r="I41" s="1"/>
  <c r="P41" s="1"/>
  <c r="O40"/>
  <c r="M40"/>
  <c r="H40"/>
  <c r="P40" s="1"/>
  <c r="M39"/>
  <c r="H39"/>
  <c r="I39" s="1"/>
  <c r="P39" s="1"/>
  <c r="H38"/>
  <c r="I38" s="1"/>
  <c r="M8"/>
  <c r="H26"/>
  <c r="I26" s="1"/>
  <c r="H25"/>
  <c r="I25" s="1"/>
  <c r="H24"/>
  <c r="I24" s="1"/>
  <c r="O23"/>
  <c r="M23"/>
  <c r="H23"/>
  <c r="I23" s="1"/>
  <c r="O22"/>
  <c r="M22"/>
  <c r="H22"/>
  <c r="I22" s="1"/>
  <c r="P22" s="1"/>
  <c r="O21"/>
  <c r="M21"/>
  <c r="H21"/>
  <c r="I21" s="1"/>
  <c r="O20"/>
  <c r="M20"/>
  <c r="H20"/>
  <c r="I20" s="1"/>
  <c r="P20" s="1"/>
  <c r="O19"/>
  <c r="M19"/>
  <c r="H19"/>
  <c r="I19" s="1"/>
  <c r="P19" s="1"/>
  <c r="O18"/>
  <c r="M18"/>
  <c r="H18"/>
  <c r="I18" s="1"/>
  <c r="P18" s="1"/>
  <c r="O17"/>
  <c r="M17"/>
  <c r="H17"/>
  <c r="I17" s="1"/>
  <c r="P17" s="1"/>
  <c r="O16"/>
  <c r="M16"/>
  <c r="H16"/>
  <c r="I16" s="1"/>
  <c r="P16" s="1"/>
  <c r="O15"/>
  <c r="M15"/>
  <c r="H15"/>
  <c r="I15" s="1"/>
  <c r="P15" s="1"/>
  <c r="O14"/>
  <c r="M14"/>
  <c r="H14"/>
  <c r="I14" s="1"/>
  <c r="P14" s="1"/>
  <c r="O13"/>
  <c r="M13"/>
  <c r="H13"/>
  <c r="I13" s="1"/>
  <c r="P13" s="1"/>
  <c r="O12"/>
  <c r="M12"/>
  <c r="H12"/>
  <c r="I12" s="1"/>
  <c r="P12" s="1"/>
  <c r="O11"/>
  <c r="M11"/>
  <c r="H11"/>
  <c r="I11" s="1"/>
  <c r="P11" s="1"/>
  <c r="O10"/>
  <c r="M10"/>
  <c r="H10"/>
  <c r="I10" s="1"/>
  <c r="P10" s="1"/>
  <c r="O9"/>
  <c r="M9"/>
  <c r="H9"/>
  <c r="I9" s="1"/>
  <c r="O8"/>
  <c r="N8"/>
  <c r="L8"/>
  <c r="K8"/>
  <c r="F8"/>
  <c r="H46" i="8"/>
  <c r="I46" s="1"/>
  <c r="H47"/>
  <c r="I47" s="1"/>
  <c r="P47" s="1"/>
  <c r="M11" i="15"/>
  <c r="P11" s="1"/>
  <c r="O10" i="4"/>
  <c r="O11"/>
  <c r="M10"/>
  <c r="M11"/>
  <c r="M11" i="10"/>
  <c r="H11"/>
  <c r="I11" s="1"/>
  <c r="H20" i="24"/>
  <c r="I20" s="1"/>
  <c r="O31" i="2"/>
  <c r="O32"/>
  <c r="O33"/>
  <c r="M31"/>
  <c r="M32"/>
  <c r="M33"/>
  <c r="M34"/>
  <c r="H31"/>
  <c r="I31" s="1"/>
  <c r="H32"/>
  <c r="H33"/>
  <c r="H34"/>
  <c r="H35"/>
  <c r="I35" s="1"/>
  <c r="P35" s="1"/>
  <c r="O21"/>
  <c r="H28"/>
  <c r="I28" s="1"/>
  <c r="H10"/>
  <c r="O10"/>
  <c r="M10"/>
  <c r="I47" i="1" l="1"/>
  <c r="I43"/>
  <c r="H8" i="22"/>
  <c r="I10" i="2"/>
  <c r="I33"/>
  <c r="K33"/>
  <c r="P33" s="1"/>
  <c r="K36"/>
  <c r="P36" s="1"/>
  <c r="I34"/>
  <c r="P34" s="1"/>
  <c r="K34"/>
  <c r="I32"/>
  <c r="P32" s="1"/>
  <c r="K32"/>
  <c r="K31" i="8"/>
  <c r="K28"/>
  <c r="K23"/>
  <c r="K17"/>
  <c r="K33"/>
  <c r="K37"/>
  <c r="K32"/>
  <c r="K29"/>
  <c r="K34"/>
  <c r="P31" i="2"/>
  <c r="P21" i="22"/>
  <c r="P23"/>
  <c r="P10" i="4"/>
  <c r="P51"/>
  <c r="H8" i="27"/>
  <c r="P28" i="2"/>
  <c r="I8" i="27"/>
  <c r="I8" i="22"/>
  <c r="P11" i="4"/>
  <c r="P21" i="2"/>
  <c r="P10"/>
  <c r="H32" i="15" l="1"/>
  <c r="I32" s="1"/>
  <c r="F8" i="25"/>
  <c r="L8"/>
  <c r="N8"/>
  <c r="K8"/>
  <c r="M47"/>
  <c r="M48"/>
  <c r="H48"/>
  <c r="I48" s="1"/>
  <c r="F8" i="24"/>
  <c r="L8"/>
  <c r="K8"/>
  <c r="N8"/>
  <c r="O54" i="23"/>
  <c r="M53"/>
  <c r="M54"/>
  <c r="H54"/>
  <c r="I54" s="1"/>
  <c r="P54" s="1"/>
  <c r="F8" i="2"/>
  <c r="I40" i="20"/>
  <c r="I41"/>
  <c r="G37"/>
  <c r="G38"/>
  <c r="G39"/>
  <c r="G40"/>
  <c r="G41"/>
  <c r="J41" s="1"/>
  <c r="I38" i="21"/>
  <c r="I39"/>
  <c r="I40"/>
  <c r="G38"/>
  <c r="J38" s="1"/>
  <c r="G39"/>
  <c r="J39" s="1"/>
  <c r="G40"/>
  <c r="J40" s="1"/>
  <c r="H31" i="15"/>
  <c r="I31" s="1"/>
  <c r="H33"/>
  <c r="I33" s="1"/>
  <c r="H34"/>
  <c r="I34" s="1"/>
  <c r="P34" s="1"/>
  <c r="H35"/>
  <c r="I35" s="1"/>
  <c r="K35" i="5"/>
  <c r="K33" l="1"/>
  <c r="K31"/>
  <c r="K29"/>
  <c r="K32"/>
  <c r="K30"/>
  <c r="K17"/>
  <c r="K29" i="15"/>
  <c r="J40" i="20"/>
  <c r="O11" i="5"/>
  <c r="M11"/>
  <c r="I11"/>
  <c r="P11" l="1"/>
  <c r="O18" i="28" l="1"/>
  <c r="O19"/>
  <c r="O20"/>
  <c r="O21"/>
  <c r="O22"/>
  <c r="M18"/>
  <c r="M19"/>
  <c r="M20"/>
  <c r="M21"/>
  <c r="M22"/>
  <c r="M23"/>
  <c r="M24"/>
  <c r="H16"/>
  <c r="H17"/>
  <c r="H18"/>
  <c r="H19"/>
  <c r="I19" s="1"/>
  <c r="P19" s="1"/>
  <c r="H20"/>
  <c r="I20" s="1"/>
  <c r="P20" s="1"/>
  <c r="H21"/>
  <c r="I21" s="1"/>
  <c r="P21" s="1"/>
  <c r="O16" i="2"/>
  <c r="O17"/>
  <c r="O18"/>
  <c r="M16"/>
  <c r="M17"/>
  <c r="M18"/>
  <c r="M49"/>
  <c r="H17"/>
  <c r="H18"/>
  <c r="O10" i="6"/>
  <c r="M10"/>
  <c r="H10"/>
  <c r="I10" s="1"/>
  <c r="O11" i="11"/>
  <c r="M11"/>
  <c r="H11"/>
  <c r="I11" s="1"/>
  <c r="O33"/>
  <c r="M33"/>
  <c r="O15" i="2"/>
  <c r="H13"/>
  <c r="I13" s="1"/>
  <c r="P13" s="1"/>
  <c r="H14" i="25"/>
  <c r="I14" s="1"/>
  <c r="H13" i="23"/>
  <c r="H14"/>
  <c r="H53"/>
  <c r="H10"/>
  <c r="H43" i="24"/>
  <c r="H11"/>
  <c r="H12"/>
  <c r="H13"/>
  <c r="H15"/>
  <c r="H17"/>
  <c r="H22"/>
  <c r="H23"/>
  <c r="H10"/>
  <c r="K11" i="8" l="1"/>
  <c r="I17" i="2"/>
  <c r="K17"/>
  <c r="I18"/>
  <c r="K18"/>
  <c r="P11" i="11"/>
  <c r="P10" i="6"/>
  <c r="H37" i="1"/>
  <c r="H33"/>
  <c r="H28"/>
  <c r="H27"/>
  <c r="H15"/>
  <c r="H16"/>
  <c r="K8" i="4" l="1"/>
  <c r="K8" i="8"/>
  <c r="L8"/>
  <c r="N8"/>
  <c r="N8" i="6"/>
  <c r="O50"/>
  <c r="K8" i="1"/>
  <c r="K8" i="6" l="1"/>
  <c r="P50"/>
  <c r="I35" i="21"/>
  <c r="I36"/>
  <c r="I37"/>
  <c r="G37"/>
  <c r="J37" s="1"/>
  <c r="I39" i="18"/>
  <c r="G39"/>
  <c r="I38"/>
  <c r="G38"/>
  <c r="I37"/>
  <c r="G37"/>
  <c r="I36"/>
  <c r="G36"/>
  <c r="I35"/>
  <c r="G35"/>
  <c r="I34"/>
  <c r="G34"/>
  <c r="I33"/>
  <c r="G33"/>
  <c r="I32"/>
  <c r="G32"/>
  <c r="I31"/>
  <c r="G31"/>
  <c r="I30"/>
  <c r="G30"/>
  <c r="I29"/>
  <c r="G29"/>
  <c r="I28"/>
  <c r="G28"/>
  <c r="I27"/>
  <c r="G27"/>
  <c r="I26"/>
  <c r="G26"/>
  <c r="J26" s="1"/>
  <c r="I25"/>
  <c r="G25"/>
  <c r="J25" s="1"/>
  <c r="I24"/>
  <c r="G24"/>
  <c r="J24" s="1"/>
  <c r="I23"/>
  <c r="G23"/>
  <c r="J23" s="1"/>
  <c r="I22"/>
  <c r="G22"/>
  <c r="I21"/>
  <c r="G21"/>
  <c r="J21" s="1"/>
  <c r="I20"/>
  <c r="G20"/>
  <c r="J20" s="1"/>
  <c r="I19"/>
  <c r="G19"/>
  <c r="J19" s="1"/>
  <c r="I18"/>
  <c r="G18"/>
  <c r="I17"/>
  <c r="G17"/>
  <c r="J17" s="1"/>
  <c r="I16"/>
  <c r="G16"/>
  <c r="J16" s="1"/>
  <c r="I15"/>
  <c r="G15"/>
  <c r="J15" s="1"/>
  <c r="I14"/>
  <c r="G14"/>
  <c r="J14" s="1"/>
  <c r="I13"/>
  <c r="G13"/>
  <c r="I12"/>
  <c r="G12"/>
  <c r="J12" s="1"/>
  <c r="I11"/>
  <c r="G11"/>
  <c r="J11" s="1"/>
  <c r="I10"/>
  <c r="G10"/>
  <c r="J10" s="1"/>
  <c r="I9"/>
  <c r="G9"/>
  <c r="H8"/>
  <c r="J22" l="1"/>
  <c r="J18"/>
  <c r="J13"/>
  <c r="J27"/>
  <c r="J28"/>
  <c r="J29"/>
  <c r="J30"/>
  <c r="J31"/>
  <c r="J32"/>
  <c r="J33"/>
  <c r="J34"/>
  <c r="J35"/>
  <c r="J36"/>
  <c r="J37"/>
  <c r="J38"/>
  <c r="J39"/>
  <c r="G8"/>
  <c r="I8"/>
  <c r="I39" i="20"/>
  <c r="I38"/>
  <c r="I37"/>
  <c r="G36"/>
  <c r="I36"/>
  <c r="G35"/>
  <c r="I35"/>
  <c r="G34"/>
  <c r="I34"/>
  <c r="G33"/>
  <c r="I33"/>
  <c r="G32"/>
  <c r="I32"/>
  <c r="G31"/>
  <c r="I31"/>
  <c r="G30"/>
  <c r="I30"/>
  <c r="G29"/>
  <c r="I29"/>
  <c r="G28"/>
  <c r="I28"/>
  <c r="G27"/>
  <c r="I27"/>
  <c r="G26"/>
  <c r="I26"/>
  <c r="G25"/>
  <c r="I25"/>
  <c r="G24"/>
  <c r="I24"/>
  <c r="G23"/>
  <c r="I23"/>
  <c r="G22"/>
  <c r="I22"/>
  <c r="G21"/>
  <c r="I21"/>
  <c r="G20"/>
  <c r="I20"/>
  <c r="G19"/>
  <c r="I19"/>
  <c r="G18"/>
  <c r="I18"/>
  <c r="G17"/>
  <c r="I17"/>
  <c r="G16"/>
  <c r="I16"/>
  <c r="G15"/>
  <c r="I15"/>
  <c r="G14"/>
  <c r="I14"/>
  <c r="G13"/>
  <c r="I13"/>
  <c r="G12"/>
  <c r="I12"/>
  <c r="G11"/>
  <c r="I11"/>
  <c r="G36" i="21"/>
  <c r="J36" s="1"/>
  <c r="G35"/>
  <c r="G34"/>
  <c r="I34"/>
  <c r="J34"/>
  <c r="G33"/>
  <c r="I33"/>
  <c r="G32"/>
  <c r="I32"/>
  <c r="J32" s="1"/>
  <c r="G31"/>
  <c r="I31"/>
  <c r="G30"/>
  <c r="J30" s="1"/>
  <c r="I30"/>
  <c r="G29"/>
  <c r="I29"/>
  <c r="G28"/>
  <c r="I28"/>
  <c r="G27"/>
  <c r="I27"/>
  <c r="G26"/>
  <c r="J26" s="1"/>
  <c r="I26"/>
  <c r="G25"/>
  <c r="I25"/>
  <c r="G24"/>
  <c r="I24"/>
  <c r="G23"/>
  <c r="I23"/>
  <c r="G22"/>
  <c r="I22"/>
  <c r="J22"/>
  <c r="G21"/>
  <c r="I21"/>
  <c r="G20"/>
  <c r="I20"/>
  <c r="G19"/>
  <c r="I19"/>
  <c r="G18"/>
  <c r="I18"/>
  <c r="G17"/>
  <c r="I17"/>
  <c r="I9" s="1"/>
  <c r="G16"/>
  <c r="I16"/>
  <c r="G15"/>
  <c r="I15"/>
  <c r="G14"/>
  <c r="J14" s="1"/>
  <c r="I14"/>
  <c r="G13"/>
  <c r="I13"/>
  <c r="G12"/>
  <c r="I12"/>
  <c r="G11"/>
  <c r="I11"/>
  <c r="G10"/>
  <c r="I10"/>
  <c r="J31" l="1"/>
  <c r="G9"/>
  <c r="J25"/>
  <c r="J24"/>
  <c r="J18"/>
  <c r="J17"/>
  <c r="J16"/>
  <c r="J10"/>
  <c r="J21"/>
  <c r="J27"/>
  <c r="J28"/>
  <c r="J29"/>
  <c r="J11"/>
  <c r="J11" i="20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20" i="21"/>
  <c r="J13"/>
  <c r="J12"/>
  <c r="J33"/>
  <c r="J15"/>
  <c r="J19"/>
  <c r="J23"/>
  <c r="J35"/>
  <c r="H39" i="28"/>
  <c r="I39" s="1"/>
  <c r="M39"/>
  <c r="O39"/>
  <c r="H38"/>
  <c r="I38" s="1"/>
  <c r="M38"/>
  <c r="O38"/>
  <c r="H37"/>
  <c r="I37" s="1"/>
  <c r="M37"/>
  <c r="O37"/>
  <c r="H36"/>
  <c r="I36" s="1"/>
  <c r="M36"/>
  <c r="O36"/>
  <c r="H35"/>
  <c r="I35" s="1"/>
  <c r="M35"/>
  <c r="O35"/>
  <c r="H34"/>
  <c r="I34" s="1"/>
  <c r="M34"/>
  <c r="O34"/>
  <c r="H33"/>
  <c r="I33" s="1"/>
  <c r="M33"/>
  <c r="O33"/>
  <c r="H32"/>
  <c r="I32" s="1"/>
  <c r="M32"/>
  <c r="O32"/>
  <c r="H31"/>
  <c r="I31" s="1"/>
  <c r="M31"/>
  <c r="O31"/>
  <c r="H30"/>
  <c r="I30" s="1"/>
  <c r="M30"/>
  <c r="O30"/>
  <c r="H29"/>
  <c r="I29" s="1"/>
  <c r="M29"/>
  <c r="O29"/>
  <c r="H28"/>
  <c r="I28" s="1"/>
  <c r="M28"/>
  <c r="O28"/>
  <c r="H27"/>
  <c r="I27" s="1"/>
  <c r="M27"/>
  <c r="O27"/>
  <c r="H26"/>
  <c r="I26" s="1"/>
  <c r="M26"/>
  <c r="O26"/>
  <c r="H25"/>
  <c r="I25" s="1"/>
  <c r="M25"/>
  <c r="O25"/>
  <c r="H24"/>
  <c r="I24" s="1"/>
  <c r="O24"/>
  <c r="H23"/>
  <c r="I23" s="1"/>
  <c r="O23"/>
  <c r="H22"/>
  <c r="I22" s="1"/>
  <c r="P22" s="1"/>
  <c r="I18"/>
  <c r="I17"/>
  <c r="M17"/>
  <c r="O17"/>
  <c r="I16"/>
  <c r="M16"/>
  <c r="O16"/>
  <c r="H15"/>
  <c r="I15" s="1"/>
  <c r="M15"/>
  <c r="O15"/>
  <c r="H14"/>
  <c r="I14" s="1"/>
  <c r="M14"/>
  <c r="O14"/>
  <c r="H13"/>
  <c r="I13" s="1"/>
  <c r="M13"/>
  <c r="O13"/>
  <c r="H12"/>
  <c r="I12" s="1"/>
  <c r="M12"/>
  <c r="O12"/>
  <c r="H11"/>
  <c r="I11" s="1"/>
  <c r="M11"/>
  <c r="O11"/>
  <c r="H10"/>
  <c r="I10" s="1"/>
  <c r="M10"/>
  <c r="O10"/>
  <c r="H9"/>
  <c r="I9" s="1"/>
  <c r="M9"/>
  <c r="O9"/>
  <c r="O8"/>
  <c r="N8"/>
  <c r="L8"/>
  <c r="K8"/>
  <c r="F8"/>
  <c r="H46" i="26"/>
  <c r="I46" s="1"/>
  <c r="M46"/>
  <c r="O46"/>
  <c r="H45"/>
  <c r="I45" s="1"/>
  <c r="M45"/>
  <c r="O45"/>
  <c r="H44"/>
  <c r="I44" s="1"/>
  <c r="H14"/>
  <c r="I14" s="1"/>
  <c r="H13"/>
  <c r="I13" s="1"/>
  <c r="H11"/>
  <c r="I11" s="1"/>
  <c r="M11"/>
  <c r="O11"/>
  <c r="H10"/>
  <c r="I10" s="1"/>
  <c r="M10"/>
  <c r="O10"/>
  <c r="H9"/>
  <c r="I9" s="1"/>
  <c r="M9"/>
  <c r="O9"/>
  <c r="O8" s="1"/>
  <c r="N8"/>
  <c r="L8"/>
  <c r="K8"/>
  <c r="F8"/>
  <c r="O48" i="25"/>
  <c r="P48" s="1"/>
  <c r="H47"/>
  <c r="I47" s="1"/>
  <c r="O47"/>
  <c r="H46"/>
  <c r="I46" s="1"/>
  <c r="M46"/>
  <c r="O46"/>
  <c r="H45"/>
  <c r="M45"/>
  <c r="O45"/>
  <c r="H44"/>
  <c r="I44" s="1"/>
  <c r="P44" s="1"/>
  <c r="H34"/>
  <c r="I34" s="1"/>
  <c r="H31"/>
  <c r="I31" s="1"/>
  <c r="H20"/>
  <c r="I20" s="1"/>
  <c r="M20"/>
  <c r="O20"/>
  <c r="H19"/>
  <c r="I19" s="1"/>
  <c r="M19"/>
  <c r="O19"/>
  <c r="O18"/>
  <c r="H15"/>
  <c r="I15" s="1"/>
  <c r="M15"/>
  <c r="O15"/>
  <c r="M14"/>
  <c r="O14"/>
  <c r="H13"/>
  <c r="I13" s="1"/>
  <c r="M13"/>
  <c r="O13"/>
  <c r="H12"/>
  <c r="I12" s="1"/>
  <c r="M12"/>
  <c r="O12"/>
  <c r="H11"/>
  <c r="I11" s="1"/>
  <c r="M11"/>
  <c r="O11"/>
  <c r="H10"/>
  <c r="I10" s="1"/>
  <c r="M10"/>
  <c r="O10"/>
  <c r="H9"/>
  <c r="M9"/>
  <c r="O9"/>
  <c r="O8" s="1"/>
  <c r="I43" i="24"/>
  <c r="I23"/>
  <c r="M23"/>
  <c r="O23"/>
  <c r="I22"/>
  <c r="M22"/>
  <c r="O22"/>
  <c r="M20"/>
  <c r="O20"/>
  <c r="I17"/>
  <c r="M17"/>
  <c r="O17"/>
  <c r="I15"/>
  <c r="O15"/>
  <c r="I13"/>
  <c r="M13"/>
  <c r="O13"/>
  <c r="I12"/>
  <c r="M12"/>
  <c r="O12"/>
  <c r="I11"/>
  <c r="M11"/>
  <c r="O11"/>
  <c r="I10"/>
  <c r="M10"/>
  <c r="O10"/>
  <c r="H9"/>
  <c r="M9"/>
  <c r="O9"/>
  <c r="I53" i="23"/>
  <c r="I14"/>
  <c r="I13"/>
  <c r="I10"/>
  <c r="M10"/>
  <c r="O10"/>
  <c r="H9"/>
  <c r="I9" s="1"/>
  <c r="M9"/>
  <c r="O9"/>
  <c r="O8" s="1"/>
  <c r="N8"/>
  <c r="F8"/>
  <c r="O8" i="24" l="1"/>
  <c r="P47" i="25"/>
  <c r="P14"/>
  <c r="M8"/>
  <c r="M8" i="26"/>
  <c r="H8" i="25"/>
  <c r="P32" i="28"/>
  <c r="P46" i="26"/>
  <c r="I9" i="24"/>
  <c r="H8"/>
  <c r="P9" i="28"/>
  <c r="P11"/>
  <c r="P24"/>
  <c r="P33"/>
  <c r="P35"/>
  <c r="P37"/>
  <c r="P14"/>
  <c r="P16"/>
  <c r="P27"/>
  <c r="P11" i="26"/>
  <c r="M8" i="28"/>
  <c r="P15"/>
  <c r="H8"/>
  <c r="I9" i="25"/>
  <c r="I8" s="1"/>
  <c r="P10" i="28"/>
  <c r="P13"/>
  <c r="P23"/>
  <c r="P26"/>
  <c r="P28"/>
  <c r="P29"/>
  <c r="P31"/>
  <c r="P34"/>
  <c r="P36"/>
  <c r="P38"/>
  <c r="P39"/>
  <c r="P12"/>
  <c r="P17"/>
  <c r="P18"/>
  <c r="P25"/>
  <c r="P30"/>
  <c r="I8"/>
  <c r="P13" i="26"/>
  <c r="P45"/>
  <c r="H8"/>
  <c r="I8"/>
  <c r="P18" i="25"/>
  <c r="P20"/>
  <c r="P31"/>
  <c r="P12"/>
  <c r="P11"/>
  <c r="P13"/>
  <c r="P46"/>
  <c r="P15"/>
  <c r="P19"/>
  <c r="P30"/>
  <c r="H8" i="23"/>
  <c r="P8" i="28" l="1"/>
  <c r="P9" i="25"/>
  <c r="P8" s="1"/>
  <c r="O39" i="17"/>
  <c r="M39"/>
  <c r="I39"/>
  <c r="P39" s="1"/>
  <c r="H39"/>
  <c r="O38"/>
  <c r="M38"/>
  <c r="H38"/>
  <c r="I38" s="1"/>
  <c r="P38" s="1"/>
  <c r="O37"/>
  <c r="M37"/>
  <c r="H37"/>
  <c r="I37" s="1"/>
  <c r="P37" s="1"/>
  <c r="O36"/>
  <c r="M36"/>
  <c r="H36"/>
  <c r="I36" s="1"/>
  <c r="P36" s="1"/>
  <c r="O35"/>
  <c r="M35"/>
  <c r="H35"/>
  <c r="I35" s="1"/>
  <c r="O34"/>
  <c r="M34"/>
  <c r="H34"/>
  <c r="I34" s="1"/>
  <c r="P34" s="1"/>
  <c r="O33"/>
  <c r="M33"/>
  <c r="H33"/>
  <c r="I33" s="1"/>
  <c r="P33" s="1"/>
  <c r="O32"/>
  <c r="M32"/>
  <c r="H32"/>
  <c r="I32" s="1"/>
  <c r="O31"/>
  <c r="M31"/>
  <c r="I31"/>
  <c r="P31" s="1"/>
  <c r="H31"/>
  <c r="O30"/>
  <c r="M30"/>
  <c r="H30"/>
  <c r="I30" s="1"/>
  <c r="O29"/>
  <c r="M29"/>
  <c r="H29"/>
  <c r="I29" s="1"/>
  <c r="O28"/>
  <c r="M28"/>
  <c r="H28"/>
  <c r="I28" s="1"/>
  <c r="P28" s="1"/>
  <c r="O27"/>
  <c r="M27"/>
  <c r="H27"/>
  <c r="I27" s="1"/>
  <c r="O26"/>
  <c r="M26"/>
  <c r="H26"/>
  <c r="I26" s="1"/>
  <c r="P26" s="1"/>
  <c r="O25"/>
  <c r="M25"/>
  <c r="H25"/>
  <c r="I25" s="1"/>
  <c r="O24"/>
  <c r="M24"/>
  <c r="H24"/>
  <c r="I24" s="1"/>
  <c r="P24" s="1"/>
  <c r="O23"/>
  <c r="M23"/>
  <c r="H23"/>
  <c r="I23" s="1"/>
  <c r="O22"/>
  <c r="M22"/>
  <c r="H22"/>
  <c r="I22" s="1"/>
  <c r="O21"/>
  <c r="M21"/>
  <c r="H21"/>
  <c r="I21" s="1"/>
  <c r="P21" s="1"/>
  <c r="O20"/>
  <c r="M20"/>
  <c r="H20"/>
  <c r="I20" s="1"/>
  <c r="O19"/>
  <c r="M19"/>
  <c r="H19"/>
  <c r="I19" s="1"/>
  <c r="P19" s="1"/>
  <c r="O18"/>
  <c r="M18"/>
  <c r="H18"/>
  <c r="I18" s="1"/>
  <c r="O17"/>
  <c r="M17"/>
  <c r="H17"/>
  <c r="I17" s="1"/>
  <c r="P17" s="1"/>
  <c r="O16"/>
  <c r="M16"/>
  <c r="H16"/>
  <c r="I16" s="1"/>
  <c r="O15"/>
  <c r="M15"/>
  <c r="H15"/>
  <c r="I15" s="1"/>
  <c r="P15" s="1"/>
  <c r="O14"/>
  <c r="M14"/>
  <c r="H14"/>
  <c r="I14" s="1"/>
  <c r="O13"/>
  <c r="M13"/>
  <c r="H13"/>
  <c r="I13" s="1"/>
  <c r="P13" s="1"/>
  <c r="O12"/>
  <c r="M12"/>
  <c r="H12"/>
  <c r="I12" s="1"/>
  <c r="O11"/>
  <c r="M11"/>
  <c r="H11"/>
  <c r="I11" s="1"/>
  <c r="P11" s="1"/>
  <c r="O10"/>
  <c r="M10"/>
  <c r="H10"/>
  <c r="I10" s="1"/>
  <c r="O9"/>
  <c r="M9"/>
  <c r="H9"/>
  <c r="I9" s="1"/>
  <c r="P9" s="1"/>
  <c r="Q8"/>
  <c r="O8"/>
  <c r="N8"/>
  <c r="M8"/>
  <c r="L8"/>
  <c r="K8"/>
  <c r="H8"/>
  <c r="F8"/>
  <c r="P32" l="1"/>
  <c r="P35"/>
  <c r="P29"/>
  <c r="P10"/>
  <c r="P12"/>
  <c r="P14"/>
  <c r="P16"/>
  <c r="P18"/>
  <c r="P20"/>
  <c r="P22"/>
  <c r="P23"/>
  <c r="P25"/>
  <c r="P27"/>
  <c r="P30"/>
  <c r="I8"/>
  <c r="P11" i="16"/>
  <c r="P12"/>
  <c r="P13"/>
  <c r="P14"/>
  <c r="P15"/>
  <c r="P16"/>
  <c r="P17"/>
  <c r="P18"/>
  <c r="P19"/>
  <c r="P20"/>
  <c r="P22"/>
  <c r="P23"/>
  <c r="P24"/>
  <c r="P25"/>
  <c r="P27"/>
  <c r="P28"/>
  <c r="P29"/>
  <c r="P30"/>
  <c r="P31"/>
  <c r="M11"/>
  <c r="M12"/>
  <c r="M13"/>
  <c r="M14"/>
  <c r="M15"/>
  <c r="M16"/>
  <c r="M17"/>
  <c r="M18"/>
  <c r="M19"/>
  <c r="M20"/>
  <c r="M21"/>
  <c r="M22"/>
  <c r="M23"/>
  <c r="M24"/>
  <c r="M25"/>
  <c r="M26"/>
  <c r="P26" s="1"/>
  <c r="M27"/>
  <c r="M28"/>
  <c r="M29"/>
  <c r="M30"/>
  <c r="M31"/>
  <c r="M32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O39"/>
  <c r="M39"/>
  <c r="H39"/>
  <c r="I39" s="1"/>
  <c r="P39" s="1"/>
  <c r="O38"/>
  <c r="M38"/>
  <c r="H38"/>
  <c r="I38" s="1"/>
  <c r="O37"/>
  <c r="M37"/>
  <c r="H37"/>
  <c r="I37" s="1"/>
  <c r="O36"/>
  <c r="M36"/>
  <c r="H36"/>
  <c r="I36" s="1"/>
  <c r="O35"/>
  <c r="M35"/>
  <c r="H35"/>
  <c r="I35" s="1"/>
  <c r="P35" s="1"/>
  <c r="O34"/>
  <c r="M34"/>
  <c r="H34"/>
  <c r="I34" s="1"/>
  <c r="P34" s="1"/>
  <c r="O33"/>
  <c r="M33"/>
  <c r="H33"/>
  <c r="I33" s="1"/>
  <c r="P33" s="1"/>
  <c r="O32"/>
  <c r="H32"/>
  <c r="P32" s="1"/>
  <c r="O31"/>
  <c r="H31"/>
  <c r="O30"/>
  <c r="O29"/>
  <c r="O28"/>
  <c r="O27"/>
  <c r="O26"/>
  <c r="O25"/>
  <c r="O24"/>
  <c r="O23"/>
  <c r="O22"/>
  <c r="O21"/>
  <c r="O20"/>
  <c r="O19"/>
  <c r="O18"/>
  <c r="O17"/>
  <c r="O16"/>
  <c r="O15"/>
  <c r="O14"/>
  <c r="O13"/>
  <c r="O12"/>
  <c r="O11"/>
  <c r="O10"/>
  <c r="M10"/>
  <c r="H10"/>
  <c r="I10" s="1"/>
  <c r="P10" s="1"/>
  <c r="O9"/>
  <c r="M9"/>
  <c r="M8" s="1"/>
  <c r="H9"/>
  <c r="I9" s="1"/>
  <c r="Q8"/>
  <c r="O8"/>
  <c r="N8"/>
  <c r="L8"/>
  <c r="K8"/>
  <c r="F8"/>
  <c r="O11" i="6"/>
  <c r="H11"/>
  <c r="I11" s="1"/>
  <c r="P21" i="16" l="1"/>
  <c r="P8" i="17"/>
  <c r="P38" i="16"/>
  <c r="H8"/>
  <c r="P37"/>
  <c r="P36"/>
  <c r="P9"/>
  <c r="I8"/>
  <c r="P8" l="1"/>
  <c r="O32" i="11" l="1"/>
  <c r="O34"/>
  <c r="O35"/>
  <c r="M34"/>
  <c r="M35"/>
  <c r="H34"/>
  <c r="I34" s="1"/>
  <c r="O49" i="2"/>
  <c r="H48"/>
  <c r="H49"/>
  <c r="I49" s="1"/>
  <c r="P49" s="1"/>
  <c r="I48" l="1"/>
  <c r="P48" s="1"/>
  <c r="O14" i="11"/>
  <c r="H14"/>
  <c r="I14" s="1"/>
  <c r="H26" i="1"/>
  <c r="H36"/>
  <c r="H45"/>
  <c r="I45" s="1"/>
  <c r="H46"/>
  <c r="I46" s="1"/>
  <c r="H49"/>
  <c r="I49" s="1"/>
  <c r="H51"/>
  <c r="I51" s="1"/>
  <c r="H9" i="5"/>
  <c r="I9" s="1"/>
  <c r="O42" i="11" l="1"/>
  <c r="H10" i="10"/>
  <c r="I10" s="1"/>
  <c r="O46" i="15"/>
  <c r="M46"/>
  <c r="H46"/>
  <c r="I46" s="1"/>
  <c r="O10"/>
  <c r="M10"/>
  <c r="H10"/>
  <c r="I10" s="1"/>
  <c r="O9"/>
  <c r="O8" s="1"/>
  <c r="M9"/>
  <c r="H9"/>
  <c r="I9" l="1"/>
  <c r="H8"/>
  <c r="K8"/>
  <c r="M8"/>
  <c r="P46"/>
  <c r="P10"/>
  <c r="P9"/>
  <c r="I8" l="1"/>
  <c r="O9" i="4"/>
  <c r="O8" s="1"/>
  <c r="M15" i="2"/>
  <c r="H15"/>
  <c r="I15" l="1"/>
  <c r="K15"/>
  <c r="P15" l="1"/>
  <c r="P54" i="4" l="1"/>
  <c r="O9" i="11"/>
  <c r="O13"/>
  <c r="M9"/>
  <c r="M13"/>
  <c r="H9"/>
  <c r="I9" s="1"/>
  <c r="H13"/>
  <c r="I13" s="1"/>
  <c r="P18" i="2" l="1"/>
  <c r="P13" i="11"/>
  <c r="P9"/>
  <c r="H16" i="2" l="1"/>
  <c r="I16" s="1"/>
  <c r="O11"/>
  <c r="M11"/>
  <c r="H11"/>
  <c r="K8" s="1"/>
  <c r="G8" i="6"/>
  <c r="F8"/>
  <c r="O9"/>
  <c r="O8" s="1"/>
  <c r="M9"/>
  <c r="H9"/>
  <c r="H8" s="1"/>
  <c r="M50" i="10"/>
  <c r="I9" i="6" l="1"/>
  <c r="P16" i="2"/>
  <c r="P17"/>
  <c r="I11"/>
  <c r="P11" s="1"/>
  <c r="P9" i="6" l="1"/>
  <c r="O9" i="10" l="1"/>
  <c r="O10"/>
  <c r="O50"/>
  <c r="M9"/>
  <c r="M10"/>
  <c r="H9"/>
  <c r="H50"/>
  <c r="I50" s="1"/>
  <c r="P50" s="1"/>
  <c r="O9" i="8"/>
  <c r="O8" s="1"/>
  <c r="M9"/>
  <c r="M8" s="1"/>
  <c r="H9"/>
  <c r="O9" i="5"/>
  <c r="M9"/>
  <c r="M9" i="4"/>
  <c r="M8" s="1"/>
  <c r="H9"/>
  <c r="H8" s="1"/>
  <c r="O8" i="10" l="1"/>
  <c r="H8"/>
  <c r="M8"/>
  <c r="K8"/>
  <c r="M8" i="5"/>
  <c r="O8"/>
  <c r="I9" i="8"/>
  <c r="I8" s="1"/>
  <c r="H8"/>
  <c r="I9" i="4"/>
  <c r="I8" s="1"/>
  <c r="I9" i="10"/>
  <c r="I8" s="1"/>
  <c r="P9"/>
  <c r="P10"/>
  <c r="P9" i="8"/>
  <c r="P9" i="5"/>
  <c r="P8" s="1"/>
  <c r="P9" i="4" l="1"/>
  <c r="H14" i="1"/>
  <c r="H11"/>
  <c r="M9" i="2"/>
  <c r="M8" s="1"/>
  <c r="L11" i="1" l="1"/>
  <c r="O9" i="2"/>
  <c r="O8" s="1"/>
  <c r="L9" i="1" l="1"/>
  <c r="H9" i="2"/>
  <c r="H8" s="1"/>
  <c r="I9" l="1"/>
  <c r="P9" l="1"/>
  <c r="P8" s="1"/>
  <c r="I8"/>
  <c r="F8" i="10"/>
  <c r="F8" i="8"/>
  <c r="L8" i="5"/>
  <c r="K8"/>
  <c r="I8"/>
  <c r="H8"/>
  <c r="F8"/>
  <c r="F8" i="4"/>
</calcChain>
</file>

<file path=xl/sharedStrings.xml><?xml version="1.0" encoding="utf-8"?>
<sst xmlns="http://schemas.openxmlformats.org/spreadsheetml/2006/main" count="2073" uniqueCount="246">
  <si>
    <t>MEREK TRADO         :  TRADO MITSUBISHI INTERCOOLER</t>
  </si>
  <si>
    <t>NO.</t>
  </si>
  <si>
    <t>TANGGAL</t>
  </si>
  <si>
    <t>KEGIATAN HARIAN</t>
  </si>
  <si>
    <t>PAKET</t>
  </si>
  <si>
    <t>KM AWAL</t>
  </si>
  <si>
    <t>KM AKHIR</t>
  </si>
  <si>
    <t xml:space="preserve"> JARAK PERJALANAN [KM]</t>
  </si>
  <si>
    <t>JUMLAH
[Rp.]</t>
  </si>
  <si>
    <t>KEGIATAN LAINNYA</t>
  </si>
  <si>
    <t>KOMPENSASI
[Rp.]</t>
  </si>
  <si>
    <t>TOTAL
[Rp.]</t>
  </si>
  <si>
    <t>KETERANGAN</t>
  </si>
  <si>
    <t>7 (6-5)</t>
  </si>
  <si>
    <t>REKAP TIME SHEET SUPIR</t>
  </si>
  <si>
    <t>NAMA SUPIR             :  I S W A N D I (LBS)</t>
  </si>
  <si>
    <t>NO. URUT/ POLISI   :  03/BK 8851 XA</t>
  </si>
  <si>
    <t>MEREK DT                 :  INTERCOOLER</t>
  </si>
  <si>
    <t xml:space="preserve">JUMLAH RIT </t>
  </si>
  <si>
    <t>JARAK/ RIT 
[KM]</t>
  </si>
  <si>
    <t>JUMLAH JARAK [KM]</t>
  </si>
  <si>
    <t>LEMBUR I
[JAM]</t>
  </si>
  <si>
    <t>JUMLAH LEMBUR I
[Rp.]</t>
  </si>
  <si>
    <t>LEMBUR II
[JAM]</t>
  </si>
  <si>
    <t>JUMLAH LEMBUR II
[Rp.]</t>
  </si>
  <si>
    <t>UANG MANDAH [HARI]</t>
  </si>
  <si>
    <t>7=(5x6)</t>
  </si>
  <si>
    <t>12=(11x10.000)</t>
  </si>
  <si>
    <t>14=(13x15.000)</t>
  </si>
  <si>
    <t>15=(8+10+12+14)</t>
  </si>
  <si>
    <t>MEREK DT                :  INTERCOOLER</t>
  </si>
  <si>
    <t>NAMA SUPIR            :  N U S I R W A N  (LBS)</t>
  </si>
  <si>
    <t>NO. URUT/ POLISI   :  07/BK 9584 CN</t>
  </si>
  <si>
    <t>NAMA SUPIR            :  K H A I R U L  (LBS)</t>
  </si>
  <si>
    <t>NO. URUT/ POLISI   :  08/BK 8983 CO</t>
  </si>
  <si>
    <t>NAMA SUPIR             :  P I R D A U S (LBS)</t>
  </si>
  <si>
    <t>NAMA SUPIR            :  M U K H L I S (LBS)</t>
  </si>
  <si>
    <t>NO. URUT/ POLISI  :  11/BK 8716 CO</t>
  </si>
  <si>
    <t>NAMA SUPIR            :  A N D R I  (LBS)</t>
  </si>
  <si>
    <t>NO. URUT/ POLISI   :  21/DD 9670 LA</t>
  </si>
  <si>
    <t>MEREK DT                 :  HINO LOHAN HIJAU</t>
  </si>
  <si>
    <t>NO. URUT/ POLISI   :  09/BK 8740 CN</t>
  </si>
  <si>
    <t xml:space="preserve">NO. URUT/ POLISI   :  10/BK  8717 CO </t>
  </si>
  <si>
    <t>REKAB TIMESHEET TRADO</t>
  </si>
  <si>
    <t>8 = (7x500)</t>
  </si>
  <si>
    <t>NAMA SUPIR             :  H E N G K I  (LBS) &amp; Masrial</t>
  </si>
  <si>
    <t>PERIODE TAHUN     :   2015</t>
  </si>
  <si>
    <t>NO. URUT/ POLISI   :  001/BK 8809 MN</t>
  </si>
  <si>
    <t>NO. URUT/ POLISI   :  12/BK  8721 CO</t>
  </si>
  <si>
    <t>Timesheet di Pasbar</t>
  </si>
  <si>
    <t>P-5F</t>
  </si>
  <si>
    <t>camp-01</t>
  </si>
  <si>
    <t>Standby di Camp Manggung</t>
  </si>
  <si>
    <t>Langsir Base B Camp Manggung - Tanjung Aro</t>
  </si>
  <si>
    <t>Langsir Base A Camp Manggung - Tanjung Aro</t>
  </si>
  <si>
    <t>camp-02</t>
  </si>
  <si>
    <t>Tidak Masuk Kerja</t>
  </si>
  <si>
    <t>NAMA SUPIR            :  IRSANUDDIN</t>
  </si>
  <si>
    <t>NO. URUT/ POLISI   :  27/BG  8689 HU</t>
  </si>
  <si>
    <t>Langsir Sirtu Spg 3 Alin - Situak</t>
  </si>
  <si>
    <t>Standby di Camp Pasbar</t>
  </si>
  <si>
    <t>Langsir Base  A Spg 3 Alin - Situak</t>
  </si>
  <si>
    <t>Langsir Abu Batu Spg 3 Alin - Camp Manggung</t>
  </si>
  <si>
    <t>LIBUR AWAL RAMADHAN</t>
  </si>
  <si>
    <t>NAMA SUPIR            :  AFRIZEN</t>
  </si>
  <si>
    <t>NO. URUT/ POLISI   :  14/</t>
  </si>
  <si>
    <t>MEREK DT                 :  ORANGE</t>
  </si>
  <si>
    <t>Tidak Ada Timesheet</t>
  </si>
  <si>
    <t>NAMA SUPIR           :  BUJE</t>
  </si>
  <si>
    <t>NO. URUT/ POLISI  :  BK 8046 YE</t>
  </si>
  <si>
    <t>MEREK DT                :  DYNA</t>
  </si>
  <si>
    <t>PERIODE TAHUN</t>
  </si>
  <si>
    <t>NAMA SUPIR            :  ABDUL  MUIS</t>
  </si>
  <si>
    <t>NO. URUT/ POLISI   :  35 /BK  8074  CH</t>
  </si>
  <si>
    <t>NAMA SUPIR            :  MUCHTAR JONI</t>
  </si>
  <si>
    <t>NAMA SUPIR            :  NUARDI</t>
  </si>
  <si>
    <t>NO. URUT/ POLISI   :  37/B 9569  QI</t>
  </si>
  <si>
    <t>NAMA SUPIR            :  DOVITA MULYA</t>
  </si>
  <si>
    <t xml:space="preserve">NO. URUT/ POLISI   :  38 /BD 8661 AU  </t>
  </si>
  <si>
    <t>NAMA SUPIR             :  ISWANDI / Rental</t>
  </si>
  <si>
    <t>NO. URUT/ POLISI   :  40/BD 8663 AU</t>
  </si>
  <si>
    <t>REKAP TIME SHEET</t>
  </si>
  <si>
    <t>NAMA</t>
  </si>
  <si>
    <t>:  EFRIANTO</t>
  </si>
  <si>
    <t>JABATAN</t>
  </si>
  <si>
    <t>:  SUPIR PICK UP BK 9275 BN</t>
  </si>
  <si>
    <t>LEMBUR II [JAM]</t>
  </si>
  <si>
    <t>JUMLAH [RP.]</t>
  </si>
  <si>
    <t>JUMLAH 
[Rp.]</t>
  </si>
  <si>
    <t>Ket.</t>
  </si>
  <si>
    <t>6 = (5x10.000)</t>
  </si>
  <si>
    <t>8 =(7x15.000)</t>
  </si>
  <si>
    <t>9 = (6+8)</t>
  </si>
  <si>
    <t>:  M.Syukri</t>
  </si>
  <si>
    <t>NO POLISI</t>
  </si>
  <si>
    <t>:  BK 8794 BI</t>
  </si>
  <si>
    <t>:  MITSUBISHI COLT DIESEL (Water Tank)</t>
  </si>
  <si>
    <t>Jumlah</t>
  </si>
  <si>
    <t>Ket</t>
  </si>
  <si>
    <t>6= (5x10.000)</t>
  </si>
  <si>
    <t>8= (7x15.000)</t>
  </si>
  <si>
    <t>10=(6+8+9)</t>
  </si>
  <si>
    <t>:  26 Juli 2015- 25 Agustus  2015</t>
  </si>
  <si>
    <t>NAMA SUPIR            :  YUHENDRA</t>
  </si>
  <si>
    <t>NAMA SUPIR            :  ASHARI</t>
  </si>
  <si>
    <t>NO. URUT/ POLISI   :  34/BD 8660 AU</t>
  </si>
  <si>
    <t xml:space="preserve">NAMA SUPIR             :  </t>
  </si>
  <si>
    <t xml:space="preserve">NO. URUT/ POLISI   :39  -/  BD 8626  AU </t>
  </si>
  <si>
    <t xml:space="preserve">NO. URUT/ POLISI   :36  -/  B 9918 ID </t>
  </si>
  <si>
    <t>NAMA SUPIR            :  ZAINAL</t>
  </si>
  <si>
    <t>:  26 Agustus 2015- 25 September  2015</t>
  </si>
  <si>
    <t>Langsir Base Camp Manggung- Tanjung Aro</t>
  </si>
  <si>
    <t>Langsir Base A Camp Manggung - Tonang Talu</t>
  </si>
  <si>
    <t>P-5E</t>
  </si>
  <si>
    <t>Langsir Aspal Camp Manggung - Tanjung Aro</t>
  </si>
  <si>
    <t>Perbaikan Mobil</t>
  </si>
  <si>
    <t>Langsir Tanah Galian Tanjung Aro</t>
  </si>
  <si>
    <t>Harian</t>
  </si>
  <si>
    <t>Langsir Sirtu Camp Manggung - Tonang Talu</t>
  </si>
  <si>
    <t>Langsir Base B Camp Manggung - Tonang Talu</t>
  </si>
  <si>
    <t>Stanbdy di Camp Manggung</t>
  </si>
  <si>
    <t>Langsir Aspal Camp Manggung - Dalam Kota Lubuk Sikaping</t>
  </si>
  <si>
    <t>P-5I</t>
  </si>
  <si>
    <t>Langsir Tanah Gunung Bonjol</t>
  </si>
  <si>
    <t>IZIN</t>
  </si>
  <si>
    <t>Langsir Aspal Camp Manggung - Bukit Tujuh</t>
  </si>
  <si>
    <t>Mengisi air Pasangan + Menyiram di Tonang Talu</t>
  </si>
  <si>
    <t>Mengisi air Pasangan + Menyiram di Tonang Talu + Memperbaiki Mobil</t>
  </si>
  <si>
    <t>Menyiram di Tonang Talu</t>
  </si>
  <si>
    <t>Menyiram di Tonang Talu + Berangkat Ke Padang dengan Pak Zubir</t>
  </si>
  <si>
    <t>Antar Pak Zubir Belanja</t>
  </si>
  <si>
    <t>Antar Pak Zubir Belanja + Kembali ke Lubuk Sikaping</t>
  </si>
  <si>
    <t>Menyiram di Tonang Talu + Mengisi Bak AMP</t>
  </si>
  <si>
    <t>Mengisi Bak AMP + Mengisi Air Pasangan + Menyiram di Tonang Talu</t>
  </si>
  <si>
    <t>Langsir Pasir Gunung Bonjol</t>
  </si>
  <si>
    <t>Langsir Pasir Bonjol</t>
  </si>
  <si>
    <t>Langsir Timbunan Pilihan Camp Manggung - Tonang Talu</t>
  </si>
  <si>
    <t>Perbaiki Mobil</t>
  </si>
  <si>
    <t>Langsir Aspal  Camp Manggung - Tanjung Aro</t>
  </si>
  <si>
    <t>Langsir Minyak Dalam Kota Lubuk Sikaping</t>
  </si>
  <si>
    <t>BBM</t>
  </si>
  <si>
    <t>Tonang Talu + Paket + Tanjung Aro</t>
  </si>
  <si>
    <t>Langsir BBM + Paket</t>
  </si>
  <si>
    <t>Beli Gomok + Jemput Paket + Oksigen</t>
  </si>
  <si>
    <t>Beli Gomok + Jemput Paket</t>
  </si>
  <si>
    <t>Langsir Minyak tanah + Ke Tanjung Aro</t>
  </si>
  <si>
    <t>Beli Gomok + oli + ke Tapus</t>
  </si>
  <si>
    <t>Paket + Beli Gomok Crusher</t>
  </si>
  <si>
    <t>PTR Pak De Camp Maggung - Tapus</t>
  </si>
  <si>
    <t>PTR Pak De Tapus - Camp Manggung</t>
  </si>
  <si>
    <t>Kobelko Rental Camp Manggung - Malampah</t>
  </si>
  <si>
    <t>Perbaikan Trado</t>
  </si>
  <si>
    <t>Hitachi Ison Camp Manggung- Bonjol</t>
  </si>
  <si>
    <t>Hitachi Ison Bonjol - Camp Manggung</t>
  </si>
  <si>
    <t>Finisher Ari Lubuk - Bukit Tujuh</t>
  </si>
  <si>
    <t>P-5H</t>
  </si>
  <si>
    <t>PTR Bakara Camp Manggung - Tapus</t>
  </si>
  <si>
    <t>Finisher Ari Bukit Tujuh - Tapus</t>
  </si>
  <si>
    <t>Kompek Lombong Lubuk - Bukit Tujuh</t>
  </si>
  <si>
    <t>PTR Bakara Lubuk - Camp Manggung</t>
  </si>
  <si>
    <t>Jemput Oksigen + Tapus + Paket</t>
  </si>
  <si>
    <t>Jemput PPTK di antar ke Bukit</t>
  </si>
  <si>
    <t>Beli Gomok + Bongkar Ban + paket</t>
  </si>
  <si>
    <t>Beli Barang Bukittinggi pak Zubir</t>
  </si>
  <si>
    <t>Antar Paket + Bongkar Ban DT</t>
  </si>
  <si>
    <t>Antar alat PTR + Bernagkat ke Bukit</t>
  </si>
  <si>
    <t>Jemput Alat PTR ke Bukittinggi</t>
  </si>
  <si>
    <t>Langsir Galian Tapus</t>
  </si>
  <si>
    <t>Hitachi Ison Camp manggung - Bonjol</t>
  </si>
  <si>
    <t>Kobelko Rental Malampah - Simpati</t>
  </si>
  <si>
    <t>PTR Rental Tapus - Bukit Tujuh</t>
  </si>
  <si>
    <t>Hitachi Ison Bonjol - Taluak Ambun</t>
  </si>
  <si>
    <t>PTR Rental Bukit Tujuh - Tapus</t>
  </si>
  <si>
    <t>Hitachi Ismail Petok - Camp Manggung</t>
  </si>
  <si>
    <t>Fibro rental Tonang - Lubuk</t>
  </si>
  <si>
    <t>Finisher Rental Bukit Tujuh - Camp manggung</t>
  </si>
  <si>
    <t>PTR Pak De Camp Manggung - Tapus</t>
  </si>
  <si>
    <t>Finisher Rental Camp Manggung - Binjai</t>
  </si>
  <si>
    <t>Fibro Putra Malampah - Binjai</t>
  </si>
  <si>
    <t>PTR Pak De Tapus - Bukit Tujuh</t>
  </si>
  <si>
    <t>Langsir Minyak SawahPanjang</t>
  </si>
  <si>
    <t>Langsir aspal Camp Manggung - Rao Rokan</t>
  </si>
  <si>
    <t>Langsir Sirtu Camp Manggung - Taman Kota</t>
  </si>
  <si>
    <t>Langsir Aspal Camp Manggung - Tapus</t>
  </si>
  <si>
    <t>Langsir Base B Camp Manggung - Tapus</t>
  </si>
  <si>
    <t>Langsir galian Tapus</t>
  </si>
  <si>
    <t>Langsir Aspal Camp manggung - Buki Tujuh</t>
  </si>
  <si>
    <t>Langsir Base A Camp Manggung - Tapus</t>
  </si>
  <si>
    <t>Langsir Base A  Camp Manggung - Tanjung Aro</t>
  </si>
  <si>
    <t>Mengisi Bak AMP Camp Manggung</t>
  </si>
  <si>
    <t>Menarik Kompresor ke Tapus + Melayani Tandem + PTR + Menunggu Operator</t>
  </si>
  <si>
    <t>Menarik Kompresor ke Jalur APBD + Meanrik Kompresor ke Tapus + Menunggu Operator</t>
  </si>
  <si>
    <t>Menarik Kompresor ke Tapus + Menyiram Base</t>
  </si>
  <si>
    <t>Menyiram Base di Tapus + Melayani Air Tandem + PTR Menunggu operator + Menyiram Base di Sontang</t>
  </si>
  <si>
    <t>Air Sontang Katimahar</t>
  </si>
  <si>
    <t>Menarik Kompresor + Melayani Air + Menyiram Base</t>
  </si>
  <si>
    <t>Manrik Kompresor + Menyiram Base</t>
  </si>
  <si>
    <t>Air dan Kompresor</t>
  </si>
  <si>
    <t>Oksigen + Antar Mekanik ke Tapus + Jemput</t>
  </si>
  <si>
    <t>Antar Mekanik ke Tapus + Jemput</t>
  </si>
  <si>
    <t>Ke Tapus Antar Mekanik</t>
  </si>
  <si>
    <t>Antar Ban + Oli ke Pasaman Barat</t>
  </si>
  <si>
    <t>Malampah + Berangkat ke Padang</t>
  </si>
  <si>
    <t>Padang dengan pak Zubir</t>
  </si>
  <si>
    <t>Padang dengan Pak Zubir</t>
  </si>
  <si>
    <t>Langsir Aspal Camp Manggung - Rao Rokan</t>
  </si>
  <si>
    <t>LIBUR IDUL ADHA</t>
  </si>
  <si>
    <t>Air Kompresor</t>
  </si>
  <si>
    <t>Menyiram base untuk Lahan</t>
  </si>
  <si>
    <t>Menyiram Base Kompresor untuk Lahan Profil</t>
  </si>
  <si>
    <t>Menyiram Base untuk Profil menunggu operrator Aspal</t>
  </si>
  <si>
    <t>Menyiram Base untuk Profil</t>
  </si>
  <si>
    <t>Jemput Oksigen + Tapus</t>
  </si>
  <si>
    <t>Mengisi Bak AMP</t>
  </si>
  <si>
    <t>Mengisi TR + Menyiram di Malampah</t>
  </si>
  <si>
    <t>Menyiram di Tonang Talu + Mengantar rantai ke Bukit Tujuh</t>
  </si>
  <si>
    <t>Menyiram di Tonang Talu + Berangkat ke Binjai + Menyiram di Binjai</t>
  </si>
  <si>
    <t>Mengisi Bak AMP + Menyiram di Tonang Talu + Menyiram di Taman Kota</t>
  </si>
  <si>
    <t>Mengisi Bak AMP + menyiram di Tonang Talu</t>
  </si>
  <si>
    <t>Menyiram di Panti Lundar + Mengisi Bak AMP</t>
  </si>
  <si>
    <t>Lansir Aspal Camp Manggung - Rao Rokan</t>
  </si>
  <si>
    <t>Langsir Galian Tonang Talu</t>
  </si>
  <si>
    <t>Langsir Galian Tanjung Aro</t>
  </si>
  <si>
    <t>Tapus + Tonang + Jemput Paket</t>
  </si>
  <si>
    <t>Tapus bawa Orang Labor + Malampah</t>
  </si>
  <si>
    <t>Jemput Dinamo + ke Lubuk Gadang</t>
  </si>
  <si>
    <t>Tonang Talu + Tapus + Lubuk Gadang</t>
  </si>
  <si>
    <t xml:space="preserve">Tonang Talu + Paket </t>
  </si>
  <si>
    <t>Jemput Dinamo + Jemput Paket</t>
  </si>
  <si>
    <t>Lubuk Gadang Bongkar Alat Crusher</t>
  </si>
  <si>
    <t>Muatan Kosong ke Simpang Tiga Alin</t>
  </si>
  <si>
    <t>Langsir Abu Batu Simpang tiga Alin - Camp Manggung</t>
  </si>
  <si>
    <t>Bawa Tanki Air ke Malampah</t>
  </si>
  <si>
    <t>Binjai Perbaikan TR dengan Mekanik</t>
  </si>
  <si>
    <t>Hitachi Ismail Camp Manggung - Tonang Talu</t>
  </si>
  <si>
    <t>Greder Rental Panti - Asyik Rao</t>
  </si>
  <si>
    <t>Greder Rental Asyik Rao - Panti</t>
  </si>
  <si>
    <t>Hitachi Ismail Tonang - Camp Manggung</t>
  </si>
  <si>
    <t>Komtashu Amanah Tapus - Simpati</t>
  </si>
  <si>
    <t>PTR Rental Tapus - Binjai</t>
  </si>
  <si>
    <t>Kobelko Pahan Tapus - Padang</t>
  </si>
  <si>
    <t>Balik Kosong dari Padang</t>
  </si>
  <si>
    <t>Hitachi Ismail Camp Manggung - Rao</t>
  </si>
  <si>
    <t>Hitachi Ismail Rao - Camp Manggung</t>
  </si>
  <si>
    <t>11 = (8+10)</t>
  </si>
  <si>
    <t>8 (7x1.500)</t>
  </si>
</sst>
</file>

<file path=xl/styles.xml><?xml version="1.0" encoding="utf-8"?>
<styleSheet xmlns="http://schemas.openxmlformats.org/spreadsheetml/2006/main">
  <numFmts count="4">
    <numFmt numFmtId="42" formatCode="_(&quot;Rp&quot;* #,##0_);_(&quot;Rp&quot;* \(#,##0\);_(&quot;Rp&quot;* &quot;-&quot;_);_(@_)"/>
    <numFmt numFmtId="41" formatCode="_(* #,##0_);_(* \(#,##0\);_(* &quot;-&quot;_);_(@_)"/>
    <numFmt numFmtId="164" formatCode="_([$Rp-421]* #,##0_);_([$Rp-421]* \(#,##0\);_([$Rp-421]* &quot;-&quot;_);_(@_)"/>
    <numFmt numFmtId="165" formatCode="_(* #,##0.0_);_(* \(#,##0.0\);_(* &quot;-&quot;?_);_(@_)"/>
  </numFmts>
  <fonts count="58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theme="0" tint="-0.499984740745262"/>
      <name val="Calibri"/>
      <family val="2"/>
      <scheme val="minor"/>
    </font>
    <font>
      <b/>
      <i/>
      <sz val="8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0" tint="-0.249977111117893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0"/>
      <color theme="0" tint="-0.14999847407452621"/>
      <name val="Calibri"/>
      <family val="2"/>
      <scheme val="minor"/>
    </font>
    <font>
      <b/>
      <sz val="10"/>
      <name val="Calibri"/>
      <family val="2"/>
      <scheme val="minor"/>
    </font>
    <font>
      <sz val="9"/>
      <name val="Calibri"/>
      <family val="2"/>
      <scheme val="minor"/>
    </font>
    <font>
      <sz val="10"/>
      <color theme="1"/>
      <name val="Cambria"/>
      <family val="1"/>
      <scheme val="major"/>
    </font>
    <font>
      <sz val="9"/>
      <color theme="1"/>
      <name val="Cambria"/>
      <family val="1"/>
      <scheme val="major"/>
    </font>
    <font>
      <i/>
      <sz val="10"/>
      <color rgb="FF00B0F0"/>
      <name val="Calibri"/>
      <family val="2"/>
      <scheme val="minor"/>
    </font>
    <font>
      <sz val="8"/>
      <name val="Calibri"/>
      <family val="2"/>
      <scheme val="minor"/>
    </font>
    <font>
      <b/>
      <sz val="10"/>
      <color rgb="FF00B050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6"/>
      <color theme="1"/>
      <name val="Calibri"/>
      <family val="2"/>
      <charset val="1"/>
      <scheme val="minor"/>
    </font>
    <font>
      <sz val="10"/>
      <color theme="1"/>
      <name val="Calibri"/>
      <family val="2"/>
      <charset val="1"/>
      <scheme val="minor"/>
    </font>
    <font>
      <b/>
      <sz val="10"/>
      <color theme="1"/>
      <name val="Calibri"/>
      <family val="2"/>
      <charset val="1"/>
      <scheme val="minor"/>
    </font>
    <font>
      <b/>
      <i/>
      <sz val="12"/>
      <color theme="1"/>
      <name val="Calibri"/>
      <family val="2"/>
      <scheme val="minor"/>
    </font>
    <font>
      <b/>
      <i/>
      <sz val="8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9"/>
      <color rgb="FFFF0000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0"/>
      <color rgb="FF00B0F0"/>
      <name val="Calibri"/>
      <family val="2"/>
      <scheme val="minor"/>
    </font>
    <font>
      <sz val="10"/>
      <color rgb="FF00B0F0"/>
      <name val="Calibri"/>
      <family val="2"/>
      <scheme val="minor"/>
    </font>
    <font>
      <b/>
      <i/>
      <sz val="10"/>
      <color rgb="FF0070C0"/>
      <name val="Calibri"/>
      <family val="2"/>
      <scheme val="minor"/>
    </font>
    <font>
      <b/>
      <i/>
      <sz val="10"/>
      <color rgb="FF002060"/>
      <name val="Calibri"/>
      <family val="2"/>
      <scheme val="minor"/>
    </font>
    <font>
      <i/>
      <sz val="10"/>
      <color rgb="FF0070C0"/>
      <name val="Calibri"/>
      <family val="2"/>
      <scheme val="minor"/>
    </font>
    <font>
      <b/>
      <i/>
      <sz val="8"/>
      <color rgb="FF002060"/>
      <name val="Calibri"/>
      <family val="2"/>
      <scheme val="minor"/>
    </font>
    <font>
      <b/>
      <sz val="10"/>
      <color rgb="FF002060"/>
      <name val="Calibri"/>
      <family val="2"/>
      <scheme val="minor"/>
    </font>
    <font>
      <b/>
      <sz val="8"/>
      <color rgb="FF002060"/>
      <name val="Calibri"/>
      <family val="2"/>
      <scheme val="minor"/>
    </font>
    <font>
      <b/>
      <i/>
      <sz val="8"/>
      <name val="Calibri"/>
      <family val="2"/>
      <scheme val="minor"/>
    </font>
    <font>
      <b/>
      <sz val="8"/>
      <name val="Calibri"/>
      <family val="2"/>
      <scheme val="minor"/>
    </font>
    <font>
      <b/>
      <i/>
      <sz val="10"/>
      <name val="Calibri"/>
      <family val="2"/>
      <scheme val="minor"/>
    </font>
    <font>
      <b/>
      <sz val="9"/>
      <color rgb="FF00B0F0"/>
      <name val="Calibri"/>
      <family val="2"/>
      <scheme val="minor"/>
    </font>
    <font>
      <i/>
      <sz val="9"/>
      <color rgb="FF0070C0"/>
      <name val="Calibri"/>
      <family val="2"/>
      <scheme val="minor"/>
    </font>
    <font>
      <b/>
      <i/>
      <sz val="12"/>
      <color rgb="FF002060"/>
      <name val="Calibri"/>
      <family val="2"/>
      <scheme val="minor"/>
    </font>
    <font>
      <b/>
      <i/>
      <sz val="14"/>
      <color rgb="FF002060"/>
      <name val="Calibri"/>
      <family val="2"/>
      <scheme val="minor"/>
    </font>
    <font>
      <b/>
      <i/>
      <sz val="12"/>
      <name val="Calibri"/>
      <family val="2"/>
      <scheme val="minor"/>
    </font>
    <font>
      <b/>
      <i/>
      <sz val="14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double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</borders>
  <cellStyleXfs count="60">
    <xf numFmtId="0" fontId="0" fillId="0" borderId="0"/>
    <xf numFmtId="0" fontId="2" fillId="0" borderId="0"/>
    <xf numFmtId="41" fontId="2" fillId="0" borderId="0" applyFont="0" applyFill="0" applyBorder="0" applyAlignment="0" applyProtection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1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1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1" fontId="2" fillId="0" borderId="0" applyFont="0" applyFill="0" applyBorder="0" applyAlignment="0" applyProtection="0"/>
    <xf numFmtId="0" fontId="2" fillId="0" borderId="0"/>
    <xf numFmtId="0" fontId="2" fillId="0" borderId="0"/>
    <xf numFmtId="41" fontId="2" fillId="0" borderId="0" applyFont="0" applyFill="0" applyBorder="0" applyAlignment="0" applyProtection="0"/>
    <xf numFmtId="0" fontId="2" fillId="0" borderId="0"/>
    <xf numFmtId="0" fontId="2" fillId="0" borderId="0"/>
    <xf numFmtId="41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1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1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1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1" fontId="2" fillId="0" borderId="0" applyFont="0" applyFill="0" applyBorder="0" applyAlignment="0" applyProtection="0"/>
    <xf numFmtId="0" fontId="2" fillId="0" borderId="0"/>
    <xf numFmtId="0" fontId="2" fillId="0" borderId="0"/>
    <xf numFmtId="41" fontId="2" fillId="0" borderId="0" applyFont="0" applyFill="0" applyBorder="0" applyAlignment="0" applyProtection="0"/>
    <xf numFmtId="0" fontId="2" fillId="0" borderId="0"/>
    <xf numFmtId="0" fontId="2" fillId="0" borderId="0"/>
    <xf numFmtId="41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1" fontId="2" fillId="0" borderId="0" applyFont="0" applyFill="0" applyBorder="0" applyAlignment="0" applyProtection="0"/>
    <xf numFmtId="0" fontId="2" fillId="0" borderId="0"/>
    <xf numFmtId="41" fontId="25" fillId="0" borderId="0" applyFont="0" applyFill="0" applyBorder="0" applyAlignment="0" applyProtection="0"/>
    <xf numFmtId="41" fontId="2" fillId="0" borderId="0" applyFont="0" applyFill="0" applyBorder="0" applyAlignment="0" applyProtection="0"/>
  </cellStyleXfs>
  <cellXfs count="553">
    <xf numFmtId="0" fontId="0" fillId="0" borderId="0" xfId="0"/>
    <xf numFmtId="0" fontId="8" fillId="0" borderId="0" xfId="11" applyFont="1" applyAlignment="1">
      <alignment horizontal="center" vertical="center"/>
    </xf>
    <xf numFmtId="0" fontId="8" fillId="0" borderId="0" xfId="11" applyNumberFormat="1" applyFont="1" applyAlignment="1">
      <alignment horizontal="center" vertical="center"/>
    </xf>
    <xf numFmtId="42" fontId="8" fillId="0" borderId="0" xfId="11" applyNumberFormat="1" applyFont="1" applyAlignment="1">
      <alignment horizontal="center" vertical="center"/>
    </xf>
    <xf numFmtId="0" fontId="11" fillId="0" borderId="0" xfId="11" applyFont="1" applyAlignment="1">
      <alignment horizontal="center" vertical="center"/>
    </xf>
    <xf numFmtId="42" fontId="11" fillId="0" borderId="0" xfId="11" applyNumberFormat="1" applyFont="1" applyAlignment="1">
      <alignment horizontal="center" vertical="center"/>
    </xf>
    <xf numFmtId="42" fontId="9" fillId="0" borderId="0" xfId="11" applyNumberFormat="1" applyFont="1" applyAlignment="1">
      <alignment horizontal="center" vertical="center"/>
    </xf>
    <xf numFmtId="0" fontId="8" fillId="4" borderId="2" xfId="11" applyFont="1" applyFill="1" applyBorder="1" applyAlignment="1">
      <alignment horizontal="center" vertical="center" wrapText="1"/>
    </xf>
    <xf numFmtId="0" fontId="8" fillId="4" borderId="2" xfId="11" applyNumberFormat="1" applyFont="1" applyFill="1" applyBorder="1" applyAlignment="1">
      <alignment horizontal="center" vertical="center"/>
    </xf>
    <xf numFmtId="0" fontId="8" fillId="4" borderId="2" xfId="11" applyNumberFormat="1" applyFont="1" applyFill="1" applyBorder="1" applyAlignment="1">
      <alignment horizontal="center" vertical="center" wrapText="1"/>
    </xf>
    <xf numFmtId="42" fontId="8" fillId="4" borderId="2" xfId="11" applyNumberFormat="1" applyFont="1" applyFill="1" applyBorder="1" applyAlignment="1">
      <alignment horizontal="center" vertical="center" wrapText="1"/>
    </xf>
    <xf numFmtId="0" fontId="8" fillId="5" borderId="2" xfId="11" applyFont="1" applyFill="1" applyBorder="1" applyAlignment="1">
      <alignment horizontal="center" vertical="center"/>
    </xf>
    <xf numFmtId="0" fontId="8" fillId="5" borderId="2" xfId="11" applyNumberFormat="1" applyFont="1" applyFill="1" applyBorder="1" applyAlignment="1">
      <alignment horizontal="center" vertical="center"/>
    </xf>
    <xf numFmtId="42" fontId="8" fillId="5" borderId="2" xfId="11" applyNumberFormat="1" applyFont="1" applyFill="1" applyBorder="1" applyAlignment="1">
      <alignment horizontal="center" vertical="center"/>
    </xf>
    <xf numFmtId="0" fontId="4" fillId="0" borderId="1" xfId="13" applyNumberFormat="1" applyFont="1" applyBorder="1" applyAlignment="1">
      <alignment horizontal="center" vertical="center"/>
    </xf>
    <xf numFmtId="0" fontId="8" fillId="0" borderId="0" xfId="21" applyFont="1" applyAlignment="1">
      <alignment horizontal="center" vertical="center"/>
    </xf>
    <xf numFmtId="0" fontId="8" fillId="0" borderId="0" xfId="21" applyNumberFormat="1" applyFont="1" applyAlignment="1">
      <alignment horizontal="center" vertical="center"/>
    </xf>
    <xf numFmtId="42" fontId="8" fillId="0" borderId="0" xfId="21" applyNumberFormat="1" applyFont="1" applyAlignment="1">
      <alignment horizontal="center" vertical="center"/>
    </xf>
    <xf numFmtId="0" fontId="8" fillId="0" borderId="0" xfId="21" applyFont="1" applyBorder="1" applyAlignment="1">
      <alignment horizontal="center" vertical="center"/>
    </xf>
    <xf numFmtId="42" fontId="11" fillId="0" borderId="0" xfId="21" applyNumberFormat="1" applyFont="1" applyBorder="1" applyAlignment="1">
      <alignment horizontal="center" vertical="center"/>
    </xf>
    <xf numFmtId="0" fontId="11" fillId="0" borderId="0" xfId="21" applyNumberFormat="1" applyFont="1" applyBorder="1" applyAlignment="1">
      <alignment horizontal="center" vertical="center"/>
    </xf>
    <xf numFmtId="0" fontId="11" fillId="0" borderId="0" xfId="21" applyFont="1" applyBorder="1" applyAlignment="1">
      <alignment horizontal="center" vertical="center"/>
    </xf>
    <xf numFmtId="0" fontId="11" fillId="0" borderId="0" xfId="21" applyFont="1" applyBorder="1" applyAlignment="1">
      <alignment horizontal="center" vertical="center" wrapText="1"/>
    </xf>
    <xf numFmtId="0" fontId="11" fillId="3" borderId="0" xfId="21" applyFont="1" applyFill="1" applyBorder="1" applyAlignment="1">
      <alignment horizontal="center" vertical="center"/>
    </xf>
    <xf numFmtId="42" fontId="11" fillId="3" borderId="0" xfId="22" applyNumberFormat="1" applyFont="1" applyFill="1" applyBorder="1" applyAlignment="1">
      <alignment horizontal="center" vertical="center"/>
    </xf>
    <xf numFmtId="42" fontId="11" fillId="0" borderId="0" xfId="21" applyNumberFormat="1" applyFont="1" applyBorder="1" applyAlignment="1">
      <alignment horizontal="center" vertical="center" wrapText="1"/>
    </xf>
    <xf numFmtId="0" fontId="11" fillId="0" borderId="0" xfId="22" applyNumberFormat="1" applyFont="1" applyBorder="1" applyAlignment="1">
      <alignment horizontal="center" vertical="center"/>
    </xf>
    <xf numFmtId="0" fontId="11" fillId="3" borderId="0" xfId="22" applyNumberFormat="1" applyFont="1" applyFill="1" applyBorder="1" applyAlignment="1">
      <alignment horizontal="center" vertical="center"/>
    </xf>
    <xf numFmtId="42" fontId="11" fillId="3" borderId="0" xfId="21" applyNumberFormat="1" applyFont="1" applyFill="1" applyBorder="1" applyAlignment="1">
      <alignment horizontal="center" vertical="center"/>
    </xf>
    <xf numFmtId="42" fontId="9" fillId="0" borderId="0" xfId="21" applyNumberFormat="1" applyFont="1" applyAlignment="1">
      <alignment horizontal="center" vertical="center"/>
    </xf>
    <xf numFmtId="0" fontId="8" fillId="4" borderId="2" xfId="21" applyFont="1" applyFill="1" applyBorder="1" applyAlignment="1">
      <alignment horizontal="center" vertical="center" wrapText="1"/>
    </xf>
    <xf numFmtId="0" fontId="8" fillId="4" borderId="2" xfId="21" applyFont="1" applyFill="1" applyBorder="1" applyAlignment="1">
      <alignment horizontal="center" vertical="center"/>
    </xf>
    <xf numFmtId="0" fontId="8" fillId="4" borderId="2" xfId="21" applyNumberFormat="1" applyFont="1" applyFill="1" applyBorder="1" applyAlignment="1">
      <alignment horizontal="center" vertical="center" wrapText="1"/>
    </xf>
    <xf numFmtId="42" fontId="8" fillId="4" borderId="2" xfId="21" applyNumberFormat="1" applyFont="1" applyFill="1" applyBorder="1" applyAlignment="1">
      <alignment horizontal="center" vertical="center" wrapText="1"/>
    </xf>
    <xf numFmtId="0" fontId="8" fillId="5" borderId="2" xfId="21" applyFont="1" applyFill="1" applyBorder="1" applyAlignment="1">
      <alignment horizontal="center" vertical="center"/>
    </xf>
    <xf numFmtId="0" fontId="8" fillId="5" borderId="2" xfId="21" applyNumberFormat="1" applyFont="1" applyFill="1" applyBorder="1" applyAlignment="1">
      <alignment horizontal="center" vertical="center"/>
    </xf>
    <xf numFmtId="42" fontId="8" fillId="5" borderId="2" xfId="21" applyNumberFormat="1" applyFont="1" applyFill="1" applyBorder="1" applyAlignment="1">
      <alignment horizontal="center" vertical="center"/>
    </xf>
    <xf numFmtId="41" fontId="4" fillId="0" borderId="1" xfId="24" applyNumberFormat="1" applyFont="1" applyFill="1" applyBorder="1"/>
    <xf numFmtId="0" fontId="8" fillId="0" borderId="0" xfId="27" applyFont="1" applyAlignment="1">
      <alignment horizontal="center" vertical="center"/>
    </xf>
    <xf numFmtId="0" fontId="8" fillId="0" borderId="0" xfId="27" applyNumberFormat="1" applyFont="1" applyAlignment="1">
      <alignment horizontal="center" vertical="center"/>
    </xf>
    <xf numFmtId="42" fontId="8" fillId="0" borderId="0" xfId="27" applyNumberFormat="1" applyFont="1" applyAlignment="1">
      <alignment horizontal="center" vertical="center"/>
    </xf>
    <xf numFmtId="42" fontId="9" fillId="0" borderId="0" xfId="27" applyNumberFormat="1" applyFont="1" applyAlignment="1">
      <alignment vertical="center"/>
    </xf>
    <xf numFmtId="0" fontId="8" fillId="4" borderId="2" xfId="27" applyFont="1" applyFill="1" applyBorder="1" applyAlignment="1">
      <alignment horizontal="center" vertical="center" wrapText="1"/>
    </xf>
    <xf numFmtId="0" fontId="8" fillId="4" borderId="2" xfId="27" applyFont="1" applyFill="1" applyBorder="1" applyAlignment="1">
      <alignment horizontal="center" vertical="center"/>
    </xf>
    <xf numFmtId="0" fontId="8" fillId="4" borderId="2" xfId="27" applyNumberFormat="1" applyFont="1" applyFill="1" applyBorder="1" applyAlignment="1">
      <alignment horizontal="center" vertical="center" wrapText="1"/>
    </xf>
    <xf numFmtId="42" fontId="8" fillId="4" borderId="2" xfId="27" applyNumberFormat="1" applyFont="1" applyFill="1" applyBorder="1" applyAlignment="1">
      <alignment horizontal="center" vertical="center" wrapText="1"/>
    </xf>
    <xf numFmtId="0" fontId="8" fillId="5" borderId="2" xfId="27" applyFont="1" applyFill="1" applyBorder="1" applyAlignment="1">
      <alignment horizontal="center" vertical="center"/>
    </xf>
    <xf numFmtId="0" fontId="8" fillId="5" borderId="2" xfId="27" applyNumberFormat="1" applyFont="1" applyFill="1" applyBorder="1" applyAlignment="1">
      <alignment horizontal="center" vertical="center"/>
    </xf>
    <xf numFmtId="42" fontId="8" fillId="5" borderId="2" xfId="27" applyNumberFormat="1" applyFont="1" applyFill="1" applyBorder="1" applyAlignment="1">
      <alignment horizontal="center" vertical="center"/>
    </xf>
    <xf numFmtId="42" fontId="5" fillId="3" borderId="1" xfId="30" applyNumberFormat="1" applyFont="1" applyFill="1" applyBorder="1" applyAlignment="1">
      <alignment horizontal="center" vertical="center"/>
    </xf>
    <xf numFmtId="42" fontId="5" fillId="3" borderId="1" xfId="29" applyNumberFormat="1" applyFont="1" applyFill="1" applyBorder="1" applyAlignment="1">
      <alignment vertical="center"/>
    </xf>
    <xf numFmtId="0" fontId="8" fillId="0" borderId="0" xfId="32" applyFont="1" applyAlignment="1">
      <alignment horizontal="center" vertical="center"/>
    </xf>
    <xf numFmtId="0" fontId="8" fillId="0" borderId="0" xfId="32" applyNumberFormat="1" applyFont="1" applyAlignment="1">
      <alignment horizontal="center" vertical="center"/>
    </xf>
    <xf numFmtId="42" fontId="8" fillId="0" borderId="0" xfId="32" applyNumberFormat="1" applyFont="1" applyAlignment="1">
      <alignment horizontal="center" vertical="center"/>
    </xf>
    <xf numFmtId="0" fontId="11" fillId="0" borderId="0" xfId="32" applyFont="1" applyAlignment="1">
      <alignment horizontal="center" vertical="center"/>
    </xf>
    <xf numFmtId="42" fontId="11" fillId="0" borderId="0" xfId="32" applyNumberFormat="1" applyFont="1" applyAlignment="1">
      <alignment horizontal="center" vertical="center"/>
    </xf>
    <xf numFmtId="42" fontId="9" fillId="0" borderId="0" xfId="32" applyNumberFormat="1" applyFont="1" applyAlignment="1">
      <alignment horizontal="center" vertical="center"/>
    </xf>
    <xf numFmtId="0" fontId="8" fillId="4" borderId="2" xfId="32" applyFont="1" applyFill="1" applyBorder="1" applyAlignment="1">
      <alignment horizontal="center" vertical="center" wrapText="1"/>
    </xf>
    <xf numFmtId="0" fontId="8" fillId="4" borderId="2" xfId="32" applyNumberFormat="1" applyFont="1" applyFill="1" applyBorder="1" applyAlignment="1">
      <alignment horizontal="center" vertical="center"/>
    </xf>
    <xf numFmtId="0" fontId="8" fillId="4" borderId="2" xfId="32" applyNumberFormat="1" applyFont="1" applyFill="1" applyBorder="1" applyAlignment="1">
      <alignment horizontal="center" vertical="center" wrapText="1"/>
    </xf>
    <xf numFmtId="42" fontId="8" fillId="4" borderId="2" xfId="32" applyNumberFormat="1" applyFont="1" applyFill="1" applyBorder="1" applyAlignment="1">
      <alignment horizontal="center" vertical="center" wrapText="1"/>
    </xf>
    <xf numFmtId="0" fontId="8" fillId="5" borderId="2" xfId="32" applyFont="1" applyFill="1" applyBorder="1" applyAlignment="1">
      <alignment horizontal="center" vertical="center"/>
    </xf>
    <xf numFmtId="0" fontId="8" fillId="5" borderId="2" xfId="32" applyNumberFormat="1" applyFont="1" applyFill="1" applyBorder="1" applyAlignment="1">
      <alignment horizontal="center" vertical="center"/>
    </xf>
    <xf numFmtId="42" fontId="8" fillId="5" borderId="2" xfId="32" applyNumberFormat="1" applyFont="1" applyFill="1" applyBorder="1" applyAlignment="1">
      <alignment horizontal="center" vertical="center"/>
    </xf>
    <xf numFmtId="0" fontId="8" fillId="0" borderId="0" xfId="42" applyFont="1" applyAlignment="1">
      <alignment horizontal="center" vertical="center"/>
    </xf>
    <xf numFmtId="0" fontId="8" fillId="0" borderId="0" xfId="42" applyNumberFormat="1" applyFont="1" applyAlignment="1">
      <alignment horizontal="center" vertical="center"/>
    </xf>
    <xf numFmtId="42" fontId="8" fillId="0" borderId="0" xfId="42" applyNumberFormat="1" applyFont="1" applyAlignment="1">
      <alignment horizontal="center" vertical="center"/>
    </xf>
    <xf numFmtId="42" fontId="8" fillId="0" borderId="0" xfId="42" applyNumberFormat="1" applyFont="1" applyAlignment="1">
      <alignment vertical="center"/>
    </xf>
    <xf numFmtId="42" fontId="9" fillId="0" borderId="0" xfId="42" applyNumberFormat="1" applyFont="1" applyAlignment="1">
      <alignment vertical="center"/>
    </xf>
    <xf numFmtId="0" fontId="8" fillId="4" borderId="2" xfId="42" applyFont="1" applyFill="1" applyBorder="1" applyAlignment="1">
      <alignment horizontal="center" vertical="center" wrapText="1"/>
    </xf>
    <xf numFmtId="0" fontId="8" fillId="4" borderId="2" xfId="42" applyFont="1" applyFill="1" applyBorder="1" applyAlignment="1">
      <alignment horizontal="center" vertical="center"/>
    </xf>
    <xf numFmtId="0" fontId="8" fillId="4" borderId="2" xfId="42" applyNumberFormat="1" applyFont="1" applyFill="1" applyBorder="1" applyAlignment="1">
      <alignment horizontal="center" vertical="center" wrapText="1"/>
    </xf>
    <xf numFmtId="42" fontId="8" fillId="4" borderId="2" xfId="42" applyNumberFormat="1" applyFont="1" applyFill="1" applyBorder="1" applyAlignment="1">
      <alignment horizontal="center" vertical="center" wrapText="1"/>
    </xf>
    <xf numFmtId="0" fontId="8" fillId="5" borderId="2" xfId="42" applyFont="1" applyFill="1" applyBorder="1" applyAlignment="1">
      <alignment horizontal="center" vertical="center"/>
    </xf>
    <xf numFmtId="0" fontId="8" fillId="5" borderId="2" xfId="42" applyNumberFormat="1" applyFont="1" applyFill="1" applyBorder="1" applyAlignment="1">
      <alignment horizontal="center" vertical="center"/>
    </xf>
    <xf numFmtId="42" fontId="8" fillId="5" borderId="2" xfId="42" applyNumberFormat="1" applyFont="1" applyFill="1" applyBorder="1" applyAlignment="1">
      <alignment horizontal="center" vertical="center"/>
    </xf>
    <xf numFmtId="42" fontId="5" fillId="3" borderId="1" xfId="45" applyNumberFormat="1" applyFont="1" applyFill="1" applyBorder="1" applyAlignment="1">
      <alignment horizontal="center" vertical="center"/>
    </xf>
    <xf numFmtId="42" fontId="5" fillId="3" borderId="1" xfId="44" applyNumberFormat="1" applyFont="1" applyFill="1" applyBorder="1" applyAlignment="1">
      <alignment vertical="center"/>
    </xf>
    <xf numFmtId="42" fontId="5" fillId="0" borderId="1" xfId="45" applyNumberFormat="1" applyFont="1" applyFill="1" applyBorder="1" applyAlignment="1">
      <alignment horizontal="center" vertical="center"/>
    </xf>
    <xf numFmtId="0" fontId="8" fillId="0" borderId="0" xfId="53" applyFont="1" applyAlignment="1">
      <alignment horizontal="center" vertical="center"/>
    </xf>
    <xf numFmtId="42" fontId="8" fillId="0" borderId="0" xfId="53" applyNumberFormat="1" applyFont="1" applyAlignment="1">
      <alignment horizontal="center" vertical="center"/>
    </xf>
    <xf numFmtId="0" fontId="8" fillId="0" borderId="0" xfId="53" applyNumberFormat="1" applyFont="1" applyAlignment="1">
      <alignment horizontal="center" vertical="center"/>
    </xf>
    <xf numFmtId="0" fontId="8" fillId="0" borderId="0" xfId="53" applyFont="1" applyAlignment="1">
      <alignment vertical="center"/>
    </xf>
    <xf numFmtId="42" fontId="9" fillId="0" borderId="0" xfId="53" applyNumberFormat="1" applyFont="1" applyAlignment="1">
      <alignment horizontal="center" vertical="center"/>
    </xf>
    <xf numFmtId="0" fontId="8" fillId="4" borderId="2" xfId="53" applyFont="1" applyFill="1" applyBorder="1" applyAlignment="1">
      <alignment horizontal="center" vertical="center" wrapText="1"/>
    </xf>
    <xf numFmtId="0" fontId="8" fillId="4" borderId="2" xfId="53" applyFont="1" applyFill="1" applyBorder="1" applyAlignment="1">
      <alignment horizontal="center" vertical="center"/>
    </xf>
    <xf numFmtId="0" fontId="8" fillId="4" borderId="2" xfId="53" applyNumberFormat="1" applyFont="1" applyFill="1" applyBorder="1" applyAlignment="1">
      <alignment horizontal="center" vertical="center" wrapText="1"/>
    </xf>
    <xf numFmtId="42" fontId="8" fillId="4" borderId="2" xfId="53" applyNumberFormat="1" applyFont="1" applyFill="1" applyBorder="1" applyAlignment="1">
      <alignment horizontal="center" vertical="center" wrapText="1"/>
    </xf>
    <xf numFmtId="0" fontId="8" fillId="5" borderId="2" xfId="53" applyFont="1" applyFill="1" applyBorder="1" applyAlignment="1">
      <alignment horizontal="center" vertical="center"/>
    </xf>
    <xf numFmtId="0" fontId="8" fillId="5" borderId="2" xfId="53" applyNumberFormat="1" applyFont="1" applyFill="1" applyBorder="1" applyAlignment="1">
      <alignment horizontal="center" vertical="center"/>
    </xf>
    <xf numFmtId="42" fontId="8" fillId="5" borderId="2" xfId="53" applyNumberFormat="1" applyFont="1" applyFill="1" applyBorder="1" applyAlignment="1">
      <alignment horizontal="center" vertical="center"/>
    </xf>
    <xf numFmtId="42" fontId="5" fillId="3" borderId="1" xfId="55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NumberFormat="1" applyFont="1" applyAlignment="1">
      <alignment horizontal="center" vertical="center"/>
    </xf>
    <xf numFmtId="42" fontId="8" fillId="0" borderId="0" xfId="0" applyNumberFormat="1" applyFont="1" applyAlignment="1">
      <alignment horizontal="center" vertical="center"/>
    </xf>
    <xf numFmtId="42" fontId="9" fillId="0" borderId="0" xfId="0" applyNumberFormat="1" applyFont="1" applyAlignment="1">
      <alignment horizontal="center"/>
    </xf>
    <xf numFmtId="0" fontId="8" fillId="4" borderId="2" xfId="0" applyFont="1" applyFill="1" applyBorder="1" applyAlignment="1">
      <alignment horizontal="center" vertical="center" wrapText="1"/>
    </xf>
    <xf numFmtId="0" fontId="8" fillId="4" borderId="2" xfId="0" applyNumberFormat="1" applyFont="1" applyFill="1" applyBorder="1" applyAlignment="1">
      <alignment horizontal="center" vertical="center"/>
    </xf>
    <xf numFmtId="0" fontId="8" fillId="4" borderId="2" xfId="0" applyNumberFormat="1" applyFont="1" applyFill="1" applyBorder="1" applyAlignment="1">
      <alignment horizontal="center" vertical="center" wrapText="1"/>
    </xf>
    <xf numFmtId="42" fontId="8" fillId="4" borderId="2" xfId="0" applyNumberFormat="1" applyFont="1" applyFill="1" applyBorder="1" applyAlignment="1">
      <alignment horizontal="center" vertical="center" wrapText="1"/>
    </xf>
    <xf numFmtId="0" fontId="8" fillId="5" borderId="2" xfId="0" applyFont="1" applyFill="1" applyBorder="1" applyAlignment="1">
      <alignment horizontal="center" vertical="center"/>
    </xf>
    <xf numFmtId="0" fontId="8" fillId="5" borderId="2" xfId="0" applyNumberFormat="1" applyFont="1" applyFill="1" applyBorder="1" applyAlignment="1">
      <alignment horizontal="center" vertical="center"/>
    </xf>
    <xf numFmtId="42" fontId="8" fillId="5" borderId="2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42" fontId="4" fillId="0" borderId="1" xfId="0" applyNumberFormat="1" applyFont="1" applyBorder="1" applyAlignment="1">
      <alignment horizontal="center"/>
    </xf>
    <xf numFmtId="16" fontId="5" fillId="0" borderId="1" xfId="4" applyNumberFormat="1" applyFont="1" applyFill="1" applyBorder="1" applyAlignment="1">
      <alignment horizontal="center"/>
    </xf>
    <xf numFmtId="0" fontId="0" fillId="0" borderId="1" xfId="0" applyBorder="1"/>
    <xf numFmtId="0" fontId="14" fillId="0" borderId="0" xfId="0" applyFont="1" applyAlignment="1">
      <alignment vertical="center"/>
    </xf>
    <xf numFmtId="0" fontId="14" fillId="0" borderId="0" xfId="0" applyNumberFormat="1" applyFont="1" applyAlignment="1">
      <alignment horizontal="center" vertical="center"/>
    </xf>
    <xf numFmtId="42" fontId="15" fillId="3" borderId="0" xfId="0" applyNumberFormat="1" applyFont="1" applyFill="1" applyAlignment="1">
      <alignment horizontal="center" vertical="center"/>
    </xf>
    <xf numFmtId="42" fontId="16" fillId="3" borderId="0" xfId="0" applyNumberFormat="1" applyFont="1" applyFill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42" fontId="14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41" fontId="15" fillId="3" borderId="0" xfId="0" applyNumberFormat="1" applyFont="1" applyFill="1" applyAlignment="1">
      <alignment horizontal="center" vertical="center"/>
    </xf>
    <xf numFmtId="42" fontId="17" fillId="0" borderId="0" xfId="0" applyNumberFormat="1" applyFont="1" applyAlignment="1">
      <alignment horizontal="center" vertical="center"/>
    </xf>
    <xf numFmtId="42" fontId="18" fillId="0" borderId="0" xfId="0" applyNumberFormat="1" applyFont="1" applyAlignment="1">
      <alignment horizontal="center" vertical="center"/>
    </xf>
    <xf numFmtId="0" fontId="14" fillId="0" borderId="2" xfId="0" applyFont="1" applyBorder="1" applyAlignment="1">
      <alignment horizontal="center" vertical="center" wrapText="1"/>
    </xf>
    <xf numFmtId="0" fontId="14" fillId="0" borderId="2" xfId="0" applyNumberFormat="1" applyFont="1" applyBorder="1" applyAlignment="1">
      <alignment horizontal="center" vertical="center" wrapText="1"/>
    </xf>
    <xf numFmtId="42" fontId="14" fillId="0" borderId="2" xfId="0" applyNumberFormat="1" applyFont="1" applyBorder="1" applyAlignment="1">
      <alignment horizontal="center" vertical="center" wrapText="1"/>
    </xf>
    <xf numFmtId="0" fontId="14" fillId="2" borderId="2" xfId="0" applyFont="1" applyFill="1" applyBorder="1" applyAlignment="1">
      <alignment horizontal="center" vertical="center"/>
    </xf>
    <xf numFmtId="0" fontId="14" fillId="2" borderId="2" xfId="0" applyNumberFormat="1" applyFont="1" applyFill="1" applyBorder="1" applyAlignment="1">
      <alignment horizontal="center" vertical="center"/>
    </xf>
    <xf numFmtId="42" fontId="14" fillId="2" borderId="2" xfId="0" applyNumberFormat="1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4" fillId="2" borderId="3" xfId="0" applyNumberFormat="1" applyFont="1" applyFill="1" applyBorder="1" applyAlignment="1">
      <alignment horizontal="center" vertical="center"/>
    </xf>
    <xf numFmtId="42" fontId="4" fillId="3" borderId="1" xfId="25" applyNumberFormat="1" applyFont="1" applyFill="1" applyBorder="1" applyAlignment="1">
      <alignment horizontal="center" vertical="center"/>
    </xf>
    <xf numFmtId="42" fontId="4" fillId="0" borderId="1" xfId="0" applyNumberFormat="1" applyFont="1" applyFill="1" applyBorder="1" applyAlignment="1">
      <alignment vertical="center"/>
    </xf>
    <xf numFmtId="0" fontId="4" fillId="0" borderId="1" xfId="0" applyFont="1" applyFill="1" applyBorder="1" applyAlignment="1">
      <alignment vertical="center" wrapText="1"/>
    </xf>
    <xf numFmtId="42" fontId="4" fillId="0" borderId="1" xfId="25" applyNumberFormat="1" applyFont="1" applyFill="1" applyBorder="1" applyAlignment="1">
      <alignment vertical="center"/>
    </xf>
    <xf numFmtId="164" fontId="4" fillId="0" borderId="1" xfId="0" applyNumberFormat="1" applyFont="1" applyBorder="1"/>
    <xf numFmtId="0" fontId="5" fillId="0" borderId="1" xfId="55" applyFont="1" applyFill="1" applyBorder="1" applyAlignment="1">
      <alignment horizontal="center" vertical="center"/>
    </xf>
    <xf numFmtId="42" fontId="5" fillId="0" borderId="1" xfId="56" applyNumberFormat="1" applyFont="1" applyFill="1" applyBorder="1" applyAlignment="1">
      <alignment horizontal="center" vertical="center"/>
    </xf>
    <xf numFmtId="16" fontId="6" fillId="0" borderId="1" xfId="4" applyNumberFormat="1" applyFont="1" applyFill="1" applyBorder="1" applyAlignment="1">
      <alignment horizontal="center"/>
    </xf>
    <xf numFmtId="165" fontId="12" fillId="0" borderId="1" xfId="0" applyNumberFormat="1" applyFont="1" applyBorder="1" applyAlignment="1">
      <alignment horizontal="center"/>
    </xf>
    <xf numFmtId="165" fontId="12" fillId="0" borderId="1" xfId="0" applyNumberFormat="1" applyFont="1" applyBorder="1"/>
    <xf numFmtId="0" fontId="12" fillId="0" borderId="1" xfId="0" applyFont="1" applyBorder="1" applyAlignment="1">
      <alignment horizontal="center"/>
    </xf>
    <xf numFmtId="42" fontId="4" fillId="0" borderId="1" xfId="13" applyNumberFormat="1" applyFont="1" applyBorder="1" applyAlignment="1">
      <alignment horizontal="center" vertical="center"/>
    </xf>
    <xf numFmtId="164" fontId="12" fillId="0" borderId="1" xfId="0" applyNumberFormat="1" applyFont="1" applyBorder="1"/>
    <xf numFmtId="165" fontId="12" fillId="0" borderId="1" xfId="0" applyNumberFormat="1" applyFont="1" applyFill="1" applyBorder="1" applyAlignment="1">
      <alignment horizontal="center" vertical="center"/>
    </xf>
    <xf numFmtId="0" fontId="12" fillId="0" borderId="1" xfId="0" quotePrefix="1" applyNumberFormat="1" applyFont="1" applyFill="1" applyBorder="1" applyAlignment="1">
      <alignment horizontal="center"/>
    </xf>
    <xf numFmtId="42" fontId="4" fillId="0" borderId="1" xfId="14" applyNumberFormat="1" applyFont="1" applyBorder="1" applyAlignment="1">
      <alignment horizontal="center" vertical="center"/>
    </xf>
    <xf numFmtId="42" fontId="5" fillId="0" borderId="1" xfId="25" applyNumberFormat="1" applyFont="1" applyFill="1" applyBorder="1" applyAlignment="1">
      <alignment horizontal="center" vertical="center"/>
    </xf>
    <xf numFmtId="0" fontId="4" fillId="0" borderId="1" xfId="0" applyFont="1" applyFill="1" applyBorder="1"/>
    <xf numFmtId="0" fontId="4" fillId="0" borderId="1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 vertical="center"/>
    </xf>
    <xf numFmtId="0" fontId="10" fillId="0" borderId="1" xfId="0" applyNumberFormat="1" applyFont="1" applyFill="1" applyBorder="1" applyAlignment="1">
      <alignment horizontal="center" vertical="center"/>
    </xf>
    <xf numFmtId="0" fontId="4" fillId="0" borderId="4" xfId="4" applyFont="1" applyFill="1" applyBorder="1" applyAlignment="1">
      <alignment horizontal="center"/>
    </xf>
    <xf numFmtId="0" fontId="4" fillId="0" borderId="6" xfId="4" applyFont="1" applyFill="1" applyBorder="1" applyAlignment="1">
      <alignment horizontal="center"/>
    </xf>
    <xf numFmtId="0" fontId="4" fillId="0" borderId="7" xfId="4" applyFont="1" applyFill="1" applyBorder="1" applyAlignment="1">
      <alignment horizontal="center"/>
    </xf>
    <xf numFmtId="0" fontId="12" fillId="0" borderId="5" xfId="0" quotePrefix="1" applyNumberFormat="1" applyFont="1" applyFill="1" applyBorder="1" applyAlignment="1">
      <alignment horizontal="center"/>
    </xf>
    <xf numFmtId="42" fontId="4" fillId="3" borderId="5" xfId="25" applyNumberFormat="1" applyFont="1" applyFill="1" applyBorder="1" applyAlignment="1">
      <alignment horizontal="center" vertical="center"/>
    </xf>
    <xf numFmtId="0" fontId="4" fillId="0" borderId="5" xfId="0" applyFont="1" applyFill="1" applyBorder="1" applyAlignment="1">
      <alignment vertical="center" wrapText="1"/>
    </xf>
    <xf numFmtId="42" fontId="4" fillId="0" borderId="5" xfId="25" applyNumberFormat="1" applyFont="1" applyFill="1" applyBorder="1" applyAlignment="1">
      <alignment vertical="center"/>
    </xf>
    <xf numFmtId="42" fontId="4" fillId="0" borderId="5" xfId="0" applyNumberFormat="1" applyFont="1" applyFill="1" applyBorder="1" applyAlignment="1">
      <alignment vertical="center"/>
    </xf>
    <xf numFmtId="0" fontId="4" fillId="0" borderId="9" xfId="0" applyFont="1" applyFill="1" applyBorder="1" applyAlignment="1">
      <alignment horizontal="left" vertical="center"/>
    </xf>
    <xf numFmtId="0" fontId="4" fillId="0" borderId="10" xfId="0" applyFont="1" applyFill="1" applyBorder="1" applyAlignment="1">
      <alignment horizontal="left" vertical="center"/>
    </xf>
    <xf numFmtId="0" fontId="4" fillId="0" borderId="10" xfId="0" applyFont="1" applyFill="1" applyBorder="1" applyAlignment="1">
      <alignment vertical="center"/>
    </xf>
    <xf numFmtId="0" fontId="4" fillId="0" borderId="10" xfId="0" applyFont="1" applyFill="1" applyBorder="1" applyAlignment="1">
      <alignment horizontal="center" vertical="center"/>
    </xf>
    <xf numFmtId="0" fontId="0" fillId="0" borderId="10" xfId="0" applyBorder="1"/>
    <xf numFmtId="0" fontId="12" fillId="0" borderId="8" xfId="0" quotePrefix="1" applyNumberFormat="1" applyFont="1" applyFill="1" applyBorder="1" applyAlignment="1">
      <alignment horizontal="center"/>
    </xf>
    <xf numFmtId="42" fontId="4" fillId="3" borderId="8" xfId="25" applyNumberFormat="1" applyFont="1" applyFill="1" applyBorder="1" applyAlignment="1">
      <alignment horizontal="center" vertical="center"/>
    </xf>
    <xf numFmtId="0" fontId="0" fillId="0" borderId="8" xfId="0" applyBorder="1"/>
    <xf numFmtId="42" fontId="4" fillId="0" borderId="8" xfId="0" applyNumberFormat="1" applyFont="1" applyFill="1" applyBorder="1" applyAlignment="1">
      <alignment vertical="center"/>
    </xf>
    <xf numFmtId="0" fontId="0" fillId="0" borderId="11" xfId="0" applyBorder="1"/>
    <xf numFmtId="0" fontId="8" fillId="2" borderId="3" xfId="11" applyFont="1" applyFill="1" applyBorder="1" applyAlignment="1">
      <alignment horizontal="center" vertical="center"/>
    </xf>
    <xf numFmtId="0" fontId="10" fillId="2" borderId="3" xfId="11" applyNumberFormat="1" applyFont="1" applyFill="1" applyBorder="1" applyAlignment="1">
      <alignment horizontal="center" vertical="center"/>
    </xf>
    <xf numFmtId="42" fontId="10" fillId="2" borderId="3" xfId="11" applyNumberFormat="1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5" xfId="13" applyNumberFormat="1" applyFont="1" applyBorder="1" applyAlignment="1">
      <alignment horizontal="center" vertical="center"/>
    </xf>
    <xf numFmtId="42" fontId="4" fillId="0" borderId="5" xfId="14" applyNumberFormat="1" applyFont="1" applyBorder="1" applyAlignment="1">
      <alignment horizontal="center" vertical="center"/>
    </xf>
    <xf numFmtId="164" fontId="4" fillId="0" borderId="5" xfId="0" applyNumberFormat="1" applyFont="1" applyBorder="1"/>
    <xf numFmtId="42" fontId="4" fillId="0" borderId="5" xfId="13" applyNumberFormat="1" applyFont="1" applyBorder="1" applyAlignment="1">
      <alignment horizontal="center" vertical="center"/>
    </xf>
    <xf numFmtId="164" fontId="12" fillId="0" borderId="5" xfId="0" applyNumberFormat="1" applyFont="1" applyBorder="1"/>
    <xf numFmtId="0" fontId="0" fillId="0" borderId="9" xfId="0" applyBorder="1"/>
    <xf numFmtId="0" fontId="4" fillId="0" borderId="8" xfId="13" applyNumberFormat="1" applyFont="1" applyBorder="1" applyAlignment="1">
      <alignment horizontal="center" vertical="center"/>
    </xf>
    <xf numFmtId="42" fontId="4" fillId="0" borderId="8" xfId="14" applyNumberFormat="1" applyFont="1" applyBorder="1" applyAlignment="1">
      <alignment horizontal="center" vertical="center"/>
    </xf>
    <xf numFmtId="42" fontId="4" fillId="0" borderId="8" xfId="13" applyNumberFormat="1" applyFont="1" applyBorder="1" applyAlignment="1">
      <alignment horizontal="center" vertical="center"/>
    </xf>
    <xf numFmtId="0" fontId="8" fillId="2" borderId="3" xfId="21" applyFont="1" applyFill="1" applyBorder="1" applyAlignment="1">
      <alignment horizontal="center" vertical="center"/>
    </xf>
    <xf numFmtId="41" fontId="4" fillId="0" borderId="5" xfId="24" applyNumberFormat="1" applyFont="1" applyFill="1" applyBorder="1"/>
    <xf numFmtId="42" fontId="5" fillId="0" borderId="5" xfId="25" applyNumberFormat="1" applyFont="1" applyFill="1" applyBorder="1" applyAlignment="1">
      <alignment horizontal="center" vertical="center"/>
    </xf>
    <xf numFmtId="42" fontId="5" fillId="3" borderId="5" xfId="24" applyNumberFormat="1" applyFont="1" applyFill="1" applyBorder="1" applyAlignment="1">
      <alignment horizontal="center" vertical="center"/>
    </xf>
    <xf numFmtId="41" fontId="4" fillId="0" borderId="8" xfId="24" applyNumberFormat="1" applyFont="1" applyFill="1" applyBorder="1"/>
    <xf numFmtId="42" fontId="5" fillId="0" borderId="8" xfId="25" applyNumberFormat="1" applyFont="1" applyFill="1" applyBorder="1" applyAlignment="1">
      <alignment horizontal="center" vertical="center"/>
    </xf>
    <xf numFmtId="0" fontId="8" fillId="2" borderId="3" xfId="27" applyFont="1" applyFill="1" applyBorder="1" applyAlignment="1">
      <alignment horizontal="center" vertical="center"/>
    </xf>
    <xf numFmtId="42" fontId="5" fillId="3" borderId="5" xfId="30" applyNumberFormat="1" applyFont="1" applyFill="1" applyBorder="1" applyAlignment="1">
      <alignment horizontal="center" vertical="center"/>
    </xf>
    <xf numFmtId="42" fontId="5" fillId="3" borderId="5" xfId="29" applyNumberFormat="1" applyFont="1" applyFill="1" applyBorder="1" applyAlignment="1">
      <alignment vertical="center"/>
    </xf>
    <xf numFmtId="42" fontId="5" fillId="3" borderId="8" xfId="30" applyNumberFormat="1" applyFont="1" applyFill="1" applyBorder="1" applyAlignment="1">
      <alignment horizontal="center" vertical="center"/>
    </xf>
    <xf numFmtId="42" fontId="5" fillId="3" borderId="8" xfId="29" applyNumberFormat="1" applyFont="1" applyFill="1" applyBorder="1" applyAlignment="1">
      <alignment vertical="center"/>
    </xf>
    <xf numFmtId="0" fontId="8" fillId="2" borderId="3" xfId="32" applyFont="1" applyFill="1" applyBorder="1" applyAlignment="1">
      <alignment horizontal="center" vertical="center"/>
    </xf>
    <xf numFmtId="0" fontId="8" fillId="2" borderId="3" xfId="32" applyNumberFormat="1" applyFont="1" applyFill="1" applyBorder="1" applyAlignment="1">
      <alignment horizontal="center" vertical="center"/>
    </xf>
    <xf numFmtId="0" fontId="12" fillId="0" borderId="5" xfId="0" applyFont="1" applyBorder="1" applyAlignment="1">
      <alignment horizontal="center"/>
    </xf>
    <xf numFmtId="0" fontId="8" fillId="2" borderId="3" xfId="0" applyFont="1" applyFill="1" applyBorder="1" applyAlignment="1">
      <alignment horizontal="center" vertical="center"/>
    </xf>
    <xf numFmtId="0" fontId="8" fillId="2" borderId="3" xfId="0" applyNumberFormat="1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/>
    </xf>
    <xf numFmtId="0" fontId="10" fillId="0" borderId="5" xfId="0" applyNumberFormat="1" applyFont="1" applyFill="1" applyBorder="1" applyAlignment="1">
      <alignment horizontal="center" vertical="center"/>
    </xf>
    <xf numFmtId="42" fontId="4" fillId="0" borderId="5" xfId="0" applyNumberFormat="1" applyFont="1" applyBorder="1" applyAlignment="1">
      <alignment horizontal="center"/>
    </xf>
    <xf numFmtId="0" fontId="8" fillId="0" borderId="5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left" vertical="center"/>
    </xf>
    <xf numFmtId="0" fontId="8" fillId="0" borderId="10" xfId="0" applyFont="1" applyFill="1" applyBorder="1" applyAlignment="1">
      <alignment horizontal="left" vertical="center"/>
    </xf>
    <xf numFmtId="0" fontId="8" fillId="2" borderId="3" xfId="42" applyFont="1" applyFill="1" applyBorder="1" applyAlignment="1">
      <alignment horizontal="center" vertical="center"/>
    </xf>
    <xf numFmtId="42" fontId="5" fillId="3" borderId="5" xfId="45" applyNumberFormat="1" applyFont="1" applyFill="1" applyBorder="1" applyAlignment="1">
      <alignment horizontal="center" vertical="center"/>
    </xf>
    <xf numFmtId="42" fontId="5" fillId="0" borderId="5" xfId="45" applyNumberFormat="1" applyFont="1" applyFill="1" applyBorder="1" applyAlignment="1">
      <alignment horizontal="center" vertical="center"/>
    </xf>
    <xf numFmtId="42" fontId="5" fillId="3" borderId="5" xfId="44" applyNumberFormat="1" applyFont="1" applyFill="1" applyBorder="1" applyAlignment="1">
      <alignment vertical="center"/>
    </xf>
    <xf numFmtId="42" fontId="5" fillId="3" borderId="8" xfId="45" applyNumberFormat="1" applyFont="1" applyFill="1" applyBorder="1" applyAlignment="1">
      <alignment horizontal="center" vertical="center"/>
    </xf>
    <xf numFmtId="42" fontId="5" fillId="0" borderId="8" xfId="45" applyNumberFormat="1" applyFont="1" applyFill="1" applyBorder="1" applyAlignment="1">
      <alignment horizontal="center" vertical="center"/>
    </xf>
    <xf numFmtId="42" fontId="5" fillId="3" borderId="8" xfId="44" applyNumberFormat="1" applyFont="1" applyFill="1" applyBorder="1" applyAlignment="1">
      <alignment vertical="center"/>
    </xf>
    <xf numFmtId="0" fontId="8" fillId="2" borderId="3" xfId="53" applyFont="1" applyFill="1" applyBorder="1" applyAlignment="1">
      <alignment horizontal="center" vertical="center"/>
    </xf>
    <xf numFmtId="0" fontId="10" fillId="2" borderId="3" xfId="53" applyNumberFormat="1" applyFont="1" applyFill="1" applyBorder="1" applyAlignment="1">
      <alignment horizontal="center" vertical="center"/>
    </xf>
    <xf numFmtId="0" fontId="5" fillId="0" borderId="5" xfId="55" applyFont="1" applyFill="1" applyBorder="1" applyAlignment="1">
      <alignment horizontal="center" vertical="center"/>
    </xf>
    <xf numFmtId="42" fontId="5" fillId="0" borderId="5" xfId="56" applyNumberFormat="1" applyFont="1" applyFill="1" applyBorder="1" applyAlignment="1">
      <alignment horizontal="center" vertical="center"/>
    </xf>
    <xf numFmtId="42" fontId="5" fillId="3" borderId="5" xfId="55" applyNumberFormat="1" applyFont="1" applyFill="1" applyBorder="1" applyAlignment="1">
      <alignment horizontal="center" vertical="center"/>
    </xf>
    <xf numFmtId="42" fontId="5" fillId="3" borderId="5" xfId="55" applyNumberFormat="1" applyFont="1" applyFill="1" applyBorder="1" applyAlignment="1">
      <alignment vertical="center"/>
    </xf>
    <xf numFmtId="42" fontId="5" fillId="3" borderId="1" xfId="55" applyNumberFormat="1" applyFont="1" applyFill="1" applyBorder="1" applyAlignment="1">
      <alignment vertical="center"/>
    </xf>
    <xf numFmtId="0" fontId="5" fillId="0" borderId="8" xfId="55" applyFont="1" applyFill="1" applyBorder="1" applyAlignment="1">
      <alignment horizontal="center" vertical="center"/>
    </xf>
    <xf numFmtId="42" fontId="5" fillId="0" borderId="8" xfId="56" applyNumberFormat="1" applyFont="1" applyFill="1" applyBorder="1" applyAlignment="1">
      <alignment horizontal="center" vertical="center"/>
    </xf>
    <xf numFmtId="42" fontId="5" fillId="3" borderId="8" xfId="55" applyNumberFormat="1" applyFont="1" applyFill="1" applyBorder="1" applyAlignment="1">
      <alignment horizontal="center" vertical="center"/>
    </xf>
    <xf numFmtId="0" fontId="12" fillId="0" borderId="5" xfId="0" applyFont="1" applyFill="1" applyBorder="1" applyAlignment="1">
      <alignment horizontal="right"/>
    </xf>
    <xf numFmtId="42" fontId="4" fillId="0" borderId="8" xfId="0" applyNumberFormat="1" applyFont="1" applyBorder="1" applyAlignment="1">
      <alignment horizontal="center"/>
    </xf>
    <xf numFmtId="42" fontId="5" fillId="3" borderId="1" xfId="24" applyNumberFormat="1" applyFont="1" applyFill="1" applyBorder="1" applyAlignment="1">
      <alignment horizontal="center" vertical="center"/>
    </xf>
    <xf numFmtId="16" fontId="5" fillId="0" borderId="8" xfId="4" applyNumberFormat="1" applyFont="1" applyFill="1" applyBorder="1" applyAlignment="1">
      <alignment horizontal="center"/>
    </xf>
    <xf numFmtId="164" fontId="4" fillId="0" borderId="1" xfId="0" applyNumberFormat="1" applyFont="1" applyFill="1" applyBorder="1"/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0" xfId="0" applyFill="1"/>
    <xf numFmtId="0" fontId="12" fillId="0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23" fillId="0" borderId="5" xfId="0" applyNumberFormat="1" applyFont="1" applyFill="1" applyBorder="1" applyAlignment="1">
      <alignment horizontal="center" vertical="center"/>
    </xf>
    <xf numFmtId="0" fontId="23" fillId="0" borderId="1" xfId="0" applyNumberFormat="1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16" fontId="24" fillId="0" borderId="1" xfId="4" applyNumberFormat="1" applyFont="1" applyFill="1" applyBorder="1" applyAlignment="1">
      <alignment horizontal="center"/>
    </xf>
    <xf numFmtId="0" fontId="19" fillId="0" borderId="5" xfId="0" applyFont="1" applyFill="1" applyBorder="1"/>
    <xf numFmtId="0" fontId="22" fillId="0" borderId="1" xfId="0" applyFont="1" applyBorder="1" applyAlignment="1">
      <alignment horizontal="center"/>
    </xf>
    <xf numFmtId="0" fontId="22" fillId="0" borderId="1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5" fillId="0" borderId="5" xfId="0" applyFont="1" applyBorder="1" applyAlignment="1">
      <alignment vertical="center"/>
    </xf>
    <xf numFmtId="42" fontId="23" fillId="0" borderId="5" xfId="0" applyNumberFormat="1" applyFont="1" applyFill="1" applyBorder="1" applyAlignment="1">
      <alignment horizontal="center" vertical="center"/>
    </xf>
    <xf numFmtId="42" fontId="23" fillId="0" borderId="1" xfId="0" applyNumberFormat="1" applyFont="1" applyFill="1" applyBorder="1" applyAlignment="1">
      <alignment horizontal="center" vertical="center"/>
    </xf>
    <xf numFmtId="0" fontId="0" fillId="0" borderId="10" xfId="0" applyFill="1" applyBorder="1"/>
    <xf numFmtId="42" fontId="5" fillId="0" borderId="1" xfId="55" applyNumberFormat="1" applyFont="1" applyFill="1" applyBorder="1" applyAlignment="1">
      <alignment horizontal="center" vertical="center"/>
    </xf>
    <xf numFmtId="42" fontId="5" fillId="0" borderId="1" xfId="55" applyNumberFormat="1" applyFont="1" applyFill="1" applyBorder="1" applyAlignment="1">
      <alignment vertical="center"/>
    </xf>
    <xf numFmtId="0" fontId="5" fillId="0" borderId="1" xfId="0" applyFont="1" applyFill="1" applyBorder="1" applyAlignment="1">
      <alignment vertical="center"/>
    </xf>
    <xf numFmtId="0" fontId="5" fillId="0" borderId="1" xfId="29" applyNumberFormat="1" applyFont="1" applyFill="1" applyBorder="1" applyAlignment="1">
      <alignment horizontal="center" vertical="center"/>
    </xf>
    <xf numFmtId="42" fontId="5" fillId="0" borderId="1" xfId="30" applyNumberFormat="1" applyFont="1" applyFill="1" applyBorder="1" applyAlignment="1">
      <alignment vertical="center"/>
    </xf>
    <xf numFmtId="164" fontId="4" fillId="0" borderId="1" xfId="0" applyNumberFormat="1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4" fillId="0" borderId="1" xfId="13" applyNumberFormat="1" applyFont="1" applyFill="1" applyBorder="1" applyAlignment="1">
      <alignment horizontal="center" vertical="center"/>
    </xf>
    <xf numFmtId="42" fontId="4" fillId="0" borderId="1" xfId="14" applyNumberFormat="1" applyFont="1" applyFill="1" applyBorder="1" applyAlignment="1">
      <alignment horizontal="center" vertical="center"/>
    </xf>
    <xf numFmtId="164" fontId="12" fillId="0" borderId="1" xfId="0" applyNumberFormat="1" applyFont="1" applyFill="1" applyBorder="1"/>
    <xf numFmtId="42" fontId="4" fillId="0" borderId="1" xfId="13" applyNumberFormat="1" applyFont="1" applyFill="1" applyBorder="1" applyAlignment="1">
      <alignment horizontal="center" vertical="center"/>
    </xf>
    <xf numFmtId="0" fontId="19" fillId="0" borderId="5" xfId="0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vertical="center"/>
    </xf>
    <xf numFmtId="0" fontId="20" fillId="0" borderId="1" xfId="0" applyFont="1" applyFill="1" applyBorder="1" applyAlignment="1">
      <alignment horizontal="center"/>
    </xf>
    <xf numFmtId="0" fontId="5" fillId="0" borderId="1" xfId="24" applyNumberFormat="1" applyFont="1" applyFill="1" applyBorder="1" applyAlignment="1">
      <alignment horizontal="center" vertical="center"/>
    </xf>
    <xf numFmtId="164" fontId="21" fillId="0" borderId="1" xfId="0" applyNumberFormat="1" applyFont="1" applyFill="1" applyBorder="1"/>
    <xf numFmtId="0" fontId="21" fillId="0" borderId="1" xfId="0" applyFont="1" applyFill="1" applyBorder="1" applyAlignment="1">
      <alignment horizontal="center"/>
    </xf>
    <xf numFmtId="0" fontId="4" fillId="0" borderId="1" xfId="0" applyNumberFormat="1" applyFont="1" applyFill="1" applyBorder="1" applyAlignment="1">
      <alignment horizontal="center"/>
    </xf>
    <xf numFmtId="42" fontId="4" fillId="0" borderId="1" xfId="0" applyNumberFormat="1" applyFont="1" applyFill="1" applyBorder="1" applyAlignment="1">
      <alignment horizontal="center"/>
    </xf>
    <xf numFmtId="0" fontId="5" fillId="0" borderId="5" xfId="29" applyNumberFormat="1" applyFont="1" applyFill="1" applyBorder="1" applyAlignment="1">
      <alignment horizontal="center" vertical="center"/>
    </xf>
    <xf numFmtId="42" fontId="5" fillId="0" borderId="5" xfId="30" applyNumberFormat="1" applyFont="1" applyFill="1" applyBorder="1" applyAlignment="1">
      <alignment vertical="center"/>
    </xf>
    <xf numFmtId="164" fontId="4" fillId="0" borderId="5" xfId="0" applyNumberFormat="1" applyFont="1" applyFill="1" applyBorder="1"/>
    <xf numFmtId="0" fontId="5" fillId="0" borderId="8" xfId="29" applyNumberFormat="1" applyFont="1" applyFill="1" applyBorder="1" applyAlignment="1">
      <alignment horizontal="center" vertical="center"/>
    </xf>
    <xf numFmtId="42" fontId="5" fillId="0" borderId="8" xfId="30" applyNumberFormat="1" applyFont="1" applyFill="1" applyBorder="1" applyAlignment="1">
      <alignment vertical="center"/>
    </xf>
    <xf numFmtId="16" fontId="5" fillId="0" borderId="5" xfId="4" applyNumberFormat="1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164" fontId="4" fillId="0" borderId="8" xfId="0" applyNumberFormat="1" applyFont="1" applyBorder="1"/>
    <xf numFmtId="0" fontId="5" fillId="0" borderId="8" xfId="24" applyNumberFormat="1" applyFont="1" applyFill="1" applyBorder="1" applyAlignment="1">
      <alignment horizontal="center" vertical="center"/>
    </xf>
    <xf numFmtId="164" fontId="4" fillId="0" borderId="8" xfId="0" applyNumberFormat="1" applyFont="1" applyFill="1" applyBorder="1"/>
    <xf numFmtId="0" fontId="5" fillId="0" borderId="8" xfId="0" applyFont="1" applyFill="1" applyBorder="1" applyAlignment="1">
      <alignment horizontal="center"/>
    </xf>
    <xf numFmtId="42" fontId="5" fillId="3" borderId="8" xfId="55" applyNumberFormat="1" applyFont="1" applyFill="1" applyBorder="1" applyAlignment="1">
      <alignment vertical="center"/>
    </xf>
    <xf numFmtId="0" fontId="22" fillId="0" borderId="5" xfId="0" applyFont="1" applyBorder="1" applyAlignment="1">
      <alignment vertical="center"/>
    </xf>
    <xf numFmtId="164" fontId="12" fillId="0" borderId="8" xfId="0" applyNumberFormat="1" applyFont="1" applyBorder="1"/>
    <xf numFmtId="0" fontId="12" fillId="0" borderId="8" xfId="0" applyFont="1" applyBorder="1" applyAlignment="1">
      <alignment horizontal="center"/>
    </xf>
    <xf numFmtId="0" fontId="19" fillId="0" borderId="1" xfId="0" applyFont="1" applyFill="1" applyBorder="1" applyAlignment="1">
      <alignment horizontal="center"/>
    </xf>
    <xf numFmtId="0" fontId="19" fillId="0" borderId="1" xfId="0" applyFont="1" applyFill="1" applyBorder="1"/>
    <xf numFmtId="0" fontId="4" fillId="0" borderId="12" xfId="4" applyFont="1" applyFill="1" applyBorder="1" applyAlignment="1">
      <alignment horizontal="center" vertical="center"/>
    </xf>
    <xf numFmtId="0" fontId="4" fillId="0" borderId="12" xfId="4" applyFont="1" applyFill="1" applyBorder="1" applyAlignment="1">
      <alignment horizontal="center" vertical="center"/>
    </xf>
    <xf numFmtId="42" fontId="5" fillId="0" borderId="8" xfId="55" applyNumberFormat="1" applyFont="1" applyFill="1" applyBorder="1" applyAlignment="1">
      <alignment horizontal="center" vertical="center"/>
    </xf>
    <xf numFmtId="0" fontId="6" fillId="0" borderId="8" xfId="0" applyFont="1" applyFill="1" applyBorder="1" applyAlignment="1">
      <alignment vertical="center"/>
    </xf>
    <xf numFmtId="0" fontId="5" fillId="0" borderId="5" xfId="24" applyNumberFormat="1" applyFont="1" applyFill="1" applyBorder="1" applyAlignment="1">
      <alignment horizontal="center" vertical="center"/>
    </xf>
    <xf numFmtId="0" fontId="21" fillId="0" borderId="5" xfId="0" applyFont="1" applyFill="1" applyBorder="1" applyAlignment="1">
      <alignment horizontal="center"/>
    </xf>
    <xf numFmtId="164" fontId="21" fillId="0" borderId="5" xfId="0" applyNumberFormat="1" applyFont="1" applyFill="1" applyBorder="1"/>
    <xf numFmtId="0" fontId="0" fillId="0" borderId="8" xfId="0" applyFill="1" applyBorder="1"/>
    <xf numFmtId="0" fontId="4" fillId="0" borderId="5" xfId="13" applyNumberFormat="1" applyFont="1" applyFill="1" applyBorder="1" applyAlignment="1">
      <alignment horizontal="center" vertical="center"/>
    </xf>
    <xf numFmtId="42" fontId="4" fillId="0" borderId="5" xfId="14" applyNumberFormat="1" applyFont="1" applyFill="1" applyBorder="1" applyAlignment="1">
      <alignment horizontal="center" vertical="center"/>
    </xf>
    <xf numFmtId="0" fontId="12" fillId="0" borderId="5" xfId="0" applyFont="1" applyFill="1" applyBorder="1" applyAlignment="1">
      <alignment horizontal="center"/>
    </xf>
    <xf numFmtId="164" fontId="12" fillId="0" borderId="5" xfId="0" applyNumberFormat="1" applyFont="1" applyFill="1" applyBorder="1"/>
    <xf numFmtId="0" fontId="4" fillId="0" borderId="5" xfId="0" applyNumberFormat="1" applyFont="1" applyFill="1" applyBorder="1" applyAlignment="1">
      <alignment horizontal="center"/>
    </xf>
    <xf numFmtId="42" fontId="4" fillId="0" borderId="5" xfId="0" applyNumberFormat="1" applyFont="1" applyFill="1" applyBorder="1" applyAlignment="1">
      <alignment horizontal="center"/>
    </xf>
    <xf numFmtId="0" fontId="4" fillId="0" borderId="8" xfId="0" applyNumberFormat="1" applyFont="1" applyFill="1" applyBorder="1" applyAlignment="1">
      <alignment horizontal="center"/>
    </xf>
    <xf numFmtId="42" fontId="4" fillId="0" borderId="8" xfId="0" applyNumberFormat="1" applyFont="1" applyFill="1" applyBorder="1" applyAlignment="1">
      <alignment horizontal="center"/>
    </xf>
    <xf numFmtId="0" fontId="5" fillId="0" borderId="5" xfId="44" applyNumberFormat="1" applyFont="1" applyFill="1" applyBorder="1" applyAlignment="1">
      <alignment horizontal="center" vertical="center"/>
    </xf>
    <xf numFmtId="0" fontId="5" fillId="0" borderId="1" xfId="44" applyNumberFormat="1" applyFont="1" applyFill="1" applyBorder="1" applyAlignment="1">
      <alignment horizontal="center" vertical="center"/>
    </xf>
    <xf numFmtId="164" fontId="4" fillId="0" borderId="1" xfId="0" applyNumberFormat="1" applyFont="1" applyFill="1" applyBorder="1" applyAlignment="1">
      <alignment horizontal="right"/>
    </xf>
    <xf numFmtId="0" fontId="5" fillId="0" borderId="8" xfId="44" applyNumberFormat="1" applyFont="1" applyFill="1" applyBorder="1" applyAlignment="1">
      <alignment horizontal="center" vertical="center"/>
    </xf>
    <xf numFmtId="42" fontId="5" fillId="0" borderId="5" xfId="55" applyNumberFormat="1" applyFont="1" applyFill="1" applyBorder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27" fillId="0" borderId="0" xfId="0" applyNumberFormat="1" applyFont="1" applyAlignment="1">
      <alignment horizontal="center" vertical="center"/>
    </xf>
    <xf numFmtId="42" fontId="27" fillId="0" borderId="0" xfId="0" applyNumberFormat="1" applyFont="1" applyAlignment="1">
      <alignment vertical="center"/>
    </xf>
    <xf numFmtId="0" fontId="14" fillId="0" borderId="0" xfId="5" applyFont="1"/>
    <xf numFmtId="0" fontId="14" fillId="0" borderId="0" xfId="5" applyFont="1" applyAlignment="1">
      <alignment horizontal="center"/>
    </xf>
    <xf numFmtId="0" fontId="14" fillId="0" borderId="0" xfId="4" applyFont="1" applyFill="1"/>
    <xf numFmtId="42" fontId="28" fillId="0" borderId="0" xfId="0" applyNumberFormat="1" applyFont="1" applyAlignment="1">
      <alignment vertical="center"/>
    </xf>
    <xf numFmtId="0" fontId="29" fillId="4" borderId="2" xfId="0" applyFont="1" applyFill="1" applyBorder="1" applyAlignment="1">
      <alignment horizontal="center" vertical="center" wrapText="1"/>
    </xf>
    <xf numFmtId="0" fontId="29" fillId="4" borderId="2" xfId="0" applyFont="1" applyFill="1" applyBorder="1" applyAlignment="1">
      <alignment horizontal="center" vertical="center"/>
    </xf>
    <xf numFmtId="0" fontId="29" fillId="4" borderId="2" xfId="0" applyNumberFormat="1" applyFont="1" applyFill="1" applyBorder="1" applyAlignment="1">
      <alignment horizontal="center" vertical="center" wrapText="1"/>
    </xf>
    <xf numFmtId="42" fontId="29" fillId="4" borderId="2" xfId="0" applyNumberFormat="1" applyFont="1" applyFill="1" applyBorder="1" applyAlignment="1">
      <alignment horizontal="center" vertical="center" wrapText="1"/>
    </xf>
    <xf numFmtId="0" fontId="29" fillId="5" borderId="2" xfId="0" applyFont="1" applyFill="1" applyBorder="1" applyAlignment="1">
      <alignment horizontal="center" vertical="center"/>
    </xf>
    <xf numFmtId="0" fontId="29" fillId="5" borderId="2" xfId="0" applyNumberFormat="1" applyFont="1" applyFill="1" applyBorder="1" applyAlignment="1">
      <alignment horizontal="center" vertical="center"/>
    </xf>
    <xf numFmtId="42" fontId="29" fillId="5" borderId="2" xfId="0" applyNumberFormat="1" applyFont="1" applyFill="1" applyBorder="1" applyAlignment="1">
      <alignment horizontal="center" vertical="center"/>
    </xf>
    <xf numFmtId="0" fontId="5" fillId="0" borderId="5" xfId="0" applyFont="1" applyFill="1" applyBorder="1"/>
    <xf numFmtId="42" fontId="5" fillId="0" borderId="5" xfId="58" applyNumberFormat="1" applyFont="1" applyFill="1" applyBorder="1" applyAlignment="1">
      <alignment horizontal="center" vertical="center"/>
    </xf>
    <xf numFmtId="42" fontId="30" fillId="3" borderId="5" xfId="0" applyNumberFormat="1" applyFont="1" applyFill="1" applyBorder="1" applyAlignment="1">
      <alignment vertical="center"/>
    </xf>
    <xf numFmtId="0" fontId="0" fillId="0" borderId="0" xfId="0" applyAlignment="1">
      <alignment vertical="center"/>
    </xf>
    <xf numFmtId="0" fontId="5" fillId="0" borderId="1" xfId="0" applyFont="1" applyFill="1" applyBorder="1"/>
    <xf numFmtId="42" fontId="5" fillId="0" borderId="1" xfId="58" applyNumberFormat="1" applyFont="1" applyFill="1" applyBorder="1" applyAlignment="1">
      <alignment horizontal="center" vertical="center"/>
    </xf>
    <xf numFmtId="42" fontId="30" fillId="3" borderId="1" xfId="0" applyNumberFormat="1" applyFont="1" applyFill="1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" xfId="0" applyBorder="1" applyAlignment="1">
      <alignment vertical="center"/>
    </xf>
    <xf numFmtId="42" fontId="5" fillId="3" borderId="1" xfId="58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42" fontId="5" fillId="0" borderId="8" xfId="58" applyNumberFormat="1" applyFont="1" applyFill="1" applyBorder="1" applyAlignment="1">
      <alignment horizontal="center" vertical="center"/>
    </xf>
    <xf numFmtId="42" fontId="30" fillId="3" borderId="8" xfId="0" applyNumberFormat="1" applyFont="1" applyFill="1" applyBorder="1" applyAlignment="1">
      <alignment vertic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Border="1"/>
    <xf numFmtId="0" fontId="12" fillId="0" borderId="1" xfId="13" applyFont="1" applyBorder="1" applyAlignment="1">
      <alignment horizontal="center" vertical="center"/>
    </xf>
    <xf numFmtId="164" fontId="12" fillId="0" borderId="1" xfId="13" applyNumberFormat="1" applyFont="1" applyBorder="1" applyAlignment="1">
      <alignment vertical="center"/>
    </xf>
    <xf numFmtId="0" fontId="32" fillId="0" borderId="0" xfId="27" applyFont="1" applyFill="1"/>
    <xf numFmtId="0" fontId="32" fillId="0" borderId="0" xfId="27" applyFont="1" applyFill="1" applyAlignment="1">
      <alignment horizontal="center"/>
    </xf>
    <xf numFmtId="0" fontId="33" fillId="0" borderId="0" xfId="27" applyFont="1" applyFill="1"/>
    <xf numFmtId="0" fontId="33" fillId="0" borderId="0" xfId="27" applyFont="1" applyFill="1" applyAlignment="1">
      <alignment horizontal="center"/>
    </xf>
    <xf numFmtId="0" fontId="32" fillId="0" borderId="0" xfId="27" applyFont="1" applyFill="1" applyBorder="1" applyAlignment="1">
      <alignment horizontal="center"/>
    </xf>
    <xf numFmtId="16" fontId="32" fillId="0" borderId="0" xfId="27" applyNumberFormat="1" applyFont="1" applyFill="1" applyBorder="1" applyAlignment="1">
      <alignment horizontal="center"/>
    </xf>
    <xf numFmtId="0" fontId="32" fillId="0" borderId="0" xfId="27" applyFont="1" applyFill="1" applyBorder="1"/>
    <xf numFmtId="41" fontId="32" fillId="0" borderId="0" xfId="27" applyNumberFormat="1" applyFont="1" applyFill="1" applyBorder="1"/>
    <xf numFmtId="0" fontId="33" fillId="6" borderId="2" xfId="27" applyFont="1" applyFill="1" applyBorder="1" applyAlignment="1">
      <alignment horizontal="center" vertical="center" wrapText="1"/>
    </xf>
    <xf numFmtId="0" fontId="33" fillId="6" borderId="2" xfId="27" applyFont="1" applyFill="1" applyBorder="1" applyAlignment="1">
      <alignment horizontal="center" vertical="center"/>
    </xf>
    <xf numFmtId="0" fontId="33" fillId="6" borderId="2" xfId="27" applyFont="1" applyFill="1" applyBorder="1" applyAlignment="1">
      <alignment horizontal="center"/>
    </xf>
    <xf numFmtId="0" fontId="1" fillId="6" borderId="13" xfId="27" applyFont="1" applyFill="1" applyBorder="1"/>
    <xf numFmtId="0" fontId="1" fillId="6" borderId="14" xfId="27" applyFont="1" applyFill="1" applyBorder="1"/>
    <xf numFmtId="0" fontId="1" fillId="6" borderId="15" xfId="27" applyFont="1" applyFill="1" applyBorder="1"/>
    <xf numFmtId="0" fontId="1" fillId="6" borderId="16" xfId="27" applyFont="1" applyFill="1" applyBorder="1"/>
    <xf numFmtId="0" fontId="5" fillId="0" borderId="5" xfId="27" applyFont="1" applyFill="1" applyBorder="1" applyAlignment="1">
      <alignment horizontal="left"/>
    </xf>
    <xf numFmtId="0" fontId="32" fillId="0" borderId="5" xfId="27" applyFont="1" applyFill="1" applyBorder="1" applyAlignment="1">
      <alignment horizontal="center"/>
    </xf>
    <xf numFmtId="41" fontId="32" fillId="0" borderId="5" xfId="27" applyNumberFormat="1" applyFont="1" applyFill="1" applyBorder="1"/>
    <xf numFmtId="0" fontId="1" fillId="0" borderId="9" xfId="27" applyFont="1" applyFill="1" applyBorder="1"/>
    <xf numFmtId="0" fontId="5" fillId="0" borderId="1" xfId="27" applyFont="1" applyFill="1" applyBorder="1" applyAlignment="1">
      <alignment horizontal="left"/>
    </xf>
    <xf numFmtId="0" fontId="32" fillId="0" borderId="1" xfId="27" applyFont="1" applyFill="1" applyBorder="1" applyAlignment="1">
      <alignment horizontal="center"/>
    </xf>
    <xf numFmtId="41" fontId="32" fillId="0" borderId="1" xfId="27" applyNumberFormat="1" applyFont="1" applyFill="1" applyBorder="1"/>
    <xf numFmtId="0" fontId="1" fillId="0" borderId="10" xfId="27" applyFont="1" applyFill="1" applyBorder="1"/>
    <xf numFmtId="0" fontId="4" fillId="0" borderId="1" xfId="27" applyFont="1" applyFill="1" applyBorder="1" applyAlignment="1">
      <alignment horizontal="center"/>
    </xf>
    <xf numFmtId="0" fontId="34" fillId="0" borderId="10" xfId="27" applyFont="1" applyFill="1" applyBorder="1"/>
    <xf numFmtId="0" fontId="35" fillId="0" borderId="10" xfId="27" applyFont="1" applyFill="1" applyBorder="1"/>
    <xf numFmtId="41" fontId="32" fillId="0" borderId="8" xfId="27" applyNumberFormat="1" applyFont="1" applyFill="1" applyBorder="1"/>
    <xf numFmtId="0" fontId="14" fillId="0" borderId="0" xfId="26" applyFont="1" applyFill="1"/>
    <xf numFmtId="0" fontId="14" fillId="0" borderId="0" xfId="26" applyFont="1" applyFill="1" applyAlignment="1">
      <alignment horizontal="center"/>
    </xf>
    <xf numFmtId="0" fontId="14" fillId="0" borderId="2" xfId="26" applyFont="1" applyFill="1" applyBorder="1" applyAlignment="1">
      <alignment horizontal="center" vertical="center" wrapText="1"/>
    </xf>
    <xf numFmtId="0" fontId="14" fillId="0" borderId="17" xfId="26" applyFont="1" applyFill="1" applyBorder="1" applyAlignment="1">
      <alignment horizontal="center" vertical="center" wrapText="1"/>
    </xf>
    <xf numFmtId="0" fontId="14" fillId="0" borderId="18" xfId="26" applyFont="1" applyFill="1" applyBorder="1" applyAlignment="1">
      <alignment horizontal="center" vertical="center" wrapText="1"/>
    </xf>
    <xf numFmtId="0" fontId="14" fillId="0" borderId="19" xfId="26" applyFont="1" applyFill="1" applyBorder="1" applyAlignment="1">
      <alignment horizontal="center" vertical="center" wrapText="1"/>
    </xf>
    <xf numFmtId="0" fontId="14" fillId="6" borderId="2" xfId="26" applyFont="1" applyFill="1" applyBorder="1" applyAlignment="1">
      <alignment horizontal="center" vertical="center"/>
    </xf>
    <xf numFmtId="0" fontId="14" fillId="6" borderId="17" xfId="26" applyFont="1" applyFill="1" applyBorder="1" applyAlignment="1">
      <alignment horizontal="center" vertical="center"/>
    </xf>
    <xf numFmtId="0" fontId="14" fillId="6" borderId="18" xfId="26" applyFont="1" applyFill="1" applyBorder="1" applyAlignment="1">
      <alignment horizontal="center" vertical="center"/>
    </xf>
    <xf numFmtId="0" fontId="14" fillId="6" borderId="19" xfId="26" applyFont="1" applyFill="1" applyBorder="1" applyAlignment="1">
      <alignment horizontal="center" vertical="center"/>
    </xf>
    <xf numFmtId="0" fontId="0" fillId="6" borderId="20" xfId="0" applyFill="1" applyBorder="1"/>
    <xf numFmtId="0" fontId="0" fillId="6" borderId="15" xfId="0" applyFill="1" applyBorder="1"/>
    <xf numFmtId="0" fontId="0" fillId="6" borderId="21" xfId="0" applyFill="1" applyBorder="1"/>
    <xf numFmtId="0" fontId="0" fillId="0" borderId="22" xfId="0" applyBorder="1"/>
    <xf numFmtId="0" fontId="5" fillId="0" borderId="5" xfId="26" applyFont="1" applyFill="1" applyBorder="1" applyAlignment="1">
      <alignment horizontal="center"/>
    </xf>
    <xf numFmtId="41" fontId="4" fillId="0" borderId="5" xfId="59" applyFont="1" applyFill="1" applyBorder="1"/>
    <xf numFmtId="41" fontId="4" fillId="0" borderId="5" xfId="26" applyNumberFormat="1" applyFont="1" applyFill="1" applyBorder="1"/>
    <xf numFmtId="41" fontId="4" fillId="0" borderId="5" xfId="0" applyNumberFormat="1" applyFont="1" applyFill="1" applyBorder="1"/>
    <xf numFmtId="0" fontId="4" fillId="0" borderId="9" xfId="0" applyFont="1" applyFill="1" applyBorder="1"/>
    <xf numFmtId="0" fontId="5" fillId="0" borderId="1" xfId="26" applyFont="1" applyFill="1" applyBorder="1" applyAlignment="1">
      <alignment horizontal="center"/>
    </xf>
    <xf numFmtId="41" fontId="4" fillId="0" borderId="1" xfId="59" applyFont="1" applyFill="1" applyBorder="1"/>
    <xf numFmtId="41" fontId="4" fillId="0" borderId="1" xfId="26" applyNumberFormat="1" applyFont="1" applyFill="1" applyBorder="1" applyAlignment="1">
      <alignment horizontal="center"/>
    </xf>
    <xf numFmtId="41" fontId="4" fillId="0" borderId="1" xfId="26" applyNumberFormat="1" applyFont="1" applyFill="1" applyBorder="1"/>
    <xf numFmtId="41" fontId="4" fillId="0" borderId="1" xfId="0" applyNumberFormat="1" applyFont="1" applyBorder="1"/>
    <xf numFmtId="0" fontId="4" fillId="0" borderId="10" xfId="0" applyFont="1" applyBorder="1"/>
    <xf numFmtId="0" fontId="4" fillId="0" borderId="10" xfId="0" applyFont="1" applyFill="1" applyBorder="1"/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41" fontId="4" fillId="0" borderId="1" xfId="26" applyNumberFormat="1" applyFont="1" applyFill="1" applyBorder="1" applyAlignment="1"/>
    <xf numFmtId="41" fontId="4" fillId="0" borderId="8" xfId="59" applyFont="1" applyFill="1" applyBorder="1"/>
    <xf numFmtId="41" fontId="4" fillId="0" borderId="8" xfId="26" applyNumberFormat="1" applyFont="1" applyFill="1" applyBorder="1"/>
    <xf numFmtId="41" fontId="4" fillId="0" borderId="8" xfId="0" applyNumberFormat="1" applyFont="1" applyBorder="1"/>
    <xf numFmtId="0" fontId="5" fillId="3" borderId="5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16" fontId="37" fillId="0" borderId="1" xfId="4" applyNumberFormat="1" applyFont="1" applyFill="1" applyBorder="1" applyAlignment="1">
      <alignment horizontal="center"/>
    </xf>
    <xf numFmtId="42" fontId="5" fillId="3" borderId="8" xfId="58" applyNumberFormat="1" applyFont="1" applyFill="1" applyBorder="1" applyAlignment="1">
      <alignment horizontal="center" vertical="center"/>
    </xf>
    <xf numFmtId="165" fontId="12" fillId="0" borderId="8" xfId="0" applyNumberFormat="1" applyFont="1" applyBorder="1"/>
    <xf numFmtId="42" fontId="5" fillId="3" borderId="8" xfId="24" applyNumberFormat="1" applyFont="1" applyFill="1" applyBorder="1" applyAlignment="1">
      <alignment horizontal="center" vertical="center"/>
    </xf>
    <xf numFmtId="0" fontId="12" fillId="0" borderId="8" xfId="0" applyFont="1" applyFill="1" applyBorder="1" applyAlignment="1">
      <alignment horizontal="center"/>
    </xf>
    <xf numFmtId="164" fontId="4" fillId="0" borderId="8" xfId="0" applyNumberFormat="1" applyFont="1" applyFill="1" applyBorder="1" applyAlignment="1">
      <alignment horizontal="right"/>
    </xf>
    <xf numFmtId="164" fontId="4" fillId="0" borderId="8" xfId="0" applyNumberFormat="1" applyFont="1" applyFill="1" applyBorder="1" applyAlignment="1">
      <alignment horizontal="center"/>
    </xf>
    <xf numFmtId="0" fontId="4" fillId="0" borderId="1" xfId="0" applyFont="1" applyBorder="1"/>
    <xf numFmtId="0" fontId="32" fillId="0" borderId="1" xfId="0" applyFont="1" applyFill="1" applyBorder="1" applyAlignment="1">
      <alignment horizontal="center"/>
    </xf>
    <xf numFmtId="0" fontId="4" fillId="0" borderId="5" xfId="0" applyFont="1" applyBorder="1"/>
    <xf numFmtId="0" fontId="38" fillId="0" borderId="1" xfId="0" applyFont="1" applyFill="1" applyBorder="1"/>
    <xf numFmtId="0" fontId="19" fillId="0" borderId="8" xfId="0" applyFont="1" applyFill="1" applyBorder="1" applyAlignment="1">
      <alignment horizontal="center" vertical="center"/>
    </xf>
    <xf numFmtId="0" fontId="38" fillId="0" borderId="8" xfId="0" applyFont="1" applyFill="1" applyBorder="1"/>
    <xf numFmtId="0" fontId="20" fillId="0" borderId="5" xfId="0" applyFont="1" applyFill="1" applyBorder="1" applyAlignment="1">
      <alignment horizontal="center"/>
    </xf>
    <xf numFmtId="0" fontId="5" fillId="0" borderId="4" xfId="4" applyFont="1" applyFill="1" applyBorder="1" applyAlignment="1">
      <alignment horizontal="center"/>
    </xf>
    <xf numFmtId="0" fontId="5" fillId="0" borderId="6" xfId="4" applyFont="1" applyFill="1" applyBorder="1" applyAlignment="1">
      <alignment horizontal="center"/>
    </xf>
    <xf numFmtId="16" fontId="39" fillId="0" borderId="1" xfId="4" applyNumberFormat="1" applyFont="1" applyFill="1" applyBorder="1" applyAlignment="1">
      <alignment horizontal="center"/>
    </xf>
    <xf numFmtId="0" fontId="30" fillId="0" borderId="0" xfId="0" applyFont="1"/>
    <xf numFmtId="16" fontId="37" fillId="0" borderId="5" xfId="4" applyNumberFormat="1" applyFont="1" applyFill="1" applyBorder="1" applyAlignment="1">
      <alignment horizontal="center"/>
    </xf>
    <xf numFmtId="16" fontId="40" fillId="0" borderId="1" xfId="4" applyNumberFormat="1" applyFont="1" applyFill="1" applyBorder="1" applyAlignment="1">
      <alignment horizontal="center"/>
    </xf>
    <xf numFmtId="0" fontId="5" fillId="0" borderId="7" xfId="4" applyFont="1" applyFill="1" applyBorder="1" applyAlignment="1">
      <alignment horizontal="center"/>
    </xf>
    <xf numFmtId="16" fontId="39" fillId="0" borderId="8" xfId="4" applyNumberFormat="1" applyFont="1" applyFill="1" applyBorder="1" applyAlignment="1">
      <alignment horizontal="center"/>
    </xf>
    <xf numFmtId="42" fontId="4" fillId="0" borderId="8" xfId="25" applyNumberFormat="1" applyFont="1" applyFill="1" applyBorder="1" applyAlignment="1">
      <alignment vertical="center"/>
    </xf>
    <xf numFmtId="0" fontId="20" fillId="0" borderId="8" xfId="0" applyFont="1" applyFill="1" applyBorder="1" applyAlignment="1">
      <alignment horizontal="center"/>
    </xf>
    <xf numFmtId="0" fontId="21" fillId="0" borderId="8" xfId="0" applyFont="1" applyFill="1" applyBorder="1" applyAlignment="1">
      <alignment horizontal="center"/>
    </xf>
    <xf numFmtId="164" fontId="21" fillId="0" borderId="8" xfId="0" applyNumberFormat="1" applyFont="1" applyFill="1" applyBorder="1"/>
    <xf numFmtId="0" fontId="4" fillId="0" borderId="8" xfId="13" applyNumberFormat="1" applyFont="1" applyFill="1" applyBorder="1" applyAlignment="1">
      <alignment horizontal="center" vertical="center"/>
    </xf>
    <xf numFmtId="42" fontId="4" fillId="0" borderId="8" xfId="14" applyNumberFormat="1" applyFont="1" applyFill="1" applyBorder="1" applyAlignment="1">
      <alignment horizontal="center" vertical="center"/>
    </xf>
    <xf numFmtId="42" fontId="5" fillId="3" borderId="9" xfId="55" applyNumberFormat="1" applyFont="1" applyFill="1" applyBorder="1" applyAlignment="1">
      <alignment horizontal="center" vertical="center"/>
    </xf>
    <xf numFmtId="42" fontId="5" fillId="3" borderId="10" xfId="55" applyNumberFormat="1" applyFont="1" applyFill="1" applyBorder="1" applyAlignment="1">
      <alignment horizontal="center" vertical="center"/>
    </xf>
    <xf numFmtId="42" fontId="5" fillId="3" borderId="11" xfId="55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vertical="center"/>
    </xf>
    <xf numFmtId="164" fontId="4" fillId="0" borderId="1" xfId="0" applyNumberFormat="1" applyFont="1" applyFill="1" applyBorder="1" applyAlignment="1">
      <alignment vertical="center"/>
    </xf>
    <xf numFmtId="0" fontId="5" fillId="0" borderId="24" xfId="0" applyFont="1" applyBorder="1" applyAlignment="1">
      <alignment vertical="center"/>
    </xf>
    <xf numFmtId="0" fontId="5" fillId="0" borderId="24" xfId="0" applyFont="1" applyBorder="1" applyAlignment="1">
      <alignment horizontal="center"/>
    </xf>
    <xf numFmtId="0" fontId="0" fillId="0" borderId="25" xfId="0" applyBorder="1"/>
    <xf numFmtId="0" fontId="11" fillId="0" borderId="10" xfId="0" applyFont="1" applyFill="1" applyBorder="1"/>
    <xf numFmtId="0" fontId="41" fillId="0" borderId="1" xfId="0" applyFont="1" applyBorder="1" applyAlignment="1">
      <alignment vertical="center"/>
    </xf>
    <xf numFmtId="0" fontId="42" fillId="0" borderId="1" xfId="0" applyFont="1" applyBorder="1" applyAlignment="1">
      <alignment horizontal="center"/>
    </xf>
    <xf numFmtId="0" fontId="4" fillId="0" borderId="8" xfId="0" applyFont="1" applyBorder="1" applyAlignment="1">
      <alignment horizontal="left"/>
    </xf>
    <xf numFmtId="0" fontId="4" fillId="0" borderId="1" xfId="0" applyFont="1" applyBorder="1" applyAlignment="1">
      <alignment horizontal="center" vertical="center"/>
    </xf>
    <xf numFmtId="164" fontId="12" fillId="0" borderId="8" xfId="0" applyNumberFormat="1" applyFont="1" applyFill="1" applyBorder="1"/>
    <xf numFmtId="0" fontId="42" fillId="0" borderId="8" xfId="0" applyFont="1" applyBorder="1" applyAlignment="1">
      <alignment horizontal="center"/>
    </xf>
    <xf numFmtId="0" fontId="44" fillId="6" borderId="14" xfId="27" applyFont="1" applyFill="1" applyBorder="1" applyAlignment="1">
      <alignment horizontal="center" vertical="center"/>
    </xf>
    <xf numFmtId="42" fontId="44" fillId="6" borderId="14" xfId="27" applyNumberFormat="1" applyFont="1" applyFill="1" applyBorder="1" applyAlignment="1">
      <alignment horizontal="center" vertical="center"/>
    </xf>
    <xf numFmtId="0" fontId="45" fillId="0" borderId="1" xfId="27" applyFont="1" applyFill="1" applyBorder="1" applyAlignment="1">
      <alignment horizontal="left"/>
    </xf>
    <xf numFmtId="0" fontId="45" fillId="0" borderId="1" xfId="26" applyFont="1" applyFill="1" applyBorder="1" applyAlignment="1">
      <alignment horizontal="center"/>
    </xf>
    <xf numFmtId="41" fontId="44" fillId="6" borderId="20" xfId="26" applyNumberFormat="1" applyFont="1" applyFill="1" applyBorder="1" applyAlignment="1">
      <alignment horizontal="center" vertical="center"/>
    </xf>
    <xf numFmtId="42" fontId="44" fillId="6" borderId="15" xfId="26" applyNumberFormat="1" applyFont="1" applyFill="1" applyBorder="1" applyAlignment="1">
      <alignment horizontal="center" vertical="center"/>
    </xf>
    <xf numFmtId="0" fontId="47" fillId="2" borderId="3" xfId="0" applyFont="1" applyFill="1" applyBorder="1" applyAlignment="1">
      <alignment horizontal="center" vertical="center"/>
    </xf>
    <xf numFmtId="0" fontId="46" fillId="2" borderId="3" xfId="11" applyNumberFormat="1" applyFont="1" applyFill="1" applyBorder="1" applyAlignment="1">
      <alignment horizontal="center" vertical="center"/>
    </xf>
    <xf numFmtId="42" fontId="46" fillId="2" borderId="3" xfId="11" applyNumberFormat="1" applyFont="1" applyFill="1" applyBorder="1" applyAlignment="1">
      <alignment horizontal="center" vertical="center"/>
    </xf>
    <xf numFmtId="0" fontId="48" fillId="2" borderId="3" xfId="32" applyFont="1" applyFill="1" applyBorder="1" applyAlignment="1">
      <alignment horizontal="center" vertical="center"/>
    </xf>
    <xf numFmtId="0" fontId="46" fillId="2" borderId="3" xfId="0" applyNumberFormat="1" applyFont="1" applyFill="1" applyBorder="1" applyAlignment="1">
      <alignment horizontal="center" vertical="center"/>
    </xf>
    <xf numFmtId="42" fontId="46" fillId="2" borderId="3" xfId="0" applyNumberFormat="1" applyFont="1" applyFill="1" applyBorder="1" applyAlignment="1">
      <alignment horizontal="center" vertical="center"/>
    </xf>
    <xf numFmtId="0" fontId="48" fillId="2" borderId="3" xfId="0" applyFont="1" applyFill="1" applyBorder="1" applyAlignment="1">
      <alignment horizontal="center" vertical="center"/>
    </xf>
    <xf numFmtId="0" fontId="46" fillId="2" borderId="3" xfId="42" applyNumberFormat="1" applyFont="1" applyFill="1" applyBorder="1" applyAlignment="1">
      <alignment horizontal="center" vertical="center"/>
    </xf>
    <xf numFmtId="0" fontId="48" fillId="2" borderId="3" xfId="42" applyFont="1" applyFill="1" applyBorder="1" applyAlignment="1">
      <alignment horizontal="center" vertical="center"/>
    </xf>
    <xf numFmtId="0" fontId="46" fillId="2" borderId="3" xfId="53" applyNumberFormat="1" applyFont="1" applyFill="1" applyBorder="1" applyAlignment="1">
      <alignment horizontal="center" vertical="center"/>
    </xf>
    <xf numFmtId="0" fontId="48" fillId="2" borderId="3" xfId="53" applyFont="1" applyFill="1" applyBorder="1" applyAlignment="1">
      <alignment horizontal="center" vertical="center"/>
    </xf>
    <xf numFmtId="0" fontId="44" fillId="2" borderId="3" xfId="0" applyNumberFormat="1" applyFont="1" applyFill="1" applyBorder="1" applyAlignment="1">
      <alignment horizontal="center" vertical="center"/>
    </xf>
    <xf numFmtId="42" fontId="44" fillId="2" borderId="3" xfId="0" applyNumberFormat="1" applyFont="1" applyFill="1" applyBorder="1" applyAlignment="1">
      <alignment horizontal="center" vertical="center"/>
    </xf>
    <xf numFmtId="0" fontId="49" fillId="2" borderId="3" xfId="11" applyNumberFormat="1" applyFont="1" applyFill="1" applyBorder="1" applyAlignment="1">
      <alignment horizontal="center" vertical="center"/>
    </xf>
    <xf numFmtId="0" fontId="49" fillId="2" borderId="3" xfId="53" applyNumberFormat="1" applyFont="1" applyFill="1" applyBorder="1" applyAlignment="1">
      <alignment horizontal="center" vertical="center"/>
    </xf>
    <xf numFmtId="42" fontId="49" fillId="2" borderId="3" xfId="11" applyNumberFormat="1" applyFont="1" applyFill="1" applyBorder="1" applyAlignment="1">
      <alignment horizontal="center" vertical="center"/>
    </xf>
    <xf numFmtId="0" fontId="50" fillId="2" borderId="3" xfId="53" applyFont="1" applyFill="1" applyBorder="1" applyAlignment="1">
      <alignment horizontal="center" vertical="center"/>
    </xf>
    <xf numFmtId="0" fontId="51" fillId="2" borderId="3" xfId="11" applyNumberFormat="1" applyFont="1" applyFill="1" applyBorder="1" applyAlignment="1">
      <alignment horizontal="center" vertical="center"/>
    </xf>
    <xf numFmtId="0" fontId="51" fillId="2" borderId="3" xfId="53" applyNumberFormat="1" applyFont="1" applyFill="1" applyBorder="1" applyAlignment="1">
      <alignment horizontal="center" vertical="center"/>
    </xf>
    <xf numFmtId="42" fontId="51" fillId="2" borderId="3" xfId="11" applyNumberFormat="1" applyFont="1" applyFill="1" applyBorder="1" applyAlignment="1">
      <alignment horizontal="center" vertical="center"/>
    </xf>
    <xf numFmtId="0" fontId="18" fillId="2" borderId="3" xfId="53" applyFont="1" applyFill="1" applyBorder="1" applyAlignment="1">
      <alignment horizontal="center" vertical="center"/>
    </xf>
    <xf numFmtId="0" fontId="44" fillId="2" borderId="3" xfId="11" applyNumberFormat="1" applyFont="1" applyFill="1" applyBorder="1" applyAlignment="1">
      <alignment horizontal="center" vertical="center"/>
    </xf>
    <xf numFmtId="0" fontId="44" fillId="2" borderId="3" xfId="27" applyNumberFormat="1" applyFont="1" applyFill="1" applyBorder="1" applyAlignment="1">
      <alignment horizontal="center" vertical="center"/>
    </xf>
    <xf numFmtId="42" fontId="44" fillId="2" borderId="3" xfId="11" applyNumberFormat="1" applyFont="1" applyFill="1" applyBorder="1" applyAlignment="1">
      <alignment horizontal="center" vertical="center"/>
    </xf>
    <xf numFmtId="0" fontId="47" fillId="2" borderId="3" xfId="27" applyFont="1" applyFill="1" applyBorder="1" applyAlignment="1">
      <alignment horizontal="center" vertical="center"/>
    </xf>
    <xf numFmtId="0" fontId="44" fillId="2" borderId="3" xfId="21" applyNumberFormat="1" applyFont="1" applyFill="1" applyBorder="1" applyAlignment="1">
      <alignment horizontal="center" vertical="center"/>
    </xf>
    <xf numFmtId="0" fontId="47" fillId="2" borderId="3" xfId="21" applyFont="1" applyFill="1" applyBorder="1" applyAlignment="1">
      <alignment horizontal="center" vertical="center"/>
    </xf>
    <xf numFmtId="0" fontId="18" fillId="2" borderId="3" xfId="11" applyFont="1" applyFill="1" applyBorder="1" applyAlignment="1">
      <alignment horizontal="center" vertical="center"/>
    </xf>
    <xf numFmtId="1" fontId="44" fillId="2" borderId="3" xfId="1" applyNumberFormat="1" applyFont="1" applyFill="1" applyBorder="1" applyAlignment="1">
      <alignment horizontal="center" vertical="center"/>
    </xf>
    <xf numFmtId="42" fontId="44" fillId="2" borderId="3" xfId="1" applyNumberFormat="1" applyFont="1" applyFill="1" applyBorder="1" applyAlignment="1">
      <alignment horizontal="center" vertical="center"/>
    </xf>
    <xf numFmtId="16" fontId="39" fillId="0" borderId="5" xfId="4" applyNumberFormat="1" applyFont="1" applyFill="1" applyBorder="1" applyAlignment="1">
      <alignment horizontal="center"/>
    </xf>
    <xf numFmtId="42" fontId="4" fillId="0" borderId="8" xfId="13" applyNumberFormat="1" applyFont="1" applyFill="1" applyBorder="1" applyAlignment="1">
      <alignment horizontal="center" vertical="center"/>
    </xf>
    <xf numFmtId="0" fontId="0" fillId="0" borderId="11" xfId="0" applyFill="1" applyBorder="1"/>
    <xf numFmtId="0" fontId="4" fillId="0" borderId="8" xfId="0" applyFont="1" applyFill="1" applyBorder="1"/>
    <xf numFmtId="0" fontId="12" fillId="0" borderId="24" xfId="0" applyFont="1" applyFill="1" applyBorder="1" applyAlignment="1">
      <alignment horizontal="center"/>
    </xf>
    <xf numFmtId="0" fontId="4" fillId="0" borderId="24" xfId="0" applyFont="1" applyFill="1" applyBorder="1" applyAlignment="1">
      <alignment horizontal="center"/>
    </xf>
    <xf numFmtId="0" fontId="22" fillId="0" borderId="5" xfId="0" applyFont="1" applyBorder="1" applyAlignment="1">
      <alignment horizontal="center"/>
    </xf>
    <xf numFmtId="164" fontId="5" fillId="0" borderId="1" xfId="0" applyNumberFormat="1" applyFont="1" applyFill="1" applyBorder="1"/>
    <xf numFmtId="0" fontId="30" fillId="0" borderId="10" xfId="0" applyFont="1" applyFill="1" applyBorder="1"/>
    <xf numFmtId="0" fontId="30" fillId="0" borderId="0" xfId="0" applyFont="1" applyFill="1"/>
    <xf numFmtId="0" fontId="6" fillId="0" borderId="1" xfId="0" applyFont="1" applyFill="1" applyBorder="1" applyAlignment="1">
      <alignment vertical="center"/>
    </xf>
    <xf numFmtId="0" fontId="6" fillId="0" borderId="8" xfId="0" applyFont="1" applyBorder="1" applyAlignment="1">
      <alignment vertical="center"/>
    </xf>
    <xf numFmtId="0" fontId="4" fillId="0" borderId="8" xfId="27" applyFont="1" applyFill="1" applyBorder="1" applyAlignment="1">
      <alignment horizontal="center"/>
    </xf>
    <xf numFmtId="164" fontId="4" fillId="0" borderId="24" xfId="0" applyNumberFormat="1" applyFont="1" applyFill="1" applyBorder="1"/>
    <xf numFmtId="0" fontId="52" fillId="0" borderId="1" xfId="0" applyFont="1" applyFill="1" applyBorder="1" applyAlignment="1">
      <alignment vertical="center"/>
    </xf>
    <xf numFmtId="0" fontId="43" fillId="0" borderId="1" xfId="0" applyFont="1" applyFill="1" applyBorder="1" applyAlignment="1">
      <alignment horizontal="center"/>
    </xf>
    <xf numFmtId="0" fontId="5" fillId="0" borderId="8" xfId="0" applyFont="1" applyBorder="1" applyAlignment="1">
      <alignment vertical="center"/>
    </xf>
    <xf numFmtId="165" fontId="12" fillId="0" borderId="1" xfId="0" applyNumberFormat="1" applyFont="1" applyFill="1" applyBorder="1"/>
    <xf numFmtId="165" fontId="12" fillId="0" borderId="1" xfId="0" applyNumberFormat="1" applyFont="1" applyFill="1" applyBorder="1" applyAlignment="1">
      <alignment horizontal="center"/>
    </xf>
    <xf numFmtId="0" fontId="19" fillId="0" borderId="8" xfId="0" applyFont="1" applyFill="1" applyBorder="1"/>
    <xf numFmtId="0" fontId="12" fillId="0" borderId="1" xfId="0" applyFont="1" applyFill="1" applyBorder="1" applyAlignment="1">
      <alignment horizontal="right"/>
    </xf>
    <xf numFmtId="0" fontId="0" fillId="0" borderId="7" xfId="0" applyBorder="1"/>
    <xf numFmtId="0" fontId="8" fillId="2" borderId="26" xfId="11" applyNumberFormat="1" applyFont="1" applyFill="1" applyBorder="1" applyAlignment="1">
      <alignment horizontal="center" vertical="center"/>
    </xf>
    <xf numFmtId="0" fontId="8" fillId="2" borderId="26" xfId="11" applyFont="1" applyFill="1" applyBorder="1" applyAlignment="1">
      <alignment horizontal="center" vertical="center"/>
    </xf>
    <xf numFmtId="0" fontId="51" fillId="2" borderId="26" xfId="11" applyNumberFormat="1" applyFont="1" applyFill="1" applyBorder="1" applyAlignment="1">
      <alignment horizontal="center" vertical="center"/>
    </xf>
    <xf numFmtId="0" fontId="45" fillId="0" borderId="1" xfId="0" applyFont="1" applyBorder="1" applyAlignment="1">
      <alignment vertical="center"/>
    </xf>
    <xf numFmtId="0" fontId="45" fillId="0" borderId="1" xfId="0" applyFont="1" applyBorder="1" applyAlignment="1">
      <alignment horizontal="center"/>
    </xf>
    <xf numFmtId="0" fontId="19" fillId="0" borderId="8" xfId="0" applyFont="1" applyFill="1" applyBorder="1" applyAlignment="1">
      <alignment horizontal="center"/>
    </xf>
    <xf numFmtId="42" fontId="5" fillId="0" borderId="5" xfId="30" applyNumberFormat="1" applyFont="1" applyFill="1" applyBorder="1" applyAlignment="1">
      <alignment horizontal="center" vertical="center"/>
    </xf>
    <xf numFmtId="42" fontId="5" fillId="0" borderId="1" xfId="30" applyNumberFormat="1" applyFont="1" applyFill="1" applyBorder="1" applyAlignment="1">
      <alignment horizontal="center" vertical="center"/>
    </xf>
    <xf numFmtId="42" fontId="5" fillId="0" borderId="8" xfId="30" applyNumberFormat="1" applyFont="1" applyFill="1" applyBorder="1" applyAlignment="1">
      <alignment horizontal="center" vertical="center"/>
    </xf>
    <xf numFmtId="0" fontId="53" fillId="0" borderId="1" xfId="0" applyFont="1" applyFill="1" applyBorder="1" applyAlignment="1">
      <alignment vertical="center"/>
    </xf>
    <xf numFmtId="0" fontId="53" fillId="0" borderId="1" xfId="0" applyFont="1" applyFill="1" applyBorder="1" applyAlignment="1">
      <alignment horizontal="center" vertical="center"/>
    </xf>
    <xf numFmtId="0" fontId="53" fillId="0" borderId="5" xfId="0" applyFont="1" applyFill="1" applyBorder="1" applyAlignment="1">
      <alignment vertical="center"/>
    </xf>
    <xf numFmtId="0" fontId="53" fillId="0" borderId="5" xfId="0" applyFont="1" applyFill="1" applyBorder="1" applyAlignment="1">
      <alignment horizontal="center" vertical="center"/>
    </xf>
    <xf numFmtId="42" fontId="54" fillId="2" borderId="3" xfId="11" applyNumberFormat="1" applyFont="1" applyFill="1" applyBorder="1" applyAlignment="1">
      <alignment horizontal="center" vertical="center"/>
    </xf>
    <xf numFmtId="42" fontId="55" fillId="2" borderId="3" xfId="1" applyNumberFormat="1" applyFont="1" applyFill="1" applyBorder="1" applyAlignment="1">
      <alignment horizontal="center" vertical="center"/>
    </xf>
    <xf numFmtId="42" fontId="56" fillId="2" borderId="3" xfId="11" applyNumberFormat="1" applyFont="1" applyFill="1" applyBorder="1" applyAlignment="1">
      <alignment horizontal="center" vertical="center"/>
    </xf>
    <xf numFmtId="42" fontId="57" fillId="2" borderId="3" xfId="11" applyNumberFormat="1" applyFont="1" applyFill="1" applyBorder="1" applyAlignment="1">
      <alignment horizontal="center" vertical="center"/>
    </xf>
    <xf numFmtId="42" fontId="54" fillId="2" borderId="3" xfId="0" applyNumberFormat="1" applyFont="1" applyFill="1" applyBorder="1" applyAlignment="1">
      <alignment horizontal="center" vertical="center"/>
    </xf>
    <xf numFmtId="0" fontId="31" fillId="0" borderId="0" xfId="27" applyFont="1" applyFill="1" applyAlignment="1">
      <alignment horizontal="center"/>
    </xf>
    <xf numFmtId="0" fontId="36" fillId="0" borderId="0" xfId="26" applyFont="1" applyFill="1" applyAlignment="1">
      <alignment horizontal="center"/>
    </xf>
    <xf numFmtId="0" fontId="5" fillId="0" borderId="12" xfId="4" applyFont="1" applyFill="1" applyBorder="1" applyAlignment="1">
      <alignment horizontal="center" vertical="center"/>
    </xf>
    <xf numFmtId="0" fontId="5" fillId="0" borderId="28" xfId="4" applyFont="1" applyFill="1" applyBorder="1" applyAlignment="1">
      <alignment horizontal="center" vertical="center"/>
    </xf>
    <xf numFmtId="0" fontId="5" fillId="0" borderId="23" xfId="4" applyFont="1" applyFill="1" applyBorder="1" applyAlignment="1">
      <alignment horizontal="center" vertical="center"/>
    </xf>
    <xf numFmtId="0" fontId="5" fillId="0" borderId="12" xfId="4" applyFont="1" applyFill="1" applyBorder="1" applyAlignment="1">
      <alignment horizontal="center"/>
    </xf>
    <xf numFmtId="0" fontId="5" fillId="0" borderId="23" xfId="4" applyFont="1" applyFill="1" applyBorder="1" applyAlignment="1">
      <alignment horizontal="center"/>
    </xf>
    <xf numFmtId="0" fontId="13" fillId="0" borderId="0" xfId="0" applyFont="1" applyAlignment="1">
      <alignment horizontal="center"/>
    </xf>
    <xf numFmtId="0" fontId="13" fillId="0" borderId="0" xfId="0" applyNumberFormat="1" applyFont="1" applyAlignment="1">
      <alignment horizontal="center"/>
    </xf>
    <xf numFmtId="0" fontId="8" fillId="0" borderId="0" xfId="1" applyFont="1" applyAlignment="1">
      <alignment horizontal="left" vertical="center"/>
    </xf>
    <xf numFmtId="0" fontId="5" fillId="0" borderId="27" xfId="4" applyFont="1" applyFill="1" applyBorder="1" applyAlignment="1">
      <alignment horizontal="center" vertical="center"/>
    </xf>
    <xf numFmtId="0" fontId="7" fillId="0" borderId="0" xfId="11" applyFont="1" applyAlignment="1">
      <alignment horizontal="center" vertical="center"/>
    </xf>
    <xf numFmtId="0" fontId="7" fillId="0" borderId="0" xfId="11" applyNumberFormat="1" applyFont="1" applyAlignment="1">
      <alignment horizontal="center" vertical="center"/>
    </xf>
    <xf numFmtId="42" fontId="7" fillId="0" borderId="0" xfId="11" applyNumberFormat="1" applyFont="1" applyAlignment="1">
      <alignment horizontal="center" vertical="center"/>
    </xf>
    <xf numFmtId="0" fontId="8" fillId="0" borderId="0" xfId="11" applyFont="1" applyAlignment="1">
      <alignment horizontal="left" vertical="center"/>
    </xf>
    <xf numFmtId="0" fontId="8" fillId="0" borderId="0" xfId="11" applyNumberFormat="1" applyFont="1" applyAlignment="1">
      <alignment horizontal="left" vertical="center"/>
    </xf>
    <xf numFmtId="0" fontId="7" fillId="0" borderId="0" xfId="21" applyFont="1" applyAlignment="1">
      <alignment horizontal="center" vertical="center"/>
    </xf>
    <xf numFmtId="0" fontId="8" fillId="0" borderId="0" xfId="21" applyFont="1" applyAlignment="1">
      <alignment horizontal="left" vertical="center"/>
    </xf>
    <xf numFmtId="0" fontId="7" fillId="0" borderId="0" xfId="27" applyFont="1" applyAlignment="1">
      <alignment horizontal="center" vertical="center"/>
    </xf>
    <xf numFmtId="0" fontId="7" fillId="0" borderId="0" xfId="27" applyNumberFormat="1" applyFont="1" applyAlignment="1">
      <alignment horizontal="center" vertical="center"/>
    </xf>
    <xf numFmtId="42" fontId="7" fillId="0" borderId="0" xfId="27" applyNumberFormat="1" applyFont="1" applyAlignment="1">
      <alignment horizontal="center" vertical="center"/>
    </xf>
    <xf numFmtId="0" fontId="8" fillId="0" borderId="0" xfId="27" applyFont="1" applyAlignment="1">
      <alignment horizontal="left" vertical="center"/>
    </xf>
    <xf numFmtId="0" fontId="7" fillId="0" borderId="0" xfId="32" applyFont="1" applyAlignment="1">
      <alignment horizontal="center" vertical="center"/>
    </xf>
    <xf numFmtId="0" fontId="7" fillId="0" borderId="0" xfId="32" applyNumberFormat="1" applyFont="1" applyAlignment="1">
      <alignment horizontal="center" vertical="center"/>
    </xf>
    <xf numFmtId="42" fontId="7" fillId="0" borderId="0" xfId="32" applyNumberFormat="1" applyFont="1" applyAlignment="1">
      <alignment horizontal="center" vertical="center"/>
    </xf>
    <xf numFmtId="0" fontId="8" fillId="0" borderId="0" xfId="32" applyFont="1" applyAlignment="1">
      <alignment horizontal="left" vertical="center"/>
    </xf>
    <xf numFmtId="0" fontId="8" fillId="0" borderId="0" xfId="32" applyNumberFormat="1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7" fillId="0" borderId="0" xfId="0" applyNumberFormat="1" applyFont="1" applyAlignment="1">
      <alignment horizontal="center" vertical="center"/>
    </xf>
    <xf numFmtId="42" fontId="7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8" fillId="0" borderId="0" xfId="0" applyNumberFormat="1" applyFont="1" applyAlignment="1">
      <alignment horizontal="left" vertical="center"/>
    </xf>
    <xf numFmtId="0" fontId="7" fillId="0" borderId="0" xfId="42" applyFont="1" applyAlignment="1">
      <alignment horizontal="center" vertical="center"/>
    </xf>
    <xf numFmtId="0" fontId="8" fillId="0" borderId="0" xfId="42" applyFont="1" applyAlignment="1">
      <alignment horizontal="left" vertical="center"/>
    </xf>
    <xf numFmtId="0" fontId="7" fillId="0" borderId="0" xfId="53" applyFont="1" applyAlignment="1">
      <alignment horizontal="center" vertical="center"/>
    </xf>
    <xf numFmtId="42" fontId="7" fillId="0" borderId="0" xfId="53" applyNumberFormat="1" applyFont="1" applyAlignment="1">
      <alignment horizontal="center" vertical="center"/>
    </xf>
    <xf numFmtId="0" fontId="7" fillId="0" borderId="0" xfId="53" applyNumberFormat="1" applyFont="1" applyAlignment="1">
      <alignment horizontal="center" vertical="center"/>
    </xf>
    <xf numFmtId="0" fontId="8" fillId="0" borderId="0" xfId="53" applyFont="1" applyAlignment="1">
      <alignment horizontal="left" vertical="center"/>
    </xf>
    <xf numFmtId="0" fontId="26" fillId="0" borderId="0" xfId="0" applyFont="1" applyAlignment="1">
      <alignment horizontal="center" vertical="center"/>
    </xf>
    <xf numFmtId="0" fontId="14" fillId="0" borderId="0" xfId="0" applyFont="1" applyAlignment="1">
      <alignment horizontal="left" vertical="center"/>
    </xf>
  </cellXfs>
  <cellStyles count="60">
    <cellStyle name="Comma [0]" xfId="58" builtinId="6"/>
    <cellStyle name="Comma [0] 10" xfId="25"/>
    <cellStyle name="Comma [0] 12" xfId="30"/>
    <cellStyle name="Comma [0] 14" xfId="35"/>
    <cellStyle name="Comma [0] 16" xfId="40"/>
    <cellStyle name="Comma [0] 18" xfId="45"/>
    <cellStyle name="Comma [0] 19" xfId="48"/>
    <cellStyle name="Comma [0] 2" xfId="59"/>
    <cellStyle name="Comma [0] 20" xfId="51"/>
    <cellStyle name="Comma [0] 22" xfId="56"/>
    <cellStyle name="Comma [0] 3" xfId="9"/>
    <cellStyle name="Comma [0] 4" xfId="2"/>
    <cellStyle name="Comma [0] 6" xfId="14"/>
    <cellStyle name="Comma [0] 8" xfId="19"/>
    <cellStyle name="Comma [0] 9" xfId="22"/>
    <cellStyle name="Normal" xfId="0" builtinId="0"/>
    <cellStyle name="Normal 10" xfId="21"/>
    <cellStyle name="Normal 11" xfId="24"/>
    <cellStyle name="Normal 12" xfId="27"/>
    <cellStyle name="Normal 13" xfId="3"/>
    <cellStyle name="Normal 14" xfId="29"/>
    <cellStyle name="Normal 15" xfId="32"/>
    <cellStyle name="Normal 16" xfId="34"/>
    <cellStyle name="Normal 17" xfId="37"/>
    <cellStyle name="Normal 18" xfId="39"/>
    <cellStyle name="Normal 19" xfId="42"/>
    <cellStyle name="Normal 2" xfId="1"/>
    <cellStyle name="Normal 2 10" xfId="26"/>
    <cellStyle name="Normal 2 11" xfId="28"/>
    <cellStyle name="Normal 2 12" xfId="31"/>
    <cellStyle name="Normal 2 13" xfId="33"/>
    <cellStyle name="Normal 2 14" xfId="36"/>
    <cellStyle name="Normal 2 15" xfId="38"/>
    <cellStyle name="Normal 2 16" xfId="41"/>
    <cellStyle name="Normal 2 17" xfId="43"/>
    <cellStyle name="Normal 2 18" xfId="46"/>
    <cellStyle name="Normal 2 19" xfId="49"/>
    <cellStyle name="Normal 2 2" xfId="4"/>
    <cellStyle name="Normal 2 20" xfId="52"/>
    <cellStyle name="Normal 2 21" xfId="54"/>
    <cellStyle name="Normal 2 22" xfId="57"/>
    <cellStyle name="Normal 2 3" xfId="10"/>
    <cellStyle name="Normal 2 4" xfId="5"/>
    <cellStyle name="Normal 2 5" xfId="12"/>
    <cellStyle name="Normal 2 6" xfId="15"/>
    <cellStyle name="Normal 2 7" xfId="17"/>
    <cellStyle name="Normal 2 8" xfId="20"/>
    <cellStyle name="Normal 2 9" xfId="23"/>
    <cellStyle name="Normal 20" xfId="44"/>
    <cellStyle name="Normal 21" xfId="47"/>
    <cellStyle name="Normal 22" xfId="50"/>
    <cellStyle name="Normal 23" xfId="53"/>
    <cellStyle name="Normal 24" xfId="55"/>
    <cellStyle name="Normal 3" xfId="6"/>
    <cellStyle name="Normal 4" xfId="7"/>
    <cellStyle name="Normal 5" xfId="8"/>
    <cellStyle name="Normal 6" xfId="11"/>
    <cellStyle name="Normal 7" xfId="13"/>
    <cellStyle name="Normal 8" xfId="16"/>
    <cellStyle name="Normal 9" xfId="18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1.xml"/><Relationship Id="rId27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171450</xdr:colOff>
      <xdr:row>1</xdr:row>
      <xdr:rowOff>57150</xdr:rowOff>
    </xdr:from>
    <xdr:to>
      <xdr:col>12</xdr:col>
      <xdr:colOff>619125</xdr:colOff>
      <xdr:row>4</xdr:row>
      <xdr:rowOff>190500</xdr:rowOff>
    </xdr:to>
    <xdr:pic>
      <xdr:nvPicPr>
        <xdr:cNvPr id="3" name="Picture 2" descr="Untitled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277225" y="247650"/>
          <a:ext cx="2238375" cy="704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381000</xdr:colOff>
      <xdr:row>0</xdr:row>
      <xdr:rowOff>123825</xdr:rowOff>
    </xdr:from>
    <xdr:to>
      <xdr:col>16</xdr:col>
      <xdr:colOff>647700</xdr:colOff>
      <xdr:row>4</xdr:row>
      <xdr:rowOff>76200</xdr:rowOff>
    </xdr:to>
    <xdr:pic macro="[1]!Picture5_Click">
      <xdr:nvPicPr>
        <xdr:cNvPr id="2" name="Picture 5" descr="Untitled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906375" y="123825"/>
          <a:ext cx="3752850" cy="781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390525</xdr:colOff>
      <xdr:row>1</xdr:row>
      <xdr:rowOff>57150</xdr:rowOff>
    </xdr:from>
    <xdr:to>
      <xdr:col>9</xdr:col>
      <xdr:colOff>981075</xdr:colOff>
      <xdr:row>4</xdr:row>
      <xdr:rowOff>47625</xdr:rowOff>
    </xdr:to>
    <xdr:pic macro="[2]!Picture5_Click">
      <xdr:nvPicPr>
        <xdr:cNvPr id="2" name="Picture 4" descr="Untitled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401300" y="352425"/>
          <a:ext cx="2047875" cy="742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390525</xdr:colOff>
      <xdr:row>1</xdr:row>
      <xdr:rowOff>57150</xdr:rowOff>
    </xdr:from>
    <xdr:to>
      <xdr:col>9</xdr:col>
      <xdr:colOff>981075</xdr:colOff>
      <xdr:row>4</xdr:row>
      <xdr:rowOff>47625</xdr:rowOff>
    </xdr:to>
    <xdr:pic macro="[2]!Picture5_Click">
      <xdr:nvPicPr>
        <xdr:cNvPr id="3" name="Picture 4" descr="Untitled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401300" y="352425"/>
          <a:ext cx="2047875" cy="742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390525</xdr:colOff>
      <xdr:row>1</xdr:row>
      <xdr:rowOff>57150</xdr:rowOff>
    </xdr:from>
    <xdr:to>
      <xdr:col>9</xdr:col>
      <xdr:colOff>981075</xdr:colOff>
      <xdr:row>5</xdr:row>
      <xdr:rowOff>0</xdr:rowOff>
    </xdr:to>
    <xdr:pic macro="[2]!Picture5_Click">
      <xdr:nvPicPr>
        <xdr:cNvPr id="4" name="Picture 4" descr="Untitled.jpg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401300" y="352425"/>
          <a:ext cx="2047875" cy="742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390525</xdr:colOff>
      <xdr:row>1</xdr:row>
      <xdr:rowOff>57150</xdr:rowOff>
    </xdr:from>
    <xdr:to>
      <xdr:col>9</xdr:col>
      <xdr:colOff>981075</xdr:colOff>
      <xdr:row>5</xdr:row>
      <xdr:rowOff>0</xdr:rowOff>
    </xdr:to>
    <xdr:pic macro="[2]!Picture5_Click">
      <xdr:nvPicPr>
        <xdr:cNvPr id="5" name="Picture 4" descr="Untitled.jpg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401300" y="352425"/>
          <a:ext cx="2047875" cy="742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imesheet%20Supir%20bulan%20Juli%202014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P\AppData\Local\Temp\_April%2015%20Timesheet%20Supir%20Colt%20Diesel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001"/>
      <sheetName val="002"/>
      <sheetName val="03"/>
      <sheetName val="04"/>
      <sheetName val="05"/>
      <sheetName val="06"/>
      <sheetName val="07"/>
      <sheetName val="08"/>
      <sheetName val="09"/>
      <sheetName val="Putra"/>
      <sheetName val="10"/>
      <sheetName val="11"/>
      <sheetName val="12"/>
      <sheetName val="14"/>
      <sheetName val="15"/>
      <sheetName val="16"/>
      <sheetName val="17"/>
      <sheetName val="18"/>
      <sheetName val="19"/>
      <sheetName val="20"/>
      <sheetName val="21"/>
      <sheetName val="23"/>
      <sheetName val="Ket"/>
      <sheetName val="Timesheet Supir bulan Juli 2014"/>
    </sheetNames>
    <definedNames>
      <definedName name="Picture5_Click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Ket"/>
      <sheetName val="Rudi A"/>
      <sheetName val="AfRidal"/>
      <sheetName val="IrWandi"/>
      <sheetName val="28 Rahmat H"/>
      <sheetName val="Alvi"/>
      <sheetName val="SYAhRiaL"/>
      <sheetName val="Buje"/>
      <sheetName val="_April 15 Timesheet Supir Colt "/>
    </sheetNames>
    <definedNames>
      <definedName name="Picture5_Click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K44"/>
  <sheetViews>
    <sheetView topLeftCell="A9" workbookViewId="0">
      <selection activeCell="B1" sqref="B1:K41"/>
    </sheetView>
  </sheetViews>
  <sheetFormatPr defaultRowHeight="15"/>
  <cols>
    <col min="2" max="2" width="4.28515625" customWidth="1"/>
    <col min="3" max="3" width="9.140625" customWidth="1"/>
    <col min="4" max="4" width="40.28515625" customWidth="1"/>
    <col min="5" max="5" width="8.28515625" customWidth="1"/>
    <col min="6" max="6" width="7.7109375" customWidth="1"/>
    <col min="7" max="7" width="12" customWidth="1"/>
    <col min="8" max="8" width="8" customWidth="1"/>
    <col min="9" max="9" width="11.140625" customWidth="1"/>
    <col min="10" max="10" width="12.42578125" customWidth="1"/>
  </cols>
  <sheetData>
    <row r="1" spans="2:11" ht="21">
      <c r="B1" s="513" t="s">
        <v>81</v>
      </c>
      <c r="C1" s="513"/>
      <c r="D1" s="513"/>
      <c r="E1" s="513"/>
      <c r="F1" s="513"/>
      <c r="G1" s="513"/>
      <c r="H1" s="513"/>
      <c r="I1" s="513"/>
      <c r="J1" s="513"/>
      <c r="K1" s="513"/>
    </row>
    <row r="2" spans="2:11">
      <c r="B2" s="333"/>
      <c r="C2" s="334"/>
      <c r="D2" s="333"/>
      <c r="E2" s="334"/>
      <c r="F2" s="333"/>
      <c r="G2" s="333"/>
      <c r="H2" s="333"/>
      <c r="I2" s="333"/>
      <c r="J2" s="333"/>
      <c r="K2" s="333"/>
    </row>
    <row r="3" spans="2:11">
      <c r="B3" s="335" t="s">
        <v>82</v>
      </c>
      <c r="C3" s="336"/>
      <c r="D3" s="335" t="s">
        <v>83</v>
      </c>
      <c r="E3" s="336"/>
      <c r="F3" s="335"/>
      <c r="G3" s="335"/>
      <c r="H3" s="335"/>
      <c r="I3" s="335"/>
      <c r="J3" s="335"/>
      <c r="K3" s="335"/>
    </row>
    <row r="4" spans="2:11">
      <c r="B4" s="335" t="s">
        <v>84</v>
      </c>
      <c r="C4" s="336"/>
      <c r="D4" s="335" t="s">
        <v>85</v>
      </c>
      <c r="E4" s="336"/>
      <c r="F4" s="335"/>
      <c r="G4" s="335"/>
      <c r="H4" s="335"/>
      <c r="I4" s="335"/>
      <c r="J4" s="335"/>
      <c r="K4" s="335"/>
    </row>
    <row r="5" spans="2:11">
      <c r="B5" s="302" t="s">
        <v>71</v>
      </c>
      <c r="C5" s="303"/>
      <c r="D5" s="304" t="s">
        <v>110</v>
      </c>
      <c r="E5" s="336"/>
      <c r="F5" s="335"/>
      <c r="G5" s="335"/>
      <c r="H5" s="335"/>
      <c r="I5" s="335"/>
      <c r="J5" s="335"/>
      <c r="K5" s="335"/>
    </row>
    <row r="6" spans="2:11" ht="15.75" thickBot="1">
      <c r="B6" s="337"/>
      <c r="C6" s="338"/>
      <c r="D6" s="339"/>
      <c r="E6" s="337"/>
      <c r="F6" s="337"/>
      <c r="G6" s="340"/>
      <c r="H6" s="337"/>
      <c r="I6" s="340"/>
      <c r="J6" s="340"/>
      <c r="K6" s="339"/>
    </row>
    <row r="7" spans="2:11" ht="39" thickBot="1">
      <c r="B7" s="341" t="s">
        <v>1</v>
      </c>
      <c r="C7" s="341" t="s">
        <v>2</v>
      </c>
      <c r="D7" s="341" t="s">
        <v>3</v>
      </c>
      <c r="E7" s="341" t="s">
        <v>4</v>
      </c>
      <c r="F7" s="341" t="s">
        <v>21</v>
      </c>
      <c r="G7" s="341" t="s">
        <v>8</v>
      </c>
      <c r="H7" s="341" t="s">
        <v>86</v>
      </c>
      <c r="I7" s="341" t="s">
        <v>87</v>
      </c>
      <c r="J7" s="341" t="s">
        <v>88</v>
      </c>
      <c r="K7" s="341" t="s">
        <v>89</v>
      </c>
    </row>
    <row r="8" spans="2:11" ht="15.75" thickBot="1">
      <c r="B8" s="342">
        <v>1</v>
      </c>
      <c r="C8" s="342">
        <v>2</v>
      </c>
      <c r="D8" s="342">
        <v>3</v>
      </c>
      <c r="E8" s="342">
        <v>4</v>
      </c>
      <c r="F8" s="342">
        <v>5</v>
      </c>
      <c r="G8" s="342" t="s">
        <v>90</v>
      </c>
      <c r="H8" s="342">
        <v>7</v>
      </c>
      <c r="I8" s="342" t="s">
        <v>91</v>
      </c>
      <c r="J8" s="342" t="s">
        <v>92</v>
      </c>
      <c r="K8" s="343">
        <v>10</v>
      </c>
    </row>
    <row r="9" spans="2:11" ht="15.75" thickBot="1">
      <c r="B9" s="344"/>
      <c r="C9" s="345"/>
      <c r="D9" s="345"/>
      <c r="E9" s="346"/>
      <c r="F9" s="437">
        <f>SUM(F10:F40)</f>
        <v>78</v>
      </c>
      <c r="G9" s="438">
        <f>SUM(G10:G40)</f>
        <v>780000</v>
      </c>
      <c r="H9" s="437">
        <f>SUM(H10:H40)</f>
        <v>0</v>
      </c>
      <c r="I9" s="438">
        <f>SUM(I10:I40)</f>
        <v>0</v>
      </c>
      <c r="J9" s="438">
        <f>SUM(J10:J40)</f>
        <v>780000</v>
      </c>
      <c r="K9" s="347"/>
    </row>
    <row r="10" spans="2:11" ht="16.5" thickTop="1">
      <c r="B10" s="408">
        <v>1</v>
      </c>
      <c r="C10" s="473">
        <v>42242</v>
      </c>
      <c r="D10" s="348" t="s">
        <v>141</v>
      </c>
      <c r="E10" s="349" t="s">
        <v>50</v>
      </c>
      <c r="F10" s="349">
        <v>3</v>
      </c>
      <c r="G10" s="350">
        <f>F10*10000</f>
        <v>30000</v>
      </c>
      <c r="H10" s="349"/>
      <c r="I10" s="350">
        <f>H10*15000</f>
        <v>0</v>
      </c>
      <c r="J10" s="350">
        <f>G10+I10</f>
        <v>30000</v>
      </c>
      <c r="K10" s="351"/>
    </row>
    <row r="11" spans="2:11" ht="15.75">
      <c r="B11" s="409">
        <v>2</v>
      </c>
      <c r="C11" s="410">
        <v>42243</v>
      </c>
      <c r="D11" s="352" t="s">
        <v>142</v>
      </c>
      <c r="E11" s="353" t="s">
        <v>51</v>
      </c>
      <c r="F11" s="353"/>
      <c r="G11" s="354">
        <f>F11*10000</f>
        <v>0</v>
      </c>
      <c r="H11" s="353"/>
      <c r="I11" s="354">
        <f>H11*15000</f>
        <v>0</v>
      </c>
      <c r="J11" s="354">
        <f>G11+I11</f>
        <v>0</v>
      </c>
      <c r="K11" s="355"/>
    </row>
    <row r="12" spans="2:11" ht="15.75">
      <c r="B12" s="409">
        <v>3</v>
      </c>
      <c r="C12" s="410">
        <v>42244</v>
      </c>
      <c r="D12" s="352" t="s">
        <v>143</v>
      </c>
      <c r="E12" s="353" t="s">
        <v>51</v>
      </c>
      <c r="F12" s="353">
        <v>2</v>
      </c>
      <c r="G12" s="354">
        <f t="shared" ref="G12:G40" si="0">F12*10000</f>
        <v>20000</v>
      </c>
      <c r="H12" s="353"/>
      <c r="I12" s="354">
        <f t="shared" ref="I12:I40" si="1">H12*15000</f>
        <v>0</v>
      </c>
      <c r="J12" s="354">
        <f t="shared" ref="J12:J40" si="2">G12+I12</f>
        <v>20000</v>
      </c>
      <c r="K12" s="355"/>
    </row>
    <row r="13" spans="2:11" ht="15.75">
      <c r="B13" s="409">
        <v>4</v>
      </c>
      <c r="C13" s="410">
        <v>42245</v>
      </c>
      <c r="D13" s="352" t="s">
        <v>144</v>
      </c>
      <c r="E13" s="353" t="s">
        <v>51</v>
      </c>
      <c r="F13" s="356"/>
      <c r="G13" s="354">
        <f t="shared" si="0"/>
        <v>0</v>
      </c>
      <c r="H13" s="356"/>
      <c r="I13" s="354">
        <f t="shared" si="1"/>
        <v>0</v>
      </c>
      <c r="J13" s="354">
        <f t="shared" si="2"/>
        <v>0</v>
      </c>
      <c r="K13" s="357"/>
    </row>
    <row r="14" spans="2:11" ht="15.75">
      <c r="B14" s="409">
        <v>5</v>
      </c>
      <c r="C14" s="394">
        <v>42246</v>
      </c>
      <c r="D14" s="352" t="s">
        <v>145</v>
      </c>
      <c r="E14" s="353" t="s">
        <v>50</v>
      </c>
      <c r="F14" s="356">
        <v>6</v>
      </c>
      <c r="G14" s="354">
        <f t="shared" si="0"/>
        <v>60000</v>
      </c>
      <c r="H14" s="356"/>
      <c r="I14" s="354">
        <f t="shared" si="1"/>
        <v>0</v>
      </c>
      <c r="J14" s="354">
        <f t="shared" si="2"/>
        <v>60000</v>
      </c>
      <c r="K14" s="357"/>
    </row>
    <row r="15" spans="2:11" ht="15.75">
      <c r="B15" s="409">
        <v>6</v>
      </c>
      <c r="C15" s="410">
        <v>42247</v>
      </c>
      <c r="D15" s="352" t="s">
        <v>146</v>
      </c>
      <c r="E15" s="353" t="s">
        <v>50</v>
      </c>
      <c r="F15" s="356">
        <v>3</v>
      </c>
      <c r="G15" s="354">
        <f t="shared" si="0"/>
        <v>30000</v>
      </c>
      <c r="H15" s="356"/>
      <c r="I15" s="354">
        <f t="shared" si="1"/>
        <v>0</v>
      </c>
      <c r="J15" s="354">
        <f t="shared" si="2"/>
        <v>30000</v>
      </c>
      <c r="K15" s="358"/>
    </row>
    <row r="16" spans="2:11" ht="15.75">
      <c r="B16" s="409">
        <v>7</v>
      </c>
      <c r="C16" s="410">
        <v>42248</v>
      </c>
      <c r="D16" s="352" t="s">
        <v>147</v>
      </c>
      <c r="E16" s="353" t="s">
        <v>51</v>
      </c>
      <c r="F16" s="356">
        <v>1</v>
      </c>
      <c r="G16" s="354">
        <f t="shared" si="0"/>
        <v>10000</v>
      </c>
      <c r="H16" s="356"/>
      <c r="I16" s="354">
        <f t="shared" si="1"/>
        <v>0</v>
      </c>
      <c r="J16" s="354">
        <f t="shared" si="2"/>
        <v>10000</v>
      </c>
      <c r="K16" s="358"/>
    </row>
    <row r="17" spans="2:11" ht="15.75">
      <c r="B17" s="409">
        <v>8</v>
      </c>
      <c r="C17" s="410">
        <v>42249</v>
      </c>
      <c r="D17" s="352" t="s">
        <v>160</v>
      </c>
      <c r="E17" s="353" t="s">
        <v>51</v>
      </c>
      <c r="F17" s="356">
        <v>2</v>
      </c>
      <c r="G17" s="354">
        <f t="shared" si="0"/>
        <v>20000</v>
      </c>
      <c r="H17" s="356"/>
      <c r="I17" s="354">
        <f t="shared" si="1"/>
        <v>0</v>
      </c>
      <c r="J17" s="354">
        <f t="shared" si="2"/>
        <v>20000</v>
      </c>
      <c r="K17" s="358"/>
    </row>
    <row r="18" spans="2:11" ht="15.75">
      <c r="B18" s="409">
        <v>9</v>
      </c>
      <c r="C18" s="410">
        <v>42250</v>
      </c>
      <c r="D18" s="352" t="s">
        <v>161</v>
      </c>
      <c r="E18" s="353" t="s">
        <v>51</v>
      </c>
      <c r="F18" s="356"/>
      <c r="G18" s="354">
        <f t="shared" si="0"/>
        <v>0</v>
      </c>
      <c r="H18" s="356"/>
      <c r="I18" s="354">
        <f t="shared" si="1"/>
        <v>0</v>
      </c>
      <c r="J18" s="354">
        <f t="shared" si="2"/>
        <v>0</v>
      </c>
      <c r="K18" s="358"/>
    </row>
    <row r="19" spans="2:11" ht="15.75">
      <c r="B19" s="409">
        <v>10</v>
      </c>
      <c r="C19" s="410">
        <v>42251</v>
      </c>
      <c r="D19" s="352" t="s">
        <v>162</v>
      </c>
      <c r="E19" s="353" t="s">
        <v>51</v>
      </c>
      <c r="F19" s="356">
        <v>3</v>
      </c>
      <c r="G19" s="354">
        <f t="shared" si="0"/>
        <v>30000</v>
      </c>
      <c r="H19" s="356"/>
      <c r="I19" s="354">
        <f t="shared" si="1"/>
        <v>0</v>
      </c>
      <c r="J19" s="354">
        <f t="shared" si="2"/>
        <v>30000</v>
      </c>
      <c r="K19" s="358"/>
    </row>
    <row r="20" spans="2:11" ht="15.75">
      <c r="B20" s="409">
        <v>11</v>
      </c>
      <c r="C20" s="410">
        <v>42252</v>
      </c>
      <c r="D20" s="352" t="s">
        <v>163</v>
      </c>
      <c r="E20" s="353" t="s">
        <v>51</v>
      </c>
      <c r="F20" s="356">
        <v>2</v>
      </c>
      <c r="G20" s="354">
        <f t="shared" si="0"/>
        <v>20000</v>
      </c>
      <c r="H20" s="356"/>
      <c r="I20" s="354">
        <f t="shared" si="1"/>
        <v>0</v>
      </c>
      <c r="J20" s="354">
        <f t="shared" si="2"/>
        <v>20000</v>
      </c>
      <c r="K20" s="358"/>
    </row>
    <row r="21" spans="2:11" ht="15.75">
      <c r="B21" s="409">
        <v>12</v>
      </c>
      <c r="C21" s="394">
        <v>42253</v>
      </c>
      <c r="D21" s="352" t="s">
        <v>164</v>
      </c>
      <c r="E21" s="353" t="s">
        <v>51</v>
      </c>
      <c r="F21" s="356">
        <v>6</v>
      </c>
      <c r="G21" s="354">
        <f t="shared" si="0"/>
        <v>60000</v>
      </c>
      <c r="H21" s="356"/>
      <c r="I21" s="354">
        <f t="shared" si="1"/>
        <v>0</v>
      </c>
      <c r="J21" s="354">
        <f t="shared" si="2"/>
        <v>60000</v>
      </c>
      <c r="K21" s="358"/>
    </row>
    <row r="22" spans="2:11" ht="15.75">
      <c r="B22" s="409">
        <v>13</v>
      </c>
      <c r="C22" s="410">
        <v>42254</v>
      </c>
      <c r="D22" s="352" t="s">
        <v>165</v>
      </c>
      <c r="E22" s="353" t="s">
        <v>51</v>
      </c>
      <c r="F22" s="356">
        <v>2</v>
      </c>
      <c r="G22" s="354">
        <f t="shared" si="0"/>
        <v>20000</v>
      </c>
      <c r="H22" s="356"/>
      <c r="I22" s="354">
        <f t="shared" si="1"/>
        <v>0</v>
      </c>
      <c r="J22" s="354">
        <f t="shared" si="2"/>
        <v>20000</v>
      </c>
      <c r="K22" s="358"/>
    </row>
    <row r="23" spans="2:11" ht="15.75">
      <c r="B23" s="409">
        <v>14</v>
      </c>
      <c r="C23" s="410">
        <v>42255</v>
      </c>
      <c r="D23" s="352" t="s">
        <v>166</v>
      </c>
      <c r="E23" s="353" t="s">
        <v>51</v>
      </c>
      <c r="F23" s="356">
        <v>2</v>
      </c>
      <c r="G23" s="354">
        <f t="shared" si="0"/>
        <v>20000</v>
      </c>
      <c r="H23" s="356"/>
      <c r="I23" s="354">
        <f t="shared" si="1"/>
        <v>0</v>
      </c>
      <c r="J23" s="354">
        <f t="shared" si="2"/>
        <v>20000</v>
      </c>
      <c r="K23" s="358"/>
    </row>
    <row r="24" spans="2:11" ht="15.75">
      <c r="B24" s="409">
        <v>15</v>
      </c>
      <c r="C24" s="410">
        <v>42256</v>
      </c>
      <c r="D24" s="352" t="s">
        <v>198</v>
      </c>
      <c r="E24" s="353" t="s">
        <v>51</v>
      </c>
      <c r="F24" s="356">
        <v>2</v>
      </c>
      <c r="G24" s="354">
        <f t="shared" si="0"/>
        <v>20000</v>
      </c>
      <c r="H24" s="356"/>
      <c r="I24" s="354">
        <f t="shared" si="1"/>
        <v>0</v>
      </c>
      <c r="J24" s="354">
        <f t="shared" si="2"/>
        <v>20000</v>
      </c>
      <c r="K24" s="355"/>
    </row>
    <row r="25" spans="2:11" ht="15.75">
      <c r="B25" s="409">
        <v>16</v>
      </c>
      <c r="C25" s="410">
        <v>42257</v>
      </c>
      <c r="D25" s="352" t="s">
        <v>199</v>
      </c>
      <c r="E25" s="353" t="s">
        <v>51</v>
      </c>
      <c r="F25" s="356">
        <v>1</v>
      </c>
      <c r="G25" s="354">
        <f t="shared" si="0"/>
        <v>10000</v>
      </c>
      <c r="H25" s="356"/>
      <c r="I25" s="354">
        <f t="shared" si="1"/>
        <v>0</v>
      </c>
      <c r="J25" s="354">
        <f t="shared" si="2"/>
        <v>10000</v>
      </c>
      <c r="K25" s="355"/>
    </row>
    <row r="26" spans="2:11" s="224" customFormat="1" ht="15.75">
      <c r="B26" s="409">
        <v>17</v>
      </c>
      <c r="C26" s="410">
        <v>42258</v>
      </c>
      <c r="D26" s="352" t="s">
        <v>200</v>
      </c>
      <c r="E26" s="353" t="s">
        <v>51</v>
      </c>
      <c r="F26" s="356"/>
      <c r="G26" s="354">
        <f t="shared" si="0"/>
        <v>0</v>
      </c>
      <c r="H26" s="356"/>
      <c r="I26" s="354">
        <f t="shared" si="1"/>
        <v>0</v>
      </c>
      <c r="J26" s="354">
        <f t="shared" si="2"/>
        <v>0</v>
      </c>
      <c r="K26" s="358"/>
    </row>
    <row r="27" spans="2:11" ht="15.75">
      <c r="B27" s="409">
        <v>18</v>
      </c>
      <c r="C27" s="410">
        <v>42259</v>
      </c>
      <c r="D27" s="352" t="s">
        <v>201</v>
      </c>
      <c r="E27" s="353" t="s">
        <v>51</v>
      </c>
      <c r="F27" s="356">
        <v>1</v>
      </c>
      <c r="G27" s="354">
        <f t="shared" si="0"/>
        <v>10000</v>
      </c>
      <c r="H27" s="356"/>
      <c r="I27" s="354">
        <f t="shared" si="1"/>
        <v>0</v>
      </c>
      <c r="J27" s="354">
        <f t="shared" si="2"/>
        <v>10000</v>
      </c>
      <c r="K27" s="358"/>
    </row>
    <row r="28" spans="2:11" ht="15.75">
      <c r="B28" s="409">
        <v>19</v>
      </c>
      <c r="C28" s="394">
        <v>42260</v>
      </c>
      <c r="D28" s="352" t="s">
        <v>202</v>
      </c>
      <c r="E28" s="353" t="s">
        <v>51</v>
      </c>
      <c r="F28" s="356">
        <v>5</v>
      </c>
      <c r="G28" s="354">
        <f t="shared" si="0"/>
        <v>50000</v>
      </c>
      <c r="H28" s="356"/>
      <c r="I28" s="354">
        <f t="shared" si="1"/>
        <v>0</v>
      </c>
      <c r="J28" s="354">
        <f t="shared" si="2"/>
        <v>50000</v>
      </c>
      <c r="K28" s="358"/>
    </row>
    <row r="29" spans="2:11" ht="15.75">
      <c r="B29" s="409">
        <v>20</v>
      </c>
      <c r="C29" s="410">
        <v>42261</v>
      </c>
      <c r="D29" s="352" t="s">
        <v>203</v>
      </c>
      <c r="E29" s="353" t="s">
        <v>51</v>
      </c>
      <c r="F29" s="356">
        <v>1</v>
      </c>
      <c r="G29" s="354">
        <f t="shared" si="0"/>
        <v>10000</v>
      </c>
      <c r="H29" s="356"/>
      <c r="I29" s="354">
        <f t="shared" si="1"/>
        <v>0</v>
      </c>
      <c r="J29" s="354">
        <f t="shared" si="2"/>
        <v>10000</v>
      </c>
      <c r="K29" s="355"/>
    </row>
    <row r="30" spans="2:11" ht="15.75">
      <c r="B30" s="409">
        <v>21</v>
      </c>
      <c r="C30" s="410">
        <v>42262</v>
      </c>
      <c r="D30" s="352" t="s">
        <v>204</v>
      </c>
      <c r="E30" s="353" t="s">
        <v>51</v>
      </c>
      <c r="F30" s="356">
        <v>2</v>
      </c>
      <c r="G30" s="354">
        <f t="shared" si="0"/>
        <v>20000</v>
      </c>
      <c r="H30" s="356"/>
      <c r="I30" s="354">
        <f t="shared" si="1"/>
        <v>0</v>
      </c>
      <c r="J30" s="354">
        <f t="shared" si="2"/>
        <v>20000</v>
      </c>
      <c r="K30" s="355"/>
    </row>
    <row r="31" spans="2:11" ht="15.75">
      <c r="B31" s="409">
        <v>22</v>
      </c>
      <c r="C31" s="410">
        <v>42263</v>
      </c>
      <c r="D31" s="352" t="s">
        <v>203</v>
      </c>
      <c r="E31" s="353" t="s">
        <v>51</v>
      </c>
      <c r="F31" s="356">
        <v>6</v>
      </c>
      <c r="G31" s="354">
        <f t="shared" si="0"/>
        <v>60000</v>
      </c>
      <c r="H31" s="356"/>
      <c r="I31" s="354">
        <f t="shared" si="1"/>
        <v>0</v>
      </c>
      <c r="J31" s="354">
        <f t="shared" si="2"/>
        <v>60000</v>
      </c>
      <c r="K31" s="355"/>
    </row>
    <row r="32" spans="2:11" ht="15.75">
      <c r="B32" s="409">
        <v>23</v>
      </c>
      <c r="C32" s="410">
        <v>42264</v>
      </c>
      <c r="D32" s="352" t="s">
        <v>212</v>
      </c>
      <c r="E32" s="353" t="s">
        <v>51</v>
      </c>
      <c r="F32" s="356">
        <v>2</v>
      </c>
      <c r="G32" s="354">
        <f t="shared" si="0"/>
        <v>20000</v>
      </c>
      <c r="H32" s="356"/>
      <c r="I32" s="354">
        <f t="shared" si="1"/>
        <v>0</v>
      </c>
      <c r="J32" s="354">
        <f t="shared" si="2"/>
        <v>20000</v>
      </c>
      <c r="K32" s="355"/>
    </row>
    <row r="33" spans="2:11" ht="15.75">
      <c r="B33" s="409">
        <v>24</v>
      </c>
      <c r="C33" s="410">
        <v>42265</v>
      </c>
      <c r="D33" s="352" t="s">
        <v>223</v>
      </c>
      <c r="E33" s="353" t="s">
        <v>51</v>
      </c>
      <c r="F33" s="356">
        <v>2</v>
      </c>
      <c r="G33" s="354">
        <f t="shared" si="0"/>
        <v>20000</v>
      </c>
      <c r="H33" s="356"/>
      <c r="I33" s="354">
        <f t="shared" si="1"/>
        <v>0</v>
      </c>
      <c r="J33" s="354">
        <f t="shared" si="2"/>
        <v>20000</v>
      </c>
      <c r="K33" s="355"/>
    </row>
    <row r="34" spans="2:11" ht="15.75">
      <c r="B34" s="409">
        <v>25</v>
      </c>
      <c r="C34" s="410">
        <v>42266</v>
      </c>
      <c r="D34" s="352" t="s">
        <v>224</v>
      </c>
      <c r="E34" s="353" t="s">
        <v>51</v>
      </c>
      <c r="F34" s="356">
        <v>5</v>
      </c>
      <c r="G34" s="354">
        <f t="shared" si="0"/>
        <v>50000</v>
      </c>
      <c r="H34" s="356"/>
      <c r="I34" s="354">
        <f t="shared" si="1"/>
        <v>0</v>
      </c>
      <c r="J34" s="354">
        <f t="shared" si="2"/>
        <v>50000</v>
      </c>
      <c r="K34" s="355"/>
    </row>
    <row r="35" spans="2:11" ht="15.75">
      <c r="B35" s="409">
        <v>26</v>
      </c>
      <c r="C35" s="394">
        <v>42267</v>
      </c>
      <c r="D35" s="352" t="s">
        <v>226</v>
      </c>
      <c r="E35" s="353" t="s">
        <v>51</v>
      </c>
      <c r="F35" s="356">
        <v>8</v>
      </c>
      <c r="G35" s="354">
        <f t="shared" si="0"/>
        <v>80000</v>
      </c>
      <c r="H35" s="356"/>
      <c r="I35" s="354">
        <f t="shared" si="1"/>
        <v>0</v>
      </c>
      <c r="J35" s="354">
        <f t="shared" si="2"/>
        <v>80000</v>
      </c>
      <c r="K35" s="355"/>
    </row>
    <row r="36" spans="2:11" ht="15.75">
      <c r="B36" s="409">
        <v>27</v>
      </c>
      <c r="C36" s="410">
        <v>42268</v>
      </c>
      <c r="D36" s="352" t="s">
        <v>227</v>
      </c>
      <c r="E36" s="353" t="s">
        <v>51</v>
      </c>
      <c r="F36" s="356">
        <v>2</v>
      </c>
      <c r="G36" s="354">
        <f t="shared" si="0"/>
        <v>20000</v>
      </c>
      <c r="H36" s="106"/>
      <c r="I36" s="354">
        <f t="shared" si="1"/>
        <v>0</v>
      </c>
      <c r="J36" s="354">
        <f t="shared" si="2"/>
        <v>20000</v>
      </c>
      <c r="K36" s="158"/>
    </row>
    <row r="37" spans="2:11" ht="15.75">
      <c r="B37" s="409">
        <v>28</v>
      </c>
      <c r="C37" s="410">
        <v>42269</v>
      </c>
      <c r="D37" s="352" t="s">
        <v>225</v>
      </c>
      <c r="E37" s="353" t="s">
        <v>51</v>
      </c>
      <c r="F37" s="356">
        <v>4</v>
      </c>
      <c r="G37" s="354">
        <f t="shared" si="0"/>
        <v>40000</v>
      </c>
      <c r="H37" s="106"/>
      <c r="I37" s="354">
        <f t="shared" si="1"/>
        <v>0</v>
      </c>
      <c r="J37" s="354">
        <f t="shared" si="2"/>
        <v>40000</v>
      </c>
      <c r="K37" s="158"/>
    </row>
    <row r="38" spans="2:11" ht="15.75">
      <c r="B38" s="409">
        <v>29</v>
      </c>
      <c r="C38" s="410">
        <v>42270</v>
      </c>
      <c r="D38" s="352" t="s">
        <v>228</v>
      </c>
      <c r="E38" s="353" t="s">
        <v>51</v>
      </c>
      <c r="F38" s="103"/>
      <c r="G38" s="354">
        <f t="shared" si="0"/>
        <v>0</v>
      </c>
      <c r="H38" s="103"/>
      <c r="I38" s="354">
        <f t="shared" si="1"/>
        <v>0</v>
      </c>
      <c r="J38" s="354">
        <f t="shared" si="2"/>
        <v>0</v>
      </c>
      <c r="K38" s="158"/>
    </row>
    <row r="39" spans="2:11" ht="15.75">
      <c r="B39" s="409">
        <v>30</v>
      </c>
      <c r="C39" s="413">
        <v>42271</v>
      </c>
      <c r="D39" s="231" t="s">
        <v>206</v>
      </c>
      <c r="E39" s="103"/>
      <c r="F39" s="106"/>
      <c r="G39" s="354">
        <f t="shared" si="0"/>
        <v>0</v>
      </c>
      <c r="H39" s="106"/>
      <c r="I39" s="354">
        <f t="shared" si="1"/>
        <v>0</v>
      </c>
      <c r="J39" s="354">
        <f t="shared" si="2"/>
        <v>0</v>
      </c>
      <c r="K39" s="158"/>
    </row>
    <row r="40" spans="2:11" ht="16.5" thickBot="1">
      <c r="B40" s="414">
        <v>31</v>
      </c>
      <c r="C40" s="415">
        <v>42272</v>
      </c>
      <c r="D40" s="433" t="s">
        <v>229</v>
      </c>
      <c r="E40" s="267" t="s">
        <v>51</v>
      </c>
      <c r="F40" s="485">
        <v>5</v>
      </c>
      <c r="G40" s="359">
        <f t="shared" si="0"/>
        <v>50000</v>
      </c>
      <c r="H40" s="161"/>
      <c r="I40" s="359">
        <f t="shared" si="1"/>
        <v>0</v>
      </c>
      <c r="J40" s="359">
        <f t="shared" si="2"/>
        <v>50000</v>
      </c>
      <c r="K40" s="163"/>
    </row>
    <row r="41" spans="2:11" ht="15.75" thickTop="1">
      <c r="B41" s="411"/>
      <c r="C41" s="411"/>
    </row>
    <row r="43" spans="2:11" ht="16.5" thickBot="1">
      <c r="B43" s="414">
        <v>1</v>
      </c>
      <c r="C43" s="415">
        <v>42273</v>
      </c>
      <c r="D43" s="433" t="s">
        <v>233</v>
      </c>
      <c r="E43" s="267" t="s">
        <v>51</v>
      </c>
      <c r="F43" s="485">
        <v>5</v>
      </c>
      <c r="G43" s="359">
        <f t="shared" ref="G43" si="3">F43*10000</f>
        <v>50000</v>
      </c>
      <c r="H43" s="161"/>
      <c r="I43" s="359">
        <f t="shared" ref="I43" si="4">H43*15000</f>
        <v>0</v>
      </c>
      <c r="J43" s="359"/>
      <c r="K43" s="163"/>
    </row>
    <row r="44" spans="2:11" ht="15.75" thickTop="1"/>
  </sheetData>
  <mergeCells count="1">
    <mergeCell ref="B1:K1"/>
  </mergeCells>
  <printOptions horizontalCentered="1"/>
  <pageMargins left="0.45" right="0.45" top="0.5" bottom="0.5" header="0.3" footer="0.3"/>
  <pageSetup paperSize="9" scale="80" orientation="landscape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rgb="FF92D050"/>
  </sheetPr>
  <dimension ref="B1:P47"/>
  <sheetViews>
    <sheetView workbookViewId="0">
      <selection activeCell="P8" sqref="P8"/>
    </sheetView>
  </sheetViews>
  <sheetFormatPr defaultRowHeight="15"/>
  <cols>
    <col min="2" max="2" width="6.7109375" customWidth="1"/>
    <col min="4" max="4" width="44.28515625" customWidth="1"/>
    <col min="9" max="9" width="12.85546875" customWidth="1"/>
    <col min="10" max="10" width="12.28515625" customWidth="1"/>
    <col min="11" max="11" width="10.7109375" customWidth="1"/>
    <col min="13" max="13" width="12.140625" customWidth="1"/>
    <col min="15" max="15" width="11.28515625" customWidth="1"/>
    <col min="16" max="16" width="16.28515625" customWidth="1"/>
  </cols>
  <sheetData>
    <row r="1" spans="2:16">
      <c r="B1" s="547" t="s">
        <v>14</v>
      </c>
      <c r="C1" s="547"/>
      <c r="D1" s="547"/>
      <c r="E1" s="547"/>
      <c r="F1" s="547"/>
      <c r="G1" s="547"/>
      <c r="H1" s="547"/>
      <c r="I1" s="547"/>
      <c r="J1" s="547"/>
      <c r="K1" s="548"/>
      <c r="L1" s="547"/>
      <c r="M1" s="548"/>
      <c r="N1" s="549"/>
      <c r="O1" s="548"/>
      <c r="P1" s="548"/>
    </row>
    <row r="2" spans="2:16">
      <c r="B2" s="550" t="s">
        <v>103</v>
      </c>
      <c r="C2" s="550"/>
      <c r="D2" s="550"/>
      <c r="E2" s="79"/>
      <c r="F2" s="79"/>
      <c r="G2" s="79"/>
      <c r="H2" s="79"/>
      <c r="I2" s="80"/>
      <c r="J2" s="79"/>
      <c r="K2" s="80"/>
      <c r="L2" s="81"/>
      <c r="M2" s="80"/>
      <c r="N2" s="81"/>
      <c r="O2" s="80"/>
      <c r="P2" s="80"/>
    </row>
    <row r="3" spans="2:16">
      <c r="B3" s="82" t="s">
        <v>48</v>
      </c>
      <c r="C3" s="82"/>
      <c r="D3" s="82"/>
      <c r="E3" s="79"/>
      <c r="F3" s="79"/>
      <c r="G3" s="79"/>
      <c r="H3" s="79"/>
      <c r="I3" s="80"/>
      <c r="J3" s="79"/>
      <c r="K3" s="80"/>
      <c r="L3" s="81"/>
      <c r="M3" s="80"/>
      <c r="N3" s="81"/>
      <c r="O3" s="80"/>
      <c r="P3" s="80"/>
    </row>
    <row r="4" spans="2:16">
      <c r="B4" s="550" t="s">
        <v>40</v>
      </c>
      <c r="C4" s="550"/>
      <c r="D4" s="550"/>
      <c r="E4" s="79"/>
      <c r="F4" s="79"/>
      <c r="G4" s="79"/>
      <c r="H4" s="79"/>
      <c r="I4" s="80"/>
      <c r="J4" s="79"/>
      <c r="K4" s="80"/>
      <c r="L4" s="81"/>
      <c r="M4" s="80"/>
      <c r="N4" s="81"/>
      <c r="O4" s="80"/>
      <c r="P4" s="80"/>
    </row>
    <row r="5" spans="2:16" ht="15.75" thickBot="1">
      <c r="B5" s="360" t="s">
        <v>71</v>
      </c>
      <c r="C5" s="361"/>
      <c r="D5" s="304" t="s">
        <v>110</v>
      </c>
      <c r="E5" s="79"/>
      <c r="F5" s="79"/>
      <c r="G5" s="79"/>
      <c r="H5" s="79"/>
      <c r="I5" s="80"/>
      <c r="J5" s="79"/>
      <c r="K5" s="80"/>
      <c r="L5" s="81"/>
      <c r="M5" s="80"/>
      <c r="N5" s="81"/>
      <c r="O5" s="80"/>
      <c r="P5" s="83"/>
    </row>
    <row r="6" spans="2:16" ht="34.5" thickBot="1">
      <c r="B6" s="84" t="s">
        <v>1</v>
      </c>
      <c r="C6" s="84" t="s">
        <v>2</v>
      </c>
      <c r="D6" s="85" t="s">
        <v>3</v>
      </c>
      <c r="E6" s="84" t="s">
        <v>4</v>
      </c>
      <c r="F6" s="84" t="s">
        <v>18</v>
      </c>
      <c r="G6" s="86" t="s">
        <v>19</v>
      </c>
      <c r="H6" s="84" t="s">
        <v>20</v>
      </c>
      <c r="I6" s="87" t="s">
        <v>8</v>
      </c>
      <c r="J6" s="84" t="s">
        <v>9</v>
      </c>
      <c r="K6" s="87" t="s">
        <v>10</v>
      </c>
      <c r="L6" s="86" t="s">
        <v>21</v>
      </c>
      <c r="M6" s="87" t="s">
        <v>22</v>
      </c>
      <c r="N6" s="86" t="s">
        <v>23</v>
      </c>
      <c r="O6" s="87" t="s">
        <v>24</v>
      </c>
      <c r="P6" s="87" t="s">
        <v>11</v>
      </c>
    </row>
    <row r="7" spans="2:16" ht="15.75" thickBot="1">
      <c r="B7" s="88">
        <v>1</v>
      </c>
      <c r="C7" s="88">
        <v>2</v>
      </c>
      <c r="D7" s="88">
        <v>3</v>
      </c>
      <c r="E7" s="88">
        <v>4</v>
      </c>
      <c r="F7" s="88">
        <v>5</v>
      </c>
      <c r="G7" s="89">
        <v>6</v>
      </c>
      <c r="H7" s="88" t="s">
        <v>26</v>
      </c>
      <c r="I7" s="90" t="s">
        <v>44</v>
      </c>
      <c r="J7" s="88">
        <v>9</v>
      </c>
      <c r="K7" s="89">
        <v>10</v>
      </c>
      <c r="L7" s="89">
        <v>11</v>
      </c>
      <c r="M7" s="90" t="s">
        <v>27</v>
      </c>
      <c r="N7" s="89">
        <v>13</v>
      </c>
      <c r="O7" s="90" t="s">
        <v>28</v>
      </c>
      <c r="P7" s="90" t="s">
        <v>29</v>
      </c>
    </row>
    <row r="8" spans="2:16" ht="16.5" thickBot="1">
      <c r="B8" s="207"/>
      <c r="C8" s="207"/>
      <c r="D8" s="207"/>
      <c r="E8" s="207"/>
      <c r="F8" s="444">
        <f>SUBTOTAL(9,F9:F1006)</f>
        <v>49</v>
      </c>
      <c r="G8" s="452"/>
      <c r="H8" s="444">
        <f>SUBTOTAL(9,H9:H1006)</f>
        <v>1816</v>
      </c>
      <c r="I8" s="445">
        <f>SUBTOTAL(9,I9:I1024)</f>
        <v>908000</v>
      </c>
      <c r="J8" s="453"/>
      <c r="K8" s="445">
        <f>SUBTOTAL(9,K9:K1024)</f>
        <v>181200</v>
      </c>
      <c r="L8" s="444">
        <f>SUBTOTAL(9,L9:L1006)</f>
        <v>65.5</v>
      </c>
      <c r="M8" s="445">
        <f>SUBTOTAL(9,M9:M1024)</f>
        <v>655000</v>
      </c>
      <c r="N8" s="444">
        <f>SUBTOTAL(9,N9:N1006)</f>
        <v>7</v>
      </c>
      <c r="O8" s="445">
        <f>SUBTOTAL(9,O9:O1024)</f>
        <v>105000</v>
      </c>
      <c r="P8" s="508">
        <f>SUBTOTAL(9,P9:P1024)</f>
        <v>1849200</v>
      </c>
    </row>
    <row r="9" spans="2:16" ht="16.5" thickTop="1">
      <c r="B9" s="408">
        <v>1</v>
      </c>
      <c r="C9" s="473">
        <v>42242</v>
      </c>
      <c r="D9" s="506" t="s">
        <v>52</v>
      </c>
      <c r="E9" s="507" t="s">
        <v>51</v>
      </c>
      <c r="F9" s="194"/>
      <c r="G9" s="194"/>
      <c r="H9" s="209">
        <f t="shared" ref="H9:H46" si="0">F9*G9</f>
        <v>0</v>
      </c>
      <c r="I9" s="210">
        <f>H9*500</f>
        <v>0</v>
      </c>
      <c r="J9" s="194"/>
      <c r="K9" s="263"/>
      <c r="L9" s="194"/>
      <c r="M9" s="298">
        <f t="shared" ref="M9:M46" si="1">L9*10000</f>
        <v>0</v>
      </c>
      <c r="N9" s="194"/>
      <c r="O9" s="211">
        <f t="shared" ref="O9:O46" si="2">N9*15000</f>
        <v>0</v>
      </c>
      <c r="P9" s="422">
        <f t="shared" ref="P9:P46" si="3">I9+K9+M9+O9</f>
        <v>0</v>
      </c>
    </row>
    <row r="10" spans="2:16" ht="15.75">
      <c r="B10" s="409">
        <v>2</v>
      </c>
      <c r="C10" s="410">
        <v>42243</v>
      </c>
      <c r="D10" s="504" t="s">
        <v>52</v>
      </c>
      <c r="E10" s="505" t="s">
        <v>51</v>
      </c>
      <c r="F10" s="276"/>
      <c r="G10" s="143"/>
      <c r="H10" s="130">
        <f t="shared" si="0"/>
        <v>0</v>
      </c>
      <c r="I10" s="131">
        <f>H10*500</f>
        <v>0</v>
      </c>
      <c r="J10" s="143"/>
      <c r="K10" s="221"/>
      <c r="L10" s="143"/>
      <c r="M10" s="241">
        <f t="shared" si="1"/>
        <v>0</v>
      </c>
      <c r="N10" s="143"/>
      <c r="O10" s="91">
        <f t="shared" si="2"/>
        <v>0</v>
      </c>
      <c r="P10" s="423">
        <f t="shared" si="3"/>
        <v>0</v>
      </c>
    </row>
    <row r="11" spans="2:16" ht="15.75">
      <c r="B11" s="409">
        <v>3</v>
      </c>
      <c r="C11" s="410">
        <v>42244</v>
      </c>
      <c r="D11" s="236" t="s">
        <v>112</v>
      </c>
      <c r="E11" s="226" t="s">
        <v>113</v>
      </c>
      <c r="F11" s="143">
        <v>2</v>
      </c>
      <c r="G11" s="143">
        <v>30</v>
      </c>
      <c r="H11" s="130">
        <f t="shared" ref="H11:H30" si="4">F11*G11</f>
        <v>60</v>
      </c>
      <c r="I11" s="131">
        <f t="shared" ref="I11:I30" si="5">H11*500</f>
        <v>30000</v>
      </c>
      <c r="J11" s="143"/>
      <c r="K11" s="221"/>
      <c r="L11" s="143">
        <v>2</v>
      </c>
      <c r="M11" s="241">
        <f t="shared" si="1"/>
        <v>20000</v>
      </c>
      <c r="N11" s="143"/>
      <c r="O11" s="91">
        <f t="shared" ref="O11:O22" si="6">N11*15000</f>
        <v>0</v>
      </c>
      <c r="P11" s="423">
        <f t="shared" ref="P11:P22" si="7">I11+K11+M11+O11</f>
        <v>50000</v>
      </c>
    </row>
    <row r="12" spans="2:16" ht="15.75">
      <c r="B12" s="409">
        <v>4</v>
      </c>
      <c r="C12" s="410">
        <v>42245</v>
      </c>
      <c r="D12" s="236" t="s">
        <v>54</v>
      </c>
      <c r="E12" s="226" t="s">
        <v>50</v>
      </c>
      <c r="F12" s="143">
        <v>2</v>
      </c>
      <c r="G12" s="143">
        <v>46</v>
      </c>
      <c r="H12" s="130">
        <f t="shared" si="4"/>
        <v>92</v>
      </c>
      <c r="I12" s="131">
        <f t="shared" si="5"/>
        <v>46000</v>
      </c>
      <c r="J12" s="143"/>
      <c r="K12" s="221"/>
      <c r="L12" s="143">
        <v>1</v>
      </c>
      <c r="M12" s="241">
        <f t="shared" si="1"/>
        <v>10000</v>
      </c>
      <c r="N12" s="143"/>
      <c r="O12" s="91">
        <f t="shared" si="6"/>
        <v>0</v>
      </c>
      <c r="P12" s="423">
        <f t="shared" si="7"/>
        <v>56000</v>
      </c>
    </row>
    <row r="13" spans="2:16" ht="15.75">
      <c r="B13" s="515">
        <v>5</v>
      </c>
      <c r="C13" s="394">
        <v>42246</v>
      </c>
      <c r="D13" s="236" t="s">
        <v>112</v>
      </c>
      <c r="E13" s="226" t="s">
        <v>113</v>
      </c>
      <c r="F13" s="143">
        <v>2</v>
      </c>
      <c r="G13" s="143">
        <v>30</v>
      </c>
      <c r="H13" s="130">
        <f t="shared" si="4"/>
        <v>60</v>
      </c>
      <c r="I13" s="131">
        <f t="shared" si="5"/>
        <v>30000</v>
      </c>
      <c r="J13" s="143"/>
      <c r="K13" s="221"/>
      <c r="L13" s="143"/>
      <c r="M13" s="241">
        <f t="shared" si="1"/>
        <v>0</v>
      </c>
      <c r="N13" s="143"/>
      <c r="O13" s="91">
        <f t="shared" si="6"/>
        <v>0</v>
      </c>
      <c r="P13" s="423">
        <f t="shared" si="7"/>
        <v>30000</v>
      </c>
    </row>
    <row r="14" spans="2:16" ht="15.75">
      <c r="B14" s="517"/>
      <c r="C14" s="394">
        <v>42246</v>
      </c>
      <c r="D14" s="236" t="s">
        <v>54</v>
      </c>
      <c r="E14" s="226" t="s">
        <v>50</v>
      </c>
      <c r="F14" s="143">
        <v>1</v>
      </c>
      <c r="G14" s="143">
        <v>46</v>
      </c>
      <c r="H14" s="130">
        <f t="shared" si="4"/>
        <v>46</v>
      </c>
      <c r="I14" s="131">
        <f t="shared" si="5"/>
        <v>23000</v>
      </c>
      <c r="J14" s="143"/>
      <c r="K14" s="221"/>
      <c r="L14" s="143">
        <v>4</v>
      </c>
      <c r="M14" s="241">
        <f t="shared" si="1"/>
        <v>40000</v>
      </c>
      <c r="N14" s="143"/>
      <c r="O14" s="91">
        <f t="shared" si="6"/>
        <v>0</v>
      </c>
      <c r="P14" s="423">
        <f t="shared" si="7"/>
        <v>63000</v>
      </c>
    </row>
    <row r="15" spans="2:16" ht="15.75">
      <c r="B15" s="409">
        <v>6</v>
      </c>
      <c r="C15" s="410">
        <v>42247</v>
      </c>
      <c r="D15" s="236" t="s">
        <v>136</v>
      </c>
      <c r="E15" s="226" t="s">
        <v>113</v>
      </c>
      <c r="F15" s="143">
        <v>1</v>
      </c>
      <c r="G15" s="143">
        <v>30</v>
      </c>
      <c r="H15" s="130">
        <f t="shared" si="4"/>
        <v>30</v>
      </c>
      <c r="I15" s="131">
        <f t="shared" si="5"/>
        <v>15000</v>
      </c>
      <c r="J15" s="143"/>
      <c r="K15" s="221"/>
      <c r="L15" s="143">
        <v>1</v>
      </c>
      <c r="M15" s="241">
        <f t="shared" si="1"/>
        <v>10000</v>
      </c>
      <c r="N15" s="143"/>
      <c r="O15" s="91">
        <f t="shared" si="6"/>
        <v>0</v>
      </c>
      <c r="P15" s="423">
        <f t="shared" si="7"/>
        <v>25000</v>
      </c>
    </row>
    <row r="16" spans="2:16" ht="15.75">
      <c r="B16" s="515">
        <v>7</v>
      </c>
      <c r="C16" s="410">
        <v>42248</v>
      </c>
      <c r="D16" s="236" t="s">
        <v>112</v>
      </c>
      <c r="E16" s="226" t="s">
        <v>113</v>
      </c>
      <c r="F16" s="143">
        <v>2</v>
      </c>
      <c r="G16" s="143">
        <v>30</v>
      </c>
      <c r="H16" s="130">
        <f t="shared" si="4"/>
        <v>60</v>
      </c>
      <c r="I16" s="131">
        <f t="shared" si="5"/>
        <v>30000</v>
      </c>
      <c r="J16" s="143"/>
      <c r="K16" s="221"/>
      <c r="L16" s="143"/>
      <c r="M16" s="241">
        <f t="shared" si="1"/>
        <v>0</v>
      </c>
      <c r="N16" s="143"/>
      <c r="O16" s="91">
        <f t="shared" si="6"/>
        <v>0</v>
      </c>
      <c r="P16" s="423">
        <f t="shared" si="7"/>
        <v>30000</v>
      </c>
    </row>
    <row r="17" spans="2:16" ht="15.75">
      <c r="B17" s="517"/>
      <c r="C17" s="410">
        <v>42248</v>
      </c>
      <c r="D17" s="236" t="s">
        <v>54</v>
      </c>
      <c r="E17" s="226" t="s">
        <v>50</v>
      </c>
      <c r="F17" s="143">
        <v>2</v>
      </c>
      <c r="G17" s="143">
        <v>46</v>
      </c>
      <c r="H17" s="130">
        <f t="shared" si="4"/>
        <v>92</v>
      </c>
      <c r="I17" s="131">
        <f t="shared" si="5"/>
        <v>46000</v>
      </c>
      <c r="J17" s="143"/>
      <c r="K17" s="221"/>
      <c r="L17" s="143">
        <v>2</v>
      </c>
      <c r="M17" s="241">
        <f t="shared" si="1"/>
        <v>20000</v>
      </c>
      <c r="N17" s="143"/>
      <c r="O17" s="91">
        <f t="shared" si="6"/>
        <v>0</v>
      </c>
      <c r="P17" s="423">
        <f t="shared" si="7"/>
        <v>66000</v>
      </c>
    </row>
    <row r="18" spans="2:16" ht="15.75">
      <c r="B18" s="515">
        <v>8</v>
      </c>
      <c r="C18" s="410">
        <v>42249</v>
      </c>
      <c r="D18" s="236" t="s">
        <v>54</v>
      </c>
      <c r="E18" s="226" t="s">
        <v>50</v>
      </c>
      <c r="F18" s="143">
        <v>2</v>
      </c>
      <c r="G18" s="143">
        <v>46</v>
      </c>
      <c r="H18" s="130">
        <f t="shared" si="4"/>
        <v>92</v>
      </c>
      <c r="I18" s="131">
        <f t="shared" si="5"/>
        <v>46000</v>
      </c>
      <c r="J18" s="143"/>
      <c r="K18" s="221"/>
      <c r="L18" s="143"/>
      <c r="M18" s="241">
        <f t="shared" si="1"/>
        <v>0</v>
      </c>
      <c r="N18" s="143"/>
      <c r="O18" s="91">
        <f t="shared" si="6"/>
        <v>0</v>
      </c>
      <c r="P18" s="423">
        <f t="shared" si="7"/>
        <v>46000</v>
      </c>
    </row>
    <row r="19" spans="2:16" ht="15.75">
      <c r="B19" s="517"/>
      <c r="C19" s="410">
        <v>42249</v>
      </c>
      <c r="D19" s="236" t="s">
        <v>135</v>
      </c>
      <c r="E19" s="226" t="s">
        <v>51</v>
      </c>
      <c r="F19" s="143">
        <v>2</v>
      </c>
      <c r="G19" s="143"/>
      <c r="H19" s="130">
        <f t="shared" si="4"/>
        <v>0</v>
      </c>
      <c r="I19" s="131">
        <f t="shared" si="5"/>
        <v>0</v>
      </c>
      <c r="J19" s="143" t="s">
        <v>117</v>
      </c>
      <c r="K19" s="221">
        <v>35000</v>
      </c>
      <c r="L19" s="143">
        <v>5</v>
      </c>
      <c r="M19" s="241">
        <f t="shared" si="1"/>
        <v>50000</v>
      </c>
      <c r="N19" s="143"/>
      <c r="O19" s="91">
        <f t="shared" si="6"/>
        <v>0</v>
      </c>
      <c r="P19" s="423">
        <f t="shared" si="7"/>
        <v>85000</v>
      </c>
    </row>
    <row r="20" spans="2:16" ht="15.75">
      <c r="B20" s="409">
        <v>9</v>
      </c>
      <c r="C20" s="410">
        <v>42250</v>
      </c>
      <c r="D20" s="243" t="s">
        <v>137</v>
      </c>
      <c r="E20" s="227" t="s">
        <v>51</v>
      </c>
      <c r="F20" s="143"/>
      <c r="G20" s="255"/>
      <c r="H20" s="130">
        <f t="shared" si="4"/>
        <v>0</v>
      </c>
      <c r="I20" s="131">
        <f t="shared" si="5"/>
        <v>0</v>
      </c>
      <c r="J20" s="143"/>
      <c r="K20" s="221"/>
      <c r="L20" s="143"/>
      <c r="M20" s="241">
        <f t="shared" si="1"/>
        <v>0</v>
      </c>
      <c r="N20" s="143"/>
      <c r="O20" s="91">
        <f t="shared" si="6"/>
        <v>0</v>
      </c>
      <c r="P20" s="423">
        <f t="shared" si="7"/>
        <v>0</v>
      </c>
    </row>
    <row r="21" spans="2:16" ht="15.75">
      <c r="B21" s="409">
        <v>10</v>
      </c>
      <c r="C21" s="410">
        <v>42251</v>
      </c>
      <c r="D21" s="243" t="s">
        <v>137</v>
      </c>
      <c r="E21" s="227" t="s">
        <v>51</v>
      </c>
      <c r="F21" s="227"/>
      <c r="G21" s="143"/>
      <c r="H21" s="130">
        <f t="shared" si="4"/>
        <v>0</v>
      </c>
      <c r="I21" s="131">
        <f t="shared" si="5"/>
        <v>0</v>
      </c>
      <c r="J21" s="142"/>
      <c r="K21" s="221"/>
      <c r="L21" s="143"/>
      <c r="M21" s="241">
        <f t="shared" si="1"/>
        <v>0</v>
      </c>
      <c r="N21" s="143"/>
      <c r="O21" s="91">
        <f t="shared" si="6"/>
        <v>0</v>
      </c>
      <c r="P21" s="423">
        <f t="shared" si="7"/>
        <v>0</v>
      </c>
    </row>
    <row r="22" spans="2:16" ht="15.75">
      <c r="B22" s="409">
        <v>11</v>
      </c>
      <c r="C22" s="410">
        <v>42252</v>
      </c>
      <c r="D22" s="236" t="s">
        <v>112</v>
      </c>
      <c r="E22" s="226" t="s">
        <v>113</v>
      </c>
      <c r="F22" s="143">
        <v>2</v>
      </c>
      <c r="G22" s="143">
        <v>30</v>
      </c>
      <c r="H22" s="130">
        <f t="shared" si="4"/>
        <v>60</v>
      </c>
      <c r="I22" s="131">
        <f t="shared" si="5"/>
        <v>30000</v>
      </c>
      <c r="J22" s="143"/>
      <c r="K22" s="221"/>
      <c r="L22" s="143">
        <v>2</v>
      </c>
      <c r="M22" s="241">
        <f t="shared" si="1"/>
        <v>20000</v>
      </c>
      <c r="N22" s="143"/>
      <c r="O22" s="91">
        <f t="shared" si="6"/>
        <v>0</v>
      </c>
      <c r="P22" s="423">
        <f t="shared" si="7"/>
        <v>50000</v>
      </c>
    </row>
    <row r="23" spans="2:16" ht="15.75">
      <c r="B23" s="515">
        <v>12</v>
      </c>
      <c r="C23" s="394">
        <v>42253</v>
      </c>
      <c r="D23" s="236" t="s">
        <v>54</v>
      </c>
      <c r="E23" s="226" t="s">
        <v>50</v>
      </c>
      <c r="F23" s="143">
        <v>1</v>
      </c>
      <c r="G23" s="143">
        <v>46</v>
      </c>
      <c r="H23" s="130">
        <f t="shared" si="4"/>
        <v>46</v>
      </c>
      <c r="I23" s="131">
        <f t="shared" si="5"/>
        <v>23000</v>
      </c>
      <c r="J23" s="143"/>
      <c r="K23" s="221"/>
      <c r="L23" s="143"/>
      <c r="M23" s="241">
        <f t="shared" si="1"/>
        <v>0</v>
      </c>
      <c r="N23" s="143"/>
      <c r="O23" s="91">
        <f t="shared" ref="O23:O45" si="8">N23*15000</f>
        <v>0</v>
      </c>
      <c r="P23" s="423">
        <f t="shared" ref="P23:P45" si="9">I23+K23+M23+O23</f>
        <v>23000</v>
      </c>
    </row>
    <row r="24" spans="2:16" ht="15.75">
      <c r="B24" s="517"/>
      <c r="C24" s="394">
        <v>42253</v>
      </c>
      <c r="D24" s="236" t="s">
        <v>135</v>
      </c>
      <c r="E24" s="226" t="s">
        <v>51</v>
      </c>
      <c r="F24" s="143">
        <v>3</v>
      </c>
      <c r="G24" s="143"/>
      <c r="H24" s="130">
        <f t="shared" si="4"/>
        <v>0</v>
      </c>
      <c r="I24" s="131">
        <f t="shared" si="5"/>
        <v>0</v>
      </c>
      <c r="J24" s="143" t="s">
        <v>117</v>
      </c>
      <c r="K24" s="221">
        <v>35000</v>
      </c>
      <c r="L24" s="143">
        <v>8</v>
      </c>
      <c r="M24" s="241">
        <f t="shared" si="1"/>
        <v>80000</v>
      </c>
      <c r="N24" s="143"/>
      <c r="O24" s="91">
        <f t="shared" si="8"/>
        <v>0</v>
      </c>
      <c r="P24" s="423">
        <f t="shared" si="9"/>
        <v>115000</v>
      </c>
    </row>
    <row r="25" spans="2:16" ht="15.75">
      <c r="B25" s="515">
        <v>13</v>
      </c>
      <c r="C25" s="410">
        <v>42254</v>
      </c>
      <c r="D25" s="236" t="s">
        <v>54</v>
      </c>
      <c r="E25" s="226" t="s">
        <v>50</v>
      </c>
      <c r="F25" s="143">
        <v>2</v>
      </c>
      <c r="G25" s="143">
        <v>46</v>
      </c>
      <c r="H25" s="130">
        <f t="shared" si="4"/>
        <v>92</v>
      </c>
      <c r="I25" s="131">
        <f t="shared" si="5"/>
        <v>46000</v>
      </c>
      <c r="J25" s="143"/>
      <c r="K25" s="221"/>
      <c r="L25" s="143"/>
      <c r="M25" s="241">
        <f t="shared" si="1"/>
        <v>0</v>
      </c>
      <c r="N25" s="143"/>
      <c r="O25" s="91">
        <f t="shared" si="8"/>
        <v>0</v>
      </c>
      <c r="P25" s="423">
        <f t="shared" si="9"/>
        <v>46000</v>
      </c>
    </row>
    <row r="26" spans="2:16" ht="15.75">
      <c r="B26" s="517"/>
      <c r="C26" s="410">
        <v>42254</v>
      </c>
      <c r="D26" s="236" t="s">
        <v>112</v>
      </c>
      <c r="E26" s="226" t="s">
        <v>113</v>
      </c>
      <c r="F26" s="143">
        <v>2</v>
      </c>
      <c r="G26" s="143">
        <v>30</v>
      </c>
      <c r="H26" s="130">
        <f t="shared" si="4"/>
        <v>60</v>
      </c>
      <c r="I26" s="131">
        <f t="shared" si="5"/>
        <v>30000</v>
      </c>
      <c r="J26" s="143"/>
      <c r="K26" s="221"/>
      <c r="L26" s="143"/>
      <c r="M26" s="241">
        <f t="shared" si="1"/>
        <v>0</v>
      </c>
      <c r="N26" s="143"/>
      <c r="O26" s="91">
        <f t="shared" si="8"/>
        <v>0</v>
      </c>
      <c r="P26" s="423">
        <f t="shared" si="9"/>
        <v>30000</v>
      </c>
    </row>
    <row r="27" spans="2:16" ht="15.75">
      <c r="B27" s="515">
        <v>14</v>
      </c>
      <c r="C27" s="410">
        <v>42255</v>
      </c>
      <c r="D27" s="236" t="s">
        <v>139</v>
      </c>
      <c r="E27" s="226" t="s">
        <v>51</v>
      </c>
      <c r="F27" s="143">
        <v>1</v>
      </c>
      <c r="G27" s="255"/>
      <c r="H27" s="130">
        <f t="shared" si="4"/>
        <v>0</v>
      </c>
      <c r="I27" s="131">
        <f t="shared" si="5"/>
        <v>0</v>
      </c>
      <c r="J27" s="143" t="s">
        <v>140</v>
      </c>
      <c r="K27" s="221">
        <f>F27*10000</f>
        <v>10000</v>
      </c>
      <c r="L27" s="143"/>
      <c r="M27" s="241">
        <f t="shared" si="1"/>
        <v>0</v>
      </c>
      <c r="N27" s="143"/>
      <c r="O27" s="91">
        <f t="shared" si="8"/>
        <v>0</v>
      </c>
      <c r="P27" s="423">
        <f t="shared" si="9"/>
        <v>10000</v>
      </c>
    </row>
    <row r="28" spans="2:16" ht="15.75">
      <c r="B28" s="517"/>
      <c r="C28" s="410">
        <v>42255</v>
      </c>
      <c r="D28" s="236" t="s">
        <v>114</v>
      </c>
      <c r="E28" s="226" t="s">
        <v>50</v>
      </c>
      <c r="F28" s="143">
        <v>1</v>
      </c>
      <c r="G28" s="143">
        <v>46</v>
      </c>
      <c r="H28" s="130">
        <f t="shared" si="4"/>
        <v>46</v>
      </c>
      <c r="I28" s="131">
        <f t="shared" si="5"/>
        <v>23000</v>
      </c>
      <c r="J28" s="143">
        <v>200</v>
      </c>
      <c r="K28" s="221">
        <f>J28*H28</f>
        <v>9200</v>
      </c>
      <c r="L28" s="143">
        <v>7</v>
      </c>
      <c r="M28" s="241">
        <f t="shared" si="1"/>
        <v>70000</v>
      </c>
      <c r="N28" s="143"/>
      <c r="O28" s="91">
        <f t="shared" si="8"/>
        <v>0</v>
      </c>
      <c r="P28" s="423">
        <f t="shared" si="9"/>
        <v>102200</v>
      </c>
    </row>
    <row r="29" spans="2:16" ht="15.75">
      <c r="B29" s="409">
        <v>15</v>
      </c>
      <c r="C29" s="410">
        <v>42256</v>
      </c>
      <c r="D29" s="236" t="s">
        <v>114</v>
      </c>
      <c r="E29" s="226" t="s">
        <v>50</v>
      </c>
      <c r="F29" s="143">
        <v>1</v>
      </c>
      <c r="G29" s="143">
        <v>46</v>
      </c>
      <c r="H29" s="130">
        <f t="shared" si="4"/>
        <v>46</v>
      </c>
      <c r="I29" s="131">
        <f t="shared" si="5"/>
        <v>23000</v>
      </c>
      <c r="J29" s="143">
        <v>200</v>
      </c>
      <c r="K29" s="221">
        <f>J29*H29</f>
        <v>9200</v>
      </c>
      <c r="L29" s="143">
        <v>1.5</v>
      </c>
      <c r="M29" s="241">
        <f t="shared" si="1"/>
        <v>15000</v>
      </c>
      <c r="N29" s="143"/>
      <c r="O29" s="91">
        <f t="shared" si="8"/>
        <v>0</v>
      </c>
      <c r="P29" s="423">
        <f t="shared" si="9"/>
        <v>47200</v>
      </c>
    </row>
    <row r="30" spans="2:16" ht="15.75">
      <c r="B30" s="409">
        <v>16</v>
      </c>
      <c r="C30" s="410">
        <v>42257</v>
      </c>
      <c r="D30" s="236" t="s">
        <v>54</v>
      </c>
      <c r="E30" s="226" t="s">
        <v>50</v>
      </c>
      <c r="F30" s="143">
        <v>2</v>
      </c>
      <c r="G30" s="143">
        <v>46</v>
      </c>
      <c r="H30" s="130">
        <f t="shared" si="4"/>
        <v>92</v>
      </c>
      <c r="I30" s="131">
        <f t="shared" si="5"/>
        <v>46000</v>
      </c>
      <c r="J30" s="143"/>
      <c r="K30" s="221"/>
      <c r="L30" s="143"/>
      <c r="M30" s="241">
        <f t="shared" si="1"/>
        <v>0</v>
      </c>
      <c r="N30" s="143"/>
      <c r="O30" s="91">
        <f t="shared" si="8"/>
        <v>0</v>
      </c>
      <c r="P30" s="423">
        <f t="shared" si="9"/>
        <v>46000</v>
      </c>
    </row>
    <row r="31" spans="2:16" ht="15.75">
      <c r="B31" s="409">
        <v>17</v>
      </c>
      <c r="C31" s="410">
        <v>42258</v>
      </c>
      <c r="D31" s="236" t="s">
        <v>114</v>
      </c>
      <c r="E31" s="226" t="s">
        <v>50</v>
      </c>
      <c r="F31" s="143">
        <v>2</v>
      </c>
      <c r="G31" s="143">
        <v>46</v>
      </c>
      <c r="H31" s="130">
        <f t="shared" ref="H31:H35" si="10">F31*G31</f>
        <v>92</v>
      </c>
      <c r="I31" s="131">
        <f t="shared" ref="I31:I35" si="11">H31*500</f>
        <v>46000</v>
      </c>
      <c r="J31" s="143">
        <v>200</v>
      </c>
      <c r="K31" s="221">
        <f>J31*H31</f>
        <v>18400</v>
      </c>
      <c r="L31" s="143">
        <v>5</v>
      </c>
      <c r="M31" s="241">
        <f t="shared" si="1"/>
        <v>50000</v>
      </c>
      <c r="N31" s="143">
        <v>2</v>
      </c>
      <c r="O31" s="91">
        <f t="shared" si="8"/>
        <v>30000</v>
      </c>
      <c r="P31" s="423">
        <f t="shared" si="9"/>
        <v>144400</v>
      </c>
    </row>
    <row r="32" spans="2:16" ht="15.75">
      <c r="B32" s="409">
        <v>18</v>
      </c>
      <c r="C32" s="410">
        <v>42259</v>
      </c>
      <c r="D32" s="236" t="s">
        <v>114</v>
      </c>
      <c r="E32" s="226" t="s">
        <v>50</v>
      </c>
      <c r="F32" s="143">
        <v>1</v>
      </c>
      <c r="G32" s="143">
        <v>46</v>
      </c>
      <c r="H32" s="130">
        <f t="shared" ref="H32" si="12">F32*G32</f>
        <v>46</v>
      </c>
      <c r="I32" s="131">
        <f t="shared" ref="I32" si="13">H32*500</f>
        <v>23000</v>
      </c>
      <c r="J32" s="143">
        <v>200</v>
      </c>
      <c r="K32" s="221">
        <f>J32*H32</f>
        <v>9200</v>
      </c>
      <c r="L32" s="143"/>
      <c r="M32" s="241">
        <f t="shared" si="1"/>
        <v>0</v>
      </c>
      <c r="N32" s="143"/>
      <c r="O32" s="91">
        <f t="shared" si="8"/>
        <v>0</v>
      </c>
      <c r="P32" s="423">
        <f t="shared" si="9"/>
        <v>32200</v>
      </c>
    </row>
    <row r="33" spans="2:16" ht="15.75">
      <c r="B33" s="409">
        <v>19</v>
      </c>
      <c r="C33" s="394">
        <v>42260</v>
      </c>
      <c r="D33" s="236" t="s">
        <v>54</v>
      </c>
      <c r="E33" s="226" t="s">
        <v>50</v>
      </c>
      <c r="F33" s="143">
        <v>2</v>
      </c>
      <c r="G33" s="143">
        <v>46</v>
      </c>
      <c r="H33" s="130">
        <f t="shared" si="10"/>
        <v>92</v>
      </c>
      <c r="I33" s="131">
        <f t="shared" si="11"/>
        <v>46000</v>
      </c>
      <c r="J33" s="425"/>
      <c r="K33" s="426"/>
      <c r="L33" s="143">
        <v>5</v>
      </c>
      <c r="M33" s="241">
        <f t="shared" si="1"/>
        <v>50000</v>
      </c>
      <c r="N33" s="143"/>
      <c r="O33" s="91">
        <f t="shared" si="8"/>
        <v>0</v>
      </c>
      <c r="P33" s="423">
        <f t="shared" si="9"/>
        <v>96000</v>
      </c>
    </row>
    <row r="34" spans="2:16" ht="15.75">
      <c r="B34" s="409">
        <v>20</v>
      </c>
      <c r="C34" s="410">
        <v>42261</v>
      </c>
      <c r="D34" s="236" t="s">
        <v>53</v>
      </c>
      <c r="E34" s="226" t="s">
        <v>50</v>
      </c>
      <c r="F34" s="143">
        <v>2</v>
      </c>
      <c r="G34" s="143">
        <v>46</v>
      </c>
      <c r="H34" s="130">
        <f t="shared" si="10"/>
        <v>92</v>
      </c>
      <c r="I34" s="131">
        <f t="shared" si="11"/>
        <v>46000</v>
      </c>
      <c r="J34" s="143"/>
      <c r="K34" s="221"/>
      <c r="L34" s="143"/>
      <c r="M34" s="241">
        <f t="shared" si="1"/>
        <v>0</v>
      </c>
      <c r="N34" s="143"/>
      <c r="O34" s="91">
        <f t="shared" si="8"/>
        <v>0</v>
      </c>
      <c r="P34" s="423">
        <f t="shared" si="9"/>
        <v>46000</v>
      </c>
    </row>
    <row r="35" spans="2:16" ht="15.75">
      <c r="B35" s="409">
        <v>21</v>
      </c>
      <c r="C35" s="410">
        <v>42262</v>
      </c>
      <c r="D35" s="236" t="s">
        <v>112</v>
      </c>
      <c r="E35" s="226" t="s">
        <v>113</v>
      </c>
      <c r="F35" s="143">
        <v>2</v>
      </c>
      <c r="G35" s="143">
        <v>30</v>
      </c>
      <c r="H35" s="130">
        <f t="shared" si="10"/>
        <v>60</v>
      </c>
      <c r="I35" s="131">
        <f t="shared" si="11"/>
        <v>30000</v>
      </c>
      <c r="J35" s="143"/>
      <c r="K35" s="221"/>
      <c r="L35" s="143">
        <v>1</v>
      </c>
      <c r="M35" s="241">
        <f t="shared" si="1"/>
        <v>10000</v>
      </c>
      <c r="N35" s="143"/>
      <c r="O35" s="91">
        <f t="shared" si="8"/>
        <v>0</v>
      </c>
      <c r="P35" s="423">
        <f t="shared" si="9"/>
        <v>40000</v>
      </c>
    </row>
    <row r="36" spans="2:16" ht="15.75">
      <c r="B36" s="409">
        <v>22</v>
      </c>
      <c r="C36" s="410">
        <v>42263</v>
      </c>
      <c r="D36" s="236" t="s">
        <v>220</v>
      </c>
      <c r="E36" s="226" t="s">
        <v>155</v>
      </c>
      <c r="F36" s="143">
        <v>1</v>
      </c>
      <c r="G36" s="143">
        <v>69</v>
      </c>
      <c r="H36" s="130">
        <f t="shared" ref="H36:H45" si="14">F36*G36</f>
        <v>69</v>
      </c>
      <c r="I36" s="131">
        <f t="shared" ref="I36:I45" si="15">H36*500</f>
        <v>34500</v>
      </c>
      <c r="J36" s="143">
        <v>200</v>
      </c>
      <c r="K36" s="221">
        <f>J36*H36</f>
        <v>13800</v>
      </c>
      <c r="L36" s="143">
        <v>6</v>
      </c>
      <c r="M36" s="241">
        <f t="shared" si="1"/>
        <v>60000</v>
      </c>
      <c r="N36" s="143"/>
      <c r="O36" s="91">
        <f t="shared" si="8"/>
        <v>0</v>
      </c>
      <c r="P36" s="423">
        <f t="shared" si="9"/>
        <v>108300</v>
      </c>
    </row>
    <row r="37" spans="2:16" ht="15.75">
      <c r="B37" s="409">
        <v>23</v>
      </c>
      <c r="C37" s="410">
        <v>42264</v>
      </c>
      <c r="D37" s="236" t="s">
        <v>53</v>
      </c>
      <c r="E37" s="226" t="s">
        <v>50</v>
      </c>
      <c r="F37" s="143">
        <v>2</v>
      </c>
      <c r="G37" s="143">
        <v>46</v>
      </c>
      <c r="H37" s="130">
        <f t="shared" si="14"/>
        <v>92</v>
      </c>
      <c r="I37" s="131">
        <f t="shared" si="15"/>
        <v>46000</v>
      </c>
      <c r="J37" s="143"/>
      <c r="K37" s="221"/>
      <c r="L37" s="143"/>
      <c r="M37" s="241">
        <f t="shared" si="1"/>
        <v>0</v>
      </c>
      <c r="N37" s="143"/>
      <c r="O37" s="91">
        <f t="shared" si="8"/>
        <v>0</v>
      </c>
      <c r="P37" s="423">
        <f t="shared" si="9"/>
        <v>46000</v>
      </c>
    </row>
    <row r="38" spans="2:16" ht="15.75">
      <c r="B38" s="409">
        <v>24</v>
      </c>
      <c r="C38" s="410">
        <v>42265</v>
      </c>
      <c r="D38" s="236" t="s">
        <v>114</v>
      </c>
      <c r="E38" s="226" t="s">
        <v>50</v>
      </c>
      <c r="F38" s="143">
        <v>1</v>
      </c>
      <c r="G38" s="143">
        <v>46</v>
      </c>
      <c r="H38" s="130">
        <f t="shared" si="14"/>
        <v>46</v>
      </c>
      <c r="I38" s="131">
        <f t="shared" si="15"/>
        <v>23000</v>
      </c>
      <c r="J38" s="143">
        <v>200</v>
      </c>
      <c r="K38" s="221">
        <f>J38*H38</f>
        <v>9200</v>
      </c>
      <c r="L38" s="143">
        <v>2</v>
      </c>
      <c r="M38" s="241">
        <f t="shared" si="1"/>
        <v>20000</v>
      </c>
      <c r="N38" s="143"/>
      <c r="O38" s="91">
        <f t="shared" si="8"/>
        <v>0</v>
      </c>
      <c r="P38" s="423">
        <f t="shared" si="9"/>
        <v>52200</v>
      </c>
    </row>
    <row r="39" spans="2:16" ht="15.75">
      <c r="B39" s="409">
        <v>25</v>
      </c>
      <c r="C39" s="410">
        <v>42266</v>
      </c>
      <c r="D39" s="504" t="s">
        <v>52</v>
      </c>
      <c r="E39" s="505" t="s">
        <v>51</v>
      </c>
      <c r="F39" s="143"/>
      <c r="G39" s="143"/>
      <c r="H39" s="130">
        <f t="shared" si="14"/>
        <v>0</v>
      </c>
      <c r="I39" s="131">
        <f t="shared" si="15"/>
        <v>0</v>
      </c>
      <c r="J39" s="143"/>
      <c r="K39" s="221"/>
      <c r="L39" s="143"/>
      <c r="M39" s="241">
        <f t="shared" si="1"/>
        <v>0</v>
      </c>
      <c r="N39" s="143"/>
      <c r="O39" s="91">
        <f t="shared" si="8"/>
        <v>0</v>
      </c>
      <c r="P39" s="423">
        <f t="shared" si="9"/>
        <v>0</v>
      </c>
    </row>
    <row r="40" spans="2:16" ht="15.75">
      <c r="B40" s="515">
        <v>26</v>
      </c>
      <c r="C40" s="394">
        <v>42267</v>
      </c>
      <c r="D40" s="236" t="s">
        <v>220</v>
      </c>
      <c r="E40" s="226" t="s">
        <v>155</v>
      </c>
      <c r="F40" s="143">
        <v>1</v>
      </c>
      <c r="G40" s="143">
        <v>69</v>
      </c>
      <c r="H40" s="130">
        <f t="shared" si="14"/>
        <v>69</v>
      </c>
      <c r="I40" s="131">
        <f t="shared" si="15"/>
        <v>34500</v>
      </c>
      <c r="J40" s="143">
        <v>200</v>
      </c>
      <c r="K40" s="221">
        <f>J40*H40</f>
        <v>13800</v>
      </c>
      <c r="L40" s="143"/>
      <c r="M40" s="241">
        <f t="shared" si="1"/>
        <v>0</v>
      </c>
      <c r="N40" s="143"/>
      <c r="O40" s="91">
        <f t="shared" si="8"/>
        <v>0</v>
      </c>
      <c r="P40" s="423">
        <f t="shared" si="9"/>
        <v>48300</v>
      </c>
    </row>
    <row r="41" spans="2:16" ht="15.75">
      <c r="B41" s="517"/>
      <c r="C41" s="394">
        <v>42267</v>
      </c>
      <c r="D41" s="236" t="s">
        <v>53</v>
      </c>
      <c r="E41" s="226" t="s">
        <v>50</v>
      </c>
      <c r="F41" s="143">
        <v>2</v>
      </c>
      <c r="G41" s="143">
        <v>46</v>
      </c>
      <c r="H41" s="130">
        <f t="shared" si="14"/>
        <v>92</v>
      </c>
      <c r="I41" s="131">
        <f t="shared" si="15"/>
        <v>46000</v>
      </c>
      <c r="J41" s="143"/>
      <c r="K41" s="221"/>
      <c r="L41" s="143">
        <v>7</v>
      </c>
      <c r="M41" s="241">
        <f t="shared" si="1"/>
        <v>70000</v>
      </c>
      <c r="N41" s="143">
        <v>5</v>
      </c>
      <c r="O41" s="91">
        <f t="shared" si="8"/>
        <v>75000</v>
      </c>
      <c r="P41" s="423">
        <f t="shared" si="9"/>
        <v>191000</v>
      </c>
    </row>
    <row r="42" spans="2:16" s="224" customFormat="1" ht="15.75">
      <c r="B42" s="409">
        <v>27</v>
      </c>
      <c r="C42" s="410">
        <v>42268</v>
      </c>
      <c r="D42" s="236" t="s">
        <v>114</v>
      </c>
      <c r="E42" s="226" t="s">
        <v>50</v>
      </c>
      <c r="F42" s="143">
        <v>1</v>
      </c>
      <c r="G42" s="143">
        <v>46</v>
      </c>
      <c r="H42" s="130">
        <f t="shared" si="14"/>
        <v>46</v>
      </c>
      <c r="I42" s="131">
        <f t="shared" si="15"/>
        <v>23000</v>
      </c>
      <c r="J42" s="143">
        <v>200</v>
      </c>
      <c r="K42" s="221">
        <f>J42*H42</f>
        <v>9200</v>
      </c>
      <c r="L42" s="143">
        <v>4</v>
      </c>
      <c r="M42" s="241">
        <f t="shared" si="1"/>
        <v>40000</v>
      </c>
      <c r="N42" s="143"/>
      <c r="O42" s="91">
        <f t="shared" si="8"/>
        <v>0</v>
      </c>
      <c r="P42" s="423">
        <f t="shared" si="9"/>
        <v>72200</v>
      </c>
    </row>
    <row r="43" spans="2:16" s="224" customFormat="1" ht="15.75">
      <c r="B43" s="409">
        <v>28</v>
      </c>
      <c r="C43" s="410">
        <v>42269</v>
      </c>
      <c r="D43" s="504" t="s">
        <v>52</v>
      </c>
      <c r="E43" s="505" t="s">
        <v>51</v>
      </c>
      <c r="F43" s="143"/>
      <c r="G43" s="143"/>
      <c r="H43" s="130">
        <f t="shared" si="14"/>
        <v>0</v>
      </c>
      <c r="I43" s="131">
        <f t="shared" si="15"/>
        <v>0</v>
      </c>
      <c r="J43" s="143"/>
      <c r="K43" s="221"/>
      <c r="L43" s="143"/>
      <c r="M43" s="241">
        <f t="shared" si="1"/>
        <v>0</v>
      </c>
      <c r="N43" s="143"/>
      <c r="O43" s="91">
        <f t="shared" si="8"/>
        <v>0</v>
      </c>
      <c r="P43" s="423">
        <f t="shared" si="9"/>
        <v>0</v>
      </c>
    </row>
    <row r="44" spans="2:16" ht="15.75">
      <c r="B44" s="409">
        <v>29</v>
      </c>
      <c r="C44" s="410">
        <v>42270</v>
      </c>
      <c r="D44" s="236" t="s">
        <v>114</v>
      </c>
      <c r="E44" s="226" t="s">
        <v>50</v>
      </c>
      <c r="F44" s="143">
        <v>1</v>
      </c>
      <c r="G44" s="143">
        <v>46</v>
      </c>
      <c r="H44" s="130">
        <f t="shared" si="14"/>
        <v>46</v>
      </c>
      <c r="I44" s="131">
        <f t="shared" si="15"/>
        <v>23000</v>
      </c>
      <c r="J44" s="143">
        <v>200</v>
      </c>
      <c r="K44" s="221">
        <f>J44*H44</f>
        <v>9200</v>
      </c>
      <c r="L44" s="143">
        <v>2</v>
      </c>
      <c r="M44" s="241">
        <f t="shared" si="1"/>
        <v>20000</v>
      </c>
      <c r="N44" s="143"/>
      <c r="O44" s="91">
        <f t="shared" si="8"/>
        <v>0</v>
      </c>
      <c r="P44" s="423">
        <f t="shared" si="9"/>
        <v>52200</v>
      </c>
    </row>
    <row r="45" spans="2:16" s="224" customFormat="1" ht="15.75">
      <c r="B45" s="409">
        <v>30</v>
      </c>
      <c r="C45" s="413">
        <v>42271</v>
      </c>
      <c r="D45" s="231" t="s">
        <v>206</v>
      </c>
      <c r="E45" s="103"/>
      <c r="F45" s="143"/>
      <c r="G45" s="143"/>
      <c r="H45" s="130">
        <f t="shared" si="14"/>
        <v>0</v>
      </c>
      <c r="I45" s="131">
        <f t="shared" si="15"/>
        <v>0</v>
      </c>
      <c r="J45" s="143"/>
      <c r="K45" s="221"/>
      <c r="L45" s="143"/>
      <c r="M45" s="241">
        <f t="shared" si="1"/>
        <v>0</v>
      </c>
      <c r="N45" s="143"/>
      <c r="O45" s="91">
        <f t="shared" si="8"/>
        <v>0</v>
      </c>
      <c r="P45" s="423">
        <f t="shared" si="9"/>
        <v>0</v>
      </c>
    </row>
    <row r="46" spans="2:16" ht="16.5" thickBot="1">
      <c r="B46" s="414">
        <v>31</v>
      </c>
      <c r="C46" s="415">
        <v>42272</v>
      </c>
      <c r="D46" s="484" t="s">
        <v>206</v>
      </c>
      <c r="E46" s="267"/>
      <c r="F46" s="247"/>
      <c r="G46" s="247"/>
      <c r="H46" s="214">
        <f t="shared" si="0"/>
        <v>0</v>
      </c>
      <c r="I46" s="215">
        <f t="shared" ref="I46" si="16">H46*500</f>
        <v>0</v>
      </c>
      <c r="J46" s="247"/>
      <c r="K46" s="270"/>
      <c r="L46" s="247"/>
      <c r="M46" s="280">
        <f t="shared" si="1"/>
        <v>0</v>
      </c>
      <c r="N46" s="247"/>
      <c r="O46" s="280">
        <f t="shared" si="2"/>
        <v>0</v>
      </c>
      <c r="P46" s="424">
        <f t="shared" si="3"/>
        <v>0</v>
      </c>
    </row>
    <row r="47" spans="2:16" ht="15.75" thickTop="1"/>
  </sheetData>
  <mergeCells count="10">
    <mergeCell ref="B1:P1"/>
    <mergeCell ref="B2:D2"/>
    <mergeCell ref="B4:D4"/>
    <mergeCell ref="B13:B14"/>
    <mergeCell ref="B16:B17"/>
    <mergeCell ref="B18:B19"/>
    <mergeCell ref="B23:B24"/>
    <mergeCell ref="B25:B26"/>
    <mergeCell ref="B27:B28"/>
    <mergeCell ref="B40:B41"/>
  </mergeCells>
  <printOptions horizontalCentered="1"/>
  <pageMargins left="0.2" right="0.2" top="0.25" bottom="0.25" header="0.3" footer="0.3"/>
  <pageSetup paperSize="9" scale="75" orientation="landscape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>
    <tabColor rgb="FF92D050"/>
  </sheetPr>
  <dimension ref="B1:Q51"/>
  <sheetViews>
    <sheetView workbookViewId="0">
      <selection activeCell="P8" sqref="P8"/>
    </sheetView>
  </sheetViews>
  <sheetFormatPr defaultRowHeight="15"/>
  <cols>
    <col min="2" max="2" width="5.140625" customWidth="1"/>
    <col min="4" max="4" width="40" customWidth="1"/>
    <col min="5" max="5" width="11.140625" customWidth="1"/>
    <col min="9" max="9" width="12.42578125" customWidth="1"/>
    <col min="10" max="10" width="8.5703125" customWidth="1"/>
    <col min="11" max="11" width="10.42578125" customWidth="1"/>
    <col min="13" max="13" width="12.28515625" customWidth="1"/>
    <col min="15" max="15" width="11.140625" customWidth="1"/>
    <col min="16" max="16" width="15" customWidth="1"/>
    <col min="17" max="17" width="14.140625" customWidth="1"/>
  </cols>
  <sheetData>
    <row r="1" spans="2:17">
      <c r="B1" s="547" t="s">
        <v>14</v>
      </c>
      <c r="C1" s="547"/>
      <c r="D1" s="547"/>
      <c r="E1" s="547"/>
      <c r="F1" s="547"/>
      <c r="G1" s="547"/>
      <c r="H1" s="547"/>
      <c r="I1" s="547"/>
      <c r="J1" s="547"/>
      <c r="K1" s="548"/>
      <c r="L1" s="547"/>
      <c r="M1" s="548"/>
      <c r="N1" s="549"/>
      <c r="O1" s="548"/>
      <c r="P1" s="548"/>
      <c r="Q1" s="547"/>
    </row>
    <row r="2" spans="2:17">
      <c r="B2" s="550" t="s">
        <v>38</v>
      </c>
      <c r="C2" s="550"/>
      <c r="D2" s="550"/>
      <c r="E2" s="79"/>
      <c r="F2" s="79"/>
      <c r="G2" s="79"/>
      <c r="H2" s="79"/>
      <c r="I2" s="80"/>
      <c r="J2" s="79"/>
      <c r="K2" s="80"/>
      <c r="L2" s="81"/>
      <c r="M2" s="80"/>
      <c r="N2" s="81"/>
      <c r="O2" s="80"/>
      <c r="P2" s="80"/>
      <c r="Q2" s="79"/>
    </row>
    <row r="3" spans="2:17">
      <c r="B3" s="82" t="s">
        <v>39</v>
      </c>
      <c r="C3" s="82"/>
      <c r="D3" s="82"/>
      <c r="E3" s="79"/>
      <c r="F3" s="79"/>
      <c r="G3" s="79"/>
      <c r="H3" s="79"/>
      <c r="I3" s="80"/>
      <c r="J3" s="79"/>
      <c r="K3" s="80"/>
      <c r="L3" s="81"/>
      <c r="M3" s="80"/>
      <c r="N3" s="81"/>
      <c r="O3" s="80"/>
      <c r="P3" s="80"/>
      <c r="Q3" s="79"/>
    </row>
    <row r="4" spans="2:17">
      <c r="B4" s="550" t="s">
        <v>40</v>
      </c>
      <c r="C4" s="550"/>
      <c r="D4" s="550"/>
      <c r="E4" s="79"/>
      <c r="F4" s="79"/>
      <c r="G4" s="79"/>
      <c r="H4" s="79"/>
      <c r="I4" s="80"/>
      <c r="J4" s="79"/>
      <c r="K4" s="80"/>
      <c r="L4" s="81"/>
      <c r="M4" s="80"/>
      <c r="N4" s="81"/>
      <c r="O4" s="80"/>
      <c r="P4" s="80"/>
      <c r="Q4" s="79"/>
    </row>
    <row r="5" spans="2:17" ht="15.75" thickBot="1">
      <c r="B5" s="360" t="s">
        <v>71</v>
      </c>
      <c r="C5" s="361"/>
      <c r="D5" s="304" t="s">
        <v>110</v>
      </c>
      <c r="E5" s="79"/>
      <c r="F5" s="79"/>
      <c r="G5" s="79"/>
      <c r="H5" s="79"/>
      <c r="I5" s="80"/>
      <c r="J5" s="79"/>
      <c r="K5" s="80"/>
      <c r="L5" s="81"/>
      <c r="M5" s="80"/>
      <c r="N5" s="81"/>
      <c r="O5" s="80"/>
      <c r="P5" s="83"/>
      <c r="Q5" s="79"/>
    </row>
    <row r="6" spans="2:17" ht="34.5" thickBot="1">
      <c r="B6" s="84" t="s">
        <v>1</v>
      </c>
      <c r="C6" s="84" t="s">
        <v>2</v>
      </c>
      <c r="D6" s="85" t="s">
        <v>3</v>
      </c>
      <c r="E6" s="84" t="s">
        <v>4</v>
      </c>
      <c r="F6" s="84" t="s">
        <v>18</v>
      </c>
      <c r="G6" s="86" t="s">
        <v>19</v>
      </c>
      <c r="H6" s="84" t="s">
        <v>20</v>
      </c>
      <c r="I6" s="87" t="s">
        <v>8</v>
      </c>
      <c r="J6" s="84" t="s">
        <v>9</v>
      </c>
      <c r="K6" s="87" t="s">
        <v>10</v>
      </c>
      <c r="L6" s="86" t="s">
        <v>21</v>
      </c>
      <c r="M6" s="87" t="s">
        <v>22</v>
      </c>
      <c r="N6" s="86" t="s">
        <v>23</v>
      </c>
      <c r="O6" s="87" t="s">
        <v>24</v>
      </c>
      <c r="P6" s="87" t="s">
        <v>11</v>
      </c>
      <c r="Q6" s="84" t="s">
        <v>12</v>
      </c>
    </row>
    <row r="7" spans="2:17" ht="15.75" thickBot="1">
      <c r="B7" s="88">
        <v>1</v>
      </c>
      <c r="C7" s="88">
        <v>2</v>
      </c>
      <c r="D7" s="88">
        <v>3</v>
      </c>
      <c r="E7" s="88">
        <v>4</v>
      </c>
      <c r="F7" s="88">
        <v>5</v>
      </c>
      <c r="G7" s="89">
        <v>6</v>
      </c>
      <c r="H7" s="88" t="s">
        <v>26</v>
      </c>
      <c r="I7" s="90" t="s">
        <v>44</v>
      </c>
      <c r="J7" s="88">
        <v>9</v>
      </c>
      <c r="K7" s="89">
        <v>10</v>
      </c>
      <c r="L7" s="89">
        <v>11</v>
      </c>
      <c r="M7" s="90" t="s">
        <v>27</v>
      </c>
      <c r="N7" s="89">
        <v>13</v>
      </c>
      <c r="O7" s="90" t="s">
        <v>28</v>
      </c>
      <c r="P7" s="90" t="s">
        <v>29</v>
      </c>
      <c r="Q7" s="88">
        <v>17</v>
      </c>
    </row>
    <row r="8" spans="2:17" ht="16.5" thickBot="1">
      <c r="B8" s="207"/>
      <c r="C8" s="207"/>
      <c r="D8" s="207"/>
      <c r="E8" s="207"/>
      <c r="F8" s="444">
        <f>SUBTOTAL(9,F9:F1013)</f>
        <v>76</v>
      </c>
      <c r="G8" s="452"/>
      <c r="H8" s="444">
        <f>SUBTOTAL(9,H9:H1013)</f>
        <v>3005</v>
      </c>
      <c r="I8" s="445">
        <f>SUBTOTAL(9,I9:I1031)</f>
        <v>1502500</v>
      </c>
      <c r="J8" s="453"/>
      <c r="K8" s="445">
        <f>SUBTOTAL(9,K9:K1031)</f>
        <v>192400</v>
      </c>
      <c r="L8" s="444">
        <f>SUBTOTAL(9,L9:L1013)</f>
        <v>94</v>
      </c>
      <c r="M8" s="445">
        <f>SUBTOTAL(9,M9:M1031)</f>
        <v>940000</v>
      </c>
      <c r="N8" s="444">
        <f>SUBTOTAL(9,N9:N1013)</f>
        <v>22</v>
      </c>
      <c r="O8" s="445">
        <f>SUBTOTAL(9,O9:O1031)</f>
        <v>330000</v>
      </c>
      <c r="P8" s="508">
        <f>SUBTOTAL(9,P9:P1031)</f>
        <v>2964900</v>
      </c>
      <c r="Q8" s="207"/>
    </row>
    <row r="9" spans="2:17" ht="16.5" thickTop="1">
      <c r="B9" s="408">
        <v>1</v>
      </c>
      <c r="C9" s="473">
        <v>42242</v>
      </c>
      <c r="D9" s="237" t="s">
        <v>112</v>
      </c>
      <c r="E9" s="167" t="s">
        <v>113</v>
      </c>
      <c r="F9" s="194">
        <v>2</v>
      </c>
      <c r="G9" s="194">
        <v>30</v>
      </c>
      <c r="H9" s="209">
        <f t="shared" ref="H9:H50" si="0">F9*G9</f>
        <v>60</v>
      </c>
      <c r="I9" s="210">
        <f>H9*500</f>
        <v>30000</v>
      </c>
      <c r="J9" s="197"/>
      <c r="K9" s="263"/>
      <c r="L9" s="194">
        <v>2</v>
      </c>
      <c r="M9" s="298">
        <f t="shared" ref="M9:M50" si="1">L9*10000</f>
        <v>20000</v>
      </c>
      <c r="N9" s="194"/>
      <c r="O9" s="211">
        <f t="shared" ref="O9:O50" si="2">N9*15000</f>
        <v>0</v>
      </c>
      <c r="P9" s="211">
        <f t="shared" ref="P9:P50" si="3">I9+K9+M9+O9</f>
        <v>50000</v>
      </c>
      <c r="Q9" s="174"/>
    </row>
    <row r="10" spans="2:17" ht="15.75">
      <c r="B10" s="409">
        <v>2</v>
      </c>
      <c r="C10" s="410">
        <v>42243</v>
      </c>
      <c r="D10" s="243" t="s">
        <v>54</v>
      </c>
      <c r="E10" s="227" t="s">
        <v>50</v>
      </c>
      <c r="F10" s="276">
        <v>2</v>
      </c>
      <c r="G10" s="143">
        <v>46</v>
      </c>
      <c r="H10" s="259">
        <f t="shared" si="0"/>
        <v>92</v>
      </c>
      <c r="I10" s="260">
        <f t="shared" ref="I10" si="4">H10*500</f>
        <v>46000</v>
      </c>
      <c r="J10" s="144"/>
      <c r="K10" s="239"/>
      <c r="L10" s="143">
        <v>1</v>
      </c>
      <c r="M10" s="241">
        <f t="shared" si="1"/>
        <v>10000</v>
      </c>
      <c r="N10" s="143"/>
      <c r="O10" s="91">
        <f t="shared" si="2"/>
        <v>0</v>
      </c>
      <c r="P10" s="91">
        <f t="shared" si="3"/>
        <v>56000</v>
      </c>
      <c r="Q10" s="158"/>
    </row>
    <row r="11" spans="2:17" ht="15.75">
      <c r="B11" s="409">
        <v>3</v>
      </c>
      <c r="C11" s="410">
        <v>42244</v>
      </c>
      <c r="D11" s="243" t="s">
        <v>54</v>
      </c>
      <c r="E11" s="227" t="s">
        <v>50</v>
      </c>
      <c r="F11" s="276">
        <v>2</v>
      </c>
      <c r="G11" s="143">
        <v>46</v>
      </c>
      <c r="H11" s="259">
        <f t="shared" ref="H11" si="5">F11*G11</f>
        <v>92</v>
      </c>
      <c r="I11" s="260">
        <f t="shared" ref="I11" si="6">H11*500</f>
        <v>46000</v>
      </c>
      <c r="J11" s="144"/>
      <c r="K11" s="239"/>
      <c r="L11" s="143"/>
      <c r="M11" s="241">
        <f t="shared" si="1"/>
        <v>0</v>
      </c>
      <c r="N11" s="143"/>
      <c r="O11" s="91">
        <f t="shared" ref="O11:O49" si="7">N11*15000</f>
        <v>0</v>
      </c>
      <c r="P11" s="91">
        <f t="shared" ref="P11:P49" si="8">I11+K11+M11+O11</f>
        <v>46000</v>
      </c>
      <c r="Q11" s="158"/>
    </row>
    <row r="12" spans="2:17" ht="15.75">
      <c r="B12" s="409">
        <v>4</v>
      </c>
      <c r="C12" s="410">
        <v>42245</v>
      </c>
      <c r="D12" s="243" t="s">
        <v>53</v>
      </c>
      <c r="E12" s="227" t="s">
        <v>50</v>
      </c>
      <c r="F12" s="276">
        <v>2</v>
      </c>
      <c r="G12" s="143">
        <v>46</v>
      </c>
      <c r="H12" s="259">
        <f t="shared" ref="H12:H49" si="9">F12*G12</f>
        <v>92</v>
      </c>
      <c r="I12" s="260">
        <f t="shared" ref="I12:I49" si="10">H12*500</f>
        <v>46000</v>
      </c>
      <c r="J12" s="144"/>
      <c r="K12" s="239"/>
      <c r="L12" s="143">
        <v>2</v>
      </c>
      <c r="M12" s="241">
        <f t="shared" si="1"/>
        <v>20000</v>
      </c>
      <c r="N12" s="143"/>
      <c r="O12" s="91">
        <f t="shared" si="7"/>
        <v>0</v>
      </c>
      <c r="P12" s="91">
        <f t="shared" si="8"/>
        <v>66000</v>
      </c>
      <c r="Q12" s="158"/>
    </row>
    <row r="13" spans="2:17" ht="15.75">
      <c r="B13" s="515">
        <v>5</v>
      </c>
      <c r="C13" s="394">
        <v>42246</v>
      </c>
      <c r="D13" s="243" t="s">
        <v>54</v>
      </c>
      <c r="E13" s="227" t="s">
        <v>50</v>
      </c>
      <c r="F13" s="276">
        <v>2</v>
      </c>
      <c r="G13" s="143">
        <v>46</v>
      </c>
      <c r="H13" s="259">
        <f t="shared" si="9"/>
        <v>92</v>
      </c>
      <c r="I13" s="260">
        <f t="shared" si="10"/>
        <v>46000</v>
      </c>
      <c r="J13" s="144"/>
      <c r="K13" s="239"/>
      <c r="L13" s="143"/>
      <c r="M13" s="241">
        <f t="shared" si="1"/>
        <v>0</v>
      </c>
      <c r="N13" s="143"/>
      <c r="O13" s="91">
        <f t="shared" si="7"/>
        <v>0</v>
      </c>
      <c r="P13" s="91">
        <f t="shared" si="8"/>
        <v>46000</v>
      </c>
      <c r="Q13" s="158"/>
    </row>
    <row r="14" spans="2:17" ht="15.75">
      <c r="B14" s="517"/>
      <c r="C14" s="394">
        <v>42246</v>
      </c>
      <c r="D14" s="243" t="s">
        <v>112</v>
      </c>
      <c r="E14" s="227" t="s">
        <v>113</v>
      </c>
      <c r="F14" s="276">
        <v>2</v>
      </c>
      <c r="G14" s="143">
        <v>30</v>
      </c>
      <c r="H14" s="259">
        <f t="shared" si="9"/>
        <v>60</v>
      </c>
      <c r="I14" s="260">
        <f t="shared" si="10"/>
        <v>30000</v>
      </c>
      <c r="J14" s="144"/>
      <c r="K14" s="239"/>
      <c r="L14" s="143">
        <v>4</v>
      </c>
      <c r="M14" s="241">
        <f t="shared" si="1"/>
        <v>40000</v>
      </c>
      <c r="N14" s="143"/>
      <c r="O14" s="91">
        <f t="shared" si="7"/>
        <v>0</v>
      </c>
      <c r="P14" s="91">
        <f t="shared" si="8"/>
        <v>70000</v>
      </c>
      <c r="Q14" s="158"/>
    </row>
    <row r="15" spans="2:17" ht="15.75">
      <c r="B15" s="515">
        <v>6</v>
      </c>
      <c r="C15" s="410">
        <v>42247</v>
      </c>
      <c r="D15" s="243" t="s">
        <v>136</v>
      </c>
      <c r="E15" s="227" t="s">
        <v>113</v>
      </c>
      <c r="F15" s="276">
        <v>1</v>
      </c>
      <c r="G15" s="143">
        <v>30</v>
      </c>
      <c r="H15" s="259">
        <f t="shared" si="9"/>
        <v>30</v>
      </c>
      <c r="I15" s="260">
        <f t="shared" si="10"/>
        <v>15000</v>
      </c>
      <c r="J15" s="143"/>
      <c r="K15" s="221"/>
      <c r="L15" s="143"/>
      <c r="M15" s="241">
        <f t="shared" si="1"/>
        <v>0</v>
      </c>
      <c r="N15" s="143"/>
      <c r="O15" s="91">
        <f t="shared" si="7"/>
        <v>0</v>
      </c>
      <c r="P15" s="91">
        <f t="shared" si="8"/>
        <v>15000</v>
      </c>
      <c r="Q15" s="158"/>
    </row>
    <row r="16" spans="2:17" ht="15.75">
      <c r="B16" s="517"/>
      <c r="C16" s="410">
        <v>42247</v>
      </c>
      <c r="D16" s="243" t="s">
        <v>54</v>
      </c>
      <c r="E16" s="227" t="s">
        <v>50</v>
      </c>
      <c r="F16" s="276">
        <v>1</v>
      </c>
      <c r="G16" s="143">
        <v>46</v>
      </c>
      <c r="H16" s="259">
        <f t="shared" si="9"/>
        <v>46</v>
      </c>
      <c r="I16" s="260">
        <f t="shared" si="10"/>
        <v>23000</v>
      </c>
      <c r="J16" s="143"/>
      <c r="K16" s="221"/>
      <c r="L16" s="143">
        <v>2</v>
      </c>
      <c r="M16" s="241">
        <f t="shared" si="1"/>
        <v>20000</v>
      </c>
      <c r="N16" s="143"/>
      <c r="O16" s="91">
        <f t="shared" si="7"/>
        <v>0</v>
      </c>
      <c r="P16" s="91">
        <f t="shared" si="8"/>
        <v>43000</v>
      </c>
      <c r="Q16" s="158"/>
    </row>
    <row r="17" spans="2:17" ht="15.75">
      <c r="B17" s="409">
        <v>7</v>
      </c>
      <c r="C17" s="410">
        <v>42248</v>
      </c>
      <c r="D17" s="243" t="s">
        <v>54</v>
      </c>
      <c r="E17" s="227" t="s">
        <v>50</v>
      </c>
      <c r="F17" s="276">
        <v>2</v>
      </c>
      <c r="G17" s="143">
        <v>46</v>
      </c>
      <c r="H17" s="259">
        <f t="shared" si="9"/>
        <v>92</v>
      </c>
      <c r="I17" s="260">
        <f t="shared" si="10"/>
        <v>46000</v>
      </c>
      <c r="J17" s="143"/>
      <c r="K17" s="221"/>
      <c r="L17" s="143"/>
      <c r="M17" s="241">
        <f t="shared" si="1"/>
        <v>0</v>
      </c>
      <c r="N17" s="143"/>
      <c r="O17" s="91">
        <f t="shared" si="7"/>
        <v>0</v>
      </c>
      <c r="P17" s="91">
        <f t="shared" si="8"/>
        <v>46000</v>
      </c>
      <c r="Q17" s="158"/>
    </row>
    <row r="18" spans="2:17" ht="15.75">
      <c r="B18" s="515">
        <v>8</v>
      </c>
      <c r="C18" s="410">
        <v>42249</v>
      </c>
      <c r="D18" s="243" t="s">
        <v>53</v>
      </c>
      <c r="E18" s="227" t="s">
        <v>50</v>
      </c>
      <c r="F18" s="276">
        <v>2</v>
      </c>
      <c r="G18" s="143">
        <v>46</v>
      </c>
      <c r="H18" s="259">
        <f t="shared" si="9"/>
        <v>92</v>
      </c>
      <c r="I18" s="260">
        <f t="shared" si="10"/>
        <v>46000</v>
      </c>
      <c r="J18" s="325"/>
      <c r="K18" s="426"/>
      <c r="L18" s="143"/>
      <c r="M18" s="241">
        <f t="shared" si="1"/>
        <v>0</v>
      </c>
      <c r="N18" s="143"/>
      <c r="O18" s="91">
        <f t="shared" si="7"/>
        <v>0</v>
      </c>
      <c r="P18" s="91">
        <f t="shared" si="8"/>
        <v>46000</v>
      </c>
      <c r="Q18" s="158"/>
    </row>
    <row r="19" spans="2:17" ht="15.75">
      <c r="B19" s="517"/>
      <c r="C19" s="410">
        <v>42249</v>
      </c>
      <c r="D19" s="243" t="s">
        <v>135</v>
      </c>
      <c r="E19" s="227" t="s">
        <v>51</v>
      </c>
      <c r="F19" s="276">
        <v>3</v>
      </c>
      <c r="G19" s="143"/>
      <c r="H19" s="259">
        <f t="shared" si="9"/>
        <v>0</v>
      </c>
      <c r="I19" s="260">
        <f t="shared" si="10"/>
        <v>0</v>
      </c>
      <c r="J19" s="325" t="s">
        <v>117</v>
      </c>
      <c r="K19" s="426">
        <v>35000</v>
      </c>
      <c r="L19" s="143">
        <v>7</v>
      </c>
      <c r="M19" s="241">
        <f t="shared" si="1"/>
        <v>70000</v>
      </c>
      <c r="N19" s="143">
        <v>2</v>
      </c>
      <c r="O19" s="91">
        <f t="shared" si="7"/>
        <v>30000</v>
      </c>
      <c r="P19" s="91">
        <f t="shared" si="8"/>
        <v>135000</v>
      </c>
      <c r="Q19" s="158"/>
    </row>
    <row r="20" spans="2:17" ht="15.75">
      <c r="B20" s="409">
        <v>9</v>
      </c>
      <c r="C20" s="410">
        <v>42250</v>
      </c>
      <c r="D20" s="243" t="s">
        <v>54</v>
      </c>
      <c r="E20" s="227" t="s">
        <v>50</v>
      </c>
      <c r="F20" s="276">
        <v>2</v>
      </c>
      <c r="G20" s="143">
        <v>46</v>
      </c>
      <c r="H20" s="259">
        <f t="shared" si="9"/>
        <v>92</v>
      </c>
      <c r="I20" s="260">
        <f t="shared" si="10"/>
        <v>46000</v>
      </c>
      <c r="J20" s="325"/>
      <c r="K20" s="426"/>
      <c r="L20" s="143"/>
      <c r="M20" s="241">
        <f t="shared" si="1"/>
        <v>0</v>
      </c>
      <c r="N20" s="143"/>
      <c r="O20" s="91">
        <f t="shared" si="7"/>
        <v>0</v>
      </c>
      <c r="P20" s="91">
        <f t="shared" si="8"/>
        <v>46000</v>
      </c>
      <c r="Q20" s="158"/>
    </row>
    <row r="21" spans="2:17" ht="15.75">
      <c r="B21" s="409">
        <v>10</v>
      </c>
      <c r="C21" s="410">
        <v>42251</v>
      </c>
      <c r="D21" s="243" t="s">
        <v>54</v>
      </c>
      <c r="E21" s="227" t="s">
        <v>50</v>
      </c>
      <c r="F21" s="276">
        <v>2</v>
      </c>
      <c r="G21" s="143">
        <v>46</v>
      </c>
      <c r="H21" s="259">
        <f t="shared" si="9"/>
        <v>92</v>
      </c>
      <c r="I21" s="260">
        <f t="shared" si="10"/>
        <v>46000</v>
      </c>
      <c r="J21" s="325"/>
      <c r="K21" s="426"/>
      <c r="L21" s="143">
        <v>1</v>
      </c>
      <c r="M21" s="241">
        <f t="shared" si="1"/>
        <v>10000</v>
      </c>
      <c r="N21" s="143"/>
      <c r="O21" s="91">
        <f t="shared" si="7"/>
        <v>0</v>
      </c>
      <c r="P21" s="91">
        <f t="shared" si="8"/>
        <v>56000</v>
      </c>
      <c r="Q21" s="158"/>
    </row>
    <row r="22" spans="2:17" ht="15.75">
      <c r="B22" s="515">
        <v>11</v>
      </c>
      <c r="C22" s="410">
        <v>42252</v>
      </c>
      <c r="D22" s="243" t="s">
        <v>54</v>
      </c>
      <c r="E22" s="227" t="s">
        <v>50</v>
      </c>
      <c r="F22" s="276">
        <v>2</v>
      </c>
      <c r="G22" s="143">
        <v>46</v>
      </c>
      <c r="H22" s="259">
        <f t="shared" si="9"/>
        <v>92</v>
      </c>
      <c r="I22" s="260">
        <f t="shared" si="10"/>
        <v>46000</v>
      </c>
      <c r="J22" s="325"/>
      <c r="K22" s="426"/>
      <c r="L22" s="143"/>
      <c r="M22" s="241">
        <f t="shared" si="1"/>
        <v>0</v>
      </c>
      <c r="N22" s="143"/>
      <c r="O22" s="91">
        <f t="shared" si="7"/>
        <v>0</v>
      </c>
      <c r="P22" s="91">
        <f t="shared" si="8"/>
        <v>46000</v>
      </c>
      <c r="Q22" s="158"/>
    </row>
    <row r="23" spans="2:17" ht="15.75">
      <c r="B23" s="517"/>
      <c r="C23" s="410">
        <v>42252</v>
      </c>
      <c r="D23" s="243" t="s">
        <v>135</v>
      </c>
      <c r="E23" s="227" t="s">
        <v>51</v>
      </c>
      <c r="F23" s="276">
        <v>4</v>
      </c>
      <c r="G23" s="143"/>
      <c r="H23" s="259">
        <f t="shared" si="9"/>
        <v>0</v>
      </c>
      <c r="I23" s="260">
        <f t="shared" si="10"/>
        <v>0</v>
      </c>
      <c r="J23" s="325" t="s">
        <v>117</v>
      </c>
      <c r="K23" s="426">
        <v>35000</v>
      </c>
      <c r="L23" s="143">
        <v>7</v>
      </c>
      <c r="M23" s="241">
        <f t="shared" si="1"/>
        <v>70000</v>
      </c>
      <c r="N23" s="143">
        <v>2</v>
      </c>
      <c r="O23" s="91">
        <f t="shared" si="7"/>
        <v>30000</v>
      </c>
      <c r="P23" s="91">
        <f t="shared" si="8"/>
        <v>135000</v>
      </c>
      <c r="Q23" s="158"/>
    </row>
    <row r="24" spans="2:17" ht="15.75">
      <c r="B24" s="515">
        <v>12</v>
      </c>
      <c r="C24" s="394">
        <v>42253</v>
      </c>
      <c r="D24" s="243" t="s">
        <v>54</v>
      </c>
      <c r="E24" s="227" t="s">
        <v>50</v>
      </c>
      <c r="F24" s="276">
        <v>2</v>
      </c>
      <c r="G24" s="143">
        <v>46</v>
      </c>
      <c r="H24" s="259">
        <f t="shared" si="9"/>
        <v>92</v>
      </c>
      <c r="I24" s="260">
        <f t="shared" si="10"/>
        <v>46000</v>
      </c>
      <c r="J24" s="143"/>
      <c r="K24" s="221"/>
      <c r="L24" s="143">
        <v>4</v>
      </c>
      <c r="M24" s="241">
        <f t="shared" si="1"/>
        <v>40000</v>
      </c>
      <c r="N24" s="143"/>
      <c r="O24" s="91">
        <f t="shared" si="7"/>
        <v>0</v>
      </c>
      <c r="P24" s="91">
        <f t="shared" si="8"/>
        <v>86000</v>
      </c>
      <c r="Q24" s="158"/>
    </row>
    <row r="25" spans="2:17" ht="15.75">
      <c r="B25" s="517"/>
      <c r="C25" s="394">
        <v>42253</v>
      </c>
      <c r="D25" s="243" t="s">
        <v>135</v>
      </c>
      <c r="E25" s="227" t="s">
        <v>51</v>
      </c>
      <c r="F25" s="276">
        <v>4</v>
      </c>
      <c r="G25" s="143"/>
      <c r="H25" s="259">
        <f t="shared" si="9"/>
        <v>0</v>
      </c>
      <c r="I25" s="260">
        <f t="shared" si="10"/>
        <v>0</v>
      </c>
      <c r="J25" s="325" t="s">
        <v>117</v>
      </c>
      <c r="K25" s="426">
        <v>35000</v>
      </c>
      <c r="L25" s="143">
        <v>6</v>
      </c>
      <c r="M25" s="241">
        <f t="shared" si="1"/>
        <v>60000</v>
      </c>
      <c r="N25" s="143"/>
      <c r="O25" s="91">
        <f t="shared" si="7"/>
        <v>0</v>
      </c>
      <c r="P25" s="91">
        <f t="shared" si="8"/>
        <v>95000</v>
      </c>
      <c r="Q25" s="158"/>
    </row>
    <row r="26" spans="2:17" ht="15.75">
      <c r="B26" s="409">
        <v>13</v>
      </c>
      <c r="C26" s="410">
        <v>42254</v>
      </c>
      <c r="D26" s="243" t="s">
        <v>54</v>
      </c>
      <c r="E26" s="227" t="s">
        <v>50</v>
      </c>
      <c r="F26" s="276">
        <v>3</v>
      </c>
      <c r="G26" s="143">
        <v>46</v>
      </c>
      <c r="H26" s="259">
        <f t="shared" si="9"/>
        <v>138</v>
      </c>
      <c r="I26" s="260">
        <f t="shared" si="10"/>
        <v>69000</v>
      </c>
      <c r="J26" s="143"/>
      <c r="K26" s="221"/>
      <c r="L26" s="143"/>
      <c r="M26" s="241">
        <f t="shared" si="1"/>
        <v>0</v>
      </c>
      <c r="N26" s="143"/>
      <c r="O26" s="91">
        <f t="shared" si="7"/>
        <v>0</v>
      </c>
      <c r="P26" s="91">
        <f t="shared" si="8"/>
        <v>69000</v>
      </c>
      <c r="Q26" s="158"/>
    </row>
    <row r="27" spans="2:17" ht="15.75">
      <c r="B27" s="409">
        <v>14</v>
      </c>
      <c r="C27" s="410">
        <v>42255</v>
      </c>
      <c r="D27" s="243" t="s">
        <v>53</v>
      </c>
      <c r="E27" s="227" t="s">
        <v>50</v>
      </c>
      <c r="F27" s="276">
        <v>3</v>
      </c>
      <c r="G27" s="143">
        <v>46</v>
      </c>
      <c r="H27" s="259">
        <f t="shared" si="9"/>
        <v>138</v>
      </c>
      <c r="I27" s="260">
        <f t="shared" si="10"/>
        <v>69000</v>
      </c>
      <c r="J27" s="143"/>
      <c r="K27" s="221"/>
      <c r="L27" s="143">
        <v>3</v>
      </c>
      <c r="M27" s="241">
        <f t="shared" si="1"/>
        <v>30000</v>
      </c>
      <c r="N27" s="143"/>
      <c r="O27" s="91">
        <f t="shared" si="7"/>
        <v>0</v>
      </c>
      <c r="P27" s="91">
        <f t="shared" si="8"/>
        <v>99000</v>
      </c>
      <c r="Q27" s="158"/>
    </row>
    <row r="28" spans="2:17" ht="15.75">
      <c r="B28" s="409">
        <v>15</v>
      </c>
      <c r="C28" s="410">
        <v>42256</v>
      </c>
      <c r="D28" s="243" t="s">
        <v>53</v>
      </c>
      <c r="E28" s="227" t="s">
        <v>50</v>
      </c>
      <c r="F28" s="276">
        <v>2</v>
      </c>
      <c r="G28" s="143">
        <v>46</v>
      </c>
      <c r="H28" s="259">
        <f t="shared" si="9"/>
        <v>92</v>
      </c>
      <c r="I28" s="260">
        <f t="shared" si="10"/>
        <v>46000</v>
      </c>
      <c r="J28" s="143"/>
      <c r="K28" s="221"/>
      <c r="L28" s="143"/>
      <c r="M28" s="241">
        <f t="shared" si="1"/>
        <v>0</v>
      </c>
      <c r="N28" s="143"/>
      <c r="O28" s="91">
        <f t="shared" si="7"/>
        <v>0</v>
      </c>
      <c r="P28" s="91">
        <f t="shared" si="8"/>
        <v>46000</v>
      </c>
      <c r="Q28" s="158"/>
    </row>
    <row r="29" spans="2:17" ht="15.75">
      <c r="B29" s="409">
        <v>16</v>
      </c>
      <c r="C29" s="410">
        <v>42257</v>
      </c>
      <c r="D29" s="243" t="s">
        <v>54</v>
      </c>
      <c r="E29" s="227" t="s">
        <v>50</v>
      </c>
      <c r="F29" s="276">
        <v>3</v>
      </c>
      <c r="G29" s="143">
        <v>46</v>
      </c>
      <c r="H29" s="259">
        <f t="shared" si="9"/>
        <v>138</v>
      </c>
      <c r="I29" s="260">
        <f t="shared" si="10"/>
        <v>69000</v>
      </c>
      <c r="J29" s="143"/>
      <c r="K29" s="221"/>
      <c r="L29" s="143"/>
      <c r="M29" s="241">
        <f t="shared" si="1"/>
        <v>0</v>
      </c>
      <c r="N29" s="143"/>
      <c r="O29" s="91">
        <f t="shared" si="7"/>
        <v>0</v>
      </c>
      <c r="P29" s="91">
        <f t="shared" si="8"/>
        <v>69000</v>
      </c>
      <c r="Q29" s="158"/>
    </row>
    <row r="30" spans="2:17" ht="15.75">
      <c r="B30" s="409">
        <v>17</v>
      </c>
      <c r="C30" s="410">
        <v>42258</v>
      </c>
      <c r="D30" s="236" t="s">
        <v>114</v>
      </c>
      <c r="E30" s="226" t="s">
        <v>50</v>
      </c>
      <c r="F30" s="276">
        <v>2</v>
      </c>
      <c r="G30" s="143">
        <v>46</v>
      </c>
      <c r="H30" s="259">
        <f t="shared" si="9"/>
        <v>92</v>
      </c>
      <c r="I30" s="260">
        <f t="shared" si="10"/>
        <v>46000</v>
      </c>
      <c r="J30" s="143">
        <v>200</v>
      </c>
      <c r="K30" s="221">
        <f>J30*H30</f>
        <v>18400</v>
      </c>
      <c r="L30" s="143">
        <v>7</v>
      </c>
      <c r="M30" s="241">
        <f t="shared" si="1"/>
        <v>70000</v>
      </c>
      <c r="N30" s="143">
        <v>2</v>
      </c>
      <c r="O30" s="91">
        <f t="shared" si="7"/>
        <v>30000</v>
      </c>
      <c r="P30" s="91">
        <f t="shared" si="8"/>
        <v>164400</v>
      </c>
      <c r="Q30" s="158"/>
    </row>
    <row r="31" spans="2:17" ht="15.75">
      <c r="B31" s="409">
        <v>18</v>
      </c>
      <c r="C31" s="410">
        <v>42259</v>
      </c>
      <c r="D31" s="236" t="s">
        <v>114</v>
      </c>
      <c r="E31" s="226" t="s">
        <v>50</v>
      </c>
      <c r="F31" s="276">
        <v>1</v>
      </c>
      <c r="G31" s="143">
        <v>46</v>
      </c>
      <c r="H31" s="259">
        <f t="shared" si="9"/>
        <v>46</v>
      </c>
      <c r="I31" s="260">
        <f t="shared" si="10"/>
        <v>23000</v>
      </c>
      <c r="J31" s="143">
        <v>200</v>
      </c>
      <c r="K31" s="221">
        <f>J31*H31</f>
        <v>9200</v>
      </c>
      <c r="L31" s="143"/>
      <c r="M31" s="241">
        <f t="shared" si="1"/>
        <v>0</v>
      </c>
      <c r="N31" s="143"/>
      <c r="O31" s="91">
        <f t="shared" si="7"/>
        <v>0</v>
      </c>
      <c r="P31" s="91">
        <f t="shared" si="8"/>
        <v>32200</v>
      </c>
      <c r="Q31" s="158"/>
    </row>
    <row r="32" spans="2:17" ht="15.75">
      <c r="B32" s="409">
        <v>19</v>
      </c>
      <c r="C32" s="394">
        <v>42260</v>
      </c>
      <c r="D32" s="243" t="s">
        <v>54</v>
      </c>
      <c r="E32" s="227" t="s">
        <v>50</v>
      </c>
      <c r="F32" s="276">
        <v>3</v>
      </c>
      <c r="G32" s="143">
        <v>46</v>
      </c>
      <c r="H32" s="259">
        <f t="shared" si="9"/>
        <v>138</v>
      </c>
      <c r="I32" s="260">
        <f t="shared" si="10"/>
        <v>69000</v>
      </c>
      <c r="J32" s="143"/>
      <c r="K32" s="221"/>
      <c r="L32" s="143">
        <v>7</v>
      </c>
      <c r="M32" s="241">
        <f t="shared" si="1"/>
        <v>70000</v>
      </c>
      <c r="N32" s="143"/>
      <c r="O32" s="91">
        <f t="shared" si="7"/>
        <v>0</v>
      </c>
      <c r="P32" s="91">
        <f t="shared" si="8"/>
        <v>139000</v>
      </c>
      <c r="Q32" s="158"/>
    </row>
    <row r="33" spans="2:17" ht="15.75">
      <c r="B33" s="409">
        <v>20</v>
      </c>
      <c r="C33" s="410">
        <v>42261</v>
      </c>
      <c r="D33" s="243" t="s">
        <v>53</v>
      </c>
      <c r="E33" s="227" t="s">
        <v>50</v>
      </c>
      <c r="F33" s="276">
        <v>2</v>
      </c>
      <c r="G33" s="143">
        <v>46</v>
      </c>
      <c r="H33" s="259">
        <f t="shared" si="9"/>
        <v>92</v>
      </c>
      <c r="I33" s="260">
        <f t="shared" si="10"/>
        <v>46000</v>
      </c>
      <c r="J33" s="143"/>
      <c r="K33" s="221"/>
      <c r="L33" s="143"/>
      <c r="M33" s="241">
        <f t="shared" si="1"/>
        <v>0</v>
      </c>
      <c r="N33" s="143"/>
      <c r="O33" s="91">
        <f t="shared" si="7"/>
        <v>0</v>
      </c>
      <c r="P33" s="91">
        <f t="shared" si="8"/>
        <v>46000</v>
      </c>
      <c r="Q33" s="158"/>
    </row>
    <row r="34" spans="2:17" ht="15.75">
      <c r="B34" s="409">
        <v>21</v>
      </c>
      <c r="C34" s="410">
        <v>42262</v>
      </c>
      <c r="D34" s="243" t="s">
        <v>54</v>
      </c>
      <c r="E34" s="227" t="s">
        <v>50</v>
      </c>
      <c r="F34" s="276">
        <v>3</v>
      </c>
      <c r="G34" s="143">
        <v>46</v>
      </c>
      <c r="H34" s="259">
        <f t="shared" si="9"/>
        <v>138</v>
      </c>
      <c r="I34" s="260">
        <f t="shared" si="10"/>
        <v>69000</v>
      </c>
      <c r="J34" s="143"/>
      <c r="K34" s="221"/>
      <c r="L34" s="143">
        <v>3</v>
      </c>
      <c r="M34" s="241">
        <f t="shared" si="1"/>
        <v>30000</v>
      </c>
      <c r="N34" s="143"/>
      <c r="O34" s="91">
        <f t="shared" si="7"/>
        <v>0</v>
      </c>
      <c r="P34" s="91">
        <f t="shared" si="8"/>
        <v>99000</v>
      </c>
      <c r="Q34" s="158"/>
    </row>
    <row r="35" spans="2:17" ht="15.75">
      <c r="B35" s="515">
        <v>22</v>
      </c>
      <c r="C35" s="410">
        <v>42263</v>
      </c>
      <c r="D35" s="243" t="s">
        <v>54</v>
      </c>
      <c r="E35" s="227" t="s">
        <v>50</v>
      </c>
      <c r="F35" s="276">
        <v>2</v>
      </c>
      <c r="G35" s="143">
        <v>46</v>
      </c>
      <c r="H35" s="259">
        <f t="shared" si="9"/>
        <v>92</v>
      </c>
      <c r="I35" s="260">
        <f t="shared" si="10"/>
        <v>46000</v>
      </c>
      <c r="J35" s="143"/>
      <c r="K35" s="221"/>
      <c r="L35" s="143">
        <v>2</v>
      </c>
      <c r="M35" s="241">
        <f t="shared" si="1"/>
        <v>20000</v>
      </c>
      <c r="N35" s="143"/>
      <c r="O35" s="91">
        <f t="shared" si="7"/>
        <v>0</v>
      </c>
      <c r="P35" s="91">
        <f t="shared" si="8"/>
        <v>66000</v>
      </c>
      <c r="Q35" s="158"/>
    </row>
    <row r="36" spans="2:17" ht="15.75">
      <c r="B36" s="517"/>
      <c r="C36" s="410">
        <v>42263</v>
      </c>
      <c r="D36" s="243" t="s">
        <v>112</v>
      </c>
      <c r="E36" s="227" t="s">
        <v>113</v>
      </c>
      <c r="F36" s="276">
        <v>2</v>
      </c>
      <c r="G36" s="143">
        <v>30</v>
      </c>
      <c r="H36" s="259">
        <f t="shared" si="9"/>
        <v>60</v>
      </c>
      <c r="I36" s="260">
        <f t="shared" si="10"/>
        <v>30000</v>
      </c>
      <c r="J36" s="143"/>
      <c r="K36" s="221"/>
      <c r="L36" s="143"/>
      <c r="M36" s="241">
        <f t="shared" si="1"/>
        <v>0</v>
      </c>
      <c r="N36" s="143"/>
      <c r="O36" s="91">
        <f t="shared" si="7"/>
        <v>0</v>
      </c>
      <c r="P36" s="91">
        <f t="shared" si="8"/>
        <v>30000</v>
      </c>
      <c r="Q36" s="158"/>
    </row>
    <row r="37" spans="2:17" ht="15.75">
      <c r="B37" s="515">
        <v>23</v>
      </c>
      <c r="C37" s="410">
        <v>42264</v>
      </c>
      <c r="D37" s="243" t="s">
        <v>54</v>
      </c>
      <c r="E37" s="227" t="s">
        <v>50</v>
      </c>
      <c r="F37" s="276">
        <v>2</v>
      </c>
      <c r="G37" s="143">
        <v>46</v>
      </c>
      <c r="H37" s="259">
        <f t="shared" si="9"/>
        <v>92</v>
      </c>
      <c r="I37" s="260">
        <f t="shared" si="10"/>
        <v>46000</v>
      </c>
      <c r="J37" s="143"/>
      <c r="K37" s="221"/>
      <c r="L37" s="143"/>
      <c r="M37" s="241">
        <f t="shared" si="1"/>
        <v>0</v>
      </c>
      <c r="N37" s="143"/>
      <c r="O37" s="91">
        <f t="shared" si="7"/>
        <v>0</v>
      </c>
      <c r="P37" s="91">
        <f t="shared" si="8"/>
        <v>46000</v>
      </c>
      <c r="Q37" s="158"/>
    </row>
    <row r="38" spans="2:17" ht="15.75">
      <c r="B38" s="517"/>
      <c r="C38" s="410">
        <v>42264</v>
      </c>
      <c r="D38" s="243" t="s">
        <v>125</v>
      </c>
      <c r="E38" s="227" t="s">
        <v>155</v>
      </c>
      <c r="F38" s="276">
        <v>1</v>
      </c>
      <c r="G38" s="143">
        <v>69</v>
      </c>
      <c r="H38" s="259">
        <f t="shared" si="9"/>
        <v>69</v>
      </c>
      <c r="I38" s="260">
        <f t="shared" si="10"/>
        <v>34500</v>
      </c>
      <c r="J38" s="143">
        <v>200</v>
      </c>
      <c r="K38" s="221">
        <f>J38*H38</f>
        <v>13800</v>
      </c>
      <c r="L38" s="143">
        <v>7</v>
      </c>
      <c r="M38" s="241">
        <f t="shared" si="1"/>
        <v>70000</v>
      </c>
      <c r="N38" s="143">
        <v>3</v>
      </c>
      <c r="O38" s="91">
        <f t="shared" si="7"/>
        <v>45000</v>
      </c>
      <c r="P38" s="91">
        <f t="shared" si="8"/>
        <v>163300</v>
      </c>
      <c r="Q38" s="158"/>
    </row>
    <row r="39" spans="2:17" ht="15.75">
      <c r="B39" s="515">
        <v>24</v>
      </c>
      <c r="C39" s="410">
        <v>42265</v>
      </c>
      <c r="D39" s="243" t="s">
        <v>54</v>
      </c>
      <c r="E39" s="227" t="s">
        <v>50</v>
      </c>
      <c r="F39" s="276">
        <v>2</v>
      </c>
      <c r="G39" s="143">
        <v>46</v>
      </c>
      <c r="H39" s="259">
        <f t="shared" si="9"/>
        <v>92</v>
      </c>
      <c r="I39" s="260">
        <f t="shared" si="10"/>
        <v>46000</v>
      </c>
      <c r="J39" s="143"/>
      <c r="K39" s="221"/>
      <c r="L39" s="143"/>
      <c r="M39" s="241">
        <f t="shared" si="1"/>
        <v>0</v>
      </c>
      <c r="N39" s="143"/>
      <c r="O39" s="91">
        <f t="shared" si="7"/>
        <v>0</v>
      </c>
      <c r="P39" s="91">
        <f t="shared" si="8"/>
        <v>46000</v>
      </c>
      <c r="Q39" s="158"/>
    </row>
    <row r="40" spans="2:17" ht="15.75">
      <c r="B40" s="517"/>
      <c r="C40" s="410">
        <v>42265</v>
      </c>
      <c r="D40" s="236" t="s">
        <v>114</v>
      </c>
      <c r="E40" s="226" t="s">
        <v>50</v>
      </c>
      <c r="F40" s="276">
        <v>1</v>
      </c>
      <c r="G40" s="143">
        <v>46</v>
      </c>
      <c r="H40" s="259">
        <f t="shared" si="9"/>
        <v>46</v>
      </c>
      <c r="I40" s="260">
        <f t="shared" si="10"/>
        <v>23000</v>
      </c>
      <c r="J40" s="143">
        <v>200</v>
      </c>
      <c r="K40" s="221">
        <f>J40*H40</f>
        <v>9200</v>
      </c>
      <c r="L40" s="143">
        <v>7</v>
      </c>
      <c r="M40" s="241">
        <f t="shared" si="1"/>
        <v>70000</v>
      </c>
      <c r="N40" s="143">
        <v>3</v>
      </c>
      <c r="O40" s="91">
        <f t="shared" si="7"/>
        <v>45000</v>
      </c>
      <c r="P40" s="91">
        <f t="shared" si="8"/>
        <v>147200</v>
      </c>
      <c r="Q40" s="158"/>
    </row>
    <row r="41" spans="2:17" ht="15.75">
      <c r="B41" s="409">
        <v>25</v>
      </c>
      <c r="C41" s="410">
        <v>42266</v>
      </c>
      <c r="D41" s="243" t="s">
        <v>54</v>
      </c>
      <c r="E41" s="227" t="s">
        <v>50</v>
      </c>
      <c r="F41" s="276">
        <v>2</v>
      </c>
      <c r="G41" s="143">
        <v>46</v>
      </c>
      <c r="H41" s="259">
        <f t="shared" si="9"/>
        <v>92</v>
      </c>
      <c r="I41" s="260">
        <f t="shared" si="10"/>
        <v>46000</v>
      </c>
      <c r="J41" s="143"/>
      <c r="K41" s="221"/>
      <c r="L41" s="143">
        <v>5</v>
      </c>
      <c r="M41" s="241">
        <f t="shared" si="1"/>
        <v>50000</v>
      </c>
      <c r="N41" s="143"/>
      <c r="O41" s="91">
        <f t="shared" si="7"/>
        <v>0</v>
      </c>
      <c r="P41" s="91">
        <f t="shared" si="8"/>
        <v>96000</v>
      </c>
      <c r="Q41" s="158"/>
    </row>
    <row r="42" spans="2:17" ht="15.75">
      <c r="B42" s="515">
        <v>26</v>
      </c>
      <c r="C42" s="394">
        <v>42267</v>
      </c>
      <c r="D42" s="243" t="s">
        <v>125</v>
      </c>
      <c r="E42" s="227" t="s">
        <v>155</v>
      </c>
      <c r="F42" s="276">
        <v>1</v>
      </c>
      <c r="G42" s="143">
        <v>69</v>
      </c>
      <c r="H42" s="259">
        <f t="shared" si="9"/>
        <v>69</v>
      </c>
      <c r="I42" s="260">
        <f t="shared" si="10"/>
        <v>34500</v>
      </c>
      <c r="J42" s="143">
        <v>200</v>
      </c>
      <c r="K42" s="221">
        <f>J42*H42</f>
        <v>13800</v>
      </c>
      <c r="L42" s="143">
        <v>4</v>
      </c>
      <c r="M42" s="241">
        <f t="shared" si="1"/>
        <v>40000</v>
      </c>
      <c r="N42" s="143"/>
      <c r="O42" s="91">
        <f t="shared" si="7"/>
        <v>0</v>
      </c>
      <c r="P42" s="91">
        <f t="shared" si="8"/>
        <v>88300</v>
      </c>
      <c r="Q42" s="158"/>
    </row>
    <row r="43" spans="2:17" ht="15.75">
      <c r="B43" s="516"/>
      <c r="C43" s="394">
        <v>42267</v>
      </c>
      <c r="D43" s="236" t="s">
        <v>230</v>
      </c>
      <c r="E43" s="227" t="s">
        <v>51</v>
      </c>
      <c r="F43" s="143">
        <v>1</v>
      </c>
      <c r="G43" s="143"/>
      <c r="H43" s="259">
        <f t="shared" si="9"/>
        <v>0</v>
      </c>
      <c r="I43" s="260">
        <f t="shared" si="10"/>
        <v>0</v>
      </c>
      <c r="J43" s="143"/>
      <c r="K43" s="221"/>
      <c r="L43" s="143">
        <v>6</v>
      </c>
      <c r="M43" s="241">
        <f t="shared" si="1"/>
        <v>60000</v>
      </c>
      <c r="N43" s="143"/>
      <c r="O43" s="91">
        <f t="shared" si="7"/>
        <v>0</v>
      </c>
      <c r="P43" s="91">
        <f t="shared" si="8"/>
        <v>60000</v>
      </c>
      <c r="Q43" s="158"/>
    </row>
    <row r="44" spans="2:17" ht="15.75">
      <c r="B44" s="517"/>
      <c r="C44" s="394">
        <v>42267</v>
      </c>
      <c r="D44" s="236" t="s">
        <v>231</v>
      </c>
      <c r="E44" s="227" t="s">
        <v>51</v>
      </c>
      <c r="F44" s="143">
        <v>1</v>
      </c>
      <c r="G44" s="143">
        <v>150</v>
      </c>
      <c r="H44" s="259">
        <f t="shared" si="9"/>
        <v>150</v>
      </c>
      <c r="I44" s="260">
        <f t="shared" si="10"/>
        <v>75000</v>
      </c>
      <c r="J44" s="143"/>
      <c r="K44" s="221"/>
      <c r="L44" s="143">
        <v>2</v>
      </c>
      <c r="M44" s="241">
        <f t="shared" si="1"/>
        <v>20000</v>
      </c>
      <c r="N44" s="143">
        <v>5</v>
      </c>
      <c r="O44" s="91">
        <f t="shared" si="7"/>
        <v>75000</v>
      </c>
      <c r="P44" s="91">
        <f t="shared" si="8"/>
        <v>170000</v>
      </c>
      <c r="Q44" s="158"/>
    </row>
    <row r="45" spans="2:17" ht="15.75">
      <c r="B45" s="515">
        <v>27</v>
      </c>
      <c r="C45" s="410">
        <v>42268</v>
      </c>
      <c r="D45" s="236" t="s">
        <v>114</v>
      </c>
      <c r="E45" s="226" t="s">
        <v>50</v>
      </c>
      <c r="F45" s="276">
        <v>1</v>
      </c>
      <c r="G45" s="143">
        <v>46</v>
      </c>
      <c r="H45" s="259">
        <f t="shared" si="9"/>
        <v>46</v>
      </c>
      <c r="I45" s="260">
        <f t="shared" si="10"/>
        <v>23000</v>
      </c>
      <c r="J45" s="143">
        <v>200</v>
      </c>
      <c r="K45" s="221">
        <f t="shared" ref="K45:K46" si="11">J45*H45</f>
        <v>9200</v>
      </c>
      <c r="L45" s="143">
        <v>5</v>
      </c>
      <c r="M45" s="241">
        <f t="shared" si="1"/>
        <v>50000</v>
      </c>
      <c r="N45" s="143"/>
      <c r="O45" s="91">
        <f t="shared" si="7"/>
        <v>0</v>
      </c>
      <c r="P45" s="91">
        <f t="shared" si="8"/>
        <v>82200</v>
      </c>
      <c r="Q45" s="158"/>
    </row>
    <row r="46" spans="2:17" ht="15.75">
      <c r="B46" s="517"/>
      <c r="C46" s="410">
        <v>42268</v>
      </c>
      <c r="D46" s="243" t="s">
        <v>125</v>
      </c>
      <c r="E46" s="227" t="s">
        <v>155</v>
      </c>
      <c r="F46" s="276">
        <v>1</v>
      </c>
      <c r="G46" s="143">
        <v>69</v>
      </c>
      <c r="H46" s="259">
        <f t="shared" si="9"/>
        <v>69</v>
      </c>
      <c r="I46" s="260">
        <f t="shared" si="10"/>
        <v>34500</v>
      </c>
      <c r="J46" s="143">
        <v>200</v>
      </c>
      <c r="K46" s="221">
        <f t="shared" si="11"/>
        <v>13800</v>
      </c>
      <c r="L46" s="143"/>
      <c r="M46" s="241">
        <f t="shared" si="1"/>
        <v>0</v>
      </c>
      <c r="N46" s="143">
        <v>5</v>
      </c>
      <c r="O46" s="91">
        <f t="shared" si="7"/>
        <v>75000</v>
      </c>
      <c r="P46" s="91">
        <f t="shared" si="8"/>
        <v>123300</v>
      </c>
      <c r="Q46" s="158"/>
    </row>
    <row r="47" spans="2:17" ht="15.75">
      <c r="B47" s="409">
        <v>28</v>
      </c>
      <c r="C47" s="410">
        <v>42269</v>
      </c>
      <c r="D47" s="504" t="s">
        <v>52</v>
      </c>
      <c r="E47" s="505" t="s">
        <v>51</v>
      </c>
      <c r="F47" s="276"/>
      <c r="G47" s="143"/>
      <c r="H47" s="259">
        <f t="shared" si="9"/>
        <v>0</v>
      </c>
      <c r="I47" s="260">
        <f t="shared" si="10"/>
        <v>0</v>
      </c>
      <c r="J47" s="143"/>
      <c r="K47" s="221"/>
      <c r="L47" s="143"/>
      <c r="M47" s="241">
        <f t="shared" si="1"/>
        <v>0</v>
      </c>
      <c r="N47" s="143"/>
      <c r="O47" s="91">
        <f t="shared" si="7"/>
        <v>0</v>
      </c>
      <c r="P47" s="91">
        <f t="shared" si="8"/>
        <v>0</v>
      </c>
      <c r="Q47" s="158"/>
    </row>
    <row r="48" spans="2:17" ht="15.75">
      <c r="B48" s="409">
        <v>29</v>
      </c>
      <c r="C48" s="410">
        <v>42270</v>
      </c>
      <c r="D48" s="504" t="s">
        <v>52</v>
      </c>
      <c r="E48" s="505" t="s">
        <v>51</v>
      </c>
      <c r="F48" s="276"/>
      <c r="G48" s="143"/>
      <c r="H48" s="259">
        <f t="shared" si="9"/>
        <v>0</v>
      </c>
      <c r="I48" s="260">
        <f t="shared" si="10"/>
        <v>0</v>
      </c>
      <c r="J48" s="142"/>
      <c r="K48" s="221"/>
      <c r="L48" s="143"/>
      <c r="M48" s="241">
        <f t="shared" si="1"/>
        <v>0</v>
      </c>
      <c r="N48" s="143"/>
      <c r="O48" s="91">
        <f t="shared" si="7"/>
        <v>0</v>
      </c>
      <c r="P48" s="91">
        <f t="shared" si="8"/>
        <v>0</v>
      </c>
      <c r="Q48" s="158"/>
    </row>
    <row r="49" spans="2:17" ht="15.75">
      <c r="B49" s="409">
        <v>30</v>
      </c>
      <c r="C49" s="413">
        <v>42271</v>
      </c>
      <c r="D49" s="231" t="s">
        <v>206</v>
      </c>
      <c r="E49" s="227"/>
      <c r="F49" s="276"/>
      <c r="G49" s="143"/>
      <c r="H49" s="259">
        <f t="shared" si="9"/>
        <v>0</v>
      </c>
      <c r="I49" s="260">
        <f t="shared" si="10"/>
        <v>0</v>
      </c>
      <c r="J49" s="143"/>
      <c r="K49" s="221"/>
      <c r="L49" s="143"/>
      <c r="M49" s="241">
        <f t="shared" si="1"/>
        <v>0</v>
      </c>
      <c r="N49" s="143"/>
      <c r="O49" s="91">
        <f t="shared" si="7"/>
        <v>0</v>
      </c>
      <c r="P49" s="91">
        <f t="shared" si="8"/>
        <v>0</v>
      </c>
      <c r="Q49" s="158"/>
    </row>
    <row r="50" spans="2:17" ht="16.5" thickBot="1">
      <c r="B50" s="414">
        <v>31</v>
      </c>
      <c r="C50" s="415">
        <v>42272</v>
      </c>
      <c r="D50" s="484" t="s">
        <v>206</v>
      </c>
      <c r="E50" s="248"/>
      <c r="F50" s="247"/>
      <c r="G50" s="247"/>
      <c r="H50" s="214">
        <f t="shared" si="0"/>
        <v>0</v>
      </c>
      <c r="I50" s="215">
        <f t="shared" ref="I50" si="12">H50*500</f>
        <v>0</v>
      </c>
      <c r="J50" s="476"/>
      <c r="K50" s="400"/>
      <c r="L50" s="247"/>
      <c r="M50" s="280">
        <f t="shared" si="1"/>
        <v>0</v>
      </c>
      <c r="N50" s="247"/>
      <c r="O50" s="216">
        <f t="shared" si="2"/>
        <v>0</v>
      </c>
      <c r="P50" s="216">
        <f t="shared" si="3"/>
        <v>0</v>
      </c>
      <c r="Q50" s="163"/>
    </row>
    <row r="51" spans="2:17" ht="15.75" thickTop="1"/>
  </sheetData>
  <mergeCells count="13">
    <mergeCell ref="B1:Q1"/>
    <mergeCell ref="B2:D2"/>
    <mergeCell ref="B4:D4"/>
    <mergeCell ref="B13:B14"/>
    <mergeCell ref="B15:B16"/>
    <mergeCell ref="B39:B40"/>
    <mergeCell ref="B42:B44"/>
    <mergeCell ref="B45:B46"/>
    <mergeCell ref="B18:B19"/>
    <mergeCell ref="B22:B23"/>
    <mergeCell ref="B24:B25"/>
    <mergeCell ref="B35:B36"/>
    <mergeCell ref="B37:B38"/>
  </mergeCells>
  <printOptions horizontalCentered="1"/>
  <pageMargins left="0.2" right="0.2" top="0.25" bottom="0.25" header="0.3" footer="0.3"/>
  <pageSetup paperSize="9" scale="70" orientation="landscape" horizontalDpi="4294967293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K40"/>
  <sheetViews>
    <sheetView workbookViewId="0">
      <selection activeCell="Q21" sqref="Q21"/>
    </sheetView>
  </sheetViews>
  <sheetFormatPr defaultRowHeight="15"/>
  <cols>
    <col min="2" max="2" width="4.28515625" customWidth="1"/>
    <col min="3" max="3" width="10.42578125" customWidth="1"/>
    <col min="4" max="4" width="34.7109375" customWidth="1"/>
    <col min="7" max="7" width="15" customWidth="1"/>
    <col min="9" max="9" width="12.85546875" customWidth="1"/>
    <col min="10" max="10" width="16.140625" customWidth="1"/>
  </cols>
  <sheetData>
    <row r="1" spans="2:11" ht="23.25">
      <c r="B1" s="551" t="s">
        <v>14</v>
      </c>
      <c r="C1" s="551"/>
      <c r="D1" s="551"/>
      <c r="E1" s="551"/>
      <c r="F1" s="551"/>
      <c r="G1" s="551"/>
      <c r="H1" s="551"/>
      <c r="I1" s="551"/>
      <c r="J1" s="551"/>
      <c r="K1" s="551"/>
    </row>
    <row r="2" spans="2:11" ht="18.75">
      <c r="B2" s="552" t="s">
        <v>68</v>
      </c>
      <c r="C2" s="552"/>
      <c r="D2" s="552"/>
      <c r="E2" s="299"/>
      <c r="F2" s="300"/>
      <c r="G2" s="301"/>
      <c r="H2" s="300"/>
      <c r="I2" s="301"/>
      <c r="J2" s="301"/>
      <c r="K2" s="299"/>
    </row>
    <row r="3" spans="2:11" ht="18.75">
      <c r="B3" s="552" t="s">
        <v>69</v>
      </c>
      <c r="C3" s="552"/>
      <c r="D3" s="552"/>
      <c r="E3" s="299"/>
      <c r="F3" s="300"/>
      <c r="G3" s="301"/>
      <c r="H3" s="300"/>
      <c r="I3" s="301"/>
      <c r="J3" s="301"/>
      <c r="K3" s="299"/>
    </row>
    <row r="4" spans="2:11" ht="18.75">
      <c r="B4" s="552" t="s">
        <v>70</v>
      </c>
      <c r="C4" s="552"/>
      <c r="D4" s="552"/>
      <c r="E4" s="299"/>
      <c r="F4" s="300"/>
      <c r="G4" s="301"/>
      <c r="H4" s="300"/>
      <c r="I4" s="301"/>
      <c r="J4" s="301"/>
      <c r="K4" s="299"/>
    </row>
    <row r="5" spans="2:11" ht="19.5" thickBot="1">
      <c r="B5" s="360" t="s">
        <v>71</v>
      </c>
      <c r="C5" s="361"/>
      <c r="D5" s="304" t="s">
        <v>110</v>
      </c>
      <c r="E5" s="299"/>
      <c r="F5" s="300"/>
      <c r="G5" s="301"/>
      <c r="H5" s="300"/>
      <c r="I5" s="301"/>
      <c r="J5" s="305"/>
      <c r="K5" s="299"/>
    </row>
    <row r="6" spans="2:11" ht="36.75" thickBot="1">
      <c r="B6" s="306" t="s">
        <v>1</v>
      </c>
      <c r="C6" s="306" t="s">
        <v>2</v>
      </c>
      <c r="D6" s="307" t="s">
        <v>3</v>
      </c>
      <c r="E6" s="306" t="s">
        <v>4</v>
      </c>
      <c r="F6" s="308" t="s">
        <v>21</v>
      </c>
      <c r="G6" s="309" t="s">
        <v>22</v>
      </c>
      <c r="H6" s="308" t="s">
        <v>23</v>
      </c>
      <c r="I6" s="309" t="s">
        <v>24</v>
      </c>
      <c r="J6" s="309" t="s">
        <v>11</v>
      </c>
      <c r="K6" s="306" t="s">
        <v>12</v>
      </c>
    </row>
    <row r="7" spans="2:11" ht="15.75" thickBot="1">
      <c r="B7" s="310">
        <v>1</v>
      </c>
      <c r="C7" s="310">
        <v>2</v>
      </c>
      <c r="D7" s="310">
        <v>3</v>
      </c>
      <c r="E7" s="310">
        <v>4</v>
      </c>
      <c r="F7" s="311">
        <v>11</v>
      </c>
      <c r="G7" s="312" t="s">
        <v>27</v>
      </c>
      <c r="H7" s="311">
        <v>13</v>
      </c>
      <c r="I7" s="312" t="s">
        <v>28</v>
      </c>
      <c r="J7" s="312" t="s">
        <v>29</v>
      </c>
      <c r="K7" s="310">
        <v>16</v>
      </c>
    </row>
    <row r="8" spans="2:11" ht="16.5" thickBot="1">
      <c r="B8" s="123"/>
      <c r="C8" s="123"/>
      <c r="D8" s="123"/>
      <c r="E8" s="123"/>
      <c r="F8" s="454">
        <f>SUBTOTAL(9,F9:F1085)</f>
        <v>137</v>
      </c>
      <c r="G8" s="455">
        <f>SUBTOTAL(9,G9:G1100)</f>
        <v>1370000</v>
      </c>
      <c r="H8" s="454">
        <f>SUBTOTAL(9,H9:H1085)</f>
        <v>20</v>
      </c>
      <c r="I8" s="455">
        <f>SUBTOTAL(9,I9:I1100)</f>
        <v>300000</v>
      </c>
      <c r="J8" s="512">
        <f>SUBTOTAL(9,J9:J1101)</f>
        <v>1670000</v>
      </c>
      <c r="K8" s="123"/>
    </row>
    <row r="9" spans="2:11" s="316" customFormat="1" ht="16.5" thickTop="1">
      <c r="B9" s="408">
        <v>1</v>
      </c>
      <c r="C9" s="473">
        <v>42242</v>
      </c>
      <c r="D9" s="313" t="s">
        <v>189</v>
      </c>
      <c r="E9" s="392" t="s">
        <v>51</v>
      </c>
      <c r="F9" s="393"/>
      <c r="G9" s="314">
        <f t="shared" ref="G9:G39" si="0">F9*10000</f>
        <v>0</v>
      </c>
      <c r="H9" s="330"/>
      <c r="I9" s="314">
        <f t="shared" ref="I9:I31" si="1">H9*15000</f>
        <v>0</v>
      </c>
      <c r="J9" s="315">
        <f>G9+I9</f>
        <v>0</v>
      </c>
      <c r="K9" s="174"/>
    </row>
    <row r="10" spans="2:11" s="316" customFormat="1" ht="15.75">
      <c r="B10" s="409">
        <v>2</v>
      </c>
      <c r="C10" s="410">
        <v>42243</v>
      </c>
      <c r="D10" s="317" t="s">
        <v>190</v>
      </c>
      <c r="E10" s="324" t="s">
        <v>50</v>
      </c>
      <c r="F10" s="323">
        <v>7</v>
      </c>
      <c r="G10" s="318">
        <f t="shared" si="0"/>
        <v>70000</v>
      </c>
      <c r="H10" s="106"/>
      <c r="I10" s="318">
        <f t="shared" si="1"/>
        <v>0</v>
      </c>
      <c r="J10" s="319">
        <f>G10+I10</f>
        <v>70000</v>
      </c>
      <c r="K10" s="158"/>
    </row>
    <row r="11" spans="2:11" s="316" customFormat="1" ht="15.75">
      <c r="B11" s="409">
        <v>3</v>
      </c>
      <c r="C11" s="410">
        <v>42244</v>
      </c>
      <c r="D11" s="317" t="s">
        <v>190</v>
      </c>
      <c r="E11" s="324" t="s">
        <v>50</v>
      </c>
      <c r="F11" s="323">
        <v>7</v>
      </c>
      <c r="G11" s="318">
        <f t="shared" si="0"/>
        <v>70000</v>
      </c>
      <c r="H11" s="106"/>
      <c r="I11" s="318">
        <f t="shared" si="1"/>
        <v>0</v>
      </c>
      <c r="J11" s="319">
        <f t="shared" ref="J11:J39" si="2">G11+I11</f>
        <v>70000</v>
      </c>
      <c r="K11" s="158"/>
    </row>
    <row r="12" spans="2:11" s="316" customFormat="1" ht="15.75">
      <c r="B12" s="409">
        <v>4</v>
      </c>
      <c r="C12" s="410">
        <v>42245</v>
      </c>
      <c r="D12" s="317" t="s">
        <v>190</v>
      </c>
      <c r="E12" s="324" t="s">
        <v>50</v>
      </c>
      <c r="F12" s="323">
        <v>5</v>
      </c>
      <c r="G12" s="318">
        <f t="shared" si="0"/>
        <v>50000</v>
      </c>
      <c r="H12" s="106"/>
      <c r="I12" s="318">
        <f t="shared" si="1"/>
        <v>0</v>
      </c>
      <c r="J12" s="319">
        <f t="shared" si="2"/>
        <v>50000</v>
      </c>
      <c r="K12" s="158"/>
    </row>
    <row r="13" spans="2:11" s="316" customFormat="1" ht="15.75">
      <c r="B13" s="409">
        <v>5</v>
      </c>
      <c r="C13" s="394">
        <v>42246</v>
      </c>
      <c r="D13" s="317" t="s">
        <v>191</v>
      </c>
      <c r="E13" s="324" t="s">
        <v>50</v>
      </c>
      <c r="F13" s="323">
        <v>8</v>
      </c>
      <c r="G13" s="318">
        <f t="shared" si="0"/>
        <v>80000</v>
      </c>
      <c r="H13" s="328"/>
      <c r="I13" s="318">
        <f t="shared" si="1"/>
        <v>0</v>
      </c>
      <c r="J13" s="319">
        <f t="shared" si="2"/>
        <v>80000</v>
      </c>
      <c r="K13" s="158"/>
    </row>
    <row r="14" spans="2:11" s="316" customFormat="1" ht="15.75">
      <c r="B14" s="409">
        <v>6</v>
      </c>
      <c r="C14" s="410">
        <v>42247</v>
      </c>
      <c r="D14" s="317" t="s">
        <v>192</v>
      </c>
      <c r="E14" s="324" t="s">
        <v>50</v>
      </c>
      <c r="F14" s="323">
        <v>3</v>
      </c>
      <c r="G14" s="318">
        <f t="shared" si="0"/>
        <v>30000</v>
      </c>
      <c r="H14" s="106"/>
      <c r="I14" s="318">
        <f t="shared" si="1"/>
        <v>0</v>
      </c>
      <c r="J14" s="319">
        <f t="shared" si="2"/>
        <v>30000</v>
      </c>
      <c r="K14" s="158"/>
    </row>
    <row r="15" spans="2:11" s="316" customFormat="1" ht="15.75">
      <c r="B15" s="409">
        <v>7</v>
      </c>
      <c r="C15" s="410">
        <v>42248</v>
      </c>
      <c r="D15" s="317" t="s">
        <v>193</v>
      </c>
      <c r="E15" s="324" t="s">
        <v>122</v>
      </c>
      <c r="F15" s="323">
        <v>4</v>
      </c>
      <c r="G15" s="318">
        <f t="shared" si="0"/>
        <v>40000</v>
      </c>
      <c r="H15" s="106"/>
      <c r="I15" s="318">
        <f t="shared" si="1"/>
        <v>0</v>
      </c>
      <c r="J15" s="319">
        <f t="shared" si="2"/>
        <v>40000</v>
      </c>
      <c r="K15" s="320"/>
    </row>
    <row r="16" spans="2:11" s="316" customFormat="1" ht="15.75">
      <c r="B16" s="409">
        <v>8</v>
      </c>
      <c r="C16" s="410">
        <v>42249</v>
      </c>
      <c r="D16" s="317" t="s">
        <v>194</v>
      </c>
      <c r="E16" s="324" t="s">
        <v>122</v>
      </c>
      <c r="F16" s="323">
        <v>4</v>
      </c>
      <c r="G16" s="318">
        <f t="shared" si="0"/>
        <v>40000</v>
      </c>
      <c r="H16" s="321"/>
      <c r="I16" s="318">
        <f t="shared" si="1"/>
        <v>0</v>
      </c>
      <c r="J16" s="319">
        <f t="shared" si="2"/>
        <v>40000</v>
      </c>
      <c r="K16" s="320"/>
    </row>
    <row r="17" spans="2:11" s="316" customFormat="1" ht="15.75">
      <c r="B17" s="409">
        <v>9</v>
      </c>
      <c r="C17" s="410">
        <v>42250</v>
      </c>
      <c r="D17" s="317" t="s">
        <v>195</v>
      </c>
      <c r="E17" s="324" t="s">
        <v>50</v>
      </c>
      <c r="F17" s="323">
        <v>1</v>
      </c>
      <c r="G17" s="318">
        <f t="shared" si="0"/>
        <v>10000</v>
      </c>
      <c r="H17" s="321"/>
      <c r="I17" s="318">
        <f t="shared" si="1"/>
        <v>0</v>
      </c>
      <c r="J17" s="319">
        <f t="shared" si="2"/>
        <v>10000</v>
      </c>
      <c r="K17" s="320"/>
    </row>
    <row r="18" spans="2:11" s="316" customFormat="1" ht="15.75">
      <c r="B18" s="409">
        <v>10</v>
      </c>
      <c r="C18" s="410">
        <v>42251</v>
      </c>
      <c r="D18" s="317" t="s">
        <v>196</v>
      </c>
      <c r="E18" s="324" t="s">
        <v>50</v>
      </c>
      <c r="F18" s="323">
        <v>7</v>
      </c>
      <c r="G18" s="318">
        <f t="shared" si="0"/>
        <v>70000</v>
      </c>
      <c r="H18" s="434">
        <v>5</v>
      </c>
      <c r="I18" s="318">
        <f t="shared" si="1"/>
        <v>75000</v>
      </c>
      <c r="J18" s="319">
        <f t="shared" si="2"/>
        <v>145000</v>
      </c>
      <c r="K18" s="320"/>
    </row>
    <row r="19" spans="2:11" s="316" customFormat="1" ht="15.75">
      <c r="B19" s="409">
        <v>11</v>
      </c>
      <c r="C19" s="410">
        <v>42252</v>
      </c>
      <c r="D19" s="317" t="s">
        <v>197</v>
      </c>
      <c r="E19" s="324" t="s">
        <v>50</v>
      </c>
      <c r="F19" s="323">
        <v>1</v>
      </c>
      <c r="G19" s="318">
        <f t="shared" si="0"/>
        <v>10000</v>
      </c>
      <c r="H19" s="321"/>
      <c r="I19" s="318">
        <f t="shared" si="1"/>
        <v>0</v>
      </c>
      <c r="J19" s="319">
        <f t="shared" si="2"/>
        <v>10000</v>
      </c>
      <c r="K19" s="320"/>
    </row>
    <row r="20" spans="2:11" s="316" customFormat="1" ht="15.75">
      <c r="B20" s="409">
        <v>12</v>
      </c>
      <c r="C20" s="394">
        <v>42253</v>
      </c>
      <c r="D20" s="317" t="s">
        <v>197</v>
      </c>
      <c r="E20" s="324" t="s">
        <v>50</v>
      </c>
      <c r="F20" s="323">
        <v>10</v>
      </c>
      <c r="G20" s="318">
        <f t="shared" si="0"/>
        <v>100000</v>
      </c>
      <c r="H20" s="321"/>
      <c r="I20" s="318">
        <f t="shared" si="1"/>
        <v>0</v>
      </c>
      <c r="J20" s="319">
        <f t="shared" si="2"/>
        <v>100000</v>
      </c>
      <c r="K20" s="320"/>
    </row>
    <row r="21" spans="2:11" s="316" customFormat="1" ht="15.75">
      <c r="B21" s="409">
        <v>13</v>
      </c>
      <c r="C21" s="410">
        <v>42254</v>
      </c>
      <c r="D21" s="317" t="s">
        <v>197</v>
      </c>
      <c r="E21" s="324" t="s">
        <v>50</v>
      </c>
      <c r="F21" s="323">
        <v>4</v>
      </c>
      <c r="G21" s="318">
        <f t="shared" si="0"/>
        <v>40000</v>
      </c>
      <c r="H21" s="321"/>
      <c r="I21" s="318">
        <f t="shared" si="1"/>
        <v>0</v>
      </c>
      <c r="J21" s="319">
        <f t="shared" si="2"/>
        <v>40000</v>
      </c>
      <c r="K21" s="320"/>
    </row>
    <row r="22" spans="2:11" s="316" customFormat="1" ht="15.75">
      <c r="B22" s="409">
        <v>14</v>
      </c>
      <c r="C22" s="410">
        <v>42255</v>
      </c>
      <c r="D22" s="317" t="s">
        <v>197</v>
      </c>
      <c r="E22" s="324" t="s">
        <v>50</v>
      </c>
      <c r="F22" s="323">
        <v>7</v>
      </c>
      <c r="G22" s="318">
        <f t="shared" si="0"/>
        <v>70000</v>
      </c>
      <c r="H22" s="434">
        <v>2</v>
      </c>
      <c r="I22" s="318">
        <f t="shared" si="1"/>
        <v>30000</v>
      </c>
      <c r="J22" s="319">
        <f t="shared" si="2"/>
        <v>100000</v>
      </c>
      <c r="K22" s="320"/>
    </row>
    <row r="23" spans="2:11" s="316" customFormat="1" ht="15.75">
      <c r="B23" s="409">
        <v>15</v>
      </c>
      <c r="C23" s="410">
        <v>42256</v>
      </c>
      <c r="D23" s="317" t="s">
        <v>197</v>
      </c>
      <c r="E23" s="324" t="s">
        <v>50</v>
      </c>
      <c r="F23" s="323">
        <v>1</v>
      </c>
      <c r="G23" s="318">
        <f t="shared" si="0"/>
        <v>10000</v>
      </c>
      <c r="H23" s="321"/>
      <c r="I23" s="318">
        <f t="shared" si="1"/>
        <v>0</v>
      </c>
      <c r="J23" s="319">
        <f t="shared" si="2"/>
        <v>10000</v>
      </c>
      <c r="K23" s="320"/>
    </row>
    <row r="24" spans="2:11" s="316" customFormat="1" ht="15.75">
      <c r="B24" s="409">
        <v>16</v>
      </c>
      <c r="C24" s="410">
        <v>42257</v>
      </c>
      <c r="D24" s="317" t="s">
        <v>197</v>
      </c>
      <c r="E24" s="324" t="s">
        <v>50</v>
      </c>
      <c r="F24" s="323">
        <v>3</v>
      </c>
      <c r="G24" s="318">
        <f t="shared" si="0"/>
        <v>30000</v>
      </c>
      <c r="H24" s="321"/>
      <c r="I24" s="318">
        <f t="shared" si="1"/>
        <v>0</v>
      </c>
      <c r="J24" s="319">
        <f t="shared" si="2"/>
        <v>30000</v>
      </c>
      <c r="K24" s="320"/>
    </row>
    <row r="25" spans="2:11" s="316" customFormat="1" ht="15.75">
      <c r="B25" s="409">
        <v>17</v>
      </c>
      <c r="C25" s="410">
        <v>42258</v>
      </c>
      <c r="D25" s="317" t="s">
        <v>197</v>
      </c>
      <c r="E25" s="324" t="s">
        <v>50</v>
      </c>
      <c r="F25" s="323">
        <v>5</v>
      </c>
      <c r="G25" s="318">
        <f t="shared" si="0"/>
        <v>50000</v>
      </c>
      <c r="H25" s="321"/>
      <c r="I25" s="318">
        <f t="shared" si="1"/>
        <v>0</v>
      </c>
      <c r="J25" s="319">
        <f t="shared" si="2"/>
        <v>50000</v>
      </c>
      <c r="K25" s="320"/>
    </row>
    <row r="26" spans="2:11" s="316" customFormat="1" ht="15.75">
      <c r="B26" s="409">
        <v>18</v>
      </c>
      <c r="C26" s="410">
        <v>42259</v>
      </c>
      <c r="D26" s="317" t="s">
        <v>197</v>
      </c>
      <c r="E26" s="324" t="s">
        <v>50</v>
      </c>
      <c r="F26" s="323">
        <v>7</v>
      </c>
      <c r="G26" s="318">
        <f t="shared" si="0"/>
        <v>70000</v>
      </c>
      <c r="H26" s="321"/>
      <c r="I26" s="318">
        <f t="shared" si="1"/>
        <v>0</v>
      </c>
      <c r="J26" s="319">
        <f t="shared" si="2"/>
        <v>70000</v>
      </c>
      <c r="K26" s="320"/>
    </row>
    <row r="27" spans="2:11" s="316" customFormat="1" ht="15.75">
      <c r="B27" s="409">
        <v>19</v>
      </c>
      <c r="C27" s="394">
        <v>42260</v>
      </c>
      <c r="D27" s="317" t="s">
        <v>197</v>
      </c>
      <c r="E27" s="324" t="s">
        <v>155</v>
      </c>
      <c r="F27" s="143">
        <v>10</v>
      </c>
      <c r="G27" s="322">
        <f t="shared" si="0"/>
        <v>100000</v>
      </c>
      <c r="H27" s="434">
        <v>2</v>
      </c>
      <c r="I27" s="322">
        <f t="shared" si="1"/>
        <v>30000</v>
      </c>
      <c r="J27" s="319">
        <f t="shared" si="2"/>
        <v>130000</v>
      </c>
      <c r="K27" s="320"/>
    </row>
    <row r="28" spans="2:11" s="316" customFormat="1" ht="15.75">
      <c r="B28" s="409">
        <v>20</v>
      </c>
      <c r="C28" s="410">
        <v>42261</v>
      </c>
      <c r="D28" s="317" t="s">
        <v>197</v>
      </c>
      <c r="E28" s="324" t="s">
        <v>50</v>
      </c>
      <c r="F28" s="143">
        <v>6</v>
      </c>
      <c r="G28" s="322">
        <f t="shared" si="0"/>
        <v>60000</v>
      </c>
      <c r="H28" s="323">
        <v>3</v>
      </c>
      <c r="I28" s="322">
        <f t="shared" si="1"/>
        <v>45000</v>
      </c>
      <c r="J28" s="319">
        <f t="shared" si="2"/>
        <v>105000</v>
      </c>
      <c r="K28" s="320"/>
    </row>
    <row r="29" spans="2:11" s="316" customFormat="1" ht="15.75">
      <c r="B29" s="409">
        <v>21</v>
      </c>
      <c r="C29" s="410">
        <v>42262</v>
      </c>
      <c r="D29" s="317" t="s">
        <v>197</v>
      </c>
      <c r="E29" s="324" t="s">
        <v>155</v>
      </c>
      <c r="F29" s="323">
        <v>10</v>
      </c>
      <c r="G29" s="322">
        <f t="shared" si="0"/>
        <v>100000</v>
      </c>
      <c r="H29" s="323">
        <v>1</v>
      </c>
      <c r="I29" s="322">
        <f t="shared" si="1"/>
        <v>15000</v>
      </c>
      <c r="J29" s="319">
        <f t="shared" si="2"/>
        <v>115000</v>
      </c>
      <c r="K29" s="320"/>
    </row>
    <row r="30" spans="2:11" s="316" customFormat="1" ht="15.75">
      <c r="B30" s="409">
        <v>22</v>
      </c>
      <c r="C30" s="410">
        <v>42263</v>
      </c>
      <c r="D30" s="317" t="s">
        <v>197</v>
      </c>
      <c r="E30" s="324" t="s">
        <v>155</v>
      </c>
      <c r="F30" s="323">
        <v>6</v>
      </c>
      <c r="G30" s="322">
        <f t="shared" si="0"/>
        <v>60000</v>
      </c>
      <c r="H30" s="323">
        <v>3</v>
      </c>
      <c r="I30" s="322">
        <f t="shared" si="1"/>
        <v>45000</v>
      </c>
      <c r="J30" s="319">
        <f t="shared" si="2"/>
        <v>105000</v>
      </c>
      <c r="K30" s="320"/>
    </row>
    <row r="31" spans="2:11" s="316" customFormat="1" ht="15.75">
      <c r="B31" s="409">
        <v>23</v>
      </c>
      <c r="C31" s="410">
        <v>42264</v>
      </c>
      <c r="D31" s="504" t="s">
        <v>52</v>
      </c>
      <c r="E31" s="505" t="s">
        <v>51</v>
      </c>
      <c r="F31" s="323"/>
      <c r="G31" s="322">
        <f t="shared" si="0"/>
        <v>0</v>
      </c>
      <c r="H31" s="323"/>
      <c r="I31" s="322">
        <f t="shared" si="1"/>
        <v>0</v>
      </c>
      <c r="J31" s="319">
        <f t="shared" si="2"/>
        <v>0</v>
      </c>
      <c r="K31" s="320"/>
    </row>
    <row r="32" spans="2:11" s="316" customFormat="1" ht="15.75">
      <c r="B32" s="409">
        <v>24</v>
      </c>
      <c r="C32" s="410">
        <v>42265</v>
      </c>
      <c r="D32" s="277" t="s">
        <v>207</v>
      </c>
      <c r="E32" s="103" t="s">
        <v>50</v>
      </c>
      <c r="F32" s="325">
        <v>6</v>
      </c>
      <c r="G32" s="322">
        <f t="shared" si="0"/>
        <v>60000</v>
      </c>
      <c r="H32" s="434">
        <v>2</v>
      </c>
      <c r="I32" s="318">
        <f>H32*15000</f>
        <v>30000</v>
      </c>
      <c r="J32" s="319">
        <f t="shared" si="2"/>
        <v>90000</v>
      </c>
      <c r="K32" s="320"/>
    </row>
    <row r="33" spans="2:11" s="316" customFormat="1" ht="15.75">
      <c r="B33" s="409">
        <v>25</v>
      </c>
      <c r="C33" s="410">
        <v>42266</v>
      </c>
      <c r="D33" s="277" t="s">
        <v>208</v>
      </c>
      <c r="E33" s="103" t="s">
        <v>50</v>
      </c>
      <c r="F33" s="325">
        <v>2</v>
      </c>
      <c r="G33" s="322">
        <f t="shared" si="0"/>
        <v>20000</v>
      </c>
      <c r="H33" s="321"/>
      <c r="I33" s="318">
        <f t="shared" ref="I33:I39" si="3">H33*15000</f>
        <v>0</v>
      </c>
      <c r="J33" s="319">
        <f t="shared" si="2"/>
        <v>20000</v>
      </c>
      <c r="K33" s="320"/>
    </row>
    <row r="34" spans="2:11" s="316" customFormat="1" ht="15.75">
      <c r="B34" s="409">
        <v>26</v>
      </c>
      <c r="C34" s="394">
        <v>42267</v>
      </c>
      <c r="D34" s="277" t="s">
        <v>209</v>
      </c>
      <c r="E34" s="103" t="s">
        <v>50</v>
      </c>
      <c r="F34" s="325">
        <v>8</v>
      </c>
      <c r="G34" s="322">
        <f t="shared" si="0"/>
        <v>80000</v>
      </c>
      <c r="H34" s="434">
        <v>2</v>
      </c>
      <c r="I34" s="318">
        <f t="shared" si="3"/>
        <v>30000</v>
      </c>
      <c r="J34" s="319">
        <f t="shared" si="2"/>
        <v>110000</v>
      </c>
      <c r="K34" s="320"/>
    </row>
    <row r="35" spans="2:11" s="316" customFormat="1" ht="15.75">
      <c r="B35" s="409">
        <v>27</v>
      </c>
      <c r="C35" s="410">
        <v>42268</v>
      </c>
      <c r="D35" s="277" t="s">
        <v>210</v>
      </c>
      <c r="E35" s="103" t="s">
        <v>50</v>
      </c>
      <c r="F35" s="325">
        <v>3</v>
      </c>
      <c r="G35" s="322">
        <f t="shared" si="0"/>
        <v>30000</v>
      </c>
      <c r="H35" s="321"/>
      <c r="I35" s="318">
        <f t="shared" si="3"/>
        <v>0</v>
      </c>
      <c r="J35" s="319">
        <f t="shared" si="2"/>
        <v>30000</v>
      </c>
      <c r="K35" s="320"/>
    </row>
    <row r="36" spans="2:11" s="316" customFormat="1" ht="15.75">
      <c r="B36" s="409">
        <v>28</v>
      </c>
      <c r="C36" s="410">
        <v>42269</v>
      </c>
      <c r="D36" s="277" t="s">
        <v>211</v>
      </c>
      <c r="E36" s="103" t="s">
        <v>50</v>
      </c>
      <c r="F36" s="325">
        <v>2</v>
      </c>
      <c r="G36" s="322">
        <f t="shared" si="0"/>
        <v>20000</v>
      </c>
      <c r="H36" s="323"/>
      <c r="I36" s="318">
        <f t="shared" si="3"/>
        <v>0</v>
      </c>
      <c r="J36" s="319">
        <f t="shared" si="2"/>
        <v>20000</v>
      </c>
      <c r="K36" s="320"/>
    </row>
    <row r="37" spans="2:11" s="316" customFormat="1" ht="15.75">
      <c r="B37" s="409">
        <v>29</v>
      </c>
      <c r="C37" s="410">
        <v>42270</v>
      </c>
      <c r="D37" s="504" t="s">
        <v>52</v>
      </c>
      <c r="E37" s="505" t="s">
        <v>51</v>
      </c>
      <c r="F37" s="325"/>
      <c r="G37" s="322">
        <f t="shared" si="0"/>
        <v>0</v>
      </c>
      <c r="H37" s="106"/>
      <c r="I37" s="318">
        <f t="shared" si="3"/>
        <v>0</v>
      </c>
      <c r="J37" s="319">
        <f t="shared" si="2"/>
        <v>0</v>
      </c>
      <c r="K37" s="158"/>
    </row>
    <row r="38" spans="2:11" s="316" customFormat="1" ht="15.75">
      <c r="B38" s="409">
        <v>30</v>
      </c>
      <c r="C38" s="413">
        <v>42271</v>
      </c>
      <c r="D38" s="231" t="s">
        <v>206</v>
      </c>
      <c r="E38" s="103"/>
      <c r="F38" s="325"/>
      <c r="G38" s="322">
        <f t="shared" si="0"/>
        <v>0</v>
      </c>
      <c r="H38" s="106"/>
      <c r="I38" s="318">
        <f t="shared" si="3"/>
        <v>0</v>
      </c>
      <c r="J38" s="319">
        <f t="shared" si="2"/>
        <v>0</v>
      </c>
      <c r="K38" s="158"/>
    </row>
    <row r="39" spans="2:11" s="316" customFormat="1" ht="16.5" thickBot="1">
      <c r="B39" s="414">
        <v>31</v>
      </c>
      <c r="C39" s="415">
        <v>42272</v>
      </c>
      <c r="D39" s="484" t="s">
        <v>206</v>
      </c>
      <c r="E39" s="267"/>
      <c r="F39" s="267"/>
      <c r="G39" s="395">
        <f t="shared" si="0"/>
        <v>0</v>
      </c>
      <c r="H39" s="161"/>
      <c r="I39" s="326">
        <f t="shared" si="3"/>
        <v>0</v>
      </c>
      <c r="J39" s="327">
        <f t="shared" si="2"/>
        <v>0</v>
      </c>
      <c r="K39" s="163"/>
    </row>
    <row r="40" spans="2:11" ht="15.75" thickTop="1"/>
  </sheetData>
  <mergeCells count="4">
    <mergeCell ref="B1:K1"/>
    <mergeCell ref="B2:D2"/>
    <mergeCell ref="B3:D3"/>
    <mergeCell ref="B4:D4"/>
  </mergeCells>
  <printOptions horizontalCentered="1"/>
  <pageMargins left="0.45" right="0.45" top="0.5" bottom="0.5" header="0.3" footer="0.3"/>
  <pageSetup paperSize="9" scale="75" orientation="landscape" horizontalDpi="0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>
  <sheetPr>
    <tabColor rgb="FFFFFF00"/>
  </sheetPr>
  <dimension ref="B1:R40"/>
  <sheetViews>
    <sheetView workbookViewId="0">
      <selection activeCell="B1" sqref="B1:R40"/>
    </sheetView>
  </sheetViews>
  <sheetFormatPr defaultRowHeight="15"/>
  <cols>
    <col min="4" max="4" width="38.140625" customWidth="1"/>
    <col min="9" max="9" width="13" customWidth="1"/>
    <col min="13" max="13" width="14" customWidth="1"/>
    <col min="15" max="15" width="11.28515625" customWidth="1"/>
    <col min="16" max="16" width="13.85546875" customWidth="1"/>
  </cols>
  <sheetData>
    <row r="1" spans="2:18">
      <c r="B1" s="547" t="s">
        <v>14</v>
      </c>
      <c r="C1" s="547"/>
      <c r="D1" s="547"/>
      <c r="E1" s="547"/>
      <c r="F1" s="547"/>
      <c r="G1" s="547"/>
      <c r="H1" s="547"/>
      <c r="I1" s="547"/>
      <c r="J1" s="547"/>
      <c r="K1" s="548"/>
      <c r="L1" s="547"/>
      <c r="M1" s="548"/>
      <c r="N1" s="549"/>
      <c r="O1" s="548"/>
      <c r="P1" s="548"/>
      <c r="Q1" s="548"/>
      <c r="R1" s="547"/>
    </row>
    <row r="2" spans="2:18">
      <c r="B2" s="550" t="s">
        <v>57</v>
      </c>
      <c r="C2" s="550"/>
      <c r="D2" s="550"/>
      <c r="E2" s="79"/>
      <c r="F2" s="79"/>
      <c r="G2" s="79"/>
      <c r="H2" s="79"/>
      <c r="I2" s="80"/>
      <c r="J2" s="79"/>
      <c r="K2" s="80"/>
      <c r="L2" s="81"/>
      <c r="M2" s="80"/>
      <c r="N2" s="81"/>
      <c r="O2" s="80"/>
      <c r="P2" s="80"/>
      <c r="Q2" s="80"/>
      <c r="R2" s="79"/>
    </row>
    <row r="3" spans="2:18">
      <c r="B3" s="82" t="s">
        <v>58</v>
      </c>
      <c r="C3" s="82"/>
      <c r="D3" s="82"/>
      <c r="E3" s="79"/>
      <c r="F3" s="79"/>
      <c r="G3" s="79"/>
      <c r="H3" s="79"/>
      <c r="I3" s="80"/>
      <c r="J3" s="79"/>
      <c r="K3" s="80"/>
      <c r="L3" s="81"/>
      <c r="M3" s="80"/>
      <c r="N3" s="81"/>
      <c r="O3" s="80"/>
      <c r="P3" s="80"/>
      <c r="Q3" s="80"/>
      <c r="R3" s="79"/>
    </row>
    <row r="4" spans="2:18">
      <c r="B4" s="550" t="s">
        <v>40</v>
      </c>
      <c r="C4" s="550"/>
      <c r="D4" s="550"/>
      <c r="E4" s="79"/>
      <c r="F4" s="79"/>
      <c r="G4" s="79"/>
      <c r="H4" s="79"/>
      <c r="I4" s="80"/>
      <c r="J4" s="79"/>
      <c r="K4" s="80"/>
      <c r="L4" s="81"/>
      <c r="M4" s="80"/>
      <c r="N4" s="81"/>
      <c r="O4" s="80"/>
      <c r="P4" s="80"/>
      <c r="Q4" s="80"/>
      <c r="R4" s="79"/>
    </row>
    <row r="5" spans="2:18" ht="15.75" thickBot="1">
      <c r="B5" s="527" t="s">
        <v>46</v>
      </c>
      <c r="C5" s="527"/>
      <c r="D5" s="528"/>
      <c r="E5" s="79"/>
      <c r="F5" s="79"/>
      <c r="G5" s="79"/>
      <c r="H5" s="79"/>
      <c r="I5" s="80"/>
      <c r="J5" s="79"/>
      <c r="K5" s="80"/>
      <c r="L5" s="81"/>
      <c r="M5" s="80"/>
      <c r="N5" s="81"/>
      <c r="O5" s="80"/>
      <c r="P5" s="83"/>
      <c r="Q5" s="83"/>
      <c r="R5" s="79"/>
    </row>
    <row r="6" spans="2:18" ht="45.75" thickBot="1">
      <c r="B6" s="84" t="s">
        <v>1</v>
      </c>
      <c r="C6" s="84" t="s">
        <v>2</v>
      </c>
      <c r="D6" s="85" t="s">
        <v>3</v>
      </c>
      <c r="E6" s="84" t="s">
        <v>4</v>
      </c>
      <c r="F6" s="84" t="s">
        <v>18</v>
      </c>
      <c r="G6" s="86" t="s">
        <v>19</v>
      </c>
      <c r="H6" s="84" t="s">
        <v>20</v>
      </c>
      <c r="I6" s="87" t="s">
        <v>8</v>
      </c>
      <c r="J6" s="84" t="s">
        <v>9</v>
      </c>
      <c r="K6" s="87" t="s">
        <v>10</v>
      </c>
      <c r="L6" s="86" t="s">
        <v>21</v>
      </c>
      <c r="M6" s="87" t="s">
        <v>22</v>
      </c>
      <c r="N6" s="86" t="s">
        <v>23</v>
      </c>
      <c r="O6" s="87" t="s">
        <v>24</v>
      </c>
      <c r="P6" s="87" t="s">
        <v>11</v>
      </c>
      <c r="Q6" s="87" t="s">
        <v>25</v>
      </c>
      <c r="R6" s="84" t="s">
        <v>12</v>
      </c>
    </row>
    <row r="7" spans="2:18" ht="15.75" thickBot="1">
      <c r="B7" s="88">
        <v>1</v>
      </c>
      <c r="C7" s="88">
        <v>2</v>
      </c>
      <c r="D7" s="88">
        <v>3</v>
      </c>
      <c r="E7" s="88">
        <v>4</v>
      </c>
      <c r="F7" s="88">
        <v>5</v>
      </c>
      <c r="G7" s="89">
        <v>6</v>
      </c>
      <c r="H7" s="88" t="s">
        <v>26</v>
      </c>
      <c r="I7" s="90" t="s">
        <v>44</v>
      </c>
      <c r="J7" s="88">
        <v>9</v>
      </c>
      <c r="K7" s="89">
        <v>10</v>
      </c>
      <c r="L7" s="89">
        <v>11</v>
      </c>
      <c r="M7" s="90" t="s">
        <v>27</v>
      </c>
      <c r="N7" s="89">
        <v>13</v>
      </c>
      <c r="O7" s="90" t="s">
        <v>28</v>
      </c>
      <c r="P7" s="90" t="s">
        <v>29</v>
      </c>
      <c r="Q7" s="89">
        <v>16</v>
      </c>
      <c r="R7" s="88">
        <v>17</v>
      </c>
    </row>
    <row r="8" spans="2:18" ht="15.75" thickBot="1">
      <c r="B8" s="207"/>
      <c r="C8" s="207"/>
      <c r="D8" s="207"/>
      <c r="E8" s="207"/>
      <c r="F8" s="165">
        <f>SUBTOTAL(9,F9:F1002)</f>
        <v>29</v>
      </c>
      <c r="G8" s="208"/>
      <c r="H8" s="165">
        <f>SUBTOTAL(9,H9:H1002)</f>
        <v>1198</v>
      </c>
      <c r="I8" s="166">
        <f>SUBTOTAL(9,I9:I1020)</f>
        <v>599000</v>
      </c>
      <c r="J8" s="207"/>
      <c r="K8" s="166">
        <f>SUBTOTAL(9,K9:K1020)</f>
        <v>0</v>
      </c>
      <c r="L8" s="165">
        <f>SUBTOTAL(9,L9:L1002)</f>
        <v>31</v>
      </c>
      <c r="M8" s="166">
        <f>SUBTOTAL(9,M9:M1020)</f>
        <v>310000</v>
      </c>
      <c r="N8" s="165">
        <f>SUBTOTAL(9,N9:N1002)</f>
        <v>1</v>
      </c>
      <c r="O8" s="166">
        <f>SUBTOTAL(9,O9:O1020)</f>
        <v>15000</v>
      </c>
      <c r="P8" s="166">
        <f>SUBTOTAL(9,P9:P1020)</f>
        <v>924000</v>
      </c>
      <c r="Q8" s="166">
        <f>SUBTOTAL(9,Q9:Q1020)</f>
        <v>0</v>
      </c>
      <c r="R8" s="207"/>
    </row>
    <row r="9" spans="2:18" ht="15.75" thickTop="1">
      <c r="B9" s="146">
        <v>1</v>
      </c>
      <c r="C9" s="266">
        <v>42150</v>
      </c>
      <c r="D9" s="237" t="s">
        <v>59</v>
      </c>
      <c r="E9" s="167" t="s">
        <v>55</v>
      </c>
      <c r="F9" s="168">
        <v>3</v>
      </c>
      <c r="G9" s="168">
        <v>30</v>
      </c>
      <c r="H9" s="209">
        <f t="shared" ref="H9:H39" si="0">F9*G9</f>
        <v>90</v>
      </c>
      <c r="I9" s="210">
        <f>H9*500</f>
        <v>45000</v>
      </c>
      <c r="J9" s="168"/>
      <c r="K9" s="171"/>
      <c r="L9" s="194">
        <v>3</v>
      </c>
      <c r="M9" s="211">
        <f t="shared" ref="M9:M39" si="1">L9*10000</f>
        <v>30000</v>
      </c>
      <c r="N9" s="194"/>
      <c r="O9" s="211">
        <f t="shared" ref="O9:O39" si="2">N9*15000</f>
        <v>0</v>
      </c>
      <c r="P9" s="211">
        <f t="shared" ref="P9:P39" si="3">I9+K9+M9+O9</f>
        <v>75000</v>
      </c>
      <c r="Q9" s="212"/>
      <c r="R9" s="174"/>
    </row>
    <row r="10" spans="2:18">
      <c r="B10" s="147">
        <v>2</v>
      </c>
      <c r="C10" s="105">
        <v>42151</v>
      </c>
      <c r="D10" s="235" t="s">
        <v>60</v>
      </c>
      <c r="E10" s="234" t="s">
        <v>55</v>
      </c>
      <c r="F10" s="103"/>
      <c r="G10" s="103"/>
      <c r="H10" s="130">
        <f t="shared" si="0"/>
        <v>0</v>
      </c>
      <c r="I10" s="131">
        <f>H10*500</f>
        <v>0</v>
      </c>
      <c r="J10" s="103"/>
      <c r="K10" s="129"/>
      <c r="L10" s="143"/>
      <c r="M10" s="91">
        <f t="shared" si="1"/>
        <v>0</v>
      </c>
      <c r="N10" s="143"/>
      <c r="O10" s="91">
        <f t="shared" si="2"/>
        <v>0</v>
      </c>
      <c r="P10" s="91">
        <f t="shared" si="3"/>
        <v>0</v>
      </c>
      <c r="Q10" s="213"/>
      <c r="R10" s="158"/>
    </row>
    <row r="11" spans="2:18">
      <c r="B11" s="147">
        <v>3</v>
      </c>
      <c r="C11" s="105">
        <v>42152</v>
      </c>
      <c r="D11" s="235" t="s">
        <v>60</v>
      </c>
      <c r="E11" s="234" t="s">
        <v>55</v>
      </c>
      <c r="F11" s="103"/>
      <c r="G11" s="103"/>
      <c r="H11" s="130">
        <f t="shared" si="0"/>
        <v>0</v>
      </c>
      <c r="I11" s="131">
        <f t="shared" ref="I11:I32" si="4">H11*500</f>
        <v>0</v>
      </c>
      <c r="J11" s="103"/>
      <c r="K11" s="129"/>
      <c r="L11" s="143"/>
      <c r="M11" s="91">
        <f t="shared" si="1"/>
        <v>0</v>
      </c>
      <c r="N11" s="143"/>
      <c r="O11" s="91">
        <f t="shared" si="2"/>
        <v>0</v>
      </c>
      <c r="P11" s="91">
        <f t="shared" si="3"/>
        <v>0</v>
      </c>
      <c r="Q11" s="213"/>
      <c r="R11" s="158"/>
    </row>
    <row r="12" spans="2:18">
      <c r="B12" s="147">
        <v>4</v>
      </c>
      <c r="C12" s="105">
        <v>42153</v>
      </c>
      <c r="D12" s="236" t="s">
        <v>59</v>
      </c>
      <c r="E12" s="226" t="s">
        <v>55</v>
      </c>
      <c r="F12" s="103">
        <v>2</v>
      </c>
      <c r="G12" s="103">
        <v>30</v>
      </c>
      <c r="H12" s="130">
        <f t="shared" si="0"/>
        <v>60</v>
      </c>
      <c r="I12" s="131">
        <f t="shared" si="4"/>
        <v>30000</v>
      </c>
      <c r="J12" s="103"/>
      <c r="K12" s="129"/>
      <c r="L12" s="143"/>
      <c r="M12" s="91">
        <f t="shared" si="1"/>
        <v>0</v>
      </c>
      <c r="N12" s="143"/>
      <c r="O12" s="91">
        <f t="shared" si="2"/>
        <v>0</v>
      </c>
      <c r="P12" s="91">
        <f t="shared" si="3"/>
        <v>30000</v>
      </c>
      <c r="Q12" s="213"/>
      <c r="R12" s="158"/>
    </row>
    <row r="13" spans="2:18">
      <c r="B13" s="147">
        <v>5</v>
      </c>
      <c r="C13" s="105">
        <v>42154</v>
      </c>
      <c r="D13" s="236" t="s">
        <v>59</v>
      </c>
      <c r="E13" s="226" t="s">
        <v>55</v>
      </c>
      <c r="F13" s="103">
        <v>2</v>
      </c>
      <c r="G13" s="103">
        <v>30</v>
      </c>
      <c r="H13" s="130">
        <f t="shared" si="0"/>
        <v>60</v>
      </c>
      <c r="I13" s="131">
        <f t="shared" si="4"/>
        <v>30000</v>
      </c>
      <c r="J13" s="103"/>
      <c r="K13" s="129"/>
      <c r="L13" s="143"/>
      <c r="M13" s="91">
        <f t="shared" si="1"/>
        <v>0</v>
      </c>
      <c r="N13" s="143"/>
      <c r="O13" s="91">
        <f t="shared" si="2"/>
        <v>0</v>
      </c>
      <c r="P13" s="91">
        <f t="shared" si="3"/>
        <v>30000</v>
      </c>
      <c r="Q13" s="213"/>
      <c r="R13" s="158"/>
    </row>
    <row r="14" spans="2:18">
      <c r="B14" s="147">
        <v>6</v>
      </c>
      <c r="C14" s="132">
        <v>42155</v>
      </c>
      <c r="D14" s="236" t="s">
        <v>61</v>
      </c>
      <c r="E14" s="226" t="s">
        <v>55</v>
      </c>
      <c r="F14" s="103">
        <v>2</v>
      </c>
      <c r="G14" s="103">
        <v>30</v>
      </c>
      <c r="H14" s="130">
        <f t="shared" si="0"/>
        <v>60</v>
      </c>
      <c r="I14" s="131">
        <f t="shared" si="4"/>
        <v>30000</v>
      </c>
      <c r="J14" s="103"/>
      <c r="K14" s="129"/>
      <c r="L14" s="143">
        <v>4</v>
      </c>
      <c r="M14" s="91">
        <f t="shared" si="1"/>
        <v>40000</v>
      </c>
      <c r="N14" s="143"/>
      <c r="O14" s="91">
        <f t="shared" si="2"/>
        <v>0</v>
      </c>
      <c r="P14" s="91">
        <f t="shared" si="3"/>
        <v>70000</v>
      </c>
      <c r="Q14" s="213"/>
      <c r="R14" s="158"/>
    </row>
    <row r="15" spans="2:18">
      <c r="B15" s="147">
        <v>7</v>
      </c>
      <c r="C15" s="105">
        <v>42156</v>
      </c>
      <c r="D15" s="236" t="s">
        <v>60</v>
      </c>
      <c r="E15" s="226" t="s">
        <v>55</v>
      </c>
      <c r="F15" s="103"/>
      <c r="G15" s="103"/>
      <c r="H15" s="130">
        <f t="shared" si="0"/>
        <v>0</v>
      </c>
      <c r="I15" s="131">
        <f t="shared" si="4"/>
        <v>0</v>
      </c>
      <c r="J15" s="103"/>
      <c r="K15" s="129"/>
      <c r="L15" s="143"/>
      <c r="M15" s="91">
        <f t="shared" si="1"/>
        <v>0</v>
      </c>
      <c r="N15" s="143"/>
      <c r="O15" s="91">
        <f t="shared" si="2"/>
        <v>0</v>
      </c>
      <c r="P15" s="91">
        <f t="shared" si="3"/>
        <v>0</v>
      </c>
      <c r="Q15" s="213"/>
      <c r="R15" s="158"/>
    </row>
    <row r="16" spans="2:18">
      <c r="B16" s="147">
        <v>8</v>
      </c>
      <c r="C16" s="232">
        <v>42157</v>
      </c>
      <c r="D16" s="236" t="s">
        <v>61</v>
      </c>
      <c r="E16" s="226" t="s">
        <v>55</v>
      </c>
      <c r="F16" s="103">
        <v>2</v>
      </c>
      <c r="G16" s="103">
        <v>30</v>
      </c>
      <c r="H16" s="130">
        <f t="shared" si="0"/>
        <v>60</v>
      </c>
      <c r="I16" s="131">
        <f t="shared" si="4"/>
        <v>30000</v>
      </c>
      <c r="J16" s="103"/>
      <c r="K16" s="129"/>
      <c r="L16" s="143"/>
      <c r="M16" s="91">
        <f t="shared" si="1"/>
        <v>0</v>
      </c>
      <c r="N16" s="143"/>
      <c r="O16" s="91">
        <f t="shared" si="2"/>
        <v>0</v>
      </c>
      <c r="P16" s="91">
        <f t="shared" si="3"/>
        <v>30000</v>
      </c>
      <c r="Q16" s="213"/>
      <c r="R16" s="158"/>
    </row>
    <row r="17" spans="2:18">
      <c r="B17" s="147">
        <v>9</v>
      </c>
      <c r="C17" s="105">
        <v>42158</v>
      </c>
      <c r="D17" s="236" t="s">
        <v>61</v>
      </c>
      <c r="E17" s="226" t="s">
        <v>55</v>
      </c>
      <c r="F17" s="103">
        <v>3</v>
      </c>
      <c r="G17" s="103">
        <v>30</v>
      </c>
      <c r="H17" s="130">
        <f t="shared" si="0"/>
        <v>90</v>
      </c>
      <c r="I17" s="131">
        <f t="shared" si="4"/>
        <v>45000</v>
      </c>
      <c r="J17" s="103"/>
      <c r="K17" s="129"/>
      <c r="L17" s="143"/>
      <c r="M17" s="91">
        <f t="shared" si="1"/>
        <v>0</v>
      </c>
      <c r="N17" s="143"/>
      <c r="O17" s="91">
        <f t="shared" si="2"/>
        <v>0</v>
      </c>
      <c r="P17" s="91">
        <f t="shared" si="3"/>
        <v>45000</v>
      </c>
      <c r="Q17" s="213"/>
      <c r="R17" s="158"/>
    </row>
    <row r="18" spans="2:18">
      <c r="B18" s="147">
        <v>10</v>
      </c>
      <c r="C18" s="105">
        <v>42159</v>
      </c>
      <c r="D18" s="236" t="s">
        <v>61</v>
      </c>
      <c r="E18" s="226" t="s">
        <v>55</v>
      </c>
      <c r="F18" s="103">
        <v>1</v>
      </c>
      <c r="G18" s="103">
        <v>30</v>
      </c>
      <c r="H18" s="130">
        <f t="shared" si="0"/>
        <v>30</v>
      </c>
      <c r="I18" s="131">
        <f t="shared" si="4"/>
        <v>15000</v>
      </c>
      <c r="J18" s="103"/>
      <c r="K18" s="129"/>
      <c r="L18" s="143"/>
      <c r="M18" s="91">
        <f t="shared" si="1"/>
        <v>0</v>
      </c>
      <c r="N18" s="143"/>
      <c r="O18" s="91">
        <f t="shared" si="2"/>
        <v>0</v>
      </c>
      <c r="P18" s="91">
        <f t="shared" si="3"/>
        <v>15000</v>
      </c>
      <c r="Q18" s="213"/>
      <c r="R18" s="158"/>
    </row>
    <row r="19" spans="2:18">
      <c r="B19" s="147">
        <v>11</v>
      </c>
      <c r="C19" s="105">
        <v>42160</v>
      </c>
      <c r="D19" s="235" t="s">
        <v>60</v>
      </c>
      <c r="E19" s="234" t="s">
        <v>55</v>
      </c>
      <c r="F19" s="103"/>
      <c r="G19" s="103"/>
      <c r="H19" s="130">
        <f t="shared" si="0"/>
        <v>0</v>
      </c>
      <c r="I19" s="131">
        <f t="shared" si="4"/>
        <v>0</v>
      </c>
      <c r="J19" s="103"/>
      <c r="K19" s="129"/>
      <c r="L19" s="143"/>
      <c r="M19" s="91">
        <f t="shared" si="1"/>
        <v>0</v>
      </c>
      <c r="N19" s="143"/>
      <c r="O19" s="91">
        <f t="shared" si="2"/>
        <v>0</v>
      </c>
      <c r="P19" s="91">
        <f t="shared" si="3"/>
        <v>0</v>
      </c>
      <c r="Q19" s="213"/>
      <c r="R19" s="158"/>
    </row>
    <row r="20" spans="2:18">
      <c r="B20" s="147">
        <v>12</v>
      </c>
      <c r="C20" s="105">
        <v>42161</v>
      </c>
      <c r="D20" s="236" t="s">
        <v>62</v>
      </c>
      <c r="E20" s="226" t="s">
        <v>51</v>
      </c>
      <c r="F20" s="103">
        <v>1</v>
      </c>
      <c r="G20" s="103">
        <v>150</v>
      </c>
      <c r="H20" s="130">
        <f t="shared" si="0"/>
        <v>150</v>
      </c>
      <c r="I20" s="131">
        <f t="shared" si="4"/>
        <v>75000</v>
      </c>
      <c r="J20" s="103"/>
      <c r="K20" s="129"/>
      <c r="L20" s="143">
        <v>3</v>
      </c>
      <c r="M20" s="91">
        <f t="shared" si="1"/>
        <v>30000</v>
      </c>
      <c r="N20" s="143"/>
      <c r="O20" s="91">
        <f t="shared" si="2"/>
        <v>0</v>
      </c>
      <c r="P20" s="91">
        <f t="shared" si="3"/>
        <v>105000</v>
      </c>
      <c r="Q20" s="213"/>
      <c r="R20" s="158"/>
    </row>
    <row r="21" spans="2:18">
      <c r="B21" s="147">
        <v>13</v>
      </c>
      <c r="C21" s="132">
        <v>42162</v>
      </c>
      <c r="D21" s="236" t="s">
        <v>54</v>
      </c>
      <c r="E21" s="226" t="s">
        <v>50</v>
      </c>
      <c r="F21" s="103">
        <v>3</v>
      </c>
      <c r="G21" s="103">
        <v>46</v>
      </c>
      <c r="H21" s="130">
        <f t="shared" si="0"/>
        <v>138</v>
      </c>
      <c r="I21" s="131">
        <f t="shared" si="4"/>
        <v>69000</v>
      </c>
      <c r="J21" s="103"/>
      <c r="K21" s="129"/>
      <c r="L21" s="143">
        <v>6</v>
      </c>
      <c r="M21" s="91">
        <f t="shared" si="1"/>
        <v>60000</v>
      </c>
      <c r="N21" s="143">
        <v>1</v>
      </c>
      <c r="O21" s="91">
        <f t="shared" si="2"/>
        <v>15000</v>
      </c>
      <c r="P21" s="91">
        <f t="shared" si="3"/>
        <v>144000</v>
      </c>
      <c r="Q21" s="213"/>
      <c r="R21" s="158"/>
    </row>
    <row r="22" spans="2:18">
      <c r="B22" s="278">
        <v>14</v>
      </c>
      <c r="C22" s="105">
        <v>42163</v>
      </c>
      <c r="D22" s="236" t="s">
        <v>54</v>
      </c>
      <c r="E22" s="226" t="s">
        <v>50</v>
      </c>
      <c r="F22" s="103">
        <v>3</v>
      </c>
      <c r="G22" s="103">
        <v>46</v>
      </c>
      <c r="H22" s="130">
        <f t="shared" si="0"/>
        <v>138</v>
      </c>
      <c r="I22" s="131">
        <f t="shared" si="4"/>
        <v>69000</v>
      </c>
      <c r="J22" s="103"/>
      <c r="K22" s="129"/>
      <c r="L22" s="143">
        <v>4</v>
      </c>
      <c r="M22" s="91">
        <f t="shared" si="1"/>
        <v>40000</v>
      </c>
      <c r="N22" s="143"/>
      <c r="O22" s="91">
        <f t="shared" si="2"/>
        <v>0</v>
      </c>
      <c r="P22" s="91">
        <f t="shared" si="3"/>
        <v>109000</v>
      </c>
      <c r="Q22" s="213"/>
      <c r="R22" s="158"/>
    </row>
    <row r="23" spans="2:18">
      <c r="B23" s="147">
        <v>15</v>
      </c>
      <c r="C23" s="105">
        <v>42164</v>
      </c>
      <c r="D23" s="236" t="s">
        <v>54</v>
      </c>
      <c r="E23" s="226" t="s">
        <v>50</v>
      </c>
      <c r="F23" s="103">
        <v>3</v>
      </c>
      <c r="G23" s="103">
        <v>46</v>
      </c>
      <c r="H23" s="130">
        <f t="shared" si="0"/>
        <v>138</v>
      </c>
      <c r="I23" s="131">
        <f t="shared" si="4"/>
        <v>69000</v>
      </c>
      <c r="J23" s="103"/>
      <c r="K23" s="129"/>
      <c r="L23" s="143">
        <v>3</v>
      </c>
      <c r="M23" s="91">
        <f t="shared" si="1"/>
        <v>30000</v>
      </c>
      <c r="N23" s="143"/>
      <c r="O23" s="91">
        <f t="shared" si="2"/>
        <v>0</v>
      </c>
      <c r="P23" s="91">
        <f t="shared" si="3"/>
        <v>99000</v>
      </c>
      <c r="Q23" s="213"/>
      <c r="R23" s="158"/>
    </row>
    <row r="24" spans="2:18">
      <c r="B24" s="147">
        <v>16</v>
      </c>
      <c r="C24" s="105">
        <v>42165</v>
      </c>
      <c r="D24" s="231" t="s">
        <v>56</v>
      </c>
      <c r="E24" s="226"/>
      <c r="F24" s="103"/>
      <c r="G24" s="103"/>
      <c r="H24" s="130">
        <f t="shared" si="0"/>
        <v>0</v>
      </c>
      <c r="I24" s="131">
        <f t="shared" si="4"/>
        <v>0</v>
      </c>
      <c r="J24" s="103"/>
      <c r="K24" s="129"/>
      <c r="L24" s="143"/>
      <c r="M24" s="91">
        <f t="shared" si="1"/>
        <v>0</v>
      </c>
      <c r="N24" s="143"/>
      <c r="O24" s="91">
        <f t="shared" si="2"/>
        <v>0</v>
      </c>
      <c r="P24" s="91">
        <f t="shared" si="3"/>
        <v>0</v>
      </c>
      <c r="Q24" s="213"/>
      <c r="R24" s="158"/>
    </row>
    <row r="25" spans="2:18">
      <c r="B25" s="147">
        <v>17</v>
      </c>
      <c r="C25" s="105">
        <v>42166</v>
      </c>
      <c r="D25" s="235" t="s">
        <v>52</v>
      </c>
      <c r="E25" s="234" t="s">
        <v>51</v>
      </c>
      <c r="F25" s="103"/>
      <c r="G25" s="103"/>
      <c r="H25" s="130">
        <f t="shared" si="0"/>
        <v>0</v>
      </c>
      <c r="I25" s="131">
        <f t="shared" si="4"/>
        <v>0</v>
      </c>
      <c r="J25" s="103"/>
      <c r="K25" s="129"/>
      <c r="L25" s="143"/>
      <c r="M25" s="91">
        <f t="shared" si="1"/>
        <v>0</v>
      </c>
      <c r="N25" s="143"/>
      <c r="O25" s="91">
        <f t="shared" si="2"/>
        <v>0</v>
      </c>
      <c r="P25" s="91">
        <f t="shared" si="3"/>
        <v>0</v>
      </c>
      <c r="Q25" s="213"/>
      <c r="R25" s="158"/>
    </row>
    <row r="26" spans="2:18">
      <c r="B26" s="147">
        <v>18</v>
      </c>
      <c r="C26" s="105">
        <v>42167</v>
      </c>
      <c r="D26" s="236" t="s">
        <v>54</v>
      </c>
      <c r="E26" s="226" t="s">
        <v>50</v>
      </c>
      <c r="F26" s="103">
        <v>2</v>
      </c>
      <c r="G26" s="103">
        <v>46</v>
      </c>
      <c r="H26" s="130">
        <f t="shared" si="0"/>
        <v>92</v>
      </c>
      <c r="I26" s="131">
        <f t="shared" si="4"/>
        <v>46000</v>
      </c>
      <c r="J26" s="143"/>
      <c r="K26" s="221"/>
      <c r="L26" s="143">
        <v>4</v>
      </c>
      <c r="M26" s="91">
        <f t="shared" si="1"/>
        <v>40000</v>
      </c>
      <c r="N26" s="143"/>
      <c r="O26" s="241">
        <f t="shared" si="2"/>
        <v>0</v>
      </c>
      <c r="P26" s="91">
        <f t="shared" si="3"/>
        <v>86000</v>
      </c>
      <c r="Q26" s="242"/>
      <c r="R26" s="240"/>
    </row>
    <row r="27" spans="2:18">
      <c r="B27" s="147">
        <v>19</v>
      </c>
      <c r="C27" s="105">
        <v>42168</v>
      </c>
      <c r="D27" s="236" t="s">
        <v>53</v>
      </c>
      <c r="E27" s="226" t="s">
        <v>50</v>
      </c>
      <c r="F27" s="103">
        <v>2</v>
      </c>
      <c r="G27" s="103">
        <v>46</v>
      </c>
      <c r="H27" s="130">
        <f t="shared" si="0"/>
        <v>92</v>
      </c>
      <c r="I27" s="131">
        <f t="shared" si="4"/>
        <v>46000</v>
      </c>
      <c r="J27" s="143"/>
      <c r="K27" s="221"/>
      <c r="L27" s="143">
        <v>4</v>
      </c>
      <c r="M27" s="91">
        <f t="shared" si="1"/>
        <v>40000</v>
      </c>
      <c r="N27" s="143"/>
      <c r="O27" s="241">
        <f t="shared" si="2"/>
        <v>0</v>
      </c>
      <c r="P27" s="91">
        <f t="shared" si="3"/>
        <v>86000</v>
      </c>
      <c r="Q27" s="242"/>
      <c r="R27" s="240"/>
    </row>
    <row r="28" spans="2:18">
      <c r="B28" s="147">
        <v>20</v>
      </c>
      <c r="C28" s="132">
        <v>42169</v>
      </c>
      <c r="D28" s="231" t="s">
        <v>67</v>
      </c>
      <c r="E28" s="226"/>
      <c r="F28" s="103"/>
      <c r="G28" s="103"/>
      <c r="H28" s="130">
        <f t="shared" si="0"/>
        <v>0</v>
      </c>
      <c r="I28" s="131">
        <f t="shared" si="4"/>
        <v>0</v>
      </c>
      <c r="J28" s="103"/>
      <c r="K28" s="129"/>
      <c r="L28" s="143"/>
      <c r="M28" s="91">
        <f t="shared" si="1"/>
        <v>0</v>
      </c>
      <c r="N28" s="143"/>
      <c r="O28" s="91">
        <f t="shared" si="2"/>
        <v>0</v>
      </c>
      <c r="P28" s="91">
        <f t="shared" si="3"/>
        <v>0</v>
      </c>
      <c r="Q28" s="213"/>
      <c r="R28" s="158"/>
    </row>
    <row r="29" spans="2:18">
      <c r="B29" s="147">
        <v>21</v>
      </c>
      <c r="C29" s="105">
        <v>42170</v>
      </c>
      <c r="D29" s="231" t="s">
        <v>67</v>
      </c>
      <c r="E29" s="226"/>
      <c r="F29" s="103"/>
      <c r="G29" s="103"/>
      <c r="H29" s="130">
        <f t="shared" si="0"/>
        <v>0</v>
      </c>
      <c r="I29" s="131">
        <f t="shared" si="4"/>
        <v>0</v>
      </c>
      <c r="J29" s="143"/>
      <c r="K29" s="221"/>
      <c r="L29" s="143"/>
      <c r="M29" s="91">
        <f t="shared" si="1"/>
        <v>0</v>
      </c>
      <c r="N29" s="143"/>
      <c r="O29" s="241">
        <f t="shared" si="2"/>
        <v>0</v>
      </c>
      <c r="P29" s="91">
        <f t="shared" si="3"/>
        <v>0</v>
      </c>
      <c r="Q29" s="242"/>
      <c r="R29" s="240"/>
    </row>
    <row r="30" spans="2:18">
      <c r="B30" s="147">
        <v>22</v>
      </c>
      <c r="C30" s="105">
        <v>42171</v>
      </c>
      <c r="D30" s="231" t="s">
        <v>67</v>
      </c>
      <c r="E30" s="227"/>
      <c r="F30" s="143"/>
      <c r="G30" s="103"/>
      <c r="H30" s="130">
        <f t="shared" si="0"/>
        <v>0</v>
      </c>
      <c r="I30" s="131">
        <f t="shared" si="4"/>
        <v>0</v>
      </c>
      <c r="J30" s="103"/>
      <c r="K30" s="129"/>
      <c r="L30" s="143"/>
      <c r="M30" s="91">
        <f t="shared" si="1"/>
        <v>0</v>
      </c>
      <c r="N30" s="143"/>
      <c r="O30" s="241">
        <f t="shared" si="2"/>
        <v>0</v>
      </c>
      <c r="P30" s="91">
        <f t="shared" si="3"/>
        <v>0</v>
      </c>
      <c r="Q30" s="213"/>
      <c r="R30" s="158"/>
    </row>
    <row r="31" spans="2:18">
      <c r="B31" s="147">
        <v>23</v>
      </c>
      <c r="C31" s="105">
        <v>42172</v>
      </c>
      <c r="D31" s="231" t="s">
        <v>67</v>
      </c>
      <c r="E31" s="227"/>
      <c r="F31" s="143"/>
      <c r="G31" s="143"/>
      <c r="H31" s="130">
        <f t="shared" si="0"/>
        <v>0</v>
      </c>
      <c r="I31" s="131">
        <f t="shared" si="4"/>
        <v>0</v>
      </c>
      <c r="J31" s="143"/>
      <c r="K31" s="221"/>
      <c r="L31" s="143"/>
      <c r="M31" s="91">
        <f t="shared" si="1"/>
        <v>0</v>
      </c>
      <c r="N31" s="143"/>
      <c r="O31" s="241">
        <f t="shared" si="2"/>
        <v>0</v>
      </c>
      <c r="P31" s="91">
        <f t="shared" si="3"/>
        <v>0</v>
      </c>
      <c r="Q31" s="242"/>
      <c r="R31" s="240"/>
    </row>
    <row r="32" spans="2:18">
      <c r="B32" s="147">
        <v>24</v>
      </c>
      <c r="C32" s="105">
        <v>42173</v>
      </c>
      <c r="D32" s="231" t="s">
        <v>67</v>
      </c>
      <c r="E32" s="227"/>
      <c r="F32" s="143"/>
      <c r="G32" s="103"/>
      <c r="H32" s="130">
        <f t="shared" si="0"/>
        <v>0</v>
      </c>
      <c r="I32" s="131">
        <f t="shared" si="4"/>
        <v>0</v>
      </c>
      <c r="J32" s="103"/>
      <c r="K32" s="129"/>
      <c r="L32" s="143"/>
      <c r="M32" s="91">
        <f t="shared" si="1"/>
        <v>0</v>
      </c>
      <c r="N32" s="143"/>
      <c r="O32" s="241">
        <f t="shared" si="2"/>
        <v>0</v>
      </c>
      <c r="P32" s="241">
        <f t="shared" si="3"/>
        <v>0</v>
      </c>
      <c r="Q32" s="213"/>
      <c r="R32" s="158"/>
    </row>
    <row r="33" spans="2:18">
      <c r="B33" s="147">
        <v>25</v>
      </c>
      <c r="C33" s="105">
        <v>42174</v>
      </c>
      <c r="D33" s="231" t="s">
        <v>67</v>
      </c>
      <c r="E33" s="227"/>
      <c r="F33" s="143"/>
      <c r="G33" s="103"/>
      <c r="H33" s="130">
        <f t="shared" si="0"/>
        <v>0</v>
      </c>
      <c r="I33" s="131">
        <f t="shared" ref="I33:I39" si="5">H33*500</f>
        <v>0</v>
      </c>
      <c r="J33" s="143"/>
      <c r="K33" s="221"/>
      <c r="L33" s="143"/>
      <c r="M33" s="241">
        <f t="shared" si="1"/>
        <v>0</v>
      </c>
      <c r="N33" s="143"/>
      <c r="O33" s="241">
        <f t="shared" si="2"/>
        <v>0</v>
      </c>
      <c r="P33" s="241">
        <f t="shared" si="3"/>
        <v>0</v>
      </c>
      <c r="Q33" s="213"/>
      <c r="R33" s="158"/>
    </row>
    <row r="34" spans="2:18">
      <c r="B34" s="147">
        <v>26</v>
      </c>
      <c r="C34" s="105">
        <v>42175</v>
      </c>
      <c r="D34" s="231" t="s">
        <v>67</v>
      </c>
      <c r="E34" s="227"/>
      <c r="F34" s="143"/>
      <c r="G34" s="103"/>
      <c r="H34" s="130">
        <f t="shared" si="0"/>
        <v>0</v>
      </c>
      <c r="I34" s="131">
        <f t="shared" si="5"/>
        <v>0</v>
      </c>
      <c r="J34" s="103"/>
      <c r="K34" s="129"/>
      <c r="L34" s="143"/>
      <c r="M34" s="241">
        <f t="shared" si="1"/>
        <v>0</v>
      </c>
      <c r="N34" s="143"/>
      <c r="O34" s="241">
        <f t="shared" si="2"/>
        <v>0</v>
      </c>
      <c r="P34" s="241">
        <f t="shared" si="3"/>
        <v>0</v>
      </c>
      <c r="Q34" s="213"/>
      <c r="R34" s="158"/>
    </row>
    <row r="35" spans="2:18">
      <c r="B35" s="147">
        <v>27</v>
      </c>
      <c r="C35" s="132">
        <v>42176</v>
      </c>
      <c r="D35" s="231" t="s">
        <v>67</v>
      </c>
      <c r="E35" s="227"/>
      <c r="F35" s="143"/>
      <c r="G35" s="143"/>
      <c r="H35" s="130">
        <f t="shared" si="0"/>
        <v>0</v>
      </c>
      <c r="I35" s="131">
        <f t="shared" si="5"/>
        <v>0</v>
      </c>
      <c r="J35" s="143"/>
      <c r="K35" s="221"/>
      <c r="L35" s="143"/>
      <c r="M35" s="241">
        <f t="shared" si="1"/>
        <v>0</v>
      </c>
      <c r="N35" s="143"/>
      <c r="O35" s="241">
        <f t="shared" si="2"/>
        <v>0</v>
      </c>
      <c r="P35" s="241">
        <f t="shared" si="3"/>
        <v>0</v>
      </c>
      <c r="Q35" s="242"/>
      <c r="R35" s="240"/>
    </row>
    <row r="36" spans="2:18">
      <c r="B36" s="147">
        <v>28</v>
      </c>
      <c r="C36" s="105">
        <v>42177</v>
      </c>
      <c r="D36" s="231" t="s">
        <v>67</v>
      </c>
      <c r="E36" s="227"/>
      <c r="F36" s="143"/>
      <c r="G36" s="143"/>
      <c r="H36" s="130">
        <f t="shared" si="0"/>
        <v>0</v>
      </c>
      <c r="I36" s="131">
        <f t="shared" si="5"/>
        <v>0</v>
      </c>
      <c r="J36" s="143"/>
      <c r="K36" s="221"/>
      <c r="L36" s="143"/>
      <c r="M36" s="241">
        <f t="shared" si="1"/>
        <v>0</v>
      </c>
      <c r="N36" s="143"/>
      <c r="O36" s="241">
        <f t="shared" si="2"/>
        <v>0</v>
      </c>
      <c r="P36" s="241">
        <f t="shared" si="3"/>
        <v>0</v>
      </c>
      <c r="Q36" s="242"/>
      <c r="R36" s="240"/>
    </row>
    <row r="37" spans="2:18">
      <c r="B37" s="147">
        <v>29</v>
      </c>
      <c r="C37" s="105">
        <v>42178</v>
      </c>
      <c r="D37" s="231" t="s">
        <v>67</v>
      </c>
      <c r="E37" s="227"/>
      <c r="F37" s="143"/>
      <c r="G37" s="143"/>
      <c r="H37" s="130">
        <f t="shared" si="0"/>
        <v>0</v>
      </c>
      <c r="I37" s="131">
        <f t="shared" si="5"/>
        <v>0</v>
      </c>
      <c r="J37" s="143"/>
      <c r="K37" s="221"/>
      <c r="L37" s="143"/>
      <c r="M37" s="241">
        <f t="shared" si="1"/>
        <v>0</v>
      </c>
      <c r="N37" s="143"/>
      <c r="O37" s="241">
        <f t="shared" si="2"/>
        <v>0</v>
      </c>
      <c r="P37" s="241">
        <f t="shared" si="3"/>
        <v>0</v>
      </c>
      <c r="Q37" s="242"/>
      <c r="R37" s="240"/>
    </row>
    <row r="38" spans="2:18">
      <c r="B38" s="147">
        <v>30</v>
      </c>
      <c r="C38" s="105">
        <v>42179</v>
      </c>
      <c r="D38" s="231" t="s">
        <v>67</v>
      </c>
      <c r="E38" s="227"/>
      <c r="F38" s="143"/>
      <c r="G38" s="103"/>
      <c r="H38" s="130">
        <f t="shared" si="0"/>
        <v>0</v>
      </c>
      <c r="I38" s="131">
        <f t="shared" si="5"/>
        <v>0</v>
      </c>
      <c r="J38" s="103"/>
      <c r="K38" s="129"/>
      <c r="L38" s="143"/>
      <c r="M38" s="91">
        <f t="shared" si="1"/>
        <v>0</v>
      </c>
      <c r="N38" s="143"/>
      <c r="O38" s="241">
        <f t="shared" si="2"/>
        <v>0</v>
      </c>
      <c r="P38" s="91">
        <f t="shared" si="3"/>
        <v>0</v>
      </c>
      <c r="Q38" s="213"/>
      <c r="R38" s="158"/>
    </row>
    <row r="39" spans="2:18" ht="15.75" thickBot="1">
      <c r="B39" s="148">
        <v>31</v>
      </c>
      <c r="C39" s="220">
        <v>42180</v>
      </c>
      <c r="D39" s="281" t="s">
        <v>67</v>
      </c>
      <c r="E39" s="271"/>
      <c r="F39" s="247"/>
      <c r="G39" s="267"/>
      <c r="H39" s="214">
        <f t="shared" si="0"/>
        <v>0</v>
      </c>
      <c r="I39" s="215">
        <f t="shared" si="5"/>
        <v>0</v>
      </c>
      <c r="J39" s="267"/>
      <c r="K39" s="268"/>
      <c r="L39" s="247"/>
      <c r="M39" s="216">
        <f t="shared" si="1"/>
        <v>0</v>
      </c>
      <c r="N39" s="247"/>
      <c r="O39" s="216">
        <f t="shared" si="2"/>
        <v>0</v>
      </c>
      <c r="P39" s="216">
        <f t="shared" si="3"/>
        <v>0</v>
      </c>
      <c r="Q39" s="272"/>
      <c r="R39" s="163"/>
    </row>
    <row r="40" spans="2:18" ht="15.75" thickTop="1"/>
  </sheetData>
  <mergeCells count="4">
    <mergeCell ref="B1:R1"/>
    <mergeCell ref="B2:D2"/>
    <mergeCell ref="B4:D4"/>
    <mergeCell ref="B5:D5"/>
  </mergeCells>
  <printOptions horizontalCentered="1"/>
  <pageMargins left="0.2" right="0.2" top="0.25" bottom="0.25" header="0.3" footer="0.3"/>
  <pageSetup paperSize="9" scale="70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>
    <tabColor rgb="FFFFFF00"/>
  </sheetPr>
  <dimension ref="B1:R40"/>
  <sheetViews>
    <sheetView workbookViewId="0">
      <selection activeCell="T15" sqref="T15"/>
    </sheetView>
  </sheetViews>
  <sheetFormatPr defaultRowHeight="15"/>
  <cols>
    <col min="4" max="4" width="38.140625" customWidth="1"/>
    <col min="9" max="9" width="13" customWidth="1"/>
    <col min="13" max="13" width="14" customWidth="1"/>
    <col min="16" max="16" width="13.85546875" customWidth="1"/>
  </cols>
  <sheetData>
    <row r="1" spans="2:18">
      <c r="B1" s="547" t="s">
        <v>14</v>
      </c>
      <c r="C1" s="547"/>
      <c r="D1" s="547"/>
      <c r="E1" s="547"/>
      <c r="F1" s="547"/>
      <c r="G1" s="547"/>
      <c r="H1" s="547"/>
      <c r="I1" s="547"/>
      <c r="J1" s="547"/>
      <c r="K1" s="548"/>
      <c r="L1" s="547"/>
      <c r="M1" s="548"/>
      <c r="N1" s="549"/>
      <c r="O1" s="548"/>
      <c r="P1" s="548"/>
      <c r="Q1" s="548"/>
      <c r="R1" s="547"/>
    </row>
    <row r="2" spans="2:18">
      <c r="B2" s="550" t="s">
        <v>64</v>
      </c>
      <c r="C2" s="550"/>
      <c r="D2" s="550"/>
      <c r="E2" s="79"/>
      <c r="F2" s="79"/>
      <c r="G2" s="79"/>
      <c r="H2" s="79"/>
      <c r="I2" s="80"/>
      <c r="J2" s="79"/>
      <c r="K2" s="80"/>
      <c r="L2" s="81"/>
      <c r="M2" s="80"/>
      <c r="N2" s="81"/>
      <c r="O2" s="80"/>
      <c r="P2" s="80"/>
      <c r="Q2" s="80"/>
      <c r="R2" s="79"/>
    </row>
    <row r="3" spans="2:18">
      <c r="B3" s="82" t="s">
        <v>65</v>
      </c>
      <c r="C3" s="82"/>
      <c r="D3" s="82"/>
      <c r="E3" s="79"/>
      <c r="F3" s="79"/>
      <c r="G3" s="79"/>
      <c r="H3" s="79"/>
      <c r="I3" s="80"/>
      <c r="J3" s="79"/>
      <c r="K3" s="80"/>
      <c r="L3" s="81"/>
      <c r="M3" s="80"/>
      <c r="N3" s="81"/>
      <c r="O3" s="80"/>
      <c r="P3" s="80"/>
      <c r="Q3" s="80"/>
      <c r="R3" s="79"/>
    </row>
    <row r="4" spans="2:18">
      <c r="B4" s="550" t="s">
        <v>66</v>
      </c>
      <c r="C4" s="550"/>
      <c r="D4" s="550"/>
      <c r="E4" s="79"/>
      <c r="F4" s="79"/>
      <c r="G4" s="79"/>
      <c r="H4" s="79"/>
      <c r="I4" s="80"/>
      <c r="J4" s="79"/>
      <c r="K4" s="80"/>
      <c r="L4" s="81"/>
      <c r="M4" s="80"/>
      <c r="N4" s="81"/>
      <c r="O4" s="80"/>
      <c r="P4" s="80"/>
      <c r="Q4" s="80"/>
      <c r="R4" s="79"/>
    </row>
    <row r="5" spans="2:18" ht="15.75" thickBot="1">
      <c r="B5" s="527" t="s">
        <v>46</v>
      </c>
      <c r="C5" s="527"/>
      <c r="D5" s="528"/>
      <c r="E5" s="79"/>
      <c r="F5" s="79"/>
      <c r="G5" s="79"/>
      <c r="H5" s="79"/>
      <c r="I5" s="80"/>
      <c r="J5" s="79"/>
      <c r="K5" s="80"/>
      <c r="L5" s="81"/>
      <c r="M5" s="80"/>
      <c r="N5" s="81"/>
      <c r="O5" s="80"/>
      <c r="P5" s="83"/>
      <c r="Q5" s="83"/>
      <c r="R5" s="79"/>
    </row>
    <row r="6" spans="2:18" ht="45.75" thickBot="1">
      <c r="B6" s="84" t="s">
        <v>1</v>
      </c>
      <c r="C6" s="84" t="s">
        <v>2</v>
      </c>
      <c r="D6" s="85" t="s">
        <v>3</v>
      </c>
      <c r="E6" s="84" t="s">
        <v>4</v>
      </c>
      <c r="F6" s="84" t="s">
        <v>18</v>
      </c>
      <c r="G6" s="86" t="s">
        <v>19</v>
      </c>
      <c r="H6" s="84" t="s">
        <v>20</v>
      </c>
      <c r="I6" s="87" t="s">
        <v>8</v>
      </c>
      <c r="J6" s="84" t="s">
        <v>9</v>
      </c>
      <c r="K6" s="87" t="s">
        <v>10</v>
      </c>
      <c r="L6" s="86" t="s">
        <v>21</v>
      </c>
      <c r="M6" s="87" t="s">
        <v>22</v>
      </c>
      <c r="N6" s="86" t="s">
        <v>23</v>
      </c>
      <c r="O6" s="87" t="s">
        <v>24</v>
      </c>
      <c r="P6" s="87" t="s">
        <v>11</v>
      </c>
      <c r="Q6" s="87" t="s">
        <v>25</v>
      </c>
      <c r="R6" s="84" t="s">
        <v>12</v>
      </c>
    </row>
    <row r="7" spans="2:18" ht="15.75" thickBot="1">
      <c r="B7" s="88">
        <v>1</v>
      </c>
      <c r="C7" s="88">
        <v>2</v>
      </c>
      <c r="D7" s="88">
        <v>3</v>
      </c>
      <c r="E7" s="88">
        <v>4</v>
      </c>
      <c r="F7" s="88">
        <v>5</v>
      </c>
      <c r="G7" s="89">
        <v>6</v>
      </c>
      <c r="H7" s="88" t="s">
        <v>26</v>
      </c>
      <c r="I7" s="90" t="s">
        <v>44</v>
      </c>
      <c r="J7" s="88">
        <v>9</v>
      </c>
      <c r="K7" s="89">
        <v>10</v>
      </c>
      <c r="L7" s="89">
        <v>11</v>
      </c>
      <c r="M7" s="90" t="s">
        <v>27</v>
      </c>
      <c r="N7" s="89">
        <v>13</v>
      </c>
      <c r="O7" s="90" t="s">
        <v>28</v>
      </c>
      <c r="P7" s="90" t="s">
        <v>29</v>
      </c>
      <c r="Q7" s="89">
        <v>16</v>
      </c>
      <c r="R7" s="88">
        <v>17</v>
      </c>
    </row>
    <row r="8" spans="2:18" ht="15.75" thickBot="1">
      <c r="B8" s="207"/>
      <c r="C8" s="207"/>
      <c r="D8" s="207"/>
      <c r="E8" s="207"/>
      <c r="F8" s="165">
        <f>SUBTOTAL(9,F9:F1002)</f>
        <v>37</v>
      </c>
      <c r="G8" s="208"/>
      <c r="H8" s="165">
        <f>SUBTOTAL(9,H9:H1002)</f>
        <v>1910</v>
      </c>
      <c r="I8" s="166">
        <f>SUBTOTAL(9,I9:I1020)</f>
        <v>955000</v>
      </c>
      <c r="J8" s="207"/>
      <c r="K8" s="166">
        <f>SUBTOTAL(9,K9:K1020)</f>
        <v>0</v>
      </c>
      <c r="L8" s="165">
        <f>SUBTOTAL(9,L9:L1002)</f>
        <v>47</v>
      </c>
      <c r="M8" s="166">
        <f>SUBTOTAL(9,M9:M1020)</f>
        <v>470000</v>
      </c>
      <c r="N8" s="165">
        <f>SUBTOTAL(9,N9:N1002)</f>
        <v>0</v>
      </c>
      <c r="O8" s="166">
        <f>SUBTOTAL(9,O9:O1020)</f>
        <v>0</v>
      </c>
      <c r="P8" s="166">
        <f>SUBTOTAL(9,P9:P1020)</f>
        <v>1425000</v>
      </c>
      <c r="Q8" s="166">
        <f>SUBTOTAL(9,Q9:Q1020)</f>
        <v>0</v>
      </c>
      <c r="R8" s="207"/>
    </row>
    <row r="9" spans="2:18" ht="15.75" thickTop="1">
      <c r="B9" s="146">
        <v>1</v>
      </c>
      <c r="C9" s="266">
        <v>42150</v>
      </c>
      <c r="D9" s="273" t="s">
        <v>49</v>
      </c>
      <c r="E9" s="167"/>
      <c r="F9" s="168"/>
      <c r="G9" s="168"/>
      <c r="H9" s="209">
        <f t="shared" ref="H9:H39" si="0">F9*G9</f>
        <v>0</v>
      </c>
      <c r="I9" s="210">
        <f>H9*500</f>
        <v>0</v>
      </c>
      <c r="J9" s="168"/>
      <c r="K9" s="171"/>
      <c r="L9" s="194"/>
      <c r="M9" s="211">
        <f t="shared" ref="M9:M39" si="1">L9*10000</f>
        <v>0</v>
      </c>
      <c r="N9" s="194"/>
      <c r="O9" s="211">
        <f t="shared" ref="O9:O39" si="2">N9*15000</f>
        <v>0</v>
      </c>
      <c r="P9" s="211">
        <f t="shared" ref="P9:P39" si="3">I9+K9+M9+O9</f>
        <v>0</v>
      </c>
      <c r="Q9" s="212"/>
      <c r="R9" s="174"/>
    </row>
    <row r="10" spans="2:18">
      <c r="B10" s="147">
        <v>2</v>
      </c>
      <c r="C10" s="105">
        <v>42151</v>
      </c>
      <c r="D10" s="235" t="s">
        <v>49</v>
      </c>
      <c r="E10" s="234"/>
      <c r="F10" s="103"/>
      <c r="G10" s="103"/>
      <c r="H10" s="130">
        <f t="shared" si="0"/>
        <v>0</v>
      </c>
      <c r="I10" s="131">
        <f>H10*500</f>
        <v>0</v>
      </c>
      <c r="J10" s="103"/>
      <c r="K10" s="129"/>
      <c r="L10" s="143"/>
      <c r="M10" s="91">
        <f t="shared" si="1"/>
        <v>0</v>
      </c>
      <c r="N10" s="143"/>
      <c r="O10" s="91">
        <f t="shared" si="2"/>
        <v>0</v>
      </c>
      <c r="P10" s="91">
        <f t="shared" si="3"/>
        <v>0</v>
      </c>
      <c r="Q10" s="213"/>
      <c r="R10" s="158"/>
    </row>
    <row r="11" spans="2:18">
      <c r="B11" s="147">
        <v>3</v>
      </c>
      <c r="C11" s="105">
        <v>42152</v>
      </c>
      <c r="D11" s="235" t="s">
        <v>49</v>
      </c>
      <c r="E11" s="234"/>
      <c r="F11" s="103"/>
      <c r="G11" s="103"/>
      <c r="H11" s="130">
        <f t="shared" si="0"/>
        <v>0</v>
      </c>
      <c r="I11" s="131">
        <f t="shared" ref="I11:I39" si="4">H11*500</f>
        <v>0</v>
      </c>
      <c r="J11" s="103"/>
      <c r="K11" s="129"/>
      <c r="L11" s="143"/>
      <c r="M11" s="91">
        <f t="shared" si="1"/>
        <v>0</v>
      </c>
      <c r="N11" s="143"/>
      <c r="O11" s="91">
        <f t="shared" si="2"/>
        <v>0</v>
      </c>
      <c r="P11" s="91">
        <f t="shared" si="3"/>
        <v>0</v>
      </c>
      <c r="Q11" s="213"/>
      <c r="R11" s="158"/>
    </row>
    <row r="12" spans="2:18">
      <c r="B12" s="147">
        <v>4</v>
      </c>
      <c r="C12" s="105">
        <v>42153</v>
      </c>
      <c r="D12" s="235" t="s">
        <v>49</v>
      </c>
      <c r="E12" s="226"/>
      <c r="F12" s="103"/>
      <c r="G12" s="103"/>
      <c r="H12" s="130">
        <f t="shared" si="0"/>
        <v>0</v>
      </c>
      <c r="I12" s="131">
        <f t="shared" si="4"/>
        <v>0</v>
      </c>
      <c r="J12" s="103"/>
      <c r="K12" s="129"/>
      <c r="L12" s="143"/>
      <c r="M12" s="91">
        <f t="shared" si="1"/>
        <v>0</v>
      </c>
      <c r="N12" s="143"/>
      <c r="O12" s="91">
        <f t="shared" si="2"/>
        <v>0</v>
      </c>
      <c r="P12" s="91">
        <f t="shared" si="3"/>
        <v>0</v>
      </c>
      <c r="Q12" s="213"/>
      <c r="R12" s="158"/>
    </row>
    <row r="13" spans="2:18">
      <c r="B13" s="147">
        <v>5</v>
      </c>
      <c r="C13" s="105">
        <v>42154</v>
      </c>
      <c r="D13" s="235" t="s">
        <v>49</v>
      </c>
      <c r="E13" s="226"/>
      <c r="F13" s="103"/>
      <c r="G13" s="103"/>
      <c r="H13" s="130">
        <f t="shared" si="0"/>
        <v>0</v>
      </c>
      <c r="I13" s="131">
        <f t="shared" si="4"/>
        <v>0</v>
      </c>
      <c r="J13" s="103"/>
      <c r="K13" s="129"/>
      <c r="L13" s="143"/>
      <c r="M13" s="91">
        <f t="shared" si="1"/>
        <v>0</v>
      </c>
      <c r="N13" s="143"/>
      <c r="O13" s="91">
        <f t="shared" si="2"/>
        <v>0</v>
      </c>
      <c r="P13" s="91">
        <f t="shared" si="3"/>
        <v>0</v>
      </c>
      <c r="Q13" s="213"/>
      <c r="R13" s="158"/>
    </row>
    <row r="14" spans="2:18">
      <c r="B14" s="147">
        <v>6</v>
      </c>
      <c r="C14" s="132">
        <v>42155</v>
      </c>
      <c r="D14" s="235" t="s">
        <v>49</v>
      </c>
      <c r="E14" s="226"/>
      <c r="F14" s="103"/>
      <c r="G14" s="103"/>
      <c r="H14" s="130">
        <f t="shared" si="0"/>
        <v>0</v>
      </c>
      <c r="I14" s="131">
        <f t="shared" si="4"/>
        <v>0</v>
      </c>
      <c r="J14" s="103"/>
      <c r="K14" s="129"/>
      <c r="L14" s="143"/>
      <c r="M14" s="91">
        <f t="shared" si="1"/>
        <v>0</v>
      </c>
      <c r="N14" s="143"/>
      <c r="O14" s="91">
        <f t="shared" si="2"/>
        <v>0</v>
      </c>
      <c r="P14" s="91">
        <f t="shared" si="3"/>
        <v>0</v>
      </c>
      <c r="Q14" s="213"/>
      <c r="R14" s="158"/>
    </row>
    <row r="15" spans="2:18">
      <c r="B15" s="147">
        <v>7</v>
      </c>
      <c r="C15" s="105">
        <v>42156</v>
      </c>
      <c r="D15" s="235" t="s">
        <v>49</v>
      </c>
      <c r="E15" s="226"/>
      <c r="F15" s="103"/>
      <c r="G15" s="103"/>
      <c r="H15" s="130">
        <f t="shared" si="0"/>
        <v>0</v>
      </c>
      <c r="I15" s="131">
        <f t="shared" si="4"/>
        <v>0</v>
      </c>
      <c r="J15" s="103"/>
      <c r="K15" s="129"/>
      <c r="L15" s="143"/>
      <c r="M15" s="91">
        <f t="shared" si="1"/>
        <v>0</v>
      </c>
      <c r="N15" s="143"/>
      <c r="O15" s="91">
        <f t="shared" si="2"/>
        <v>0</v>
      </c>
      <c r="P15" s="91">
        <f t="shared" si="3"/>
        <v>0</v>
      </c>
      <c r="Q15" s="213"/>
      <c r="R15" s="158"/>
    </row>
    <row r="16" spans="2:18">
      <c r="B16" s="147">
        <v>8</v>
      </c>
      <c r="C16" s="232">
        <v>42157</v>
      </c>
      <c r="D16" s="235" t="s">
        <v>49</v>
      </c>
      <c r="E16" s="226"/>
      <c r="F16" s="103"/>
      <c r="G16" s="103"/>
      <c r="H16" s="130">
        <f t="shared" si="0"/>
        <v>0</v>
      </c>
      <c r="I16" s="131">
        <f t="shared" si="4"/>
        <v>0</v>
      </c>
      <c r="J16" s="103"/>
      <c r="K16" s="129"/>
      <c r="L16" s="143"/>
      <c r="M16" s="91">
        <f t="shared" si="1"/>
        <v>0</v>
      </c>
      <c r="N16" s="143"/>
      <c r="O16" s="91">
        <f t="shared" si="2"/>
        <v>0</v>
      </c>
      <c r="P16" s="91">
        <f t="shared" si="3"/>
        <v>0</v>
      </c>
      <c r="Q16" s="213"/>
      <c r="R16" s="158"/>
    </row>
    <row r="17" spans="2:18">
      <c r="B17" s="147">
        <v>9</v>
      </c>
      <c r="C17" s="105">
        <v>42158</v>
      </c>
      <c r="D17" s="235" t="s">
        <v>49</v>
      </c>
      <c r="E17" s="226"/>
      <c r="F17" s="103"/>
      <c r="G17" s="103"/>
      <c r="H17" s="130">
        <f t="shared" si="0"/>
        <v>0</v>
      </c>
      <c r="I17" s="131">
        <f t="shared" si="4"/>
        <v>0</v>
      </c>
      <c r="J17" s="103"/>
      <c r="K17" s="129"/>
      <c r="L17" s="143"/>
      <c r="M17" s="91">
        <f t="shared" si="1"/>
        <v>0</v>
      </c>
      <c r="N17" s="143"/>
      <c r="O17" s="91">
        <f t="shared" si="2"/>
        <v>0</v>
      </c>
      <c r="P17" s="91">
        <f t="shared" si="3"/>
        <v>0</v>
      </c>
      <c r="Q17" s="213"/>
      <c r="R17" s="158"/>
    </row>
    <row r="18" spans="2:18">
      <c r="B18" s="147">
        <v>10</v>
      </c>
      <c r="C18" s="105">
        <v>42159</v>
      </c>
      <c r="D18" s="235" t="s">
        <v>49</v>
      </c>
      <c r="E18" s="226"/>
      <c r="F18" s="103"/>
      <c r="G18" s="103"/>
      <c r="H18" s="130">
        <f t="shared" si="0"/>
        <v>0</v>
      </c>
      <c r="I18" s="131">
        <f t="shared" si="4"/>
        <v>0</v>
      </c>
      <c r="J18" s="103"/>
      <c r="K18" s="129"/>
      <c r="L18" s="143"/>
      <c r="M18" s="91">
        <f t="shared" si="1"/>
        <v>0</v>
      </c>
      <c r="N18" s="143"/>
      <c r="O18" s="91">
        <f t="shared" si="2"/>
        <v>0</v>
      </c>
      <c r="P18" s="91">
        <f t="shared" si="3"/>
        <v>0</v>
      </c>
      <c r="Q18" s="213"/>
      <c r="R18" s="158"/>
    </row>
    <row r="19" spans="2:18">
      <c r="B19" s="147">
        <v>11</v>
      </c>
      <c r="C19" s="105">
        <v>42160</v>
      </c>
      <c r="D19" s="235" t="s">
        <v>49</v>
      </c>
      <c r="E19" s="234"/>
      <c r="F19" s="103"/>
      <c r="G19" s="103"/>
      <c r="H19" s="130">
        <f t="shared" si="0"/>
        <v>0</v>
      </c>
      <c r="I19" s="131">
        <f t="shared" si="4"/>
        <v>0</v>
      </c>
      <c r="J19" s="103"/>
      <c r="K19" s="129"/>
      <c r="L19" s="143"/>
      <c r="M19" s="91">
        <f t="shared" si="1"/>
        <v>0</v>
      </c>
      <c r="N19" s="143"/>
      <c r="O19" s="91">
        <f t="shared" si="2"/>
        <v>0</v>
      </c>
      <c r="P19" s="91">
        <f t="shared" si="3"/>
        <v>0</v>
      </c>
      <c r="Q19" s="213"/>
      <c r="R19" s="158"/>
    </row>
    <row r="20" spans="2:18">
      <c r="B20" s="147">
        <v>12</v>
      </c>
      <c r="C20" s="105">
        <v>42161</v>
      </c>
      <c r="D20" s="236" t="s">
        <v>62</v>
      </c>
      <c r="E20" s="227" t="s">
        <v>51</v>
      </c>
      <c r="F20" s="143">
        <v>1</v>
      </c>
      <c r="G20" s="103">
        <v>150</v>
      </c>
      <c r="H20" s="130">
        <f t="shared" si="0"/>
        <v>150</v>
      </c>
      <c r="I20" s="131">
        <f t="shared" si="4"/>
        <v>75000</v>
      </c>
      <c r="J20" s="103"/>
      <c r="K20" s="129"/>
      <c r="L20" s="143">
        <v>3</v>
      </c>
      <c r="M20" s="91">
        <f t="shared" si="1"/>
        <v>30000</v>
      </c>
      <c r="N20" s="143"/>
      <c r="O20" s="91">
        <f t="shared" si="2"/>
        <v>0</v>
      </c>
      <c r="P20" s="91">
        <f t="shared" si="3"/>
        <v>105000</v>
      </c>
      <c r="Q20" s="213"/>
      <c r="R20" s="158"/>
    </row>
    <row r="21" spans="2:18">
      <c r="B21" s="147">
        <v>13</v>
      </c>
      <c r="C21" s="132">
        <v>42162</v>
      </c>
      <c r="D21" s="243" t="s">
        <v>54</v>
      </c>
      <c r="E21" s="227" t="s">
        <v>50</v>
      </c>
      <c r="F21" s="143">
        <v>3</v>
      </c>
      <c r="G21" s="143">
        <v>46</v>
      </c>
      <c r="H21" s="130">
        <f t="shared" si="0"/>
        <v>138</v>
      </c>
      <c r="I21" s="131">
        <f t="shared" si="4"/>
        <v>69000</v>
      </c>
      <c r="J21" s="103"/>
      <c r="K21" s="129"/>
      <c r="L21" s="143">
        <v>6</v>
      </c>
      <c r="M21" s="91">
        <f t="shared" si="1"/>
        <v>60000</v>
      </c>
      <c r="N21" s="143"/>
      <c r="O21" s="91">
        <f t="shared" si="2"/>
        <v>0</v>
      </c>
      <c r="P21" s="91">
        <f t="shared" si="3"/>
        <v>129000</v>
      </c>
      <c r="Q21" s="213"/>
      <c r="R21" s="158"/>
    </row>
    <row r="22" spans="2:18">
      <c r="B22" s="279">
        <v>14</v>
      </c>
      <c r="C22" s="105">
        <v>42163</v>
      </c>
      <c r="D22" s="243" t="s">
        <v>54</v>
      </c>
      <c r="E22" s="227" t="s">
        <v>50</v>
      </c>
      <c r="F22" s="143">
        <v>3</v>
      </c>
      <c r="G22" s="143">
        <v>46</v>
      </c>
      <c r="H22" s="130">
        <f t="shared" si="0"/>
        <v>138</v>
      </c>
      <c r="I22" s="131">
        <f t="shared" si="4"/>
        <v>69000</v>
      </c>
      <c r="J22" s="103"/>
      <c r="K22" s="129"/>
      <c r="L22" s="143">
        <v>6</v>
      </c>
      <c r="M22" s="91">
        <f t="shared" si="1"/>
        <v>60000</v>
      </c>
      <c r="N22" s="143"/>
      <c r="O22" s="91">
        <f t="shared" si="2"/>
        <v>0</v>
      </c>
      <c r="P22" s="91">
        <f t="shared" si="3"/>
        <v>129000</v>
      </c>
      <c r="Q22" s="213"/>
      <c r="R22" s="158"/>
    </row>
    <row r="23" spans="2:18">
      <c r="B23" s="147">
        <v>15</v>
      </c>
      <c r="C23" s="105">
        <v>42164</v>
      </c>
      <c r="D23" s="243" t="s">
        <v>54</v>
      </c>
      <c r="E23" s="227" t="s">
        <v>50</v>
      </c>
      <c r="F23" s="143">
        <v>2</v>
      </c>
      <c r="G23" s="143">
        <v>46</v>
      </c>
      <c r="H23" s="130">
        <f t="shared" si="0"/>
        <v>92</v>
      </c>
      <c r="I23" s="131">
        <f t="shared" si="4"/>
        <v>46000</v>
      </c>
      <c r="J23" s="103"/>
      <c r="K23" s="129"/>
      <c r="L23" s="143"/>
      <c r="M23" s="91">
        <f t="shared" si="1"/>
        <v>0</v>
      </c>
      <c r="N23" s="143"/>
      <c r="O23" s="91">
        <f t="shared" si="2"/>
        <v>0</v>
      </c>
      <c r="P23" s="91">
        <f t="shared" si="3"/>
        <v>46000</v>
      </c>
      <c r="Q23" s="213"/>
      <c r="R23" s="158"/>
    </row>
    <row r="24" spans="2:18">
      <c r="B24" s="147">
        <v>16</v>
      </c>
      <c r="C24" s="105">
        <v>42165</v>
      </c>
      <c r="D24" s="243" t="s">
        <v>54</v>
      </c>
      <c r="E24" s="227" t="s">
        <v>50</v>
      </c>
      <c r="F24" s="143">
        <v>3</v>
      </c>
      <c r="G24" s="143">
        <v>46</v>
      </c>
      <c r="H24" s="130">
        <f t="shared" si="0"/>
        <v>138</v>
      </c>
      <c r="I24" s="131">
        <f t="shared" si="4"/>
        <v>69000</v>
      </c>
      <c r="J24" s="103"/>
      <c r="K24" s="129"/>
      <c r="L24" s="143">
        <v>2</v>
      </c>
      <c r="M24" s="91">
        <f t="shared" si="1"/>
        <v>20000</v>
      </c>
      <c r="N24" s="143"/>
      <c r="O24" s="91">
        <f t="shared" si="2"/>
        <v>0</v>
      </c>
      <c r="P24" s="91">
        <f t="shared" si="3"/>
        <v>89000</v>
      </c>
      <c r="Q24" s="213"/>
      <c r="R24" s="158"/>
    </row>
    <row r="25" spans="2:18">
      <c r="B25" s="147">
        <v>17</v>
      </c>
      <c r="C25" s="105">
        <v>42166</v>
      </c>
      <c r="D25" s="243" t="s">
        <v>53</v>
      </c>
      <c r="E25" s="227" t="s">
        <v>50</v>
      </c>
      <c r="F25" s="143">
        <v>3</v>
      </c>
      <c r="G25" s="143">
        <v>46</v>
      </c>
      <c r="H25" s="130">
        <f t="shared" si="0"/>
        <v>138</v>
      </c>
      <c r="I25" s="131">
        <f t="shared" si="4"/>
        <v>69000</v>
      </c>
      <c r="J25" s="103"/>
      <c r="K25" s="129"/>
      <c r="L25" s="143">
        <v>2</v>
      </c>
      <c r="M25" s="91">
        <f t="shared" si="1"/>
        <v>20000</v>
      </c>
      <c r="N25" s="143"/>
      <c r="O25" s="91">
        <f t="shared" si="2"/>
        <v>0</v>
      </c>
      <c r="P25" s="91">
        <f t="shared" si="3"/>
        <v>89000</v>
      </c>
      <c r="Q25" s="213"/>
      <c r="R25" s="158"/>
    </row>
    <row r="26" spans="2:18">
      <c r="B26" s="147">
        <v>18</v>
      </c>
      <c r="C26" s="105">
        <v>42167</v>
      </c>
      <c r="D26" s="243" t="s">
        <v>54</v>
      </c>
      <c r="E26" s="227" t="s">
        <v>50</v>
      </c>
      <c r="F26" s="143">
        <v>3</v>
      </c>
      <c r="G26" s="143">
        <v>46</v>
      </c>
      <c r="H26" s="130">
        <f t="shared" si="0"/>
        <v>138</v>
      </c>
      <c r="I26" s="131">
        <f t="shared" si="4"/>
        <v>69000</v>
      </c>
      <c r="J26" s="143"/>
      <c r="K26" s="221"/>
      <c r="L26" s="143">
        <v>3</v>
      </c>
      <c r="M26" s="91">
        <f t="shared" si="1"/>
        <v>30000</v>
      </c>
      <c r="N26" s="143"/>
      <c r="O26" s="241">
        <f t="shared" si="2"/>
        <v>0</v>
      </c>
      <c r="P26" s="91">
        <f t="shared" si="3"/>
        <v>99000</v>
      </c>
      <c r="Q26" s="242"/>
      <c r="R26" s="240"/>
    </row>
    <row r="27" spans="2:18">
      <c r="B27" s="147">
        <v>19</v>
      </c>
      <c r="C27" s="105">
        <v>42168</v>
      </c>
      <c r="D27" s="243" t="s">
        <v>54</v>
      </c>
      <c r="E27" s="227" t="s">
        <v>50</v>
      </c>
      <c r="F27" s="143">
        <v>4</v>
      </c>
      <c r="G27" s="143">
        <v>46</v>
      </c>
      <c r="H27" s="130">
        <f t="shared" si="0"/>
        <v>184</v>
      </c>
      <c r="I27" s="131">
        <f t="shared" si="4"/>
        <v>92000</v>
      </c>
      <c r="J27" s="143"/>
      <c r="K27" s="221"/>
      <c r="L27" s="143">
        <v>5</v>
      </c>
      <c r="M27" s="91">
        <f t="shared" si="1"/>
        <v>50000</v>
      </c>
      <c r="N27" s="143"/>
      <c r="O27" s="241">
        <f t="shared" si="2"/>
        <v>0</v>
      </c>
      <c r="P27" s="91">
        <f t="shared" si="3"/>
        <v>142000</v>
      </c>
      <c r="Q27" s="242"/>
      <c r="R27" s="240"/>
    </row>
    <row r="28" spans="2:18">
      <c r="B28" s="147">
        <v>20</v>
      </c>
      <c r="C28" s="132">
        <v>42169</v>
      </c>
      <c r="D28" s="243" t="s">
        <v>54</v>
      </c>
      <c r="E28" s="227" t="s">
        <v>50</v>
      </c>
      <c r="F28" s="143">
        <v>3</v>
      </c>
      <c r="G28" s="143">
        <v>46</v>
      </c>
      <c r="H28" s="130">
        <f t="shared" si="0"/>
        <v>138</v>
      </c>
      <c r="I28" s="131">
        <f t="shared" si="4"/>
        <v>69000</v>
      </c>
      <c r="J28" s="103"/>
      <c r="K28" s="129"/>
      <c r="L28" s="143">
        <v>6</v>
      </c>
      <c r="M28" s="91">
        <f t="shared" si="1"/>
        <v>60000</v>
      </c>
      <c r="N28" s="143"/>
      <c r="O28" s="91">
        <f t="shared" si="2"/>
        <v>0</v>
      </c>
      <c r="P28" s="91">
        <f t="shared" si="3"/>
        <v>129000</v>
      </c>
      <c r="Q28" s="213"/>
      <c r="R28" s="158"/>
    </row>
    <row r="29" spans="2:18">
      <c r="B29" s="147">
        <v>21</v>
      </c>
      <c r="C29" s="105">
        <v>42170</v>
      </c>
      <c r="D29" s="243" t="s">
        <v>54</v>
      </c>
      <c r="E29" s="227" t="s">
        <v>50</v>
      </c>
      <c r="F29" s="143">
        <v>4</v>
      </c>
      <c r="G29" s="143">
        <v>46</v>
      </c>
      <c r="H29" s="130">
        <f t="shared" si="0"/>
        <v>184</v>
      </c>
      <c r="I29" s="131">
        <f t="shared" si="4"/>
        <v>92000</v>
      </c>
      <c r="J29" s="143"/>
      <c r="K29" s="221"/>
      <c r="L29" s="143">
        <v>5</v>
      </c>
      <c r="M29" s="91">
        <f t="shared" si="1"/>
        <v>50000</v>
      </c>
      <c r="N29" s="143"/>
      <c r="O29" s="241">
        <f t="shared" si="2"/>
        <v>0</v>
      </c>
      <c r="P29" s="91">
        <f t="shared" si="3"/>
        <v>142000</v>
      </c>
      <c r="Q29" s="242"/>
      <c r="R29" s="240"/>
    </row>
    <row r="30" spans="2:18">
      <c r="B30" s="147">
        <v>22</v>
      </c>
      <c r="C30" s="105">
        <v>42171</v>
      </c>
      <c r="D30" s="243" t="s">
        <v>54</v>
      </c>
      <c r="E30" s="227" t="s">
        <v>50</v>
      </c>
      <c r="F30" s="143">
        <v>2</v>
      </c>
      <c r="G30" s="143">
        <v>46</v>
      </c>
      <c r="H30" s="130">
        <f t="shared" si="0"/>
        <v>92</v>
      </c>
      <c r="I30" s="131">
        <f t="shared" si="4"/>
        <v>46000</v>
      </c>
      <c r="J30" s="103"/>
      <c r="K30" s="129"/>
      <c r="L30" s="143">
        <v>3</v>
      </c>
      <c r="M30" s="91">
        <f t="shared" si="1"/>
        <v>30000</v>
      </c>
      <c r="N30" s="143"/>
      <c r="O30" s="241">
        <f t="shared" si="2"/>
        <v>0</v>
      </c>
      <c r="P30" s="91">
        <f t="shared" si="3"/>
        <v>76000</v>
      </c>
      <c r="Q30" s="213"/>
      <c r="R30" s="158"/>
    </row>
    <row r="31" spans="2:18">
      <c r="B31" s="147">
        <v>23</v>
      </c>
      <c r="C31" s="105">
        <v>42172</v>
      </c>
      <c r="D31" s="231" t="s">
        <v>63</v>
      </c>
      <c r="E31" s="227"/>
      <c r="F31" s="143"/>
      <c r="G31" s="143"/>
      <c r="H31" s="130">
        <f t="shared" si="0"/>
        <v>0</v>
      </c>
      <c r="I31" s="131">
        <f t="shared" si="4"/>
        <v>0</v>
      </c>
      <c r="J31" s="143"/>
      <c r="K31" s="221"/>
      <c r="L31" s="143"/>
      <c r="M31" s="91">
        <f t="shared" si="1"/>
        <v>0</v>
      </c>
      <c r="N31" s="143"/>
      <c r="O31" s="241">
        <f t="shared" si="2"/>
        <v>0</v>
      </c>
      <c r="P31" s="91">
        <f t="shared" si="3"/>
        <v>0</v>
      </c>
      <c r="Q31" s="242"/>
      <c r="R31" s="240"/>
    </row>
    <row r="32" spans="2:18">
      <c r="B32" s="147">
        <v>24</v>
      </c>
      <c r="C32" s="105">
        <v>42173</v>
      </c>
      <c r="D32" s="243" t="s">
        <v>62</v>
      </c>
      <c r="E32" s="227" t="s">
        <v>51</v>
      </c>
      <c r="F32" s="143">
        <v>1</v>
      </c>
      <c r="G32" s="103">
        <v>150</v>
      </c>
      <c r="H32" s="130">
        <f t="shared" si="0"/>
        <v>150</v>
      </c>
      <c r="I32" s="131">
        <f t="shared" si="4"/>
        <v>75000</v>
      </c>
      <c r="J32" s="103"/>
      <c r="K32" s="129"/>
      <c r="L32" s="143">
        <v>2</v>
      </c>
      <c r="M32" s="91">
        <f t="shared" si="1"/>
        <v>20000</v>
      </c>
      <c r="N32" s="143"/>
      <c r="O32" s="241">
        <f t="shared" si="2"/>
        <v>0</v>
      </c>
      <c r="P32" s="241">
        <f t="shared" si="3"/>
        <v>95000</v>
      </c>
      <c r="Q32" s="213"/>
      <c r="R32" s="158"/>
    </row>
    <row r="33" spans="2:18">
      <c r="B33" s="147">
        <v>25</v>
      </c>
      <c r="C33" s="105">
        <v>42174</v>
      </c>
      <c r="D33" s="243" t="s">
        <v>54</v>
      </c>
      <c r="E33" s="227" t="s">
        <v>50</v>
      </c>
      <c r="F33" s="143">
        <v>2</v>
      </c>
      <c r="G33" s="143">
        <v>46</v>
      </c>
      <c r="H33" s="130">
        <f t="shared" si="0"/>
        <v>92</v>
      </c>
      <c r="I33" s="131">
        <f t="shared" si="4"/>
        <v>46000</v>
      </c>
      <c r="J33" s="143"/>
      <c r="K33" s="221"/>
      <c r="L33" s="143"/>
      <c r="M33" s="241">
        <f t="shared" si="1"/>
        <v>0</v>
      </c>
      <c r="N33" s="143"/>
      <c r="O33" s="241">
        <f t="shared" si="2"/>
        <v>0</v>
      </c>
      <c r="P33" s="241">
        <f t="shared" si="3"/>
        <v>46000</v>
      </c>
      <c r="Q33" s="213"/>
      <c r="R33" s="158"/>
    </row>
    <row r="34" spans="2:18">
      <c r="B34" s="147">
        <v>26</v>
      </c>
      <c r="C34" s="105">
        <v>42175</v>
      </c>
      <c r="D34" s="243" t="s">
        <v>54</v>
      </c>
      <c r="E34" s="227" t="s">
        <v>50</v>
      </c>
      <c r="F34" s="143">
        <v>2</v>
      </c>
      <c r="G34" s="143">
        <v>46</v>
      </c>
      <c r="H34" s="130">
        <f t="shared" si="0"/>
        <v>92</v>
      </c>
      <c r="I34" s="131">
        <f t="shared" si="4"/>
        <v>46000</v>
      </c>
      <c r="J34" s="103"/>
      <c r="K34" s="129"/>
      <c r="L34" s="143"/>
      <c r="M34" s="241">
        <f t="shared" si="1"/>
        <v>0</v>
      </c>
      <c r="N34" s="143"/>
      <c r="O34" s="241">
        <f t="shared" si="2"/>
        <v>0</v>
      </c>
      <c r="P34" s="241">
        <f t="shared" si="3"/>
        <v>46000</v>
      </c>
      <c r="Q34" s="213"/>
      <c r="R34" s="158"/>
    </row>
    <row r="35" spans="2:18">
      <c r="B35" s="147">
        <v>27</v>
      </c>
      <c r="C35" s="132">
        <v>42176</v>
      </c>
      <c r="D35" s="243" t="s">
        <v>54</v>
      </c>
      <c r="E35" s="227" t="s">
        <v>50</v>
      </c>
      <c r="F35" s="143">
        <v>1</v>
      </c>
      <c r="G35" s="143">
        <v>46</v>
      </c>
      <c r="H35" s="130">
        <f t="shared" si="0"/>
        <v>46</v>
      </c>
      <c r="I35" s="131">
        <f t="shared" si="4"/>
        <v>23000</v>
      </c>
      <c r="J35" s="143"/>
      <c r="K35" s="221"/>
      <c r="L35" s="143">
        <v>4</v>
      </c>
      <c r="M35" s="241">
        <f t="shared" si="1"/>
        <v>40000</v>
      </c>
      <c r="N35" s="143"/>
      <c r="O35" s="241">
        <f t="shared" si="2"/>
        <v>0</v>
      </c>
      <c r="P35" s="241">
        <f t="shared" si="3"/>
        <v>63000</v>
      </c>
      <c r="Q35" s="242"/>
      <c r="R35" s="240"/>
    </row>
    <row r="36" spans="2:18">
      <c r="B36" s="147">
        <v>28</v>
      </c>
      <c r="C36" s="105">
        <v>42177</v>
      </c>
      <c r="D36" s="231" t="s">
        <v>67</v>
      </c>
      <c r="E36" s="227"/>
      <c r="F36" s="143"/>
      <c r="G36" s="143"/>
      <c r="H36" s="130">
        <f t="shared" si="0"/>
        <v>0</v>
      </c>
      <c r="I36" s="131">
        <f t="shared" si="4"/>
        <v>0</v>
      </c>
      <c r="J36" s="143"/>
      <c r="K36" s="221"/>
      <c r="L36" s="143"/>
      <c r="M36" s="241">
        <f t="shared" si="1"/>
        <v>0</v>
      </c>
      <c r="N36" s="143"/>
      <c r="O36" s="241">
        <f t="shared" si="2"/>
        <v>0</v>
      </c>
      <c r="P36" s="241">
        <f t="shared" si="3"/>
        <v>0</v>
      </c>
      <c r="Q36" s="242"/>
      <c r="R36" s="240"/>
    </row>
    <row r="37" spans="2:18">
      <c r="B37" s="147">
        <v>29</v>
      </c>
      <c r="C37" s="105">
        <v>42178</v>
      </c>
      <c r="D37" s="231" t="s">
        <v>67</v>
      </c>
      <c r="E37" s="227"/>
      <c r="F37" s="143"/>
      <c r="G37" s="143"/>
      <c r="H37" s="130">
        <f t="shared" si="0"/>
        <v>0</v>
      </c>
      <c r="I37" s="131">
        <f t="shared" si="4"/>
        <v>0</v>
      </c>
      <c r="J37" s="143"/>
      <c r="K37" s="221"/>
      <c r="L37" s="143"/>
      <c r="M37" s="241">
        <f t="shared" si="1"/>
        <v>0</v>
      </c>
      <c r="N37" s="143"/>
      <c r="O37" s="241">
        <f t="shared" si="2"/>
        <v>0</v>
      </c>
      <c r="P37" s="241">
        <f t="shared" si="3"/>
        <v>0</v>
      </c>
      <c r="Q37" s="242"/>
      <c r="R37" s="240"/>
    </row>
    <row r="38" spans="2:18">
      <c r="B38" s="147">
        <v>30</v>
      </c>
      <c r="C38" s="105">
        <v>42179</v>
      </c>
      <c r="D38" s="231" t="s">
        <v>67</v>
      </c>
      <c r="E38" s="227"/>
      <c r="F38" s="143"/>
      <c r="G38" s="103"/>
      <c r="H38" s="130">
        <f t="shared" si="0"/>
        <v>0</v>
      </c>
      <c r="I38" s="131">
        <f t="shared" si="4"/>
        <v>0</v>
      </c>
      <c r="J38" s="103"/>
      <c r="K38" s="129"/>
      <c r="L38" s="143"/>
      <c r="M38" s="91">
        <f t="shared" si="1"/>
        <v>0</v>
      </c>
      <c r="N38" s="143"/>
      <c r="O38" s="241">
        <f t="shared" si="2"/>
        <v>0</v>
      </c>
      <c r="P38" s="91">
        <f t="shared" si="3"/>
        <v>0</v>
      </c>
      <c r="Q38" s="213"/>
      <c r="R38" s="158"/>
    </row>
    <row r="39" spans="2:18" ht="15.75" thickBot="1">
      <c r="B39" s="148">
        <v>31</v>
      </c>
      <c r="C39" s="220">
        <v>42180</v>
      </c>
      <c r="D39" s="281" t="s">
        <v>67</v>
      </c>
      <c r="E39" s="271"/>
      <c r="F39" s="247"/>
      <c r="G39" s="267"/>
      <c r="H39" s="214">
        <f t="shared" si="0"/>
        <v>0</v>
      </c>
      <c r="I39" s="215">
        <f t="shared" si="4"/>
        <v>0</v>
      </c>
      <c r="J39" s="267"/>
      <c r="K39" s="268"/>
      <c r="L39" s="247"/>
      <c r="M39" s="216">
        <f t="shared" si="1"/>
        <v>0</v>
      </c>
      <c r="N39" s="247"/>
      <c r="O39" s="216">
        <f t="shared" si="2"/>
        <v>0</v>
      </c>
      <c r="P39" s="216">
        <f t="shared" si="3"/>
        <v>0</v>
      </c>
      <c r="Q39" s="272"/>
      <c r="R39" s="163"/>
    </row>
    <row r="40" spans="2:18" ht="15.75" thickTop="1"/>
  </sheetData>
  <mergeCells count="4">
    <mergeCell ref="B1:R1"/>
    <mergeCell ref="B2:D2"/>
    <mergeCell ref="B4:D4"/>
    <mergeCell ref="B5:D5"/>
  </mergeCells>
  <printOptions horizontalCentered="1"/>
  <pageMargins left="0.2" right="0.2" top="0.25" bottom="0.25" header="0.3" footer="0.3"/>
  <pageSetup paperSize="9" scale="70" orientation="landscape" horizontalDpi="4294967293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Q42"/>
  <sheetViews>
    <sheetView workbookViewId="0">
      <selection activeCell="U24" sqref="U24"/>
    </sheetView>
  </sheetViews>
  <sheetFormatPr defaultRowHeight="15"/>
  <cols>
    <col min="2" max="2" width="4.140625" customWidth="1"/>
    <col min="3" max="3" width="8.85546875" customWidth="1"/>
    <col min="4" max="4" width="36" customWidth="1"/>
    <col min="5" max="5" width="7.140625" customWidth="1"/>
    <col min="6" max="6" width="7" customWidth="1"/>
    <col min="7" max="7" width="7.140625" customWidth="1"/>
    <col min="9" max="9" width="10.42578125" customWidth="1"/>
    <col min="12" max="12" width="6.28515625" customWidth="1"/>
    <col min="13" max="13" width="12.140625" customWidth="1"/>
    <col min="14" max="14" width="7.5703125" customWidth="1"/>
    <col min="15" max="15" width="10.5703125" customWidth="1"/>
    <col min="16" max="16" width="15.28515625" customWidth="1"/>
    <col min="17" max="17" width="10" customWidth="1"/>
  </cols>
  <sheetData>
    <row r="1" spans="2:17">
      <c r="B1" s="535" t="s">
        <v>14</v>
      </c>
      <c r="C1" s="535"/>
      <c r="D1" s="536"/>
      <c r="E1" s="535"/>
      <c r="F1" s="535"/>
      <c r="G1" s="536"/>
      <c r="H1" s="536"/>
      <c r="I1" s="537"/>
      <c r="J1" s="535"/>
      <c r="K1" s="535"/>
      <c r="L1" s="535"/>
      <c r="M1" s="537"/>
      <c r="N1" s="535"/>
      <c r="O1" s="537"/>
      <c r="P1" s="537"/>
      <c r="Q1" s="535"/>
    </row>
    <row r="2" spans="2:17">
      <c r="B2" s="538" t="s">
        <v>79</v>
      </c>
      <c r="C2" s="538"/>
      <c r="D2" s="539"/>
      <c r="E2" s="51"/>
      <c r="F2" s="51"/>
      <c r="G2" s="52"/>
      <c r="H2" s="52"/>
      <c r="I2" s="53"/>
      <c r="J2" s="51"/>
      <c r="K2" s="53"/>
      <c r="L2" s="52"/>
      <c r="M2" s="53"/>
      <c r="N2" s="52"/>
      <c r="O2" s="53"/>
      <c r="P2" s="53"/>
      <c r="Q2" s="51"/>
    </row>
    <row r="3" spans="2:17">
      <c r="B3" s="538" t="s">
        <v>105</v>
      </c>
      <c r="C3" s="538"/>
      <c r="D3" s="539"/>
      <c r="E3" s="51"/>
      <c r="F3" s="51"/>
      <c r="G3" s="52"/>
      <c r="H3" s="52"/>
      <c r="I3" s="53"/>
      <c r="J3" s="51"/>
      <c r="K3" s="53"/>
      <c r="L3" s="52"/>
      <c r="M3" s="53"/>
      <c r="N3" s="52"/>
      <c r="O3" s="53"/>
      <c r="P3" s="53"/>
      <c r="Q3" s="51"/>
    </row>
    <row r="4" spans="2:17">
      <c r="B4" s="538" t="s">
        <v>17</v>
      </c>
      <c r="C4" s="538"/>
      <c r="D4" s="539"/>
      <c r="E4" s="51"/>
      <c r="F4" s="51"/>
      <c r="G4" s="52"/>
      <c r="H4" s="52"/>
      <c r="I4" s="53"/>
      <c r="J4" s="51"/>
      <c r="K4" s="53"/>
      <c r="L4" s="52"/>
      <c r="M4" s="53"/>
      <c r="N4" s="52"/>
      <c r="O4" s="53"/>
      <c r="P4" s="53"/>
      <c r="Q4" s="51"/>
    </row>
    <row r="5" spans="2:17" ht="15.75" thickBot="1">
      <c r="B5" s="360" t="s">
        <v>71</v>
      </c>
      <c r="C5" s="361"/>
      <c r="D5" s="304" t="s">
        <v>110</v>
      </c>
      <c r="E5" s="51"/>
      <c r="F5" s="51"/>
      <c r="G5" s="52"/>
      <c r="H5" s="52"/>
      <c r="I5" s="53"/>
      <c r="J5" s="54"/>
      <c r="K5" s="55"/>
      <c r="L5" s="52"/>
      <c r="M5" s="53"/>
      <c r="N5" s="52"/>
      <c r="O5" s="53"/>
      <c r="P5" s="56"/>
      <c r="Q5" s="56"/>
    </row>
    <row r="6" spans="2:17" ht="45.75" thickBot="1">
      <c r="B6" s="57" t="s">
        <v>1</v>
      </c>
      <c r="C6" s="57" t="s">
        <v>2</v>
      </c>
      <c r="D6" s="58" t="s">
        <v>3</v>
      </c>
      <c r="E6" s="57" t="s">
        <v>4</v>
      </c>
      <c r="F6" s="57" t="s">
        <v>18</v>
      </c>
      <c r="G6" s="59" t="s">
        <v>19</v>
      </c>
      <c r="H6" s="59" t="s">
        <v>20</v>
      </c>
      <c r="I6" s="60" t="s">
        <v>8</v>
      </c>
      <c r="J6" s="57" t="s">
        <v>9</v>
      </c>
      <c r="K6" s="60" t="s">
        <v>10</v>
      </c>
      <c r="L6" s="59" t="s">
        <v>21</v>
      </c>
      <c r="M6" s="60" t="s">
        <v>22</v>
      </c>
      <c r="N6" s="59" t="s">
        <v>23</v>
      </c>
      <c r="O6" s="60" t="s">
        <v>24</v>
      </c>
      <c r="P6" s="60" t="s">
        <v>11</v>
      </c>
      <c r="Q6" s="57" t="s">
        <v>12</v>
      </c>
    </row>
    <row r="7" spans="2:17" ht="15.75" thickBot="1">
      <c r="B7" s="61">
        <v>1</v>
      </c>
      <c r="C7" s="61">
        <v>2</v>
      </c>
      <c r="D7" s="62">
        <v>3</v>
      </c>
      <c r="E7" s="61">
        <v>4</v>
      </c>
      <c r="F7" s="61">
        <v>5</v>
      </c>
      <c r="G7" s="62">
        <v>6</v>
      </c>
      <c r="H7" s="62" t="s">
        <v>26</v>
      </c>
      <c r="I7" s="63" t="s">
        <v>44</v>
      </c>
      <c r="J7" s="61">
        <v>9</v>
      </c>
      <c r="K7" s="62">
        <v>10</v>
      </c>
      <c r="L7" s="62">
        <v>11</v>
      </c>
      <c r="M7" s="63" t="s">
        <v>27</v>
      </c>
      <c r="N7" s="62">
        <v>13</v>
      </c>
      <c r="O7" s="63" t="s">
        <v>28</v>
      </c>
      <c r="P7" s="63" t="s">
        <v>29</v>
      </c>
      <c r="Q7" s="61">
        <v>17</v>
      </c>
    </row>
    <row r="8" spans="2:17" ht="16.5" thickBot="1">
      <c r="B8" s="189"/>
      <c r="C8" s="189"/>
      <c r="D8" s="190"/>
      <c r="E8" s="189"/>
      <c r="F8" s="456">
        <f>SUM(F9:F42)</f>
        <v>29</v>
      </c>
      <c r="G8" s="457"/>
      <c r="H8" s="456">
        <f>SUM(H9:H42)</f>
        <v>1158</v>
      </c>
      <c r="I8" s="458">
        <f>SUM(I9:I42)</f>
        <v>579000</v>
      </c>
      <c r="J8" s="459"/>
      <c r="K8" s="458">
        <f t="shared" ref="K8:O8" si="0">SUM(K9:K42)</f>
        <v>0</v>
      </c>
      <c r="L8" s="456">
        <f t="shared" si="0"/>
        <v>14</v>
      </c>
      <c r="M8" s="458">
        <f t="shared" si="0"/>
        <v>140000</v>
      </c>
      <c r="N8" s="456">
        <f t="shared" si="0"/>
        <v>0</v>
      </c>
      <c r="O8" s="458">
        <f t="shared" si="0"/>
        <v>0</v>
      </c>
      <c r="P8" s="510">
        <f>SUM(P9:P42)</f>
        <v>719000</v>
      </c>
      <c r="Q8" s="189"/>
    </row>
    <row r="9" spans="2:17" ht="16.5" thickTop="1">
      <c r="B9" s="408">
        <v>1</v>
      </c>
      <c r="C9" s="473">
        <v>42242</v>
      </c>
      <c r="D9" s="237" t="s">
        <v>115</v>
      </c>
      <c r="E9" s="167" t="s">
        <v>51</v>
      </c>
      <c r="F9" s="168"/>
      <c r="G9" s="168"/>
      <c r="H9" s="169">
        <f>F9*G9</f>
        <v>0</v>
      </c>
      <c r="I9" s="170">
        <f>H9*500</f>
        <v>0</v>
      </c>
      <c r="J9" s="191"/>
      <c r="K9" s="173"/>
      <c r="L9" s="194"/>
      <c r="M9" s="170">
        <f>L9*10000</f>
        <v>0</v>
      </c>
      <c r="N9" s="191"/>
      <c r="O9" s="170">
        <f>N9*15000</f>
        <v>0</v>
      </c>
      <c r="P9" s="172">
        <f>I9+K9+M9+O9</f>
        <v>0</v>
      </c>
      <c r="Q9" s="174"/>
    </row>
    <row r="10" spans="2:17" ht="15.75">
      <c r="B10" s="409">
        <v>2</v>
      </c>
      <c r="C10" s="410">
        <v>42243</v>
      </c>
      <c r="D10" s="236" t="s">
        <v>115</v>
      </c>
      <c r="E10" s="226" t="s">
        <v>51</v>
      </c>
      <c r="F10" s="103"/>
      <c r="G10" s="103"/>
      <c r="H10" s="14">
        <f t="shared" ref="H10:H41" si="1">F10*G10</f>
        <v>0</v>
      </c>
      <c r="I10" s="140">
        <f t="shared" ref="I10:I41" si="2">H10*500</f>
        <v>0</v>
      </c>
      <c r="J10" s="135"/>
      <c r="K10" s="137"/>
      <c r="L10" s="143"/>
      <c r="M10" s="140">
        <f t="shared" ref="M10:M41" si="3">L10*10000</f>
        <v>0</v>
      </c>
      <c r="N10" s="135"/>
      <c r="O10" s="140">
        <f t="shared" ref="O10:O41" si="4">N10*15000</f>
        <v>0</v>
      </c>
      <c r="P10" s="136">
        <f t="shared" ref="P10:P41" si="5">I10+K10+M10+O10</f>
        <v>0</v>
      </c>
      <c r="Q10" s="158"/>
    </row>
    <row r="11" spans="2:17" ht="15.75">
      <c r="B11" s="409">
        <v>3</v>
      </c>
      <c r="C11" s="410">
        <v>42244</v>
      </c>
      <c r="D11" s="236" t="s">
        <v>115</v>
      </c>
      <c r="E11" s="226" t="s">
        <v>51</v>
      </c>
      <c r="F11" s="103"/>
      <c r="G11" s="103"/>
      <c r="H11" s="14">
        <f t="shared" si="1"/>
        <v>0</v>
      </c>
      <c r="I11" s="140">
        <f t="shared" si="2"/>
        <v>0</v>
      </c>
      <c r="J11" s="135"/>
      <c r="K11" s="137"/>
      <c r="L11" s="143"/>
      <c r="M11" s="140">
        <f t="shared" si="3"/>
        <v>0</v>
      </c>
      <c r="N11" s="135"/>
      <c r="O11" s="140">
        <f t="shared" si="4"/>
        <v>0</v>
      </c>
      <c r="P11" s="136">
        <f t="shared" si="5"/>
        <v>0</v>
      </c>
      <c r="Q11" s="158"/>
    </row>
    <row r="12" spans="2:17" ht="15.75">
      <c r="B12" s="409">
        <v>4</v>
      </c>
      <c r="C12" s="410">
        <v>42245</v>
      </c>
      <c r="D12" s="236" t="s">
        <v>115</v>
      </c>
      <c r="E12" s="226" t="s">
        <v>51</v>
      </c>
      <c r="F12" s="103"/>
      <c r="G12" s="103"/>
      <c r="H12" s="14">
        <f t="shared" si="1"/>
        <v>0</v>
      </c>
      <c r="I12" s="140">
        <f t="shared" si="2"/>
        <v>0</v>
      </c>
      <c r="J12" s="135"/>
      <c r="K12" s="137"/>
      <c r="L12" s="143"/>
      <c r="M12" s="140">
        <f t="shared" si="3"/>
        <v>0</v>
      </c>
      <c r="N12" s="135"/>
      <c r="O12" s="140">
        <f t="shared" si="4"/>
        <v>0</v>
      </c>
      <c r="P12" s="136">
        <f t="shared" si="5"/>
        <v>0</v>
      </c>
      <c r="Q12" s="158"/>
    </row>
    <row r="13" spans="2:17" ht="15.75">
      <c r="B13" s="409">
        <v>5</v>
      </c>
      <c r="C13" s="394">
        <v>42246</v>
      </c>
      <c r="D13" s="236" t="s">
        <v>115</v>
      </c>
      <c r="E13" s="226" t="s">
        <v>51</v>
      </c>
      <c r="F13" s="103"/>
      <c r="G13" s="103"/>
      <c r="H13" s="14">
        <f t="shared" si="1"/>
        <v>0</v>
      </c>
      <c r="I13" s="140">
        <f t="shared" si="2"/>
        <v>0</v>
      </c>
      <c r="J13" s="135"/>
      <c r="K13" s="137"/>
      <c r="L13" s="143"/>
      <c r="M13" s="140">
        <f t="shared" si="3"/>
        <v>0</v>
      </c>
      <c r="N13" s="135"/>
      <c r="O13" s="140">
        <f t="shared" si="4"/>
        <v>0</v>
      </c>
      <c r="P13" s="136">
        <f t="shared" si="5"/>
        <v>0</v>
      </c>
      <c r="Q13" s="158"/>
    </row>
    <row r="14" spans="2:17" ht="15.75">
      <c r="B14" s="409">
        <v>6</v>
      </c>
      <c r="C14" s="410">
        <v>42247</v>
      </c>
      <c r="D14" s="236" t="s">
        <v>115</v>
      </c>
      <c r="E14" s="226" t="s">
        <v>51</v>
      </c>
      <c r="F14" s="103"/>
      <c r="G14" s="103"/>
      <c r="H14" s="14">
        <f t="shared" si="1"/>
        <v>0</v>
      </c>
      <c r="I14" s="140">
        <f t="shared" si="2"/>
        <v>0</v>
      </c>
      <c r="J14" s="135"/>
      <c r="K14" s="137"/>
      <c r="L14" s="143"/>
      <c r="M14" s="140">
        <f t="shared" si="3"/>
        <v>0</v>
      </c>
      <c r="N14" s="135"/>
      <c r="O14" s="140">
        <f t="shared" si="4"/>
        <v>0</v>
      </c>
      <c r="P14" s="136">
        <f t="shared" si="5"/>
        <v>0</v>
      </c>
      <c r="Q14" s="158"/>
    </row>
    <row r="15" spans="2:17" ht="15.75">
      <c r="B15" s="409">
        <v>7</v>
      </c>
      <c r="C15" s="410">
        <v>42248</v>
      </c>
      <c r="D15" s="236" t="s">
        <v>115</v>
      </c>
      <c r="E15" s="226" t="s">
        <v>51</v>
      </c>
      <c r="F15" s="103"/>
      <c r="G15" s="103"/>
      <c r="H15" s="14">
        <f t="shared" si="1"/>
        <v>0</v>
      </c>
      <c r="I15" s="140">
        <f t="shared" si="2"/>
        <v>0</v>
      </c>
      <c r="J15" s="135"/>
      <c r="K15" s="137"/>
      <c r="L15" s="143"/>
      <c r="M15" s="140">
        <f t="shared" si="3"/>
        <v>0</v>
      </c>
      <c r="N15" s="135"/>
      <c r="O15" s="140">
        <f t="shared" si="4"/>
        <v>0</v>
      </c>
      <c r="P15" s="136">
        <f t="shared" si="5"/>
        <v>0</v>
      </c>
      <c r="Q15" s="158"/>
    </row>
    <row r="16" spans="2:17" ht="15.75">
      <c r="B16" s="409">
        <v>8</v>
      </c>
      <c r="C16" s="410">
        <v>42249</v>
      </c>
      <c r="D16" s="236" t="s">
        <v>115</v>
      </c>
      <c r="E16" s="226" t="s">
        <v>51</v>
      </c>
      <c r="F16" s="103"/>
      <c r="G16" s="103"/>
      <c r="H16" s="14">
        <f t="shared" si="1"/>
        <v>0</v>
      </c>
      <c r="I16" s="140">
        <f t="shared" si="2"/>
        <v>0</v>
      </c>
      <c r="J16" s="135"/>
      <c r="K16" s="137"/>
      <c r="L16" s="143"/>
      <c r="M16" s="140">
        <f t="shared" si="3"/>
        <v>0</v>
      </c>
      <c r="N16" s="135"/>
      <c r="O16" s="140">
        <f t="shared" si="4"/>
        <v>0</v>
      </c>
      <c r="P16" s="136">
        <f t="shared" si="5"/>
        <v>0</v>
      </c>
      <c r="Q16" s="158"/>
    </row>
    <row r="17" spans="2:17" ht="15.75">
      <c r="B17" s="409">
        <v>9</v>
      </c>
      <c r="C17" s="410">
        <v>42250</v>
      </c>
      <c r="D17" s="236" t="s">
        <v>115</v>
      </c>
      <c r="E17" s="226" t="s">
        <v>51</v>
      </c>
      <c r="F17" s="103"/>
      <c r="G17" s="103"/>
      <c r="H17" s="14">
        <f t="shared" si="1"/>
        <v>0</v>
      </c>
      <c r="I17" s="140">
        <f t="shared" si="2"/>
        <v>0</v>
      </c>
      <c r="J17" s="331"/>
      <c r="K17" s="332"/>
      <c r="L17" s="143"/>
      <c r="M17" s="140">
        <f t="shared" si="3"/>
        <v>0</v>
      </c>
      <c r="N17" s="135"/>
      <c r="O17" s="140">
        <f t="shared" si="4"/>
        <v>0</v>
      </c>
      <c r="P17" s="136">
        <f t="shared" si="5"/>
        <v>0</v>
      </c>
      <c r="Q17" s="158"/>
    </row>
    <row r="18" spans="2:17" ht="15.75">
      <c r="B18" s="409">
        <v>10</v>
      </c>
      <c r="C18" s="410">
        <v>42251</v>
      </c>
      <c r="D18" s="236" t="s">
        <v>115</v>
      </c>
      <c r="E18" s="226" t="s">
        <v>51</v>
      </c>
      <c r="F18" s="103"/>
      <c r="G18" s="103"/>
      <c r="H18" s="14">
        <f t="shared" si="1"/>
        <v>0</v>
      </c>
      <c r="I18" s="140">
        <f t="shared" si="2"/>
        <v>0</v>
      </c>
      <c r="J18" s="135"/>
      <c r="K18" s="137"/>
      <c r="L18" s="143"/>
      <c r="M18" s="140">
        <f t="shared" si="3"/>
        <v>0</v>
      </c>
      <c r="N18" s="135"/>
      <c r="O18" s="140">
        <f t="shared" si="4"/>
        <v>0</v>
      </c>
      <c r="P18" s="136">
        <f t="shared" si="5"/>
        <v>0</v>
      </c>
      <c r="Q18" s="158"/>
    </row>
    <row r="19" spans="2:17" ht="15.75">
      <c r="B19" s="409">
        <v>11</v>
      </c>
      <c r="C19" s="410">
        <v>42252</v>
      </c>
      <c r="D19" s="236" t="s">
        <v>115</v>
      </c>
      <c r="E19" s="226" t="s">
        <v>51</v>
      </c>
      <c r="F19" s="103"/>
      <c r="G19" s="103"/>
      <c r="H19" s="14">
        <f t="shared" si="1"/>
        <v>0</v>
      </c>
      <c r="I19" s="140">
        <f t="shared" si="2"/>
        <v>0</v>
      </c>
      <c r="J19" s="135"/>
      <c r="K19" s="137"/>
      <c r="L19" s="143"/>
      <c r="M19" s="140">
        <f t="shared" si="3"/>
        <v>0</v>
      </c>
      <c r="N19" s="135"/>
      <c r="O19" s="140">
        <f t="shared" si="4"/>
        <v>0</v>
      </c>
      <c r="P19" s="136">
        <f t="shared" si="5"/>
        <v>0</v>
      </c>
      <c r="Q19" s="158"/>
    </row>
    <row r="20" spans="2:17" ht="15.75">
      <c r="B20" s="409">
        <v>12</v>
      </c>
      <c r="C20" s="394">
        <v>42253</v>
      </c>
      <c r="D20" s="236" t="s">
        <v>115</v>
      </c>
      <c r="E20" s="226" t="s">
        <v>51</v>
      </c>
      <c r="F20" s="103"/>
      <c r="G20" s="103"/>
      <c r="H20" s="14">
        <f t="shared" si="1"/>
        <v>0</v>
      </c>
      <c r="I20" s="140">
        <f t="shared" si="2"/>
        <v>0</v>
      </c>
      <c r="J20" s="135"/>
      <c r="K20" s="137"/>
      <c r="L20" s="143"/>
      <c r="M20" s="140">
        <f t="shared" si="3"/>
        <v>0</v>
      </c>
      <c r="N20" s="135"/>
      <c r="O20" s="140">
        <f t="shared" si="4"/>
        <v>0</v>
      </c>
      <c r="P20" s="136">
        <f t="shared" si="5"/>
        <v>0</v>
      </c>
      <c r="Q20" s="158"/>
    </row>
    <row r="21" spans="2:17" ht="15.75">
      <c r="B21" s="409">
        <v>13</v>
      </c>
      <c r="C21" s="410">
        <v>42254</v>
      </c>
      <c r="D21" s="236" t="s">
        <v>115</v>
      </c>
      <c r="E21" s="226" t="s">
        <v>51</v>
      </c>
      <c r="F21" s="103"/>
      <c r="G21" s="103"/>
      <c r="H21" s="14">
        <f t="shared" si="1"/>
        <v>0</v>
      </c>
      <c r="I21" s="140">
        <f t="shared" si="2"/>
        <v>0</v>
      </c>
      <c r="J21" s="103"/>
      <c r="K21" s="129"/>
      <c r="L21" s="143"/>
      <c r="M21" s="140">
        <f t="shared" si="3"/>
        <v>0</v>
      </c>
      <c r="N21" s="135"/>
      <c r="O21" s="140">
        <f t="shared" si="4"/>
        <v>0</v>
      </c>
      <c r="P21" s="136">
        <f t="shared" si="5"/>
        <v>0</v>
      </c>
      <c r="Q21" s="158"/>
    </row>
    <row r="22" spans="2:17" ht="15.75">
      <c r="B22" s="409">
        <v>14</v>
      </c>
      <c r="C22" s="410">
        <v>42255</v>
      </c>
      <c r="D22" s="236" t="s">
        <v>115</v>
      </c>
      <c r="E22" s="226" t="s">
        <v>51</v>
      </c>
      <c r="F22" s="103"/>
      <c r="G22" s="103"/>
      <c r="H22" s="14">
        <f t="shared" si="1"/>
        <v>0</v>
      </c>
      <c r="I22" s="140">
        <f t="shared" si="2"/>
        <v>0</v>
      </c>
      <c r="J22" s="103"/>
      <c r="K22" s="129"/>
      <c r="L22" s="143"/>
      <c r="M22" s="140">
        <f t="shared" si="3"/>
        <v>0</v>
      </c>
      <c r="N22" s="135"/>
      <c r="O22" s="140">
        <f t="shared" si="4"/>
        <v>0</v>
      </c>
      <c r="P22" s="136">
        <f t="shared" si="5"/>
        <v>0</v>
      </c>
      <c r="Q22" s="158"/>
    </row>
    <row r="23" spans="2:17" ht="15.75">
      <c r="B23" s="409">
        <v>15</v>
      </c>
      <c r="C23" s="410">
        <v>42256</v>
      </c>
      <c r="D23" s="236" t="s">
        <v>115</v>
      </c>
      <c r="E23" s="226" t="s">
        <v>51</v>
      </c>
      <c r="F23" s="103"/>
      <c r="G23" s="103"/>
      <c r="H23" s="14">
        <f t="shared" si="1"/>
        <v>0</v>
      </c>
      <c r="I23" s="140">
        <f t="shared" si="2"/>
        <v>0</v>
      </c>
      <c r="J23" s="103"/>
      <c r="K23" s="129"/>
      <c r="L23" s="143"/>
      <c r="M23" s="140">
        <f t="shared" si="3"/>
        <v>0</v>
      </c>
      <c r="N23" s="225"/>
      <c r="O23" s="140">
        <f t="shared" si="4"/>
        <v>0</v>
      </c>
      <c r="P23" s="136">
        <f t="shared" si="5"/>
        <v>0</v>
      </c>
      <c r="Q23" s="158"/>
    </row>
    <row r="24" spans="2:17" ht="15.75">
      <c r="B24" s="409">
        <v>16</v>
      </c>
      <c r="C24" s="410">
        <v>42257</v>
      </c>
      <c r="D24" s="236" t="s">
        <v>115</v>
      </c>
      <c r="E24" s="226" t="s">
        <v>51</v>
      </c>
      <c r="F24" s="103"/>
      <c r="G24" s="103"/>
      <c r="H24" s="14">
        <f t="shared" si="1"/>
        <v>0</v>
      </c>
      <c r="I24" s="140">
        <f t="shared" si="2"/>
        <v>0</v>
      </c>
      <c r="J24" s="103"/>
      <c r="K24" s="129"/>
      <c r="L24" s="143"/>
      <c r="M24" s="140">
        <f t="shared" si="3"/>
        <v>0</v>
      </c>
      <c r="N24" s="225"/>
      <c r="O24" s="140">
        <f t="shared" ref="O24:O39" si="6">N24*15000</f>
        <v>0</v>
      </c>
      <c r="P24" s="136">
        <f t="shared" ref="P24:P39" si="7">I24+K24+M24+O24</f>
        <v>0</v>
      </c>
      <c r="Q24" s="158"/>
    </row>
    <row r="25" spans="2:17" ht="15.75">
      <c r="B25" s="409">
        <v>17</v>
      </c>
      <c r="C25" s="410">
        <v>42258</v>
      </c>
      <c r="D25" s="236" t="s">
        <v>53</v>
      </c>
      <c r="E25" s="226" t="s">
        <v>50</v>
      </c>
      <c r="F25" s="103">
        <v>3</v>
      </c>
      <c r="G25" s="103">
        <v>46</v>
      </c>
      <c r="H25" s="14">
        <f t="shared" si="1"/>
        <v>138</v>
      </c>
      <c r="I25" s="140">
        <f t="shared" si="2"/>
        <v>69000</v>
      </c>
      <c r="J25" s="135"/>
      <c r="K25" s="137"/>
      <c r="L25" s="143"/>
      <c r="M25" s="140">
        <f t="shared" si="3"/>
        <v>0</v>
      </c>
      <c r="N25" s="135"/>
      <c r="O25" s="140">
        <f t="shared" si="6"/>
        <v>0</v>
      </c>
      <c r="P25" s="136">
        <f>I25+K25+M25+O25</f>
        <v>69000</v>
      </c>
      <c r="Q25" s="158"/>
    </row>
    <row r="26" spans="2:17" ht="15.75">
      <c r="B26" s="515">
        <v>18</v>
      </c>
      <c r="C26" s="410">
        <v>42259</v>
      </c>
      <c r="D26" s="236" t="s">
        <v>112</v>
      </c>
      <c r="E26" s="226" t="s">
        <v>113</v>
      </c>
      <c r="F26" s="103">
        <v>2</v>
      </c>
      <c r="G26" s="103">
        <v>30</v>
      </c>
      <c r="H26" s="14">
        <f t="shared" si="1"/>
        <v>60</v>
      </c>
      <c r="I26" s="140">
        <f t="shared" si="2"/>
        <v>30000</v>
      </c>
      <c r="J26" s="135"/>
      <c r="K26" s="137"/>
      <c r="L26" s="143">
        <v>1</v>
      </c>
      <c r="M26" s="140">
        <f t="shared" si="3"/>
        <v>10000</v>
      </c>
      <c r="N26" s="135"/>
      <c r="O26" s="140">
        <f t="shared" si="6"/>
        <v>0</v>
      </c>
      <c r="P26" s="136">
        <f t="shared" si="7"/>
        <v>40000</v>
      </c>
      <c r="Q26" s="158"/>
    </row>
    <row r="27" spans="2:17" ht="15.75">
      <c r="B27" s="517"/>
      <c r="C27" s="410">
        <v>42259</v>
      </c>
      <c r="D27" s="236" t="s">
        <v>54</v>
      </c>
      <c r="E27" s="226" t="s">
        <v>50</v>
      </c>
      <c r="F27" s="103">
        <v>1</v>
      </c>
      <c r="G27" s="103">
        <v>46</v>
      </c>
      <c r="H27" s="14">
        <f t="shared" ref="H27:H36" si="8">F27*G27</f>
        <v>46</v>
      </c>
      <c r="I27" s="140">
        <f t="shared" ref="I27:I37" si="9">H27*500</f>
        <v>23000</v>
      </c>
      <c r="J27" s="135"/>
      <c r="K27" s="137"/>
      <c r="L27" s="143"/>
      <c r="M27" s="140">
        <f t="shared" si="3"/>
        <v>0</v>
      </c>
      <c r="N27" s="135"/>
      <c r="O27" s="140">
        <f t="shared" si="6"/>
        <v>0</v>
      </c>
      <c r="P27" s="136">
        <f t="shared" si="7"/>
        <v>23000</v>
      </c>
      <c r="Q27" s="158"/>
    </row>
    <row r="28" spans="2:17" ht="15.75">
      <c r="B28" s="409">
        <v>19</v>
      </c>
      <c r="C28" s="394">
        <v>42260</v>
      </c>
      <c r="D28" s="236" t="s">
        <v>53</v>
      </c>
      <c r="E28" s="226" t="s">
        <v>50</v>
      </c>
      <c r="F28" s="103">
        <v>2</v>
      </c>
      <c r="G28" s="103">
        <v>46</v>
      </c>
      <c r="H28" s="14">
        <f t="shared" si="8"/>
        <v>92</v>
      </c>
      <c r="I28" s="140">
        <f t="shared" si="9"/>
        <v>46000</v>
      </c>
      <c r="J28" s="135"/>
      <c r="K28" s="137"/>
      <c r="L28" s="143">
        <v>4</v>
      </c>
      <c r="M28" s="140">
        <f t="shared" si="3"/>
        <v>40000</v>
      </c>
      <c r="N28" s="135"/>
      <c r="O28" s="140">
        <f t="shared" si="6"/>
        <v>0</v>
      </c>
      <c r="P28" s="136">
        <f t="shared" si="7"/>
        <v>86000</v>
      </c>
      <c r="Q28" s="158"/>
    </row>
    <row r="29" spans="2:17" ht="15.75">
      <c r="B29" s="409">
        <v>20</v>
      </c>
      <c r="C29" s="410">
        <v>42261</v>
      </c>
      <c r="D29" s="236" t="s">
        <v>53</v>
      </c>
      <c r="E29" s="226" t="s">
        <v>50</v>
      </c>
      <c r="F29" s="103">
        <v>2</v>
      </c>
      <c r="G29" s="103">
        <v>46</v>
      </c>
      <c r="H29" s="14">
        <f t="shared" si="8"/>
        <v>92</v>
      </c>
      <c r="I29" s="140">
        <f t="shared" si="9"/>
        <v>46000</v>
      </c>
      <c r="J29" s="135"/>
      <c r="K29" s="137"/>
      <c r="L29" s="143"/>
      <c r="M29" s="140">
        <f t="shared" si="3"/>
        <v>0</v>
      </c>
      <c r="N29" s="135"/>
      <c r="O29" s="140">
        <f t="shared" si="6"/>
        <v>0</v>
      </c>
      <c r="P29" s="136">
        <f t="shared" si="7"/>
        <v>46000</v>
      </c>
      <c r="Q29" s="158"/>
    </row>
    <row r="30" spans="2:17" ht="15.75">
      <c r="B30" s="409">
        <v>21</v>
      </c>
      <c r="C30" s="410">
        <v>42262</v>
      </c>
      <c r="D30" s="236" t="s">
        <v>54</v>
      </c>
      <c r="E30" s="226" t="s">
        <v>50</v>
      </c>
      <c r="F30" s="103">
        <v>3</v>
      </c>
      <c r="G30" s="103">
        <v>46</v>
      </c>
      <c r="H30" s="14">
        <f t="shared" si="8"/>
        <v>138</v>
      </c>
      <c r="I30" s="140">
        <f t="shared" si="9"/>
        <v>69000</v>
      </c>
      <c r="J30" s="225"/>
      <c r="K30" s="251"/>
      <c r="L30" s="143"/>
      <c r="M30" s="140">
        <f t="shared" si="3"/>
        <v>0</v>
      </c>
      <c r="N30" s="225"/>
      <c r="O30" s="140">
        <f t="shared" si="6"/>
        <v>0</v>
      </c>
      <c r="P30" s="136">
        <f t="shared" si="7"/>
        <v>69000</v>
      </c>
      <c r="Q30" s="240"/>
    </row>
    <row r="31" spans="2:17" ht="15.75">
      <c r="B31" s="409">
        <v>22</v>
      </c>
      <c r="C31" s="410">
        <v>42263</v>
      </c>
      <c r="D31" s="236" t="s">
        <v>112</v>
      </c>
      <c r="E31" s="226" t="s">
        <v>113</v>
      </c>
      <c r="F31" s="103">
        <v>4</v>
      </c>
      <c r="G31" s="103">
        <v>30</v>
      </c>
      <c r="H31" s="14">
        <f t="shared" si="8"/>
        <v>120</v>
      </c>
      <c r="I31" s="140">
        <f t="shared" si="9"/>
        <v>60000</v>
      </c>
      <c r="J31" s="225"/>
      <c r="K31" s="251"/>
      <c r="L31" s="143">
        <v>1</v>
      </c>
      <c r="M31" s="140">
        <f t="shared" si="3"/>
        <v>10000</v>
      </c>
      <c r="N31" s="225"/>
      <c r="O31" s="140">
        <f t="shared" si="6"/>
        <v>0</v>
      </c>
      <c r="P31" s="136">
        <f t="shared" si="7"/>
        <v>70000</v>
      </c>
      <c r="Q31" s="240"/>
    </row>
    <row r="32" spans="2:17" ht="15.75">
      <c r="B32" s="409">
        <v>23</v>
      </c>
      <c r="C32" s="410">
        <v>42264</v>
      </c>
      <c r="D32" s="236" t="s">
        <v>112</v>
      </c>
      <c r="E32" s="226" t="s">
        <v>113</v>
      </c>
      <c r="F32" s="103">
        <v>3</v>
      </c>
      <c r="G32" s="103">
        <v>30</v>
      </c>
      <c r="H32" s="14">
        <f t="shared" si="8"/>
        <v>90</v>
      </c>
      <c r="I32" s="140">
        <f t="shared" si="9"/>
        <v>45000</v>
      </c>
      <c r="J32" s="143"/>
      <c r="K32" s="221"/>
      <c r="L32" s="143">
        <v>2</v>
      </c>
      <c r="M32" s="140">
        <f t="shared" si="3"/>
        <v>20000</v>
      </c>
      <c r="N32" s="225"/>
      <c r="O32" s="140">
        <f t="shared" si="6"/>
        <v>0</v>
      </c>
      <c r="P32" s="136">
        <f t="shared" si="7"/>
        <v>65000</v>
      </c>
      <c r="Q32" s="240"/>
    </row>
    <row r="33" spans="2:17" ht="15.75">
      <c r="B33" s="515">
        <v>24</v>
      </c>
      <c r="C33" s="410">
        <v>42265</v>
      </c>
      <c r="D33" s="236" t="s">
        <v>112</v>
      </c>
      <c r="E33" s="226" t="s">
        <v>113</v>
      </c>
      <c r="F33" s="103">
        <v>1</v>
      </c>
      <c r="G33" s="103">
        <v>30</v>
      </c>
      <c r="H33" s="14">
        <f t="shared" si="8"/>
        <v>30</v>
      </c>
      <c r="I33" s="140">
        <f t="shared" si="9"/>
        <v>15000</v>
      </c>
      <c r="J33" s="135"/>
      <c r="K33" s="137"/>
      <c r="L33" s="143"/>
      <c r="M33" s="140">
        <f t="shared" si="3"/>
        <v>0</v>
      </c>
      <c r="N33" s="135"/>
      <c r="O33" s="140">
        <f t="shared" si="6"/>
        <v>0</v>
      </c>
      <c r="P33" s="136">
        <f t="shared" si="7"/>
        <v>15000</v>
      </c>
      <c r="Q33" s="158"/>
    </row>
    <row r="34" spans="2:17" ht="15.75">
      <c r="B34" s="517"/>
      <c r="C34" s="410">
        <v>42265</v>
      </c>
      <c r="D34" s="236" t="s">
        <v>53</v>
      </c>
      <c r="E34" s="226" t="s">
        <v>50</v>
      </c>
      <c r="F34" s="103">
        <v>1</v>
      </c>
      <c r="G34" s="103">
        <v>46</v>
      </c>
      <c r="H34" s="14">
        <f t="shared" si="8"/>
        <v>46</v>
      </c>
      <c r="I34" s="140">
        <f t="shared" si="9"/>
        <v>23000</v>
      </c>
      <c r="J34" s="135"/>
      <c r="K34" s="137"/>
      <c r="L34" s="143">
        <v>2</v>
      </c>
      <c r="M34" s="140">
        <f t="shared" si="3"/>
        <v>20000</v>
      </c>
      <c r="N34" s="135"/>
      <c r="O34" s="140">
        <f t="shared" si="6"/>
        <v>0</v>
      </c>
      <c r="P34" s="136">
        <f t="shared" si="7"/>
        <v>43000</v>
      </c>
      <c r="Q34" s="158"/>
    </row>
    <row r="35" spans="2:17" ht="15.75">
      <c r="B35" s="409">
        <v>25</v>
      </c>
      <c r="C35" s="410">
        <v>42266</v>
      </c>
      <c r="D35" s="236" t="s">
        <v>112</v>
      </c>
      <c r="E35" s="226" t="s">
        <v>113</v>
      </c>
      <c r="F35" s="103">
        <v>1</v>
      </c>
      <c r="G35" s="103">
        <v>30</v>
      </c>
      <c r="H35" s="14">
        <f t="shared" si="8"/>
        <v>30</v>
      </c>
      <c r="I35" s="140">
        <f t="shared" si="9"/>
        <v>15000</v>
      </c>
      <c r="J35" s="135"/>
      <c r="K35" s="137"/>
      <c r="L35" s="143"/>
      <c r="M35" s="140">
        <f t="shared" si="3"/>
        <v>0</v>
      </c>
      <c r="N35" s="135"/>
      <c r="O35" s="140">
        <f t="shared" si="6"/>
        <v>0</v>
      </c>
      <c r="P35" s="136">
        <f t="shared" si="7"/>
        <v>15000</v>
      </c>
      <c r="Q35" s="158"/>
    </row>
    <row r="36" spans="2:17" ht="15.75">
      <c r="B36" s="409">
        <v>26</v>
      </c>
      <c r="C36" s="394">
        <v>42267</v>
      </c>
      <c r="D36" s="236" t="s">
        <v>53</v>
      </c>
      <c r="E36" s="226" t="s">
        <v>50</v>
      </c>
      <c r="F36" s="103">
        <v>2</v>
      </c>
      <c r="G36" s="103">
        <v>46</v>
      </c>
      <c r="H36" s="14">
        <f t="shared" si="8"/>
        <v>92</v>
      </c>
      <c r="I36" s="140">
        <f t="shared" si="9"/>
        <v>46000</v>
      </c>
      <c r="J36" s="135"/>
      <c r="K36" s="137"/>
      <c r="L36" s="143">
        <v>4</v>
      </c>
      <c r="M36" s="140">
        <f t="shared" si="3"/>
        <v>40000</v>
      </c>
      <c r="N36" s="135"/>
      <c r="O36" s="140">
        <f t="shared" si="6"/>
        <v>0</v>
      </c>
      <c r="P36" s="136">
        <f t="shared" si="7"/>
        <v>86000</v>
      </c>
      <c r="Q36" s="158"/>
    </row>
    <row r="37" spans="2:17" ht="15.75">
      <c r="B37" s="409">
        <v>27</v>
      </c>
      <c r="C37" s="410">
        <v>42268</v>
      </c>
      <c r="D37" s="236" t="s">
        <v>53</v>
      </c>
      <c r="E37" s="226" t="s">
        <v>50</v>
      </c>
      <c r="F37" s="103">
        <v>3</v>
      </c>
      <c r="G37" s="103">
        <v>46</v>
      </c>
      <c r="H37" s="14">
        <f>F37*G37</f>
        <v>138</v>
      </c>
      <c r="I37" s="140">
        <f t="shared" si="9"/>
        <v>69000</v>
      </c>
      <c r="J37" s="135"/>
      <c r="K37" s="137"/>
      <c r="L37" s="143"/>
      <c r="M37" s="140">
        <f t="shared" si="3"/>
        <v>0</v>
      </c>
      <c r="N37" s="135"/>
      <c r="O37" s="140">
        <f t="shared" si="6"/>
        <v>0</v>
      </c>
      <c r="P37" s="136">
        <f t="shared" si="7"/>
        <v>69000</v>
      </c>
      <c r="Q37" s="158"/>
    </row>
    <row r="38" spans="2:17" ht="15.75">
      <c r="B38" s="409">
        <v>28</v>
      </c>
      <c r="C38" s="410">
        <v>42269</v>
      </c>
      <c r="D38" s="236" t="s">
        <v>115</v>
      </c>
      <c r="E38" s="226" t="s">
        <v>51</v>
      </c>
      <c r="F38" s="103"/>
      <c r="G38" s="103"/>
      <c r="H38" s="14">
        <f t="shared" si="1"/>
        <v>0</v>
      </c>
      <c r="I38" s="140">
        <f t="shared" si="2"/>
        <v>0</v>
      </c>
      <c r="J38" s="135"/>
      <c r="K38" s="137"/>
      <c r="L38" s="143"/>
      <c r="M38" s="140">
        <f t="shared" si="3"/>
        <v>0</v>
      </c>
      <c r="N38" s="135"/>
      <c r="O38" s="140">
        <f t="shared" si="6"/>
        <v>0</v>
      </c>
      <c r="P38" s="136">
        <f t="shared" si="7"/>
        <v>0</v>
      </c>
      <c r="Q38" s="158"/>
    </row>
    <row r="39" spans="2:17" ht="15.75">
      <c r="B39" s="409">
        <v>29</v>
      </c>
      <c r="C39" s="410">
        <v>42270</v>
      </c>
      <c r="D39" s="236" t="s">
        <v>54</v>
      </c>
      <c r="E39" s="226" t="s">
        <v>50</v>
      </c>
      <c r="F39" s="103">
        <v>1</v>
      </c>
      <c r="G39" s="103">
        <v>46</v>
      </c>
      <c r="H39" s="14">
        <f t="shared" si="1"/>
        <v>46</v>
      </c>
      <c r="I39" s="140">
        <f t="shared" si="2"/>
        <v>23000</v>
      </c>
      <c r="J39" s="135"/>
      <c r="K39" s="137"/>
      <c r="L39" s="143"/>
      <c r="M39" s="140">
        <f t="shared" si="3"/>
        <v>0</v>
      </c>
      <c r="N39" s="135"/>
      <c r="O39" s="140">
        <f t="shared" si="6"/>
        <v>0</v>
      </c>
      <c r="P39" s="136">
        <f t="shared" si="7"/>
        <v>23000</v>
      </c>
      <c r="Q39" s="158"/>
    </row>
    <row r="40" spans="2:17" ht="15.75">
      <c r="B40" s="409">
        <v>30</v>
      </c>
      <c r="C40" s="413">
        <v>42271</v>
      </c>
      <c r="D40" s="231" t="s">
        <v>206</v>
      </c>
      <c r="E40" s="432"/>
      <c r="F40" s="103"/>
      <c r="G40" s="103"/>
      <c r="H40" s="14">
        <f t="shared" si="1"/>
        <v>0</v>
      </c>
      <c r="I40" s="140">
        <f>H40*500</f>
        <v>0</v>
      </c>
      <c r="J40" s="135"/>
      <c r="K40" s="137"/>
      <c r="L40" s="143"/>
      <c r="M40" s="140">
        <f t="shared" si="3"/>
        <v>0</v>
      </c>
      <c r="N40" s="135"/>
      <c r="O40" s="140">
        <f t="shared" si="4"/>
        <v>0</v>
      </c>
      <c r="P40" s="136">
        <f t="shared" si="5"/>
        <v>0</v>
      </c>
      <c r="Q40" s="158"/>
    </row>
    <row r="41" spans="2:17" ht="16.5" thickBot="1">
      <c r="B41" s="414">
        <v>31</v>
      </c>
      <c r="C41" s="415">
        <v>42272</v>
      </c>
      <c r="D41" s="484" t="s">
        <v>206</v>
      </c>
      <c r="E41" s="436"/>
      <c r="F41" s="267"/>
      <c r="G41" s="267"/>
      <c r="H41" s="175">
        <f t="shared" si="1"/>
        <v>0</v>
      </c>
      <c r="I41" s="176">
        <f t="shared" si="2"/>
        <v>0</v>
      </c>
      <c r="J41" s="275"/>
      <c r="K41" s="274"/>
      <c r="L41" s="247"/>
      <c r="M41" s="176">
        <f t="shared" si="3"/>
        <v>0</v>
      </c>
      <c r="N41" s="275"/>
      <c r="O41" s="176">
        <f t="shared" si="4"/>
        <v>0</v>
      </c>
      <c r="P41" s="177">
        <f t="shared" si="5"/>
        <v>0</v>
      </c>
      <c r="Q41" s="163"/>
    </row>
    <row r="42" spans="2:17" ht="15.75" thickTop="1"/>
  </sheetData>
  <mergeCells count="6">
    <mergeCell ref="B33:B34"/>
    <mergeCell ref="B1:Q1"/>
    <mergeCell ref="B2:D2"/>
    <mergeCell ref="B4:D4"/>
    <mergeCell ref="B3:D3"/>
    <mergeCell ref="B26:B27"/>
  </mergeCells>
  <printOptions horizontalCentered="1"/>
  <pageMargins left="0.45" right="0.45" top="0.25" bottom="0.5" header="0.3" footer="0.3"/>
  <pageSetup paperSize="9" scale="80" orientation="landscape" horizontalDpi="4294967292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B1:Q55"/>
  <sheetViews>
    <sheetView workbookViewId="0">
      <selection activeCell="U15" sqref="U15"/>
    </sheetView>
  </sheetViews>
  <sheetFormatPr defaultRowHeight="15"/>
  <cols>
    <col min="2" max="2" width="5.85546875" customWidth="1"/>
    <col min="4" max="4" width="43.28515625" customWidth="1"/>
    <col min="6" max="6" width="6.7109375" customWidth="1"/>
    <col min="7" max="7" width="7" customWidth="1"/>
    <col min="8" max="8" width="8.28515625" customWidth="1"/>
    <col min="9" max="9" width="12.5703125" customWidth="1"/>
    <col min="11" max="11" width="9.5703125" bestFit="1" customWidth="1"/>
    <col min="12" max="12" width="6.7109375" customWidth="1"/>
    <col min="13" max="13" width="12" customWidth="1"/>
    <col min="14" max="14" width="7.140625" customWidth="1"/>
    <col min="15" max="15" width="11.42578125" customWidth="1"/>
    <col min="16" max="16" width="15" customWidth="1"/>
    <col min="17" max="17" width="10.140625" customWidth="1"/>
  </cols>
  <sheetData>
    <row r="1" spans="2:17">
      <c r="B1" s="547" t="s">
        <v>14</v>
      </c>
      <c r="C1" s="547"/>
      <c r="D1" s="547"/>
      <c r="E1" s="547"/>
      <c r="F1" s="547"/>
      <c r="G1" s="547"/>
      <c r="H1" s="547"/>
      <c r="I1" s="547"/>
      <c r="J1" s="547"/>
      <c r="K1" s="548"/>
      <c r="L1" s="547"/>
      <c r="M1" s="548"/>
      <c r="N1" s="549"/>
      <c r="O1" s="548"/>
      <c r="P1" s="548"/>
      <c r="Q1" s="547"/>
    </row>
    <row r="2" spans="2:17">
      <c r="B2" s="550" t="s">
        <v>72</v>
      </c>
      <c r="C2" s="550"/>
      <c r="D2" s="550"/>
      <c r="E2" s="79"/>
      <c r="F2" s="79"/>
      <c r="G2" s="79"/>
      <c r="H2" s="79"/>
      <c r="I2" s="80"/>
      <c r="J2" s="79"/>
      <c r="K2" s="80"/>
      <c r="L2" s="81"/>
      <c r="M2" s="80"/>
      <c r="N2" s="81"/>
      <c r="O2" s="80"/>
      <c r="P2" s="80"/>
      <c r="Q2" s="79"/>
    </row>
    <row r="3" spans="2:17">
      <c r="B3" s="82" t="s">
        <v>73</v>
      </c>
      <c r="C3" s="82"/>
      <c r="D3" s="82"/>
      <c r="E3" s="79"/>
      <c r="F3" s="79"/>
      <c r="G3" s="79"/>
      <c r="H3" s="79"/>
      <c r="I3" s="80"/>
      <c r="J3" s="79"/>
      <c r="K3" s="80"/>
      <c r="L3" s="81"/>
      <c r="M3" s="80"/>
      <c r="N3" s="81"/>
      <c r="O3" s="80"/>
      <c r="P3" s="80"/>
      <c r="Q3" s="79"/>
    </row>
    <row r="4" spans="2:17">
      <c r="B4" s="550" t="s">
        <v>40</v>
      </c>
      <c r="C4" s="550"/>
      <c r="D4" s="550"/>
      <c r="E4" s="79"/>
      <c r="F4" s="79"/>
      <c r="G4" s="79"/>
      <c r="H4" s="79"/>
      <c r="I4" s="80"/>
      <c r="J4" s="79"/>
      <c r="K4" s="80"/>
      <c r="L4" s="81"/>
      <c r="M4" s="80"/>
      <c r="N4" s="81"/>
      <c r="O4" s="80"/>
      <c r="P4" s="80"/>
      <c r="Q4" s="79"/>
    </row>
    <row r="5" spans="2:17" ht="15.75" thickBot="1">
      <c r="B5" s="360" t="s">
        <v>71</v>
      </c>
      <c r="C5" s="361"/>
      <c r="D5" s="304" t="s">
        <v>110</v>
      </c>
      <c r="E5" s="79"/>
      <c r="F5" s="79"/>
      <c r="G5" s="79"/>
      <c r="H5" s="79"/>
      <c r="I5" s="80"/>
      <c r="J5" s="79"/>
      <c r="K5" s="80"/>
      <c r="L5" s="81"/>
      <c r="M5" s="80"/>
      <c r="N5" s="81"/>
      <c r="O5" s="80"/>
      <c r="P5" s="83"/>
      <c r="Q5" s="79"/>
    </row>
    <row r="6" spans="2:17" ht="45.75" thickBot="1">
      <c r="B6" s="84" t="s">
        <v>1</v>
      </c>
      <c r="C6" s="84" t="s">
        <v>2</v>
      </c>
      <c r="D6" s="85" t="s">
        <v>3</v>
      </c>
      <c r="E6" s="84" t="s">
        <v>4</v>
      </c>
      <c r="F6" s="84" t="s">
        <v>18</v>
      </c>
      <c r="G6" s="86" t="s">
        <v>19</v>
      </c>
      <c r="H6" s="84" t="s">
        <v>20</v>
      </c>
      <c r="I6" s="87" t="s">
        <v>8</v>
      </c>
      <c r="J6" s="84" t="s">
        <v>9</v>
      </c>
      <c r="K6" s="87" t="s">
        <v>10</v>
      </c>
      <c r="L6" s="86" t="s">
        <v>21</v>
      </c>
      <c r="M6" s="87" t="s">
        <v>22</v>
      </c>
      <c r="N6" s="86" t="s">
        <v>23</v>
      </c>
      <c r="O6" s="87" t="s">
        <v>24</v>
      </c>
      <c r="P6" s="87" t="s">
        <v>11</v>
      </c>
      <c r="Q6" s="84" t="s">
        <v>12</v>
      </c>
    </row>
    <row r="7" spans="2:17" ht="15.75" thickBot="1">
      <c r="B7" s="88">
        <v>1</v>
      </c>
      <c r="C7" s="88">
        <v>2</v>
      </c>
      <c r="D7" s="88">
        <v>3</v>
      </c>
      <c r="E7" s="88">
        <v>4</v>
      </c>
      <c r="F7" s="88">
        <v>5</v>
      </c>
      <c r="G7" s="89">
        <v>6</v>
      </c>
      <c r="H7" s="88" t="s">
        <v>26</v>
      </c>
      <c r="I7" s="90" t="s">
        <v>44</v>
      </c>
      <c r="J7" s="88">
        <v>9</v>
      </c>
      <c r="K7" s="89">
        <v>10</v>
      </c>
      <c r="L7" s="89">
        <v>11</v>
      </c>
      <c r="M7" s="90" t="s">
        <v>27</v>
      </c>
      <c r="N7" s="89">
        <v>13</v>
      </c>
      <c r="O7" s="90" t="s">
        <v>28</v>
      </c>
      <c r="P7" s="90" t="s">
        <v>29</v>
      </c>
      <c r="Q7" s="88">
        <v>17</v>
      </c>
    </row>
    <row r="8" spans="2:17" ht="16.5" thickBot="1">
      <c r="B8" s="207"/>
      <c r="C8" s="207"/>
      <c r="D8" s="207"/>
      <c r="E8" s="207"/>
      <c r="F8" s="456">
        <f>SUM(F9:F54)</f>
        <v>91</v>
      </c>
      <c r="G8" s="457"/>
      <c r="H8" s="456">
        <f>SUM(H9:H54)</f>
        <v>2476</v>
      </c>
      <c r="I8" s="458">
        <f>SUM(I9:I54)</f>
        <v>1238000</v>
      </c>
      <c r="J8" s="459"/>
      <c r="K8" s="458">
        <f t="shared" ref="K8:O8" si="0">SUM(K9:K54)</f>
        <v>114200</v>
      </c>
      <c r="L8" s="456">
        <f t="shared" si="0"/>
        <v>36</v>
      </c>
      <c r="M8" s="458">
        <f>SUM(M9:M54)</f>
        <v>360000</v>
      </c>
      <c r="N8" s="456">
        <f t="shared" si="0"/>
        <v>6</v>
      </c>
      <c r="O8" s="458">
        <f t="shared" si="0"/>
        <v>90000</v>
      </c>
      <c r="P8" s="510">
        <f>SUM(P9:P54)</f>
        <v>1802200</v>
      </c>
      <c r="Q8" s="207"/>
    </row>
    <row r="9" spans="2:17" ht="16.5" thickTop="1">
      <c r="B9" s="408">
        <v>1</v>
      </c>
      <c r="C9" s="473">
        <v>42242</v>
      </c>
      <c r="D9" s="237" t="s">
        <v>112</v>
      </c>
      <c r="E9" s="167" t="s">
        <v>113</v>
      </c>
      <c r="F9" s="168">
        <v>3</v>
      </c>
      <c r="G9" s="168">
        <v>30</v>
      </c>
      <c r="H9" s="209">
        <f>F9*G9</f>
        <v>90</v>
      </c>
      <c r="I9" s="210">
        <f>H9*500</f>
        <v>45000</v>
      </c>
      <c r="J9" s="168"/>
      <c r="K9" s="171"/>
      <c r="L9" s="194">
        <v>2</v>
      </c>
      <c r="M9" s="211">
        <f>L9*10000</f>
        <v>20000</v>
      </c>
      <c r="N9" s="194"/>
      <c r="O9" s="211">
        <f>N9*15000</f>
        <v>0</v>
      </c>
      <c r="P9" s="211">
        <f>I9+K9+M9+O9</f>
        <v>65000</v>
      </c>
      <c r="Q9" s="174"/>
    </row>
    <row r="10" spans="2:17" ht="15.75">
      <c r="B10" s="515">
        <v>2</v>
      </c>
      <c r="C10" s="410">
        <v>42243</v>
      </c>
      <c r="D10" s="236" t="s">
        <v>136</v>
      </c>
      <c r="E10" s="226" t="s">
        <v>113</v>
      </c>
      <c r="F10" s="103">
        <v>1</v>
      </c>
      <c r="G10" s="103">
        <v>30</v>
      </c>
      <c r="H10" s="130">
        <f>F10*G10</f>
        <v>30</v>
      </c>
      <c r="I10" s="131">
        <f>H10*500</f>
        <v>15000</v>
      </c>
      <c r="J10" s="103"/>
      <c r="K10" s="129"/>
      <c r="L10" s="143"/>
      <c r="M10" s="91">
        <f>L10*10000</f>
        <v>0</v>
      </c>
      <c r="N10" s="143"/>
      <c r="O10" s="91">
        <f>N10*15000</f>
        <v>0</v>
      </c>
      <c r="P10" s="91">
        <f>I10+K10+M10+O10</f>
        <v>15000</v>
      </c>
      <c r="Q10" s="158"/>
    </row>
    <row r="11" spans="2:17" ht="15.75">
      <c r="B11" s="517"/>
      <c r="C11" s="410">
        <v>42243</v>
      </c>
      <c r="D11" s="236" t="s">
        <v>53</v>
      </c>
      <c r="E11" s="226" t="s">
        <v>50</v>
      </c>
      <c r="F11" s="103">
        <v>2</v>
      </c>
      <c r="G11" s="103">
        <v>46</v>
      </c>
      <c r="H11" s="130">
        <f t="shared" ref="H11:H12" si="1">F11*G11</f>
        <v>92</v>
      </c>
      <c r="I11" s="131">
        <f t="shared" ref="I11:I12" si="2">H11*500</f>
        <v>46000</v>
      </c>
      <c r="J11" s="103"/>
      <c r="K11" s="129"/>
      <c r="L11" s="143"/>
      <c r="M11" s="91">
        <f t="shared" ref="M11:M52" si="3">L11*10000</f>
        <v>0</v>
      </c>
      <c r="N11" s="143"/>
      <c r="O11" s="91">
        <f t="shared" ref="O11:O12" si="4">N11*15000</f>
        <v>0</v>
      </c>
      <c r="P11" s="91">
        <f t="shared" ref="P11:P12" si="5">I11+K11+M11+O11</f>
        <v>46000</v>
      </c>
      <c r="Q11" s="158"/>
    </row>
    <row r="12" spans="2:17" ht="15.75">
      <c r="B12" s="409">
        <v>3</v>
      </c>
      <c r="C12" s="410">
        <v>42244</v>
      </c>
      <c r="D12" s="236" t="s">
        <v>136</v>
      </c>
      <c r="E12" s="226" t="s">
        <v>113</v>
      </c>
      <c r="F12" s="103">
        <v>2</v>
      </c>
      <c r="G12" s="103">
        <v>30</v>
      </c>
      <c r="H12" s="130">
        <f t="shared" si="1"/>
        <v>60</v>
      </c>
      <c r="I12" s="131">
        <f t="shared" si="2"/>
        <v>30000</v>
      </c>
      <c r="J12" s="103"/>
      <c r="K12" s="129"/>
      <c r="L12" s="143"/>
      <c r="M12" s="91">
        <f t="shared" si="3"/>
        <v>0</v>
      </c>
      <c r="N12" s="143"/>
      <c r="O12" s="91">
        <f t="shared" si="4"/>
        <v>0</v>
      </c>
      <c r="P12" s="91">
        <f t="shared" si="5"/>
        <v>30000</v>
      </c>
      <c r="Q12" s="158"/>
    </row>
    <row r="13" spans="2:17" ht="15.75">
      <c r="B13" s="409">
        <v>4</v>
      </c>
      <c r="C13" s="410">
        <v>42245</v>
      </c>
      <c r="D13" s="236" t="s">
        <v>112</v>
      </c>
      <c r="E13" s="226" t="s">
        <v>113</v>
      </c>
      <c r="F13" s="103">
        <v>1</v>
      </c>
      <c r="G13" s="103">
        <v>30</v>
      </c>
      <c r="H13" s="130">
        <f t="shared" ref="H13:H54" si="6">F13*G13</f>
        <v>30</v>
      </c>
      <c r="I13" s="131">
        <f t="shared" ref="I13:I54" si="7">H13*500</f>
        <v>15000</v>
      </c>
      <c r="J13" s="103"/>
      <c r="K13" s="129"/>
      <c r="L13" s="143"/>
      <c r="M13" s="91">
        <f t="shared" si="3"/>
        <v>0</v>
      </c>
      <c r="N13" s="143"/>
      <c r="O13" s="91">
        <f t="shared" ref="O13:O53" si="8">N13*15000</f>
        <v>0</v>
      </c>
      <c r="P13" s="91">
        <f t="shared" ref="P13:P53" si="9">I13+K13+M13+O13</f>
        <v>15000</v>
      </c>
      <c r="Q13" s="158"/>
    </row>
    <row r="14" spans="2:17" ht="15.75">
      <c r="B14" s="515">
        <v>5</v>
      </c>
      <c r="C14" s="394">
        <v>42246</v>
      </c>
      <c r="D14" s="236" t="s">
        <v>112</v>
      </c>
      <c r="E14" s="226" t="s">
        <v>113</v>
      </c>
      <c r="F14" s="103">
        <v>1</v>
      </c>
      <c r="G14" s="103">
        <v>30</v>
      </c>
      <c r="H14" s="130">
        <f t="shared" si="6"/>
        <v>30</v>
      </c>
      <c r="I14" s="131">
        <f t="shared" si="7"/>
        <v>15000</v>
      </c>
      <c r="J14" s="103"/>
      <c r="K14" s="129"/>
      <c r="L14" s="143"/>
      <c r="M14" s="91">
        <f t="shared" si="3"/>
        <v>0</v>
      </c>
      <c r="N14" s="143"/>
      <c r="O14" s="91">
        <f t="shared" si="8"/>
        <v>0</v>
      </c>
      <c r="P14" s="91">
        <f t="shared" si="9"/>
        <v>15000</v>
      </c>
      <c r="Q14" s="158"/>
    </row>
    <row r="15" spans="2:17" ht="15.75">
      <c r="B15" s="517"/>
      <c r="C15" s="394">
        <v>42246</v>
      </c>
      <c r="D15" s="236" t="s">
        <v>54</v>
      </c>
      <c r="E15" s="226" t="s">
        <v>50</v>
      </c>
      <c r="F15" s="103">
        <v>2</v>
      </c>
      <c r="G15" s="103">
        <v>46</v>
      </c>
      <c r="H15" s="130">
        <f t="shared" ref="H15:H20" si="10">F15*G15</f>
        <v>92</v>
      </c>
      <c r="I15" s="131">
        <f t="shared" ref="I15:I20" si="11">H15*500</f>
        <v>46000</v>
      </c>
      <c r="J15" s="103"/>
      <c r="K15" s="129"/>
      <c r="L15" s="143">
        <v>4</v>
      </c>
      <c r="M15" s="91">
        <f t="shared" si="3"/>
        <v>40000</v>
      </c>
      <c r="N15" s="143"/>
      <c r="O15" s="91">
        <f t="shared" si="8"/>
        <v>0</v>
      </c>
      <c r="P15" s="91">
        <f t="shared" si="9"/>
        <v>86000</v>
      </c>
      <c r="Q15" s="158"/>
    </row>
    <row r="16" spans="2:17" ht="15.75">
      <c r="B16" s="409">
        <v>6</v>
      </c>
      <c r="C16" s="410">
        <v>42247</v>
      </c>
      <c r="D16" s="236" t="s">
        <v>112</v>
      </c>
      <c r="E16" s="226" t="s">
        <v>113</v>
      </c>
      <c r="F16" s="103">
        <v>3</v>
      </c>
      <c r="G16" s="103">
        <v>30</v>
      </c>
      <c r="H16" s="130">
        <f t="shared" si="10"/>
        <v>90</v>
      </c>
      <c r="I16" s="131">
        <f t="shared" si="11"/>
        <v>45000</v>
      </c>
      <c r="J16" s="103"/>
      <c r="K16" s="129"/>
      <c r="L16" s="143"/>
      <c r="M16" s="91">
        <f t="shared" si="3"/>
        <v>0</v>
      </c>
      <c r="N16" s="143"/>
      <c r="O16" s="91">
        <f t="shared" si="8"/>
        <v>0</v>
      </c>
      <c r="P16" s="91">
        <f t="shared" si="9"/>
        <v>45000</v>
      </c>
      <c r="Q16" s="158"/>
    </row>
    <row r="17" spans="2:17" ht="15.75">
      <c r="B17" s="515">
        <v>7</v>
      </c>
      <c r="C17" s="410">
        <v>42248</v>
      </c>
      <c r="D17" s="236" t="s">
        <v>112</v>
      </c>
      <c r="E17" s="226" t="s">
        <v>113</v>
      </c>
      <c r="F17" s="103">
        <v>2</v>
      </c>
      <c r="G17" s="103">
        <v>30</v>
      </c>
      <c r="H17" s="130">
        <f t="shared" si="10"/>
        <v>60</v>
      </c>
      <c r="I17" s="131">
        <f t="shared" si="11"/>
        <v>30000</v>
      </c>
      <c r="J17" s="103"/>
      <c r="K17" s="129"/>
      <c r="L17" s="143"/>
      <c r="M17" s="91">
        <f t="shared" si="3"/>
        <v>0</v>
      </c>
      <c r="N17" s="143"/>
      <c r="O17" s="91">
        <f t="shared" si="8"/>
        <v>0</v>
      </c>
      <c r="P17" s="91">
        <f t="shared" si="9"/>
        <v>30000</v>
      </c>
      <c r="Q17" s="158"/>
    </row>
    <row r="18" spans="2:17" ht="15.75">
      <c r="B18" s="517"/>
      <c r="C18" s="410">
        <v>42248</v>
      </c>
      <c r="D18" s="236" t="s">
        <v>54</v>
      </c>
      <c r="E18" s="226" t="s">
        <v>50</v>
      </c>
      <c r="F18" s="103">
        <v>1</v>
      </c>
      <c r="G18" s="103">
        <v>46</v>
      </c>
      <c r="H18" s="130">
        <f t="shared" si="10"/>
        <v>46</v>
      </c>
      <c r="I18" s="131">
        <f t="shared" si="11"/>
        <v>23000</v>
      </c>
      <c r="J18" s="103"/>
      <c r="K18" s="129"/>
      <c r="L18" s="143"/>
      <c r="M18" s="91">
        <f t="shared" si="3"/>
        <v>0</v>
      </c>
      <c r="N18" s="143"/>
      <c r="O18" s="91">
        <f t="shared" si="8"/>
        <v>0</v>
      </c>
      <c r="P18" s="91">
        <f t="shared" si="9"/>
        <v>23000</v>
      </c>
      <c r="Q18" s="158"/>
    </row>
    <row r="19" spans="2:17" ht="15.75">
      <c r="B19" s="515">
        <v>8</v>
      </c>
      <c r="C19" s="410">
        <v>42249</v>
      </c>
      <c r="D19" s="236" t="s">
        <v>112</v>
      </c>
      <c r="E19" s="226" t="s">
        <v>113</v>
      </c>
      <c r="F19" s="103">
        <v>2</v>
      </c>
      <c r="G19" s="103">
        <v>30</v>
      </c>
      <c r="H19" s="130">
        <f t="shared" si="10"/>
        <v>60</v>
      </c>
      <c r="I19" s="131">
        <f t="shared" si="11"/>
        <v>30000</v>
      </c>
      <c r="J19" s="103"/>
      <c r="K19" s="129"/>
      <c r="L19" s="143"/>
      <c r="M19" s="91">
        <f t="shared" si="3"/>
        <v>0</v>
      </c>
      <c r="N19" s="143"/>
      <c r="O19" s="91">
        <f t="shared" si="8"/>
        <v>0</v>
      </c>
      <c r="P19" s="91">
        <f t="shared" si="9"/>
        <v>30000</v>
      </c>
      <c r="Q19" s="158"/>
    </row>
    <row r="20" spans="2:17" ht="15.75">
      <c r="B20" s="516"/>
      <c r="C20" s="410">
        <v>42249</v>
      </c>
      <c r="D20" s="236" t="s">
        <v>54</v>
      </c>
      <c r="E20" s="226" t="s">
        <v>50</v>
      </c>
      <c r="F20" s="103">
        <v>1</v>
      </c>
      <c r="G20" s="103">
        <v>46</v>
      </c>
      <c r="H20" s="130">
        <f t="shared" si="10"/>
        <v>46</v>
      </c>
      <c r="I20" s="131">
        <f t="shared" si="11"/>
        <v>23000</v>
      </c>
      <c r="J20" s="103"/>
      <c r="K20" s="129"/>
      <c r="L20" s="143"/>
      <c r="M20" s="91">
        <f t="shared" si="3"/>
        <v>0</v>
      </c>
      <c r="N20" s="143"/>
      <c r="O20" s="91">
        <f t="shared" si="8"/>
        <v>0</v>
      </c>
      <c r="P20" s="91">
        <f t="shared" si="9"/>
        <v>23000</v>
      </c>
      <c r="Q20" s="158"/>
    </row>
    <row r="21" spans="2:17" ht="15.75">
      <c r="B21" s="517"/>
      <c r="C21" s="410">
        <v>42249</v>
      </c>
      <c r="D21" s="236" t="s">
        <v>135</v>
      </c>
      <c r="E21" s="226" t="s">
        <v>51</v>
      </c>
      <c r="F21" s="103">
        <v>5</v>
      </c>
      <c r="G21" s="103"/>
      <c r="H21" s="130">
        <f t="shared" ref="H21:H52" si="12">F21*G21</f>
        <v>0</v>
      </c>
      <c r="I21" s="131">
        <f t="shared" ref="I21:I52" si="13">H21*500</f>
        <v>0</v>
      </c>
      <c r="J21" s="103" t="s">
        <v>117</v>
      </c>
      <c r="K21" s="129">
        <v>35000</v>
      </c>
      <c r="L21" s="143">
        <v>6</v>
      </c>
      <c r="M21" s="91">
        <f t="shared" si="3"/>
        <v>60000</v>
      </c>
      <c r="N21" s="143">
        <v>3</v>
      </c>
      <c r="O21" s="91">
        <f t="shared" si="8"/>
        <v>45000</v>
      </c>
      <c r="P21" s="91">
        <f t="shared" si="9"/>
        <v>140000</v>
      </c>
      <c r="Q21" s="158"/>
    </row>
    <row r="22" spans="2:17" ht="15.75">
      <c r="B22" s="409">
        <v>9</v>
      </c>
      <c r="C22" s="410">
        <v>42250</v>
      </c>
      <c r="D22" s="236" t="s">
        <v>54</v>
      </c>
      <c r="E22" s="226" t="s">
        <v>50</v>
      </c>
      <c r="F22" s="103">
        <v>2</v>
      </c>
      <c r="G22" s="103">
        <v>46</v>
      </c>
      <c r="H22" s="130">
        <f t="shared" si="12"/>
        <v>92</v>
      </c>
      <c r="I22" s="131">
        <f t="shared" si="13"/>
        <v>46000</v>
      </c>
      <c r="J22" s="103"/>
      <c r="K22" s="129"/>
      <c r="L22" s="143"/>
      <c r="M22" s="91">
        <f t="shared" si="3"/>
        <v>0</v>
      </c>
      <c r="N22" s="143"/>
      <c r="O22" s="91">
        <f t="shared" si="8"/>
        <v>0</v>
      </c>
      <c r="P22" s="91">
        <f t="shared" si="9"/>
        <v>46000</v>
      </c>
      <c r="Q22" s="158"/>
    </row>
    <row r="23" spans="2:17" ht="15.75">
      <c r="B23" s="409">
        <v>10</v>
      </c>
      <c r="C23" s="410">
        <v>42251</v>
      </c>
      <c r="D23" s="236" t="s">
        <v>112</v>
      </c>
      <c r="E23" s="226" t="s">
        <v>113</v>
      </c>
      <c r="F23" s="103">
        <v>2</v>
      </c>
      <c r="G23" s="103">
        <v>30</v>
      </c>
      <c r="H23" s="130">
        <f t="shared" si="12"/>
        <v>60</v>
      </c>
      <c r="I23" s="131">
        <f t="shared" si="13"/>
        <v>30000</v>
      </c>
      <c r="J23" s="103"/>
      <c r="K23" s="129"/>
      <c r="L23" s="143"/>
      <c r="M23" s="91">
        <f t="shared" si="3"/>
        <v>0</v>
      </c>
      <c r="N23" s="143"/>
      <c r="O23" s="91">
        <f t="shared" si="8"/>
        <v>0</v>
      </c>
      <c r="P23" s="91">
        <f t="shared" si="9"/>
        <v>30000</v>
      </c>
      <c r="Q23" s="158"/>
    </row>
    <row r="24" spans="2:17" ht="15.75">
      <c r="B24" s="515">
        <v>11</v>
      </c>
      <c r="C24" s="410">
        <v>42252</v>
      </c>
      <c r="D24" s="236" t="s">
        <v>54</v>
      </c>
      <c r="E24" s="226" t="s">
        <v>50</v>
      </c>
      <c r="F24" s="103">
        <v>2</v>
      </c>
      <c r="G24" s="103">
        <v>46</v>
      </c>
      <c r="H24" s="130">
        <f t="shared" si="12"/>
        <v>92</v>
      </c>
      <c r="I24" s="131">
        <f t="shared" si="13"/>
        <v>46000</v>
      </c>
      <c r="J24" s="103"/>
      <c r="K24" s="129"/>
      <c r="L24" s="143"/>
      <c r="M24" s="91">
        <f t="shared" si="3"/>
        <v>0</v>
      </c>
      <c r="N24" s="143"/>
      <c r="O24" s="91">
        <f t="shared" si="8"/>
        <v>0</v>
      </c>
      <c r="P24" s="91">
        <f t="shared" si="9"/>
        <v>46000</v>
      </c>
      <c r="Q24" s="158"/>
    </row>
    <row r="25" spans="2:17" ht="15.75">
      <c r="B25" s="516"/>
      <c r="C25" s="410">
        <v>42252</v>
      </c>
      <c r="D25" s="236" t="s">
        <v>112</v>
      </c>
      <c r="E25" s="226" t="s">
        <v>113</v>
      </c>
      <c r="F25" s="103">
        <v>1</v>
      </c>
      <c r="G25" s="103">
        <v>30</v>
      </c>
      <c r="H25" s="130">
        <f t="shared" si="12"/>
        <v>30</v>
      </c>
      <c r="I25" s="131">
        <f t="shared" si="13"/>
        <v>15000</v>
      </c>
      <c r="J25" s="103"/>
      <c r="K25" s="129"/>
      <c r="L25" s="143"/>
      <c r="M25" s="91">
        <f t="shared" si="3"/>
        <v>0</v>
      </c>
      <c r="N25" s="143"/>
      <c r="O25" s="91">
        <f t="shared" si="8"/>
        <v>0</v>
      </c>
      <c r="P25" s="91">
        <f t="shared" si="9"/>
        <v>15000</v>
      </c>
      <c r="Q25" s="158"/>
    </row>
    <row r="26" spans="2:17" ht="15.75">
      <c r="B26" s="517"/>
      <c r="C26" s="410">
        <v>42252</v>
      </c>
      <c r="D26" s="236" t="s">
        <v>135</v>
      </c>
      <c r="E26" s="226" t="s">
        <v>51</v>
      </c>
      <c r="F26" s="103">
        <v>4</v>
      </c>
      <c r="G26" s="103"/>
      <c r="H26" s="130">
        <f t="shared" si="12"/>
        <v>0</v>
      </c>
      <c r="I26" s="131">
        <f t="shared" si="13"/>
        <v>0</v>
      </c>
      <c r="J26" s="103" t="s">
        <v>117</v>
      </c>
      <c r="K26" s="129">
        <v>35000</v>
      </c>
      <c r="L26" s="143">
        <v>6</v>
      </c>
      <c r="M26" s="91">
        <f t="shared" si="3"/>
        <v>60000</v>
      </c>
      <c r="N26" s="143">
        <v>3</v>
      </c>
      <c r="O26" s="91">
        <f t="shared" si="8"/>
        <v>45000</v>
      </c>
      <c r="P26" s="91">
        <f t="shared" si="9"/>
        <v>140000</v>
      </c>
      <c r="Q26" s="158"/>
    </row>
    <row r="27" spans="2:17" ht="15.75">
      <c r="B27" s="409">
        <v>12</v>
      </c>
      <c r="C27" s="394">
        <v>42253</v>
      </c>
      <c r="D27" s="236" t="s">
        <v>112</v>
      </c>
      <c r="E27" s="226" t="s">
        <v>113</v>
      </c>
      <c r="F27" s="103">
        <v>2</v>
      </c>
      <c r="G27" s="103">
        <v>30</v>
      </c>
      <c r="H27" s="130">
        <f t="shared" si="12"/>
        <v>60</v>
      </c>
      <c r="I27" s="131">
        <f t="shared" si="13"/>
        <v>30000</v>
      </c>
      <c r="J27" s="103"/>
      <c r="K27" s="129"/>
      <c r="L27" s="143">
        <v>4</v>
      </c>
      <c r="M27" s="91">
        <f t="shared" si="3"/>
        <v>40000</v>
      </c>
      <c r="N27" s="143"/>
      <c r="O27" s="91">
        <f t="shared" si="8"/>
        <v>0</v>
      </c>
      <c r="P27" s="91">
        <f t="shared" si="9"/>
        <v>70000</v>
      </c>
      <c r="Q27" s="158"/>
    </row>
    <row r="28" spans="2:17" ht="15.75">
      <c r="B28" s="515">
        <v>13</v>
      </c>
      <c r="C28" s="410">
        <v>42254</v>
      </c>
      <c r="D28" s="236" t="s">
        <v>54</v>
      </c>
      <c r="E28" s="226" t="s">
        <v>50</v>
      </c>
      <c r="F28" s="103">
        <v>2</v>
      </c>
      <c r="G28" s="103">
        <v>46</v>
      </c>
      <c r="H28" s="130">
        <f t="shared" si="12"/>
        <v>92</v>
      </c>
      <c r="I28" s="131">
        <f t="shared" si="13"/>
        <v>46000</v>
      </c>
      <c r="J28" s="103"/>
      <c r="K28" s="129"/>
      <c r="L28" s="143"/>
      <c r="M28" s="91">
        <f t="shared" si="3"/>
        <v>0</v>
      </c>
      <c r="N28" s="143"/>
      <c r="O28" s="91">
        <f t="shared" si="8"/>
        <v>0</v>
      </c>
      <c r="P28" s="91">
        <f t="shared" si="9"/>
        <v>46000</v>
      </c>
      <c r="Q28" s="158"/>
    </row>
    <row r="29" spans="2:17" ht="15.75">
      <c r="B29" s="517"/>
      <c r="C29" s="410">
        <v>42254</v>
      </c>
      <c r="D29" s="236" t="s">
        <v>112</v>
      </c>
      <c r="E29" s="226" t="s">
        <v>113</v>
      </c>
      <c r="F29" s="103">
        <v>1</v>
      </c>
      <c r="G29" s="103">
        <v>30</v>
      </c>
      <c r="H29" s="130">
        <f t="shared" si="12"/>
        <v>30</v>
      </c>
      <c r="I29" s="131">
        <f t="shared" si="13"/>
        <v>15000</v>
      </c>
      <c r="J29" s="103"/>
      <c r="K29" s="129"/>
      <c r="L29" s="143"/>
      <c r="M29" s="91">
        <f t="shared" si="3"/>
        <v>0</v>
      </c>
      <c r="N29" s="143"/>
      <c r="O29" s="91">
        <f t="shared" si="8"/>
        <v>0</v>
      </c>
      <c r="P29" s="91">
        <f t="shared" si="9"/>
        <v>15000</v>
      </c>
      <c r="Q29" s="158"/>
    </row>
    <row r="30" spans="2:17" ht="15.75">
      <c r="B30" s="515">
        <v>14</v>
      </c>
      <c r="C30" s="410">
        <v>42255</v>
      </c>
      <c r="D30" s="236" t="s">
        <v>54</v>
      </c>
      <c r="E30" s="226" t="s">
        <v>50</v>
      </c>
      <c r="F30" s="103">
        <v>2</v>
      </c>
      <c r="G30" s="103">
        <v>46</v>
      </c>
      <c r="H30" s="130">
        <f t="shared" si="12"/>
        <v>92</v>
      </c>
      <c r="I30" s="131">
        <f t="shared" si="13"/>
        <v>46000</v>
      </c>
      <c r="J30" s="103"/>
      <c r="K30" s="129"/>
      <c r="L30" s="143"/>
      <c r="M30" s="91">
        <f t="shared" si="3"/>
        <v>0</v>
      </c>
      <c r="N30" s="143"/>
      <c r="O30" s="91">
        <f t="shared" si="8"/>
        <v>0</v>
      </c>
      <c r="P30" s="91">
        <f t="shared" si="9"/>
        <v>46000</v>
      </c>
      <c r="Q30" s="158"/>
    </row>
    <row r="31" spans="2:17" ht="15.75">
      <c r="B31" s="517"/>
      <c r="C31" s="410">
        <v>42255</v>
      </c>
      <c r="D31" s="236" t="s">
        <v>112</v>
      </c>
      <c r="E31" s="226" t="s">
        <v>113</v>
      </c>
      <c r="F31" s="103">
        <v>1</v>
      </c>
      <c r="G31" s="103">
        <v>30</v>
      </c>
      <c r="H31" s="130">
        <f t="shared" si="12"/>
        <v>30</v>
      </c>
      <c r="I31" s="131">
        <f t="shared" si="13"/>
        <v>15000</v>
      </c>
      <c r="J31" s="103"/>
      <c r="K31" s="129"/>
      <c r="L31" s="143">
        <v>2</v>
      </c>
      <c r="M31" s="91">
        <f t="shared" si="3"/>
        <v>20000</v>
      </c>
      <c r="N31" s="143"/>
      <c r="O31" s="91">
        <f t="shared" si="8"/>
        <v>0</v>
      </c>
      <c r="P31" s="91">
        <f t="shared" si="9"/>
        <v>35000</v>
      </c>
      <c r="Q31" s="158"/>
    </row>
    <row r="32" spans="2:17" ht="15.75">
      <c r="B32" s="409">
        <v>15</v>
      </c>
      <c r="C32" s="410">
        <v>42256</v>
      </c>
      <c r="D32" s="236" t="s">
        <v>114</v>
      </c>
      <c r="E32" s="226" t="s">
        <v>50</v>
      </c>
      <c r="F32" s="103">
        <v>1</v>
      </c>
      <c r="G32" s="103">
        <v>46</v>
      </c>
      <c r="H32" s="130">
        <f t="shared" si="12"/>
        <v>46</v>
      </c>
      <c r="I32" s="131">
        <f t="shared" si="13"/>
        <v>23000</v>
      </c>
      <c r="J32" s="103">
        <v>200</v>
      </c>
      <c r="K32" s="129">
        <f>J32*H32</f>
        <v>9200</v>
      </c>
      <c r="L32" s="143"/>
      <c r="M32" s="91">
        <f t="shared" si="3"/>
        <v>0</v>
      </c>
      <c r="N32" s="143"/>
      <c r="O32" s="91">
        <f t="shared" si="8"/>
        <v>0</v>
      </c>
      <c r="P32" s="91">
        <f t="shared" si="9"/>
        <v>32200</v>
      </c>
      <c r="Q32" s="158"/>
    </row>
    <row r="33" spans="2:17" ht="15.75">
      <c r="B33" s="409">
        <v>16</v>
      </c>
      <c r="C33" s="410">
        <v>42257</v>
      </c>
      <c r="D33" s="236" t="s">
        <v>53</v>
      </c>
      <c r="E33" s="226" t="s">
        <v>50</v>
      </c>
      <c r="F33" s="103">
        <v>3</v>
      </c>
      <c r="G33" s="103">
        <v>46</v>
      </c>
      <c r="H33" s="130">
        <f t="shared" si="12"/>
        <v>138</v>
      </c>
      <c r="I33" s="131">
        <f t="shared" si="13"/>
        <v>69000</v>
      </c>
      <c r="J33" s="103"/>
      <c r="K33" s="129"/>
      <c r="L33" s="143">
        <v>3</v>
      </c>
      <c r="M33" s="91">
        <f t="shared" si="3"/>
        <v>30000</v>
      </c>
      <c r="N33" s="143"/>
      <c r="O33" s="91">
        <f t="shared" si="8"/>
        <v>0</v>
      </c>
      <c r="P33" s="91">
        <f t="shared" si="9"/>
        <v>99000</v>
      </c>
      <c r="Q33" s="158"/>
    </row>
    <row r="34" spans="2:17" ht="15.75">
      <c r="B34" s="515">
        <v>17</v>
      </c>
      <c r="C34" s="410">
        <v>42258</v>
      </c>
      <c r="D34" s="236" t="s">
        <v>54</v>
      </c>
      <c r="E34" s="226" t="s">
        <v>50</v>
      </c>
      <c r="F34" s="103">
        <v>2</v>
      </c>
      <c r="G34" s="103">
        <v>46</v>
      </c>
      <c r="H34" s="130">
        <f t="shared" si="12"/>
        <v>92</v>
      </c>
      <c r="I34" s="131">
        <f t="shared" si="13"/>
        <v>46000</v>
      </c>
      <c r="J34" s="103"/>
      <c r="K34" s="129"/>
      <c r="L34" s="143"/>
      <c r="M34" s="91">
        <f t="shared" si="3"/>
        <v>0</v>
      </c>
      <c r="N34" s="143"/>
      <c r="O34" s="91">
        <f t="shared" si="8"/>
        <v>0</v>
      </c>
      <c r="P34" s="91">
        <f t="shared" si="9"/>
        <v>46000</v>
      </c>
      <c r="Q34" s="158"/>
    </row>
    <row r="35" spans="2:17" ht="15.75">
      <c r="B35" s="517"/>
      <c r="C35" s="410">
        <v>42258</v>
      </c>
      <c r="D35" s="236" t="s">
        <v>112</v>
      </c>
      <c r="E35" s="226" t="s">
        <v>113</v>
      </c>
      <c r="F35" s="103">
        <v>1</v>
      </c>
      <c r="G35" s="103">
        <v>30</v>
      </c>
      <c r="H35" s="130">
        <f t="shared" si="12"/>
        <v>30</v>
      </c>
      <c r="I35" s="131">
        <f t="shared" si="13"/>
        <v>15000</v>
      </c>
      <c r="J35" s="103"/>
      <c r="K35" s="129"/>
      <c r="L35" s="143">
        <v>2</v>
      </c>
      <c r="M35" s="91">
        <f t="shared" si="3"/>
        <v>20000</v>
      </c>
      <c r="N35" s="143"/>
      <c r="O35" s="91">
        <f t="shared" si="8"/>
        <v>0</v>
      </c>
      <c r="P35" s="91">
        <f t="shared" si="9"/>
        <v>35000</v>
      </c>
      <c r="Q35" s="158"/>
    </row>
    <row r="36" spans="2:17" ht="15.75">
      <c r="B36" s="515">
        <v>18</v>
      </c>
      <c r="C36" s="410">
        <v>42259</v>
      </c>
      <c r="D36" s="236" t="s">
        <v>54</v>
      </c>
      <c r="E36" s="226" t="s">
        <v>50</v>
      </c>
      <c r="F36" s="103">
        <v>1</v>
      </c>
      <c r="G36" s="103">
        <v>46</v>
      </c>
      <c r="H36" s="130">
        <f t="shared" si="12"/>
        <v>46</v>
      </c>
      <c r="I36" s="131">
        <f t="shared" si="13"/>
        <v>23000</v>
      </c>
      <c r="J36" s="103"/>
      <c r="K36" s="129"/>
      <c r="L36" s="143"/>
      <c r="M36" s="91">
        <f t="shared" si="3"/>
        <v>0</v>
      </c>
      <c r="N36" s="143"/>
      <c r="O36" s="91">
        <f t="shared" si="8"/>
        <v>0</v>
      </c>
      <c r="P36" s="91">
        <f t="shared" si="9"/>
        <v>23000</v>
      </c>
      <c r="Q36" s="158"/>
    </row>
    <row r="37" spans="2:17" ht="15.75">
      <c r="B37" s="517"/>
      <c r="C37" s="410">
        <v>42259</v>
      </c>
      <c r="D37" s="236" t="s">
        <v>112</v>
      </c>
      <c r="E37" s="226" t="s">
        <v>113</v>
      </c>
      <c r="F37" s="103">
        <v>2</v>
      </c>
      <c r="G37" s="103">
        <v>30</v>
      </c>
      <c r="H37" s="130">
        <f t="shared" si="12"/>
        <v>60</v>
      </c>
      <c r="I37" s="131">
        <f t="shared" si="13"/>
        <v>30000</v>
      </c>
      <c r="J37" s="103"/>
      <c r="K37" s="129"/>
      <c r="L37" s="143"/>
      <c r="M37" s="91">
        <f t="shared" si="3"/>
        <v>0</v>
      </c>
      <c r="N37" s="143"/>
      <c r="O37" s="91">
        <f t="shared" si="8"/>
        <v>0</v>
      </c>
      <c r="P37" s="91">
        <f t="shared" si="9"/>
        <v>30000</v>
      </c>
      <c r="Q37" s="158"/>
    </row>
    <row r="38" spans="2:17" ht="15.75">
      <c r="B38" s="515">
        <v>19</v>
      </c>
      <c r="C38" s="394">
        <v>42260</v>
      </c>
      <c r="D38" s="236" t="s">
        <v>54</v>
      </c>
      <c r="E38" s="226" t="s">
        <v>50</v>
      </c>
      <c r="F38" s="103">
        <v>2</v>
      </c>
      <c r="G38" s="103">
        <v>46</v>
      </c>
      <c r="H38" s="130">
        <f t="shared" si="12"/>
        <v>92</v>
      </c>
      <c r="I38" s="131">
        <f t="shared" si="13"/>
        <v>46000</v>
      </c>
      <c r="J38" s="103"/>
      <c r="K38" s="129"/>
      <c r="L38" s="143"/>
      <c r="M38" s="91">
        <f t="shared" si="3"/>
        <v>0</v>
      </c>
      <c r="N38" s="143"/>
      <c r="O38" s="91">
        <f t="shared" si="8"/>
        <v>0</v>
      </c>
      <c r="P38" s="91">
        <f t="shared" si="9"/>
        <v>46000</v>
      </c>
      <c r="Q38" s="158"/>
    </row>
    <row r="39" spans="2:17" ht="15.75">
      <c r="B39" s="517"/>
      <c r="C39" s="394">
        <v>42260</v>
      </c>
      <c r="D39" s="236" t="s">
        <v>112</v>
      </c>
      <c r="E39" s="226" t="s">
        <v>113</v>
      </c>
      <c r="F39" s="103">
        <v>1</v>
      </c>
      <c r="G39" s="103">
        <v>30</v>
      </c>
      <c r="H39" s="130">
        <f t="shared" si="12"/>
        <v>30</v>
      </c>
      <c r="I39" s="131">
        <f t="shared" si="13"/>
        <v>15000</v>
      </c>
      <c r="J39" s="103"/>
      <c r="K39" s="129"/>
      <c r="L39" s="143"/>
      <c r="M39" s="91">
        <f t="shared" si="3"/>
        <v>0</v>
      </c>
      <c r="N39" s="143"/>
      <c r="O39" s="91">
        <f t="shared" si="8"/>
        <v>0</v>
      </c>
      <c r="P39" s="91">
        <f t="shared" si="9"/>
        <v>15000</v>
      </c>
      <c r="Q39" s="158"/>
    </row>
    <row r="40" spans="2:17" ht="15.75">
      <c r="B40" s="409">
        <v>20</v>
      </c>
      <c r="C40" s="410">
        <v>42261</v>
      </c>
      <c r="D40" s="236" t="s">
        <v>53</v>
      </c>
      <c r="E40" s="226" t="s">
        <v>50</v>
      </c>
      <c r="F40" s="103">
        <v>2</v>
      </c>
      <c r="G40" s="103">
        <v>46</v>
      </c>
      <c r="H40" s="130">
        <f t="shared" si="12"/>
        <v>92</v>
      </c>
      <c r="I40" s="131">
        <f t="shared" si="13"/>
        <v>46000</v>
      </c>
      <c r="J40" s="103"/>
      <c r="K40" s="129"/>
      <c r="L40" s="143"/>
      <c r="M40" s="91">
        <f t="shared" si="3"/>
        <v>0</v>
      </c>
      <c r="N40" s="143"/>
      <c r="O40" s="91">
        <f t="shared" si="8"/>
        <v>0</v>
      </c>
      <c r="P40" s="91">
        <f t="shared" si="9"/>
        <v>46000</v>
      </c>
      <c r="Q40" s="158"/>
    </row>
    <row r="41" spans="2:17" ht="15.75">
      <c r="B41" s="515">
        <v>21</v>
      </c>
      <c r="C41" s="410">
        <v>42262</v>
      </c>
      <c r="D41" s="236" t="s">
        <v>112</v>
      </c>
      <c r="E41" s="226" t="s">
        <v>113</v>
      </c>
      <c r="F41" s="103">
        <v>1</v>
      </c>
      <c r="G41" s="103">
        <v>30</v>
      </c>
      <c r="H41" s="130">
        <f t="shared" si="12"/>
        <v>30</v>
      </c>
      <c r="I41" s="131">
        <f t="shared" si="13"/>
        <v>15000</v>
      </c>
      <c r="J41" s="103"/>
      <c r="K41" s="129"/>
      <c r="L41" s="143"/>
      <c r="M41" s="91">
        <f t="shared" si="3"/>
        <v>0</v>
      </c>
      <c r="N41" s="143"/>
      <c r="O41" s="91">
        <f t="shared" si="8"/>
        <v>0</v>
      </c>
      <c r="P41" s="91">
        <f t="shared" si="9"/>
        <v>15000</v>
      </c>
      <c r="Q41" s="158"/>
    </row>
    <row r="42" spans="2:17" ht="15.75">
      <c r="B42" s="517"/>
      <c r="C42" s="410">
        <v>42262</v>
      </c>
      <c r="D42" s="236" t="s">
        <v>221</v>
      </c>
      <c r="E42" s="226" t="s">
        <v>113</v>
      </c>
      <c r="F42" s="103">
        <v>16</v>
      </c>
      <c r="G42" s="103"/>
      <c r="H42" s="130">
        <f t="shared" si="12"/>
        <v>0</v>
      </c>
      <c r="I42" s="131">
        <f t="shared" si="13"/>
        <v>0</v>
      </c>
      <c r="J42" s="103" t="s">
        <v>117</v>
      </c>
      <c r="K42" s="129">
        <v>35000</v>
      </c>
      <c r="L42" s="143">
        <v>3</v>
      </c>
      <c r="M42" s="91">
        <f t="shared" si="3"/>
        <v>30000</v>
      </c>
      <c r="N42" s="143"/>
      <c r="O42" s="91">
        <f t="shared" si="8"/>
        <v>0</v>
      </c>
      <c r="P42" s="91">
        <f t="shared" si="9"/>
        <v>65000</v>
      </c>
      <c r="Q42" s="158"/>
    </row>
    <row r="43" spans="2:17" ht="15.75">
      <c r="B43" s="409">
        <v>22</v>
      </c>
      <c r="C43" s="410">
        <v>42263</v>
      </c>
      <c r="D43" s="236" t="s">
        <v>112</v>
      </c>
      <c r="E43" s="226" t="s">
        <v>113</v>
      </c>
      <c r="F43" s="103">
        <v>3</v>
      </c>
      <c r="G43" s="103">
        <v>30</v>
      </c>
      <c r="H43" s="130">
        <f t="shared" si="12"/>
        <v>90</v>
      </c>
      <c r="I43" s="131">
        <f t="shared" si="13"/>
        <v>45000</v>
      </c>
      <c r="J43" s="103"/>
      <c r="K43" s="129"/>
      <c r="L43" s="143">
        <v>2</v>
      </c>
      <c r="M43" s="91">
        <f t="shared" si="3"/>
        <v>20000</v>
      </c>
      <c r="N43" s="143"/>
      <c r="O43" s="91">
        <f t="shared" si="8"/>
        <v>0</v>
      </c>
      <c r="P43" s="91">
        <f t="shared" si="9"/>
        <v>65000</v>
      </c>
      <c r="Q43" s="158"/>
    </row>
    <row r="44" spans="2:17" ht="15.75">
      <c r="B44" s="409">
        <v>23</v>
      </c>
      <c r="C44" s="410">
        <v>42264</v>
      </c>
      <c r="D44" s="236" t="s">
        <v>112</v>
      </c>
      <c r="E44" s="226" t="s">
        <v>113</v>
      </c>
      <c r="F44" s="103">
        <v>2</v>
      </c>
      <c r="G44" s="103">
        <v>30</v>
      </c>
      <c r="H44" s="130">
        <f t="shared" si="12"/>
        <v>60</v>
      </c>
      <c r="I44" s="131">
        <f t="shared" si="13"/>
        <v>30000</v>
      </c>
      <c r="J44" s="143"/>
      <c r="K44" s="221"/>
      <c r="L44" s="143"/>
      <c r="M44" s="91">
        <f t="shared" si="3"/>
        <v>0</v>
      </c>
      <c r="N44" s="143"/>
      <c r="O44" s="91">
        <f t="shared" si="8"/>
        <v>0</v>
      </c>
      <c r="P44" s="91">
        <f t="shared" si="9"/>
        <v>30000</v>
      </c>
      <c r="Q44" s="240"/>
    </row>
    <row r="45" spans="2:17" ht="15.75">
      <c r="B45" s="515">
        <v>24</v>
      </c>
      <c r="C45" s="410">
        <v>42265</v>
      </c>
      <c r="D45" s="236" t="s">
        <v>54</v>
      </c>
      <c r="E45" s="226" t="s">
        <v>50</v>
      </c>
      <c r="F45" s="103">
        <v>2</v>
      </c>
      <c r="G45" s="103">
        <v>46</v>
      </c>
      <c r="H45" s="130">
        <f t="shared" si="12"/>
        <v>92</v>
      </c>
      <c r="I45" s="131">
        <f t="shared" si="13"/>
        <v>46000</v>
      </c>
      <c r="J45" s="103"/>
      <c r="K45" s="129"/>
      <c r="L45" s="143"/>
      <c r="M45" s="91">
        <f t="shared" si="3"/>
        <v>0</v>
      </c>
      <c r="N45" s="143"/>
      <c r="O45" s="91">
        <f t="shared" si="8"/>
        <v>0</v>
      </c>
      <c r="P45" s="91">
        <f t="shared" si="9"/>
        <v>46000</v>
      </c>
      <c r="Q45" s="158"/>
    </row>
    <row r="46" spans="2:17" ht="15.75">
      <c r="B46" s="517"/>
      <c r="C46" s="410">
        <v>42265</v>
      </c>
      <c r="D46" s="236" t="s">
        <v>112</v>
      </c>
      <c r="E46" s="226" t="s">
        <v>113</v>
      </c>
      <c r="F46" s="103">
        <v>1</v>
      </c>
      <c r="G46" s="103">
        <v>30</v>
      </c>
      <c r="H46" s="130">
        <f t="shared" si="12"/>
        <v>30</v>
      </c>
      <c r="I46" s="131">
        <f t="shared" si="13"/>
        <v>15000</v>
      </c>
      <c r="J46" s="103"/>
      <c r="K46" s="129"/>
      <c r="L46" s="143">
        <v>2</v>
      </c>
      <c r="M46" s="91">
        <f t="shared" si="3"/>
        <v>20000</v>
      </c>
      <c r="N46" s="143"/>
      <c r="O46" s="91">
        <f t="shared" si="8"/>
        <v>0</v>
      </c>
      <c r="P46" s="91">
        <f t="shared" si="9"/>
        <v>35000</v>
      </c>
      <c r="Q46" s="158"/>
    </row>
    <row r="47" spans="2:17" ht="15.75">
      <c r="B47" s="515">
        <v>25</v>
      </c>
      <c r="C47" s="410">
        <v>42266</v>
      </c>
      <c r="D47" s="236" t="s">
        <v>54</v>
      </c>
      <c r="E47" s="226" t="s">
        <v>50</v>
      </c>
      <c r="F47" s="103">
        <v>1</v>
      </c>
      <c r="G47" s="103">
        <v>46</v>
      </c>
      <c r="H47" s="130">
        <f t="shared" si="12"/>
        <v>46</v>
      </c>
      <c r="I47" s="131">
        <f t="shared" si="13"/>
        <v>23000</v>
      </c>
      <c r="J47" s="103"/>
      <c r="K47" s="129"/>
      <c r="L47" s="143"/>
      <c r="M47" s="91">
        <f t="shared" si="3"/>
        <v>0</v>
      </c>
      <c r="N47" s="143"/>
      <c r="O47" s="91">
        <f t="shared" si="8"/>
        <v>0</v>
      </c>
      <c r="P47" s="91">
        <f t="shared" si="9"/>
        <v>23000</v>
      </c>
      <c r="Q47" s="158"/>
    </row>
    <row r="48" spans="2:17" ht="15.75">
      <c r="B48" s="517"/>
      <c r="C48" s="410">
        <v>42266</v>
      </c>
      <c r="D48" s="236" t="s">
        <v>112</v>
      </c>
      <c r="E48" s="226" t="s">
        <v>113</v>
      </c>
      <c r="F48" s="103">
        <v>1</v>
      </c>
      <c r="G48" s="103">
        <v>30</v>
      </c>
      <c r="H48" s="130">
        <f t="shared" si="12"/>
        <v>30</v>
      </c>
      <c r="I48" s="131">
        <f t="shared" si="13"/>
        <v>15000</v>
      </c>
      <c r="J48" s="103"/>
      <c r="K48" s="129"/>
      <c r="L48" s="143"/>
      <c r="M48" s="91">
        <f t="shared" si="3"/>
        <v>0</v>
      </c>
      <c r="N48" s="143"/>
      <c r="O48" s="91">
        <f t="shared" si="8"/>
        <v>0</v>
      </c>
      <c r="P48" s="91">
        <f t="shared" si="9"/>
        <v>15000</v>
      </c>
      <c r="Q48" s="158"/>
    </row>
    <row r="49" spans="2:17" ht="15.75">
      <c r="B49" s="409">
        <v>26</v>
      </c>
      <c r="C49" s="394">
        <v>42267</v>
      </c>
      <c r="D49" s="236" t="s">
        <v>53</v>
      </c>
      <c r="E49" s="226" t="s">
        <v>50</v>
      </c>
      <c r="F49" s="103">
        <v>2</v>
      </c>
      <c r="G49" s="103">
        <v>46</v>
      </c>
      <c r="H49" s="130">
        <f t="shared" si="12"/>
        <v>92</v>
      </c>
      <c r="I49" s="131">
        <f t="shared" si="13"/>
        <v>46000</v>
      </c>
      <c r="J49" s="103"/>
      <c r="K49" s="129"/>
      <c r="L49" s="143"/>
      <c r="M49" s="91">
        <f t="shared" si="3"/>
        <v>0</v>
      </c>
      <c r="N49" s="143"/>
      <c r="O49" s="91">
        <f t="shared" si="8"/>
        <v>0</v>
      </c>
      <c r="P49" s="91">
        <f t="shared" si="9"/>
        <v>46000</v>
      </c>
      <c r="Q49" s="158"/>
    </row>
    <row r="50" spans="2:17" ht="15.75">
      <c r="B50" s="409">
        <v>27</v>
      </c>
      <c r="C50" s="410">
        <v>42268</v>
      </c>
      <c r="D50" s="236" t="s">
        <v>53</v>
      </c>
      <c r="E50" s="226" t="s">
        <v>50</v>
      </c>
      <c r="F50" s="103">
        <v>1</v>
      </c>
      <c r="G50" s="103">
        <v>46</v>
      </c>
      <c r="H50" s="130">
        <f t="shared" si="12"/>
        <v>46</v>
      </c>
      <c r="I50" s="131">
        <f t="shared" si="13"/>
        <v>23000</v>
      </c>
      <c r="J50" s="103"/>
      <c r="K50" s="129"/>
      <c r="L50" s="143"/>
      <c r="M50" s="91">
        <f t="shared" si="3"/>
        <v>0</v>
      </c>
      <c r="N50" s="143"/>
      <c r="O50" s="91">
        <f t="shared" si="8"/>
        <v>0</v>
      </c>
      <c r="P50" s="91">
        <f t="shared" si="9"/>
        <v>23000</v>
      </c>
      <c r="Q50" s="158"/>
    </row>
    <row r="51" spans="2:17" ht="15.75">
      <c r="B51" s="409">
        <v>28</v>
      </c>
      <c r="C51" s="410">
        <v>42269</v>
      </c>
      <c r="D51" s="236" t="s">
        <v>112</v>
      </c>
      <c r="E51" s="226" t="s">
        <v>113</v>
      </c>
      <c r="F51" s="103">
        <v>1</v>
      </c>
      <c r="G51" s="103">
        <v>30</v>
      </c>
      <c r="H51" s="130">
        <f t="shared" si="12"/>
        <v>30</v>
      </c>
      <c r="I51" s="131">
        <f t="shared" si="13"/>
        <v>15000</v>
      </c>
      <c r="J51" s="143"/>
      <c r="K51" s="221"/>
      <c r="L51" s="143"/>
      <c r="M51" s="91">
        <f t="shared" si="3"/>
        <v>0</v>
      </c>
      <c r="N51" s="143"/>
      <c r="O51" s="91">
        <f t="shared" si="8"/>
        <v>0</v>
      </c>
      <c r="P51" s="91">
        <f t="shared" si="9"/>
        <v>15000</v>
      </c>
      <c r="Q51" s="240"/>
    </row>
    <row r="52" spans="2:17" ht="15.75">
      <c r="B52" s="409">
        <v>29</v>
      </c>
      <c r="C52" s="410">
        <v>42270</v>
      </c>
      <c r="D52" s="498" t="s">
        <v>52</v>
      </c>
      <c r="E52" s="499" t="s">
        <v>51</v>
      </c>
      <c r="F52" s="103"/>
      <c r="G52" s="103"/>
      <c r="H52" s="130">
        <f t="shared" si="12"/>
        <v>0</v>
      </c>
      <c r="I52" s="131">
        <f t="shared" si="13"/>
        <v>0</v>
      </c>
      <c r="J52" s="103"/>
      <c r="K52" s="129"/>
      <c r="L52" s="143"/>
      <c r="M52" s="91">
        <f t="shared" si="3"/>
        <v>0</v>
      </c>
      <c r="N52" s="143"/>
      <c r="O52" s="91">
        <f t="shared" si="8"/>
        <v>0</v>
      </c>
      <c r="P52" s="91">
        <f t="shared" si="9"/>
        <v>0</v>
      </c>
      <c r="Q52" s="158"/>
    </row>
    <row r="53" spans="2:17" ht="15.75">
      <c r="B53" s="409">
        <v>30</v>
      </c>
      <c r="C53" s="413">
        <v>42271</v>
      </c>
      <c r="D53" s="231" t="s">
        <v>206</v>
      </c>
      <c r="E53" s="103"/>
      <c r="F53" s="103"/>
      <c r="G53" s="103"/>
      <c r="H53" s="130">
        <f t="shared" si="6"/>
        <v>0</v>
      </c>
      <c r="I53" s="131">
        <f t="shared" si="7"/>
        <v>0</v>
      </c>
      <c r="J53" s="103"/>
      <c r="K53" s="129"/>
      <c r="L53" s="143"/>
      <c r="M53" s="91">
        <f t="shared" ref="M53:M54" si="14">L53*10000</f>
        <v>0</v>
      </c>
      <c r="N53" s="143"/>
      <c r="O53" s="91">
        <f t="shared" si="8"/>
        <v>0</v>
      </c>
      <c r="P53" s="91">
        <f t="shared" si="9"/>
        <v>0</v>
      </c>
      <c r="Q53" s="158"/>
    </row>
    <row r="54" spans="2:17" ht="16.5" thickBot="1">
      <c r="B54" s="414">
        <v>31</v>
      </c>
      <c r="C54" s="415">
        <v>42272</v>
      </c>
      <c r="D54" s="484" t="s">
        <v>206</v>
      </c>
      <c r="E54" s="267"/>
      <c r="F54" s="267"/>
      <c r="G54" s="267"/>
      <c r="H54" s="214">
        <f t="shared" si="6"/>
        <v>0</v>
      </c>
      <c r="I54" s="215">
        <f t="shared" si="7"/>
        <v>0</v>
      </c>
      <c r="J54" s="267"/>
      <c r="K54" s="268"/>
      <c r="L54" s="247"/>
      <c r="M54" s="216">
        <f t="shared" si="14"/>
        <v>0</v>
      </c>
      <c r="N54" s="247"/>
      <c r="O54" s="216">
        <f t="shared" ref="O54" si="15">N54*15000</f>
        <v>0</v>
      </c>
      <c r="P54" s="216">
        <f t="shared" ref="P54" si="16">I54+K54+M54+O54</f>
        <v>0</v>
      </c>
      <c r="Q54" s="163"/>
    </row>
    <row r="55" spans="2:17" ht="15.75" thickTop="1"/>
  </sheetData>
  <mergeCells count="16">
    <mergeCell ref="B1:Q1"/>
    <mergeCell ref="B2:D2"/>
    <mergeCell ref="B4:D4"/>
    <mergeCell ref="B10:B11"/>
    <mergeCell ref="B14:B15"/>
    <mergeCell ref="B17:B18"/>
    <mergeCell ref="B19:B21"/>
    <mergeCell ref="B24:B26"/>
    <mergeCell ref="B28:B29"/>
    <mergeCell ref="B30:B31"/>
    <mergeCell ref="B47:B48"/>
    <mergeCell ref="B34:B35"/>
    <mergeCell ref="B36:B37"/>
    <mergeCell ref="B38:B39"/>
    <mergeCell ref="B41:B42"/>
    <mergeCell ref="B45:B46"/>
  </mergeCells>
  <printOptions horizontalCentered="1"/>
  <pageMargins left="0.45" right="0.45" top="0" bottom="0.25" header="0.3" footer="0.3"/>
  <pageSetup paperSize="9" scale="65" orientation="landscape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B1:Q44"/>
  <sheetViews>
    <sheetView topLeftCell="A9" workbookViewId="0">
      <selection activeCell="K45" sqref="K45"/>
    </sheetView>
  </sheetViews>
  <sheetFormatPr defaultRowHeight="15"/>
  <cols>
    <col min="2" max="2" width="5.42578125" customWidth="1"/>
    <col min="4" max="4" width="37.5703125" customWidth="1"/>
    <col min="9" max="9" width="14.7109375" customWidth="1"/>
    <col min="12" max="12" width="8.5703125" customWidth="1"/>
    <col min="13" max="13" width="14.140625" customWidth="1"/>
    <col min="14" max="14" width="8.140625" customWidth="1"/>
    <col min="15" max="15" width="10" customWidth="1"/>
    <col min="16" max="16" width="16" customWidth="1"/>
    <col min="17" max="17" width="11" customWidth="1"/>
  </cols>
  <sheetData>
    <row r="1" spans="2:17">
      <c r="B1" s="547" t="s">
        <v>14</v>
      </c>
      <c r="C1" s="547"/>
      <c r="D1" s="547"/>
      <c r="E1" s="547"/>
      <c r="F1" s="547"/>
      <c r="G1" s="547"/>
      <c r="H1" s="547"/>
      <c r="I1" s="547"/>
      <c r="J1" s="547"/>
      <c r="K1" s="548"/>
      <c r="L1" s="547"/>
      <c r="M1" s="548"/>
      <c r="N1" s="549"/>
      <c r="O1" s="548"/>
      <c r="P1" s="548"/>
      <c r="Q1" s="547"/>
    </row>
    <row r="2" spans="2:17">
      <c r="B2" s="550" t="s">
        <v>109</v>
      </c>
      <c r="C2" s="550"/>
      <c r="D2" s="550"/>
      <c r="E2" s="79"/>
      <c r="F2" s="79"/>
      <c r="G2" s="79"/>
      <c r="H2" s="79"/>
      <c r="I2" s="80"/>
      <c r="J2" s="79"/>
      <c r="K2" s="80"/>
      <c r="L2" s="81"/>
      <c r="M2" s="80"/>
      <c r="N2" s="81"/>
      <c r="O2" s="80"/>
      <c r="P2" s="80"/>
      <c r="Q2" s="79"/>
    </row>
    <row r="3" spans="2:17">
      <c r="B3" s="82" t="s">
        <v>108</v>
      </c>
      <c r="C3" s="82"/>
      <c r="D3" s="82"/>
      <c r="E3" s="79"/>
      <c r="F3" s="79"/>
      <c r="G3" s="79"/>
      <c r="H3" s="79"/>
      <c r="I3" s="80"/>
      <c r="J3" s="79"/>
      <c r="K3" s="80"/>
      <c r="L3" s="81"/>
      <c r="M3" s="80"/>
      <c r="N3" s="81"/>
      <c r="O3" s="80"/>
      <c r="P3" s="80"/>
      <c r="Q3" s="79"/>
    </row>
    <row r="4" spans="2:17">
      <c r="B4" s="550" t="s">
        <v>40</v>
      </c>
      <c r="C4" s="550"/>
      <c r="D4" s="550"/>
      <c r="E4" s="79"/>
      <c r="F4" s="79"/>
      <c r="G4" s="79"/>
      <c r="H4" s="79"/>
      <c r="I4" s="80"/>
      <c r="J4" s="79"/>
      <c r="K4" s="80"/>
      <c r="L4" s="81"/>
      <c r="M4" s="80"/>
      <c r="N4" s="81"/>
      <c r="O4" s="80"/>
      <c r="P4" s="80"/>
      <c r="Q4" s="79"/>
    </row>
    <row r="5" spans="2:17" ht="15.75" thickBot="1">
      <c r="B5" s="360" t="s">
        <v>71</v>
      </c>
      <c r="C5" s="361"/>
      <c r="D5" s="304" t="s">
        <v>110</v>
      </c>
      <c r="E5" s="79"/>
      <c r="F5" s="79"/>
      <c r="G5" s="79"/>
      <c r="H5" s="79"/>
      <c r="I5" s="80"/>
      <c r="J5" s="79"/>
      <c r="K5" s="80"/>
      <c r="L5" s="81"/>
      <c r="M5" s="80"/>
      <c r="N5" s="81"/>
      <c r="O5" s="80"/>
      <c r="P5" s="83"/>
      <c r="Q5" s="79"/>
    </row>
    <row r="6" spans="2:17" ht="45.75" thickBot="1">
      <c r="B6" s="84" t="s">
        <v>1</v>
      </c>
      <c r="C6" s="84" t="s">
        <v>2</v>
      </c>
      <c r="D6" s="85" t="s">
        <v>3</v>
      </c>
      <c r="E6" s="84" t="s">
        <v>4</v>
      </c>
      <c r="F6" s="84" t="s">
        <v>18</v>
      </c>
      <c r="G6" s="86" t="s">
        <v>19</v>
      </c>
      <c r="H6" s="84" t="s">
        <v>20</v>
      </c>
      <c r="I6" s="87" t="s">
        <v>8</v>
      </c>
      <c r="J6" s="84" t="s">
        <v>9</v>
      </c>
      <c r="K6" s="87" t="s">
        <v>10</v>
      </c>
      <c r="L6" s="86" t="s">
        <v>21</v>
      </c>
      <c r="M6" s="87" t="s">
        <v>22</v>
      </c>
      <c r="N6" s="86" t="s">
        <v>23</v>
      </c>
      <c r="O6" s="87" t="s">
        <v>24</v>
      </c>
      <c r="P6" s="87" t="s">
        <v>11</v>
      </c>
      <c r="Q6" s="84" t="s">
        <v>12</v>
      </c>
    </row>
    <row r="7" spans="2:17" ht="15.75" thickBot="1">
      <c r="B7" s="88">
        <v>1</v>
      </c>
      <c r="C7" s="88">
        <v>2</v>
      </c>
      <c r="D7" s="88">
        <v>3</v>
      </c>
      <c r="E7" s="88">
        <v>4</v>
      </c>
      <c r="F7" s="88">
        <v>5</v>
      </c>
      <c r="G7" s="89">
        <v>6</v>
      </c>
      <c r="H7" s="88" t="s">
        <v>26</v>
      </c>
      <c r="I7" s="90" t="s">
        <v>44</v>
      </c>
      <c r="J7" s="88">
        <v>9</v>
      </c>
      <c r="K7" s="89">
        <v>10</v>
      </c>
      <c r="L7" s="89">
        <v>11</v>
      </c>
      <c r="M7" s="90" t="s">
        <v>27</v>
      </c>
      <c r="N7" s="89">
        <v>13</v>
      </c>
      <c r="O7" s="90" t="s">
        <v>28</v>
      </c>
      <c r="P7" s="90" t="s">
        <v>29</v>
      </c>
      <c r="Q7" s="88">
        <v>17</v>
      </c>
    </row>
    <row r="8" spans="2:17" ht="16.5" thickBot="1">
      <c r="B8" s="207"/>
      <c r="C8" s="207"/>
      <c r="D8" s="207"/>
      <c r="E8" s="207"/>
      <c r="F8" s="456">
        <f>SUM(F9:F43)</f>
        <v>45</v>
      </c>
      <c r="G8" s="457"/>
      <c r="H8" s="456">
        <f>SUM(H9:H43)</f>
        <v>1606</v>
      </c>
      <c r="I8" s="458">
        <f>SUM(I9:I43)</f>
        <v>803000</v>
      </c>
      <c r="J8" s="459"/>
      <c r="K8" s="458">
        <f t="shared" ref="K8:O8" si="0">SUM(K9:K43)</f>
        <v>0</v>
      </c>
      <c r="L8" s="456">
        <f t="shared" si="0"/>
        <v>26</v>
      </c>
      <c r="M8" s="458">
        <f>SUM(M9:M43)</f>
        <v>260000</v>
      </c>
      <c r="N8" s="456">
        <f t="shared" si="0"/>
        <v>0</v>
      </c>
      <c r="O8" s="458">
        <f t="shared" si="0"/>
        <v>0</v>
      </c>
      <c r="P8" s="510">
        <f>SUM(P9:P43)</f>
        <v>1063000</v>
      </c>
      <c r="Q8" s="207"/>
    </row>
    <row r="9" spans="2:17" ht="16.5" thickTop="1">
      <c r="B9" s="408">
        <v>1</v>
      </c>
      <c r="C9" s="473">
        <v>42242</v>
      </c>
      <c r="D9" s="237" t="s">
        <v>112</v>
      </c>
      <c r="E9" s="167" t="s">
        <v>113</v>
      </c>
      <c r="F9" s="194">
        <v>1</v>
      </c>
      <c r="G9" s="168">
        <v>30</v>
      </c>
      <c r="H9" s="209">
        <f t="shared" ref="H9" si="1">F9*G9</f>
        <v>30</v>
      </c>
      <c r="I9" s="210">
        <f t="shared" ref="I9:I23" si="2">H9*500</f>
        <v>15000</v>
      </c>
      <c r="J9" s="329"/>
      <c r="K9" s="330"/>
      <c r="L9" s="194"/>
      <c r="M9" s="298">
        <f t="shared" ref="M9:M43" si="3">L9*10000</f>
        <v>0</v>
      </c>
      <c r="N9" s="330"/>
      <c r="O9" s="298">
        <f t="shared" ref="O9:O23" si="4">N9*15000</f>
        <v>0</v>
      </c>
      <c r="P9" s="298">
        <f>I9+M9+O9+K9</f>
        <v>15000</v>
      </c>
      <c r="Q9" s="174"/>
    </row>
    <row r="10" spans="2:17" ht="15.75">
      <c r="B10" s="409">
        <v>2</v>
      </c>
      <c r="C10" s="410">
        <v>42243</v>
      </c>
      <c r="D10" s="236" t="s">
        <v>53</v>
      </c>
      <c r="E10" s="226" t="s">
        <v>113</v>
      </c>
      <c r="F10" s="103">
        <v>2</v>
      </c>
      <c r="G10" s="103">
        <v>46</v>
      </c>
      <c r="H10" s="130">
        <f>F10*G10</f>
        <v>92</v>
      </c>
      <c r="I10" s="131">
        <f t="shared" si="2"/>
        <v>46000</v>
      </c>
      <c r="J10" s="103"/>
      <c r="K10" s="129"/>
      <c r="L10" s="143">
        <v>1</v>
      </c>
      <c r="M10" s="241">
        <f t="shared" si="3"/>
        <v>10000</v>
      </c>
      <c r="N10" s="143"/>
      <c r="O10" s="241">
        <f t="shared" si="4"/>
        <v>0</v>
      </c>
      <c r="P10" s="241">
        <f>I10+M10+O10+K10</f>
        <v>56000</v>
      </c>
      <c r="Q10" s="158"/>
    </row>
    <row r="11" spans="2:17" ht="15.75">
      <c r="B11" s="409">
        <v>3</v>
      </c>
      <c r="C11" s="410">
        <v>42244</v>
      </c>
      <c r="D11" s="236" t="s">
        <v>118</v>
      </c>
      <c r="E11" s="226" t="s">
        <v>113</v>
      </c>
      <c r="F11" s="103">
        <v>2</v>
      </c>
      <c r="G11" s="103">
        <v>30</v>
      </c>
      <c r="H11" s="130">
        <f t="shared" ref="H11:H43" si="5">F11*G11</f>
        <v>60</v>
      </c>
      <c r="I11" s="131">
        <f t="shared" si="2"/>
        <v>30000</v>
      </c>
      <c r="J11" s="103"/>
      <c r="K11" s="129"/>
      <c r="L11" s="143"/>
      <c r="M11" s="241">
        <f t="shared" si="3"/>
        <v>0</v>
      </c>
      <c r="N11" s="143"/>
      <c r="O11" s="241">
        <f t="shared" si="4"/>
        <v>0</v>
      </c>
      <c r="P11" s="241">
        <f t="shared" ref="P11:P43" si="6">I11+M11+O11+K11</f>
        <v>30000</v>
      </c>
      <c r="Q11" s="158"/>
    </row>
    <row r="12" spans="2:17" ht="15.75">
      <c r="B12" s="409">
        <v>4</v>
      </c>
      <c r="C12" s="410">
        <v>42245</v>
      </c>
      <c r="D12" s="236" t="s">
        <v>118</v>
      </c>
      <c r="E12" s="226" t="s">
        <v>113</v>
      </c>
      <c r="F12" s="103">
        <v>1</v>
      </c>
      <c r="G12" s="103">
        <v>30</v>
      </c>
      <c r="H12" s="130">
        <f t="shared" si="5"/>
        <v>30</v>
      </c>
      <c r="I12" s="131">
        <f t="shared" si="2"/>
        <v>15000</v>
      </c>
      <c r="J12" s="103"/>
      <c r="K12" s="129"/>
      <c r="L12" s="143"/>
      <c r="M12" s="241">
        <f t="shared" si="3"/>
        <v>0</v>
      </c>
      <c r="N12" s="143"/>
      <c r="O12" s="241">
        <f t="shared" si="4"/>
        <v>0</v>
      </c>
      <c r="P12" s="241">
        <f t="shared" si="6"/>
        <v>15000</v>
      </c>
      <c r="Q12" s="158"/>
    </row>
    <row r="13" spans="2:17" ht="15.75">
      <c r="B13" s="409">
        <v>5</v>
      </c>
      <c r="C13" s="394">
        <v>42246</v>
      </c>
      <c r="D13" s="236" t="s">
        <v>54</v>
      </c>
      <c r="E13" s="226" t="s">
        <v>50</v>
      </c>
      <c r="F13" s="103">
        <v>2</v>
      </c>
      <c r="G13" s="103">
        <v>46</v>
      </c>
      <c r="H13" s="130">
        <f t="shared" si="5"/>
        <v>92</v>
      </c>
      <c r="I13" s="131">
        <f t="shared" si="2"/>
        <v>46000</v>
      </c>
      <c r="J13" s="103"/>
      <c r="K13" s="129"/>
      <c r="L13" s="143">
        <v>4</v>
      </c>
      <c r="M13" s="241">
        <f t="shared" si="3"/>
        <v>40000</v>
      </c>
      <c r="N13" s="143"/>
      <c r="O13" s="241">
        <f t="shared" si="4"/>
        <v>0</v>
      </c>
      <c r="P13" s="241">
        <f t="shared" si="6"/>
        <v>86000</v>
      </c>
      <c r="Q13" s="158"/>
    </row>
    <row r="14" spans="2:17" ht="15.75">
      <c r="B14" s="409">
        <v>6</v>
      </c>
      <c r="C14" s="410">
        <v>42247</v>
      </c>
      <c r="D14" s="236" t="s">
        <v>54</v>
      </c>
      <c r="E14" s="226" t="s">
        <v>50</v>
      </c>
      <c r="F14" s="103">
        <v>1</v>
      </c>
      <c r="G14" s="103">
        <v>46</v>
      </c>
      <c r="H14" s="130">
        <f t="shared" si="5"/>
        <v>46</v>
      </c>
      <c r="I14" s="131">
        <f t="shared" si="2"/>
        <v>23000</v>
      </c>
      <c r="J14" s="103"/>
      <c r="K14" s="129"/>
      <c r="L14" s="143"/>
      <c r="M14" s="241">
        <f t="shared" si="3"/>
        <v>0</v>
      </c>
      <c r="N14" s="143"/>
      <c r="O14" s="241">
        <f t="shared" ref="O14" si="7">N14*15000</f>
        <v>0</v>
      </c>
      <c r="P14" s="241">
        <f t="shared" si="6"/>
        <v>23000</v>
      </c>
      <c r="Q14" s="158"/>
    </row>
    <row r="15" spans="2:17" ht="15.75">
      <c r="B15" s="515">
        <v>7</v>
      </c>
      <c r="C15" s="410">
        <v>42248</v>
      </c>
      <c r="D15" s="236" t="s">
        <v>118</v>
      </c>
      <c r="E15" s="226" t="s">
        <v>113</v>
      </c>
      <c r="F15" s="103">
        <v>1</v>
      </c>
      <c r="G15" s="103">
        <v>30</v>
      </c>
      <c r="H15" s="130">
        <f t="shared" si="5"/>
        <v>30</v>
      </c>
      <c r="I15" s="131">
        <f t="shared" si="2"/>
        <v>15000</v>
      </c>
      <c r="J15" s="103"/>
      <c r="K15" s="129"/>
      <c r="L15" s="143"/>
      <c r="M15" s="241">
        <f t="shared" si="3"/>
        <v>0</v>
      </c>
      <c r="N15" s="143"/>
      <c r="O15" s="241">
        <f t="shared" si="4"/>
        <v>0</v>
      </c>
      <c r="P15" s="241">
        <f t="shared" si="6"/>
        <v>15000</v>
      </c>
      <c r="Q15" s="158"/>
    </row>
    <row r="16" spans="2:17" ht="15.75">
      <c r="B16" s="517"/>
      <c r="C16" s="410">
        <v>42248</v>
      </c>
      <c r="D16" s="236" t="s">
        <v>54</v>
      </c>
      <c r="E16" s="226" t="s">
        <v>50</v>
      </c>
      <c r="F16" s="103">
        <v>1</v>
      </c>
      <c r="G16" s="103">
        <v>46</v>
      </c>
      <c r="H16" s="130">
        <f t="shared" ref="H16" si="8">F16*G16</f>
        <v>46</v>
      </c>
      <c r="I16" s="131">
        <f t="shared" ref="I16" si="9">H16*500</f>
        <v>23000</v>
      </c>
      <c r="J16" s="103"/>
      <c r="K16" s="129"/>
      <c r="L16" s="143">
        <v>2</v>
      </c>
      <c r="M16" s="241">
        <f t="shared" si="3"/>
        <v>20000</v>
      </c>
      <c r="N16" s="143"/>
      <c r="O16" s="241">
        <f t="shared" ref="O16" si="10">N16*15000</f>
        <v>0</v>
      </c>
      <c r="P16" s="241">
        <f t="shared" si="6"/>
        <v>43000</v>
      </c>
      <c r="Q16" s="158"/>
    </row>
    <row r="17" spans="2:17" s="482" customFormat="1" ht="15.75">
      <c r="B17" s="409">
        <v>8</v>
      </c>
      <c r="C17" s="410">
        <v>42249</v>
      </c>
      <c r="D17" s="243" t="s">
        <v>54</v>
      </c>
      <c r="E17" s="227" t="s">
        <v>50</v>
      </c>
      <c r="F17" s="227">
        <v>3</v>
      </c>
      <c r="G17" s="227">
        <v>46</v>
      </c>
      <c r="H17" s="130">
        <f t="shared" si="5"/>
        <v>138</v>
      </c>
      <c r="I17" s="131">
        <f t="shared" si="2"/>
        <v>69000</v>
      </c>
      <c r="J17" s="227"/>
      <c r="K17" s="480"/>
      <c r="L17" s="227"/>
      <c r="M17" s="241">
        <f t="shared" si="3"/>
        <v>0</v>
      </c>
      <c r="N17" s="227"/>
      <c r="O17" s="241">
        <f t="shared" si="4"/>
        <v>0</v>
      </c>
      <c r="P17" s="241">
        <f t="shared" si="6"/>
        <v>69000</v>
      </c>
      <c r="Q17" s="481"/>
    </row>
    <row r="18" spans="2:17" s="224" customFormat="1" ht="15.75">
      <c r="B18" s="409">
        <v>9</v>
      </c>
      <c r="C18" s="410">
        <v>42250</v>
      </c>
      <c r="D18" s="483" t="s">
        <v>56</v>
      </c>
      <c r="E18" s="227"/>
      <c r="F18" s="143"/>
      <c r="G18" s="143"/>
      <c r="H18" s="130">
        <f t="shared" ref="H18:H19" si="11">F18*G18</f>
        <v>0</v>
      </c>
      <c r="I18" s="131">
        <f t="shared" ref="I18:I19" si="12">H18*500</f>
        <v>0</v>
      </c>
      <c r="J18" s="143"/>
      <c r="K18" s="221"/>
      <c r="L18" s="143"/>
      <c r="M18" s="241">
        <f t="shared" si="3"/>
        <v>0</v>
      </c>
      <c r="N18" s="143"/>
      <c r="O18" s="241">
        <f t="shared" ref="O18:O19" si="13">N18*15000</f>
        <v>0</v>
      </c>
      <c r="P18" s="241">
        <f t="shared" si="6"/>
        <v>0</v>
      </c>
      <c r="Q18" s="240"/>
    </row>
    <row r="19" spans="2:17" s="224" customFormat="1" ht="15.75">
      <c r="B19" s="409">
        <v>10</v>
      </c>
      <c r="C19" s="410">
        <v>42251</v>
      </c>
      <c r="D19" s="236" t="s">
        <v>112</v>
      </c>
      <c r="E19" s="226" t="s">
        <v>113</v>
      </c>
      <c r="F19" s="103">
        <v>2</v>
      </c>
      <c r="G19" s="103">
        <v>30</v>
      </c>
      <c r="H19" s="130">
        <f t="shared" si="11"/>
        <v>60</v>
      </c>
      <c r="I19" s="131">
        <f t="shared" si="12"/>
        <v>30000</v>
      </c>
      <c r="J19" s="143"/>
      <c r="K19" s="221"/>
      <c r="L19" s="143"/>
      <c r="M19" s="241">
        <f t="shared" si="3"/>
        <v>0</v>
      </c>
      <c r="N19" s="143"/>
      <c r="O19" s="241">
        <f t="shared" si="13"/>
        <v>0</v>
      </c>
      <c r="P19" s="241">
        <f t="shared" si="6"/>
        <v>30000</v>
      </c>
      <c r="Q19" s="240"/>
    </row>
    <row r="20" spans="2:17" s="224" customFormat="1" ht="15.75">
      <c r="B20" s="515">
        <v>11</v>
      </c>
      <c r="C20" s="410">
        <v>42252</v>
      </c>
      <c r="D20" s="236" t="s">
        <v>54</v>
      </c>
      <c r="E20" s="226" t="s">
        <v>50</v>
      </c>
      <c r="F20" s="103">
        <v>1</v>
      </c>
      <c r="G20" s="103">
        <v>46</v>
      </c>
      <c r="H20" s="130">
        <f t="shared" ref="H20" si="14">F20*G20</f>
        <v>46</v>
      </c>
      <c r="I20" s="131">
        <f t="shared" ref="I20" si="15">H20*500</f>
        <v>23000</v>
      </c>
      <c r="J20" s="143"/>
      <c r="K20" s="221"/>
      <c r="L20" s="143"/>
      <c r="M20" s="241">
        <f t="shared" si="3"/>
        <v>0</v>
      </c>
      <c r="N20" s="143"/>
      <c r="O20" s="241">
        <f t="shared" si="4"/>
        <v>0</v>
      </c>
      <c r="P20" s="241">
        <f t="shared" si="6"/>
        <v>23000</v>
      </c>
      <c r="Q20" s="240"/>
    </row>
    <row r="21" spans="2:17" s="224" customFormat="1" ht="15.75">
      <c r="B21" s="517"/>
      <c r="C21" s="410">
        <v>42252</v>
      </c>
      <c r="D21" s="236" t="s">
        <v>112</v>
      </c>
      <c r="E21" s="226" t="s">
        <v>113</v>
      </c>
      <c r="F21" s="103">
        <v>1</v>
      </c>
      <c r="G21" s="103">
        <v>30</v>
      </c>
      <c r="H21" s="130">
        <f t="shared" ref="H21" si="16">F21*G21</f>
        <v>30</v>
      </c>
      <c r="I21" s="131">
        <f t="shared" ref="I21" si="17">H21*500</f>
        <v>15000</v>
      </c>
      <c r="J21" s="143"/>
      <c r="K21" s="221"/>
      <c r="L21" s="143">
        <v>2</v>
      </c>
      <c r="M21" s="241">
        <f t="shared" si="3"/>
        <v>20000</v>
      </c>
      <c r="N21" s="143"/>
      <c r="O21" s="241">
        <f t="shared" ref="O21" si="18">N21*15000</f>
        <v>0</v>
      </c>
      <c r="P21" s="241">
        <f t="shared" si="6"/>
        <v>35000</v>
      </c>
      <c r="Q21" s="240"/>
    </row>
    <row r="22" spans="2:17" s="224" customFormat="1" ht="15.75">
      <c r="B22" s="409">
        <v>12</v>
      </c>
      <c r="C22" s="394">
        <v>42253</v>
      </c>
      <c r="D22" s="243" t="s">
        <v>115</v>
      </c>
      <c r="E22" s="227" t="s">
        <v>51</v>
      </c>
      <c r="F22" s="143"/>
      <c r="G22" s="143"/>
      <c r="H22" s="130">
        <f t="shared" si="5"/>
        <v>0</v>
      </c>
      <c r="I22" s="131">
        <f t="shared" si="2"/>
        <v>0</v>
      </c>
      <c r="J22" s="143"/>
      <c r="K22" s="221"/>
      <c r="L22" s="143"/>
      <c r="M22" s="241">
        <f t="shared" si="3"/>
        <v>0</v>
      </c>
      <c r="N22" s="143"/>
      <c r="O22" s="241">
        <f t="shared" si="4"/>
        <v>0</v>
      </c>
      <c r="P22" s="241">
        <f t="shared" si="6"/>
        <v>0</v>
      </c>
      <c r="Q22" s="240"/>
    </row>
    <row r="23" spans="2:17" ht="15.75">
      <c r="B23" s="409">
        <v>13</v>
      </c>
      <c r="C23" s="410">
        <v>42254</v>
      </c>
      <c r="D23" s="236" t="s">
        <v>115</v>
      </c>
      <c r="E23" s="226" t="s">
        <v>51</v>
      </c>
      <c r="F23" s="103">
        <v>1</v>
      </c>
      <c r="G23" s="103">
        <v>46</v>
      </c>
      <c r="H23" s="130">
        <f t="shared" si="5"/>
        <v>46</v>
      </c>
      <c r="I23" s="131">
        <f t="shared" si="2"/>
        <v>23000</v>
      </c>
      <c r="J23" s="103"/>
      <c r="K23" s="129"/>
      <c r="L23" s="143"/>
      <c r="M23" s="241">
        <f t="shared" si="3"/>
        <v>0</v>
      </c>
      <c r="N23" s="143"/>
      <c r="O23" s="241">
        <f t="shared" si="4"/>
        <v>0</v>
      </c>
      <c r="P23" s="241">
        <f t="shared" si="6"/>
        <v>23000</v>
      </c>
      <c r="Q23" s="158"/>
    </row>
    <row r="24" spans="2:17" ht="15.75">
      <c r="B24" s="409">
        <v>14</v>
      </c>
      <c r="C24" s="410">
        <v>42255</v>
      </c>
      <c r="D24" s="236" t="s">
        <v>112</v>
      </c>
      <c r="E24" s="226" t="s">
        <v>113</v>
      </c>
      <c r="F24" s="103">
        <v>1</v>
      </c>
      <c r="G24" s="103">
        <v>30</v>
      </c>
      <c r="H24" s="130">
        <f t="shared" ref="H24" si="19">F24*G24</f>
        <v>30</v>
      </c>
      <c r="I24" s="131">
        <f t="shared" ref="I24" si="20">H24*500</f>
        <v>15000</v>
      </c>
      <c r="J24" s="103"/>
      <c r="K24" s="129"/>
      <c r="L24" s="143"/>
      <c r="M24" s="241">
        <f t="shared" si="3"/>
        <v>0</v>
      </c>
      <c r="N24" s="143"/>
      <c r="O24" s="241">
        <f t="shared" ref="O24:O43" si="21">N24*15000</f>
        <v>0</v>
      </c>
      <c r="P24" s="241">
        <f t="shared" si="6"/>
        <v>15000</v>
      </c>
      <c r="Q24" s="158"/>
    </row>
    <row r="25" spans="2:17" s="224" customFormat="1" ht="15.75">
      <c r="B25" s="409">
        <v>15</v>
      </c>
      <c r="C25" s="410">
        <v>42256</v>
      </c>
      <c r="D25" s="243" t="s">
        <v>115</v>
      </c>
      <c r="E25" s="227" t="s">
        <v>51</v>
      </c>
      <c r="F25" s="143"/>
      <c r="G25" s="143"/>
      <c r="H25" s="130">
        <f t="shared" ref="H25:H42" si="22">F25*G25</f>
        <v>0</v>
      </c>
      <c r="I25" s="131">
        <f t="shared" ref="I25:I42" si="23">H25*500</f>
        <v>0</v>
      </c>
      <c r="J25" s="143"/>
      <c r="K25" s="221"/>
      <c r="L25" s="143"/>
      <c r="M25" s="241">
        <f t="shared" si="3"/>
        <v>0</v>
      </c>
      <c r="N25" s="143"/>
      <c r="O25" s="241">
        <f t="shared" si="21"/>
        <v>0</v>
      </c>
      <c r="P25" s="241">
        <f t="shared" si="6"/>
        <v>0</v>
      </c>
      <c r="Q25" s="240"/>
    </row>
    <row r="26" spans="2:17" s="224" customFormat="1" ht="15.75">
      <c r="B26" s="409">
        <v>16</v>
      </c>
      <c r="C26" s="410">
        <v>42257</v>
      </c>
      <c r="D26" s="243" t="s">
        <v>182</v>
      </c>
      <c r="E26" s="227" t="s">
        <v>51</v>
      </c>
      <c r="F26" s="143">
        <v>4</v>
      </c>
      <c r="G26" s="143">
        <v>2</v>
      </c>
      <c r="H26" s="130">
        <f t="shared" si="22"/>
        <v>8</v>
      </c>
      <c r="I26" s="131">
        <f t="shared" si="23"/>
        <v>4000</v>
      </c>
      <c r="J26" s="143"/>
      <c r="K26" s="221"/>
      <c r="L26" s="143">
        <v>3</v>
      </c>
      <c r="M26" s="241">
        <f t="shared" si="3"/>
        <v>30000</v>
      </c>
      <c r="N26" s="143"/>
      <c r="O26" s="241">
        <f t="shared" si="21"/>
        <v>0</v>
      </c>
      <c r="P26" s="241">
        <f t="shared" si="6"/>
        <v>34000</v>
      </c>
      <c r="Q26" s="240"/>
    </row>
    <row r="27" spans="2:17" s="224" customFormat="1" ht="15.75">
      <c r="B27" s="409">
        <v>17</v>
      </c>
      <c r="C27" s="410">
        <v>42258</v>
      </c>
      <c r="D27" s="243" t="s">
        <v>115</v>
      </c>
      <c r="E27" s="227" t="s">
        <v>51</v>
      </c>
      <c r="F27" s="143"/>
      <c r="G27" s="143"/>
      <c r="H27" s="130">
        <f t="shared" si="22"/>
        <v>0</v>
      </c>
      <c r="I27" s="131">
        <f t="shared" si="23"/>
        <v>0</v>
      </c>
      <c r="J27" s="143"/>
      <c r="K27" s="221"/>
      <c r="L27" s="143"/>
      <c r="M27" s="241">
        <f t="shared" si="3"/>
        <v>0</v>
      </c>
      <c r="N27" s="143"/>
      <c r="O27" s="241">
        <f t="shared" si="21"/>
        <v>0</v>
      </c>
      <c r="P27" s="241">
        <f t="shared" si="6"/>
        <v>0</v>
      </c>
      <c r="Q27" s="240"/>
    </row>
    <row r="28" spans="2:17" s="224" customFormat="1" ht="15.75">
      <c r="B28" s="409">
        <v>18</v>
      </c>
      <c r="C28" s="410">
        <v>42259</v>
      </c>
      <c r="D28" s="243" t="s">
        <v>54</v>
      </c>
      <c r="E28" s="227" t="s">
        <v>50</v>
      </c>
      <c r="F28" s="143">
        <v>2</v>
      </c>
      <c r="G28" s="143">
        <v>46</v>
      </c>
      <c r="H28" s="130">
        <f t="shared" si="22"/>
        <v>92</v>
      </c>
      <c r="I28" s="131">
        <f t="shared" si="23"/>
        <v>46000</v>
      </c>
      <c r="J28" s="143"/>
      <c r="K28" s="221"/>
      <c r="L28" s="143">
        <v>4</v>
      </c>
      <c r="M28" s="241">
        <f t="shared" si="3"/>
        <v>40000</v>
      </c>
      <c r="N28" s="143"/>
      <c r="O28" s="241">
        <f t="shared" si="21"/>
        <v>0</v>
      </c>
      <c r="P28" s="241">
        <f t="shared" si="6"/>
        <v>86000</v>
      </c>
      <c r="Q28" s="240"/>
    </row>
    <row r="29" spans="2:17" s="224" customFormat="1" ht="15.75">
      <c r="B29" s="409">
        <v>19</v>
      </c>
      <c r="C29" s="394">
        <v>42260</v>
      </c>
      <c r="D29" s="243" t="s">
        <v>115</v>
      </c>
      <c r="E29" s="227" t="s">
        <v>51</v>
      </c>
      <c r="F29" s="143"/>
      <c r="G29" s="143"/>
      <c r="H29" s="130">
        <f t="shared" si="22"/>
        <v>0</v>
      </c>
      <c r="I29" s="131">
        <f t="shared" si="23"/>
        <v>0</v>
      </c>
      <c r="J29" s="143"/>
      <c r="K29" s="221"/>
      <c r="L29" s="143"/>
      <c r="M29" s="241">
        <f t="shared" si="3"/>
        <v>0</v>
      </c>
      <c r="N29" s="143"/>
      <c r="O29" s="241">
        <f t="shared" si="21"/>
        <v>0</v>
      </c>
      <c r="P29" s="241">
        <f t="shared" si="6"/>
        <v>0</v>
      </c>
      <c r="Q29" s="240"/>
    </row>
    <row r="30" spans="2:17" ht="15.75">
      <c r="B30" s="409">
        <v>20</v>
      </c>
      <c r="C30" s="410">
        <v>42261</v>
      </c>
      <c r="D30" s="236" t="s">
        <v>53</v>
      </c>
      <c r="E30" s="226" t="s">
        <v>113</v>
      </c>
      <c r="F30" s="103">
        <v>2</v>
      </c>
      <c r="G30" s="103">
        <v>46</v>
      </c>
      <c r="H30" s="130">
        <f t="shared" si="22"/>
        <v>92</v>
      </c>
      <c r="I30" s="131">
        <f t="shared" si="23"/>
        <v>46000</v>
      </c>
      <c r="J30" s="103"/>
      <c r="K30" s="129"/>
      <c r="L30" s="143"/>
      <c r="M30" s="241">
        <f t="shared" si="3"/>
        <v>0</v>
      </c>
      <c r="N30" s="143"/>
      <c r="O30" s="241">
        <f t="shared" si="21"/>
        <v>0</v>
      </c>
      <c r="P30" s="241">
        <f t="shared" si="6"/>
        <v>46000</v>
      </c>
      <c r="Q30" s="158"/>
    </row>
    <row r="31" spans="2:17" ht="15.75">
      <c r="B31" s="515">
        <v>21</v>
      </c>
      <c r="C31" s="410">
        <v>42262</v>
      </c>
      <c r="D31" s="236" t="s">
        <v>54</v>
      </c>
      <c r="E31" s="226" t="s">
        <v>50</v>
      </c>
      <c r="F31" s="103">
        <v>1</v>
      </c>
      <c r="G31" s="103">
        <v>46</v>
      </c>
      <c r="H31" s="130">
        <f t="shared" si="22"/>
        <v>46</v>
      </c>
      <c r="I31" s="131">
        <f t="shared" si="23"/>
        <v>23000</v>
      </c>
      <c r="J31" s="103"/>
      <c r="K31" s="129"/>
      <c r="L31" s="143">
        <v>3</v>
      </c>
      <c r="M31" s="241">
        <f t="shared" si="3"/>
        <v>30000</v>
      </c>
      <c r="N31" s="143"/>
      <c r="O31" s="241">
        <f t="shared" si="21"/>
        <v>0</v>
      </c>
      <c r="P31" s="241">
        <f t="shared" si="6"/>
        <v>53000</v>
      </c>
      <c r="Q31" s="158"/>
    </row>
    <row r="32" spans="2:17" ht="15.75">
      <c r="B32" s="517"/>
      <c r="C32" s="410">
        <v>42262</v>
      </c>
      <c r="D32" s="236" t="s">
        <v>112</v>
      </c>
      <c r="E32" s="226" t="s">
        <v>113</v>
      </c>
      <c r="F32" s="103">
        <v>1</v>
      </c>
      <c r="G32" s="103">
        <v>30</v>
      </c>
      <c r="H32" s="130">
        <f t="shared" si="22"/>
        <v>30</v>
      </c>
      <c r="I32" s="131">
        <f t="shared" si="23"/>
        <v>15000</v>
      </c>
      <c r="J32" s="103"/>
      <c r="K32" s="129"/>
      <c r="L32" s="143"/>
      <c r="M32" s="241">
        <f t="shared" si="3"/>
        <v>0</v>
      </c>
      <c r="N32" s="143"/>
      <c r="O32" s="241">
        <f t="shared" si="21"/>
        <v>0</v>
      </c>
      <c r="P32" s="241">
        <f t="shared" si="6"/>
        <v>15000</v>
      </c>
      <c r="Q32" s="158"/>
    </row>
    <row r="33" spans="2:17" ht="15.75">
      <c r="B33" s="409">
        <v>22</v>
      </c>
      <c r="C33" s="410">
        <v>42263</v>
      </c>
      <c r="D33" s="236" t="s">
        <v>112</v>
      </c>
      <c r="E33" s="226" t="s">
        <v>113</v>
      </c>
      <c r="F33" s="103">
        <v>3</v>
      </c>
      <c r="G33" s="103">
        <v>30</v>
      </c>
      <c r="H33" s="130">
        <f t="shared" si="22"/>
        <v>90</v>
      </c>
      <c r="I33" s="131">
        <f t="shared" si="23"/>
        <v>45000</v>
      </c>
      <c r="J33" s="103"/>
      <c r="K33" s="129"/>
      <c r="L33" s="143"/>
      <c r="M33" s="241">
        <f t="shared" si="3"/>
        <v>0</v>
      </c>
      <c r="N33" s="143"/>
      <c r="O33" s="241">
        <f t="shared" si="21"/>
        <v>0</v>
      </c>
      <c r="P33" s="241">
        <f t="shared" si="6"/>
        <v>45000</v>
      </c>
      <c r="Q33" s="158"/>
    </row>
    <row r="34" spans="2:17" ht="15.75">
      <c r="B34" s="409">
        <v>23</v>
      </c>
      <c r="C34" s="410">
        <v>42264</v>
      </c>
      <c r="D34" s="236" t="s">
        <v>112</v>
      </c>
      <c r="E34" s="226" t="s">
        <v>113</v>
      </c>
      <c r="F34" s="103">
        <v>3</v>
      </c>
      <c r="G34" s="103">
        <v>30</v>
      </c>
      <c r="H34" s="130">
        <f t="shared" si="22"/>
        <v>90</v>
      </c>
      <c r="I34" s="131">
        <f t="shared" si="23"/>
        <v>45000</v>
      </c>
      <c r="J34" s="103"/>
      <c r="K34" s="129"/>
      <c r="L34" s="143">
        <v>2</v>
      </c>
      <c r="M34" s="241">
        <f t="shared" si="3"/>
        <v>20000</v>
      </c>
      <c r="N34" s="143"/>
      <c r="O34" s="241">
        <f t="shared" si="21"/>
        <v>0</v>
      </c>
      <c r="P34" s="241">
        <f t="shared" si="6"/>
        <v>65000</v>
      </c>
      <c r="Q34" s="158"/>
    </row>
    <row r="35" spans="2:17" ht="15.75">
      <c r="B35" s="515">
        <v>24</v>
      </c>
      <c r="C35" s="410">
        <v>42265</v>
      </c>
      <c r="D35" s="236" t="s">
        <v>112</v>
      </c>
      <c r="E35" s="226" t="s">
        <v>113</v>
      </c>
      <c r="F35" s="103">
        <v>1</v>
      </c>
      <c r="G35" s="103">
        <v>30</v>
      </c>
      <c r="H35" s="130">
        <f t="shared" si="22"/>
        <v>30</v>
      </c>
      <c r="I35" s="131">
        <f t="shared" si="23"/>
        <v>15000</v>
      </c>
      <c r="J35" s="103"/>
      <c r="K35" s="129"/>
      <c r="L35" s="143"/>
      <c r="M35" s="241">
        <f t="shared" si="3"/>
        <v>0</v>
      </c>
      <c r="N35" s="143"/>
      <c r="O35" s="241">
        <f t="shared" si="21"/>
        <v>0</v>
      </c>
      <c r="P35" s="241">
        <f t="shared" si="6"/>
        <v>15000</v>
      </c>
      <c r="Q35" s="158"/>
    </row>
    <row r="36" spans="2:17" ht="15.75">
      <c r="B36" s="517"/>
      <c r="C36" s="410">
        <v>42265</v>
      </c>
      <c r="D36" s="236" t="s">
        <v>53</v>
      </c>
      <c r="E36" s="226" t="s">
        <v>113</v>
      </c>
      <c r="F36" s="103">
        <v>1</v>
      </c>
      <c r="G36" s="103">
        <v>46</v>
      </c>
      <c r="H36" s="130">
        <f t="shared" si="22"/>
        <v>46</v>
      </c>
      <c r="I36" s="131">
        <f t="shared" si="23"/>
        <v>23000</v>
      </c>
      <c r="J36" s="103"/>
      <c r="K36" s="129"/>
      <c r="L36" s="143"/>
      <c r="M36" s="241">
        <f t="shared" si="3"/>
        <v>0</v>
      </c>
      <c r="N36" s="143"/>
      <c r="O36" s="241">
        <f t="shared" si="21"/>
        <v>0</v>
      </c>
      <c r="P36" s="241">
        <f t="shared" si="6"/>
        <v>23000</v>
      </c>
      <c r="Q36" s="158"/>
    </row>
    <row r="37" spans="2:17" ht="15.75">
      <c r="B37" s="409">
        <v>25</v>
      </c>
      <c r="C37" s="410">
        <v>42266</v>
      </c>
      <c r="D37" s="236" t="s">
        <v>112</v>
      </c>
      <c r="E37" s="226" t="s">
        <v>113</v>
      </c>
      <c r="F37" s="103">
        <v>1</v>
      </c>
      <c r="G37" s="103">
        <v>30</v>
      </c>
      <c r="H37" s="130">
        <f t="shared" si="22"/>
        <v>30</v>
      </c>
      <c r="I37" s="131">
        <f t="shared" si="23"/>
        <v>15000</v>
      </c>
      <c r="J37" s="143"/>
      <c r="K37" s="221"/>
      <c r="L37" s="143"/>
      <c r="M37" s="241">
        <f t="shared" si="3"/>
        <v>0</v>
      </c>
      <c r="N37" s="143"/>
      <c r="O37" s="241">
        <f t="shared" si="21"/>
        <v>0</v>
      </c>
      <c r="P37" s="241">
        <f t="shared" si="6"/>
        <v>15000</v>
      </c>
      <c r="Q37" s="240"/>
    </row>
    <row r="38" spans="2:17" ht="15.75">
      <c r="B38" s="409">
        <v>26</v>
      </c>
      <c r="C38" s="394">
        <v>42267</v>
      </c>
      <c r="D38" s="236" t="s">
        <v>53</v>
      </c>
      <c r="E38" s="226" t="s">
        <v>113</v>
      </c>
      <c r="F38" s="103">
        <v>2</v>
      </c>
      <c r="G38" s="103">
        <v>46</v>
      </c>
      <c r="H38" s="130">
        <f t="shared" si="22"/>
        <v>92</v>
      </c>
      <c r="I38" s="131">
        <f t="shared" si="23"/>
        <v>46000</v>
      </c>
      <c r="J38" s="143"/>
      <c r="K38" s="221"/>
      <c r="L38" s="143">
        <v>5</v>
      </c>
      <c r="M38" s="241">
        <f t="shared" si="3"/>
        <v>50000</v>
      </c>
      <c r="N38" s="143"/>
      <c r="O38" s="241">
        <f t="shared" si="21"/>
        <v>0</v>
      </c>
      <c r="P38" s="241">
        <f t="shared" si="6"/>
        <v>96000</v>
      </c>
      <c r="Q38" s="240"/>
    </row>
    <row r="39" spans="2:17" ht="15.75">
      <c r="B39" s="409">
        <v>27</v>
      </c>
      <c r="C39" s="410">
        <v>42268</v>
      </c>
      <c r="D39" s="236" t="s">
        <v>53</v>
      </c>
      <c r="E39" s="226" t="s">
        <v>113</v>
      </c>
      <c r="F39" s="103">
        <v>2</v>
      </c>
      <c r="G39" s="103">
        <v>46</v>
      </c>
      <c r="H39" s="130">
        <f t="shared" si="22"/>
        <v>92</v>
      </c>
      <c r="I39" s="131">
        <f t="shared" si="23"/>
        <v>46000</v>
      </c>
      <c r="J39" s="103"/>
      <c r="K39" s="129"/>
      <c r="L39" s="143"/>
      <c r="M39" s="241">
        <f t="shared" si="3"/>
        <v>0</v>
      </c>
      <c r="N39" s="143"/>
      <c r="O39" s="241">
        <f t="shared" si="21"/>
        <v>0</v>
      </c>
      <c r="P39" s="241">
        <f t="shared" si="6"/>
        <v>46000</v>
      </c>
      <c r="Q39" s="158"/>
    </row>
    <row r="40" spans="2:17" ht="15.75">
      <c r="B40" s="409">
        <v>28</v>
      </c>
      <c r="C40" s="410">
        <v>42269</v>
      </c>
      <c r="D40" s="487" t="s">
        <v>52</v>
      </c>
      <c r="E40" s="227" t="s">
        <v>51</v>
      </c>
      <c r="F40" s="143"/>
      <c r="G40" s="103"/>
      <c r="H40" s="130">
        <f t="shared" si="22"/>
        <v>0</v>
      </c>
      <c r="I40" s="131">
        <f t="shared" si="23"/>
        <v>0</v>
      </c>
      <c r="J40" s="103"/>
      <c r="K40" s="129"/>
      <c r="L40" s="143"/>
      <c r="M40" s="241">
        <f t="shared" si="3"/>
        <v>0</v>
      </c>
      <c r="N40" s="143"/>
      <c r="O40" s="241">
        <f t="shared" si="21"/>
        <v>0</v>
      </c>
      <c r="P40" s="241">
        <f t="shared" si="6"/>
        <v>0</v>
      </c>
      <c r="Q40" s="158"/>
    </row>
    <row r="41" spans="2:17" ht="15.75">
      <c r="B41" s="409">
        <v>29</v>
      </c>
      <c r="C41" s="410">
        <v>42270</v>
      </c>
      <c r="D41" s="236" t="s">
        <v>53</v>
      </c>
      <c r="E41" s="226" t="s">
        <v>113</v>
      </c>
      <c r="F41" s="103">
        <v>2</v>
      </c>
      <c r="G41" s="103">
        <v>46</v>
      </c>
      <c r="H41" s="130">
        <f t="shared" si="22"/>
        <v>92</v>
      </c>
      <c r="I41" s="131">
        <f t="shared" si="23"/>
        <v>46000</v>
      </c>
      <c r="J41" s="103"/>
      <c r="K41" s="129"/>
      <c r="L41" s="143"/>
      <c r="M41" s="241">
        <f t="shared" si="3"/>
        <v>0</v>
      </c>
      <c r="N41" s="143"/>
      <c r="O41" s="241">
        <f t="shared" si="21"/>
        <v>0</v>
      </c>
      <c r="P41" s="241">
        <f t="shared" si="6"/>
        <v>46000</v>
      </c>
      <c r="Q41" s="158"/>
    </row>
    <row r="42" spans="2:17" ht="15.75">
      <c r="B42" s="409">
        <v>30</v>
      </c>
      <c r="C42" s="413">
        <v>42271</v>
      </c>
      <c r="D42" s="231" t="s">
        <v>206</v>
      </c>
      <c r="E42" s="103"/>
      <c r="F42" s="103"/>
      <c r="G42" s="103"/>
      <c r="H42" s="130">
        <f t="shared" si="22"/>
        <v>0</v>
      </c>
      <c r="I42" s="131">
        <f t="shared" si="23"/>
        <v>0</v>
      </c>
      <c r="J42" s="103"/>
      <c r="K42" s="129"/>
      <c r="L42" s="143"/>
      <c r="M42" s="241">
        <f t="shared" si="3"/>
        <v>0</v>
      </c>
      <c r="N42" s="143"/>
      <c r="O42" s="241">
        <f t="shared" si="21"/>
        <v>0</v>
      </c>
      <c r="P42" s="241">
        <f t="shared" si="6"/>
        <v>0</v>
      </c>
      <c r="Q42" s="158"/>
    </row>
    <row r="43" spans="2:17" ht="16.5" thickBot="1">
      <c r="B43" s="414">
        <v>31</v>
      </c>
      <c r="C43" s="415">
        <v>42272</v>
      </c>
      <c r="D43" s="484" t="s">
        <v>206</v>
      </c>
      <c r="E43" s="267"/>
      <c r="F43" s="267"/>
      <c r="G43" s="267"/>
      <c r="H43" s="214">
        <f t="shared" si="5"/>
        <v>0</v>
      </c>
      <c r="I43" s="215">
        <f>H43*500</f>
        <v>0</v>
      </c>
      <c r="J43" s="247"/>
      <c r="K43" s="270"/>
      <c r="L43" s="247"/>
      <c r="M43" s="280">
        <f t="shared" si="3"/>
        <v>0</v>
      </c>
      <c r="N43" s="247"/>
      <c r="O43" s="280">
        <f t="shared" si="21"/>
        <v>0</v>
      </c>
      <c r="P43" s="280">
        <f t="shared" si="6"/>
        <v>0</v>
      </c>
      <c r="Q43" s="475"/>
    </row>
    <row r="44" spans="2:17" ht="15.75" thickTop="1"/>
  </sheetData>
  <mergeCells count="7">
    <mergeCell ref="B31:B32"/>
    <mergeCell ref="B35:B36"/>
    <mergeCell ref="B1:Q1"/>
    <mergeCell ref="B2:D2"/>
    <mergeCell ref="B4:D4"/>
    <mergeCell ref="B15:B16"/>
    <mergeCell ref="B20:B21"/>
  </mergeCells>
  <printOptions horizontalCentered="1"/>
  <pageMargins left="0.45" right="0.45" top="0.5" bottom="0.5" header="0.3" footer="0.3"/>
  <pageSetup paperSize="9" scale="70" orientation="landscape" horizontalDpi="4294967292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B1:Q49"/>
  <sheetViews>
    <sheetView workbookViewId="0">
      <selection activeCell="T16" sqref="T16:T17"/>
    </sheetView>
  </sheetViews>
  <sheetFormatPr defaultRowHeight="15"/>
  <cols>
    <col min="2" max="2" width="5.140625" customWidth="1"/>
    <col min="4" max="4" width="37.5703125" customWidth="1"/>
    <col min="9" max="9" width="12.85546875" customWidth="1"/>
    <col min="10" max="10" width="11.5703125" customWidth="1"/>
    <col min="11" max="11" width="9.5703125" bestFit="1" customWidth="1"/>
    <col min="12" max="12" width="11.28515625" customWidth="1"/>
    <col min="13" max="13" width="12.85546875" customWidth="1"/>
    <col min="15" max="15" width="12.5703125" customWidth="1"/>
    <col min="16" max="16" width="16.42578125" customWidth="1"/>
    <col min="17" max="17" width="10.140625" customWidth="1"/>
  </cols>
  <sheetData>
    <row r="1" spans="2:17">
      <c r="B1" s="547" t="s">
        <v>14</v>
      </c>
      <c r="C1" s="547"/>
      <c r="D1" s="547"/>
      <c r="E1" s="547"/>
      <c r="F1" s="547"/>
      <c r="G1" s="547"/>
      <c r="H1" s="547"/>
      <c r="I1" s="547"/>
      <c r="J1" s="547"/>
      <c r="K1" s="548"/>
      <c r="L1" s="547"/>
      <c r="M1" s="548"/>
      <c r="N1" s="549"/>
      <c r="O1" s="548"/>
      <c r="P1" s="548"/>
      <c r="Q1" s="547"/>
    </row>
    <row r="2" spans="2:17">
      <c r="B2" s="550" t="s">
        <v>75</v>
      </c>
      <c r="C2" s="550"/>
      <c r="D2" s="550"/>
      <c r="E2" s="79"/>
      <c r="F2" s="79"/>
      <c r="G2" s="79"/>
      <c r="H2" s="79"/>
      <c r="I2" s="80"/>
      <c r="J2" s="79"/>
      <c r="K2" s="80"/>
      <c r="L2" s="81"/>
      <c r="M2" s="80"/>
      <c r="N2" s="81"/>
      <c r="O2" s="80"/>
      <c r="P2" s="80"/>
      <c r="Q2" s="79"/>
    </row>
    <row r="3" spans="2:17">
      <c r="B3" s="82" t="s">
        <v>76</v>
      </c>
      <c r="C3" s="82"/>
      <c r="D3" s="82"/>
      <c r="E3" s="79"/>
      <c r="F3" s="79"/>
      <c r="G3" s="79"/>
      <c r="H3" s="79"/>
      <c r="I3" s="80"/>
      <c r="J3" s="79"/>
      <c r="K3" s="80"/>
      <c r="L3" s="81"/>
      <c r="M3" s="80"/>
      <c r="N3" s="81"/>
      <c r="O3" s="80"/>
      <c r="P3" s="80"/>
      <c r="Q3" s="79"/>
    </row>
    <row r="4" spans="2:17">
      <c r="B4" s="550" t="s">
        <v>40</v>
      </c>
      <c r="C4" s="550"/>
      <c r="D4" s="550"/>
      <c r="E4" s="79"/>
      <c r="F4" s="79"/>
      <c r="G4" s="79"/>
      <c r="H4" s="79"/>
      <c r="I4" s="80"/>
      <c r="J4" s="79"/>
      <c r="K4" s="80"/>
      <c r="L4" s="81"/>
      <c r="M4" s="80"/>
      <c r="N4" s="81"/>
      <c r="O4" s="80"/>
      <c r="P4" s="80"/>
      <c r="Q4" s="79"/>
    </row>
    <row r="5" spans="2:17" ht="15.75" thickBot="1">
      <c r="B5" s="360" t="s">
        <v>71</v>
      </c>
      <c r="C5" s="361"/>
      <c r="D5" s="304" t="s">
        <v>110</v>
      </c>
      <c r="E5" s="79"/>
      <c r="F5" s="79"/>
      <c r="G5" s="79"/>
      <c r="H5" s="79"/>
      <c r="I5" s="80"/>
      <c r="J5" s="79"/>
      <c r="K5" s="80"/>
      <c r="L5" s="81"/>
      <c r="M5" s="80"/>
      <c r="N5" s="81"/>
      <c r="O5" s="80"/>
      <c r="P5" s="83"/>
      <c r="Q5" s="79"/>
    </row>
    <row r="6" spans="2:17" ht="45.75" thickBot="1">
      <c r="B6" s="84" t="s">
        <v>1</v>
      </c>
      <c r="C6" s="84" t="s">
        <v>2</v>
      </c>
      <c r="D6" s="85" t="s">
        <v>3</v>
      </c>
      <c r="E6" s="84" t="s">
        <v>4</v>
      </c>
      <c r="F6" s="84" t="s">
        <v>18</v>
      </c>
      <c r="G6" s="86" t="s">
        <v>19</v>
      </c>
      <c r="H6" s="84" t="s">
        <v>20</v>
      </c>
      <c r="I6" s="87" t="s">
        <v>8</v>
      </c>
      <c r="J6" s="84" t="s">
        <v>9</v>
      </c>
      <c r="K6" s="87" t="s">
        <v>10</v>
      </c>
      <c r="L6" s="86" t="s">
        <v>21</v>
      </c>
      <c r="M6" s="87" t="s">
        <v>22</v>
      </c>
      <c r="N6" s="86" t="s">
        <v>23</v>
      </c>
      <c r="O6" s="87" t="s">
        <v>24</v>
      </c>
      <c r="P6" s="87" t="s">
        <v>11</v>
      </c>
      <c r="Q6" s="84" t="s">
        <v>12</v>
      </c>
    </row>
    <row r="7" spans="2:17" ht="15.75" thickBot="1">
      <c r="B7" s="88">
        <v>1</v>
      </c>
      <c r="C7" s="88">
        <v>2</v>
      </c>
      <c r="D7" s="88">
        <v>3</v>
      </c>
      <c r="E7" s="88">
        <v>4</v>
      </c>
      <c r="F7" s="88">
        <v>5</v>
      </c>
      <c r="G7" s="89">
        <v>6</v>
      </c>
      <c r="H7" s="88" t="s">
        <v>26</v>
      </c>
      <c r="I7" s="90" t="s">
        <v>44</v>
      </c>
      <c r="J7" s="88">
        <v>9</v>
      </c>
      <c r="K7" s="89">
        <v>10</v>
      </c>
      <c r="L7" s="89">
        <v>11</v>
      </c>
      <c r="M7" s="90" t="s">
        <v>27</v>
      </c>
      <c r="N7" s="89">
        <v>13</v>
      </c>
      <c r="O7" s="90" t="s">
        <v>28</v>
      </c>
      <c r="P7" s="90" t="s">
        <v>29</v>
      </c>
      <c r="Q7" s="88">
        <v>17</v>
      </c>
    </row>
    <row r="8" spans="2:17" ht="16.5" thickBot="1">
      <c r="B8" s="207"/>
      <c r="C8" s="207"/>
      <c r="D8" s="207"/>
      <c r="E8" s="207"/>
      <c r="F8" s="456">
        <f>SUM(F9:F48)</f>
        <v>49</v>
      </c>
      <c r="G8" s="457"/>
      <c r="H8" s="456">
        <f>SUM(H9:H48)</f>
        <v>1702</v>
      </c>
      <c r="I8" s="458">
        <f>SUM(I9:I48)</f>
        <v>851000</v>
      </c>
      <c r="J8" s="459"/>
      <c r="K8" s="458">
        <f t="shared" ref="K8:P8" si="0">SUM(K9:K48)</f>
        <v>62600</v>
      </c>
      <c r="L8" s="456">
        <f t="shared" si="0"/>
        <v>34</v>
      </c>
      <c r="M8" s="458">
        <f t="shared" si="0"/>
        <v>340000</v>
      </c>
      <c r="N8" s="456">
        <f t="shared" si="0"/>
        <v>3</v>
      </c>
      <c r="O8" s="458">
        <f t="shared" si="0"/>
        <v>45000</v>
      </c>
      <c r="P8" s="510">
        <f t="shared" si="0"/>
        <v>1298600</v>
      </c>
      <c r="Q8" s="207"/>
    </row>
    <row r="9" spans="2:17" ht="16.5" thickTop="1">
      <c r="B9" s="408">
        <v>1</v>
      </c>
      <c r="C9" s="473">
        <v>42242</v>
      </c>
      <c r="D9" s="237" t="s">
        <v>119</v>
      </c>
      <c r="E9" s="167" t="s">
        <v>113</v>
      </c>
      <c r="F9" s="168">
        <v>2</v>
      </c>
      <c r="G9" s="168">
        <v>30</v>
      </c>
      <c r="H9" s="209">
        <f>F9*G9</f>
        <v>60</v>
      </c>
      <c r="I9" s="210">
        <f>H9*500</f>
        <v>30000</v>
      </c>
      <c r="J9" s="168"/>
      <c r="K9" s="171"/>
      <c r="L9" s="194"/>
      <c r="M9" s="211">
        <f>L9*10000</f>
        <v>0</v>
      </c>
      <c r="N9" s="194"/>
      <c r="O9" s="211">
        <f>N9*15000</f>
        <v>0</v>
      </c>
      <c r="P9" s="211">
        <f>I9+K9+M9+O9</f>
        <v>30000</v>
      </c>
      <c r="Q9" s="174"/>
    </row>
    <row r="10" spans="2:17" ht="15.75">
      <c r="B10" s="409">
        <v>2</v>
      </c>
      <c r="C10" s="410">
        <v>42243</v>
      </c>
      <c r="D10" s="236" t="s">
        <v>53</v>
      </c>
      <c r="E10" s="226" t="s">
        <v>50</v>
      </c>
      <c r="F10" s="103">
        <v>1</v>
      </c>
      <c r="G10" s="103">
        <v>46</v>
      </c>
      <c r="H10" s="130">
        <f>F10*G10</f>
        <v>46</v>
      </c>
      <c r="I10" s="131">
        <f>H10*500</f>
        <v>23000</v>
      </c>
      <c r="J10" s="103"/>
      <c r="K10" s="129"/>
      <c r="L10" s="143">
        <v>2</v>
      </c>
      <c r="M10" s="91">
        <f>L10*10000</f>
        <v>20000</v>
      </c>
      <c r="N10" s="143"/>
      <c r="O10" s="91">
        <f>N10*15000</f>
        <v>0</v>
      </c>
      <c r="P10" s="91">
        <f>I10+K10+M10+O10</f>
        <v>43000</v>
      </c>
      <c r="Q10" s="158"/>
    </row>
    <row r="11" spans="2:17" ht="15.75">
      <c r="B11" s="409">
        <v>3</v>
      </c>
      <c r="C11" s="410">
        <v>42244</v>
      </c>
      <c r="D11" s="236" t="s">
        <v>112</v>
      </c>
      <c r="E11" s="226" t="s">
        <v>113</v>
      </c>
      <c r="F11" s="103">
        <v>1</v>
      </c>
      <c r="G11" s="103">
        <v>30</v>
      </c>
      <c r="H11" s="130">
        <f t="shared" ref="H11:H48" si="1">F11*G11</f>
        <v>30</v>
      </c>
      <c r="I11" s="131">
        <f t="shared" ref="I11:I48" si="2">H11*500</f>
        <v>15000</v>
      </c>
      <c r="J11" s="103"/>
      <c r="K11" s="129"/>
      <c r="L11" s="143"/>
      <c r="M11" s="91">
        <f t="shared" ref="M11:M48" si="3">L11*10000</f>
        <v>0</v>
      </c>
      <c r="N11" s="143"/>
      <c r="O11" s="91">
        <f t="shared" ref="O11:O48" si="4">N11*15000</f>
        <v>0</v>
      </c>
      <c r="P11" s="91">
        <f t="shared" ref="P11:P48" si="5">I11+K11+M11+O11</f>
        <v>15000</v>
      </c>
      <c r="Q11" s="158"/>
    </row>
    <row r="12" spans="2:17" ht="15.75">
      <c r="B12" s="409">
        <v>4</v>
      </c>
      <c r="C12" s="410">
        <v>42245</v>
      </c>
      <c r="D12" s="236" t="s">
        <v>118</v>
      </c>
      <c r="E12" s="226" t="s">
        <v>113</v>
      </c>
      <c r="F12" s="103">
        <v>2</v>
      </c>
      <c r="G12" s="103">
        <v>30</v>
      </c>
      <c r="H12" s="130">
        <f t="shared" si="1"/>
        <v>60</v>
      </c>
      <c r="I12" s="131">
        <f t="shared" si="2"/>
        <v>30000</v>
      </c>
      <c r="J12" s="103"/>
      <c r="K12" s="129"/>
      <c r="L12" s="143">
        <v>1</v>
      </c>
      <c r="M12" s="91">
        <f t="shared" si="3"/>
        <v>10000</v>
      </c>
      <c r="N12" s="143"/>
      <c r="O12" s="91">
        <f t="shared" si="4"/>
        <v>0</v>
      </c>
      <c r="P12" s="91">
        <f t="shared" si="5"/>
        <v>40000</v>
      </c>
      <c r="Q12" s="158"/>
    </row>
    <row r="13" spans="2:17" ht="15.75">
      <c r="B13" s="409">
        <v>5</v>
      </c>
      <c r="C13" s="394">
        <v>42246</v>
      </c>
      <c r="D13" s="431" t="s">
        <v>120</v>
      </c>
      <c r="E13" s="432" t="s">
        <v>51</v>
      </c>
      <c r="F13" s="103"/>
      <c r="G13" s="103"/>
      <c r="H13" s="130">
        <f t="shared" si="1"/>
        <v>0</v>
      </c>
      <c r="I13" s="131">
        <f t="shared" si="2"/>
        <v>0</v>
      </c>
      <c r="J13" s="103"/>
      <c r="K13" s="129"/>
      <c r="L13" s="143"/>
      <c r="M13" s="91">
        <f t="shared" si="3"/>
        <v>0</v>
      </c>
      <c r="N13" s="143"/>
      <c r="O13" s="91">
        <f t="shared" si="4"/>
        <v>0</v>
      </c>
      <c r="P13" s="91">
        <f t="shared" si="5"/>
        <v>0</v>
      </c>
      <c r="Q13" s="158"/>
    </row>
    <row r="14" spans="2:17" ht="15.75">
      <c r="B14" s="409">
        <v>6</v>
      </c>
      <c r="C14" s="410">
        <v>42247</v>
      </c>
      <c r="D14" s="236" t="s">
        <v>118</v>
      </c>
      <c r="E14" s="226" t="s">
        <v>113</v>
      </c>
      <c r="F14" s="103">
        <v>1</v>
      </c>
      <c r="G14" s="103">
        <v>30</v>
      </c>
      <c r="H14" s="130">
        <f>F14*G14</f>
        <v>30</v>
      </c>
      <c r="I14" s="131">
        <f>H14*500</f>
        <v>15000</v>
      </c>
      <c r="J14" s="103"/>
      <c r="K14" s="129"/>
      <c r="L14" s="143"/>
      <c r="M14" s="91">
        <f t="shared" si="3"/>
        <v>0</v>
      </c>
      <c r="N14" s="143"/>
      <c r="O14" s="91">
        <f t="shared" si="4"/>
        <v>0</v>
      </c>
      <c r="P14" s="91">
        <f t="shared" si="5"/>
        <v>15000</v>
      </c>
      <c r="Q14" s="158"/>
    </row>
    <row r="15" spans="2:17" ht="15.75">
      <c r="B15" s="515">
        <v>7</v>
      </c>
      <c r="C15" s="410">
        <v>42248</v>
      </c>
      <c r="D15" s="236" t="s">
        <v>54</v>
      </c>
      <c r="E15" s="226" t="s">
        <v>50</v>
      </c>
      <c r="F15" s="103">
        <v>1</v>
      </c>
      <c r="G15" s="103">
        <v>46</v>
      </c>
      <c r="H15" s="130">
        <f t="shared" si="1"/>
        <v>46</v>
      </c>
      <c r="I15" s="131">
        <f t="shared" si="2"/>
        <v>23000</v>
      </c>
      <c r="J15" s="103"/>
      <c r="K15" s="129"/>
      <c r="L15" s="143"/>
      <c r="M15" s="91">
        <f t="shared" si="3"/>
        <v>0</v>
      </c>
      <c r="N15" s="143"/>
      <c r="O15" s="91">
        <f t="shared" si="4"/>
        <v>0</v>
      </c>
      <c r="P15" s="91">
        <f t="shared" si="5"/>
        <v>23000</v>
      </c>
      <c r="Q15" s="158"/>
    </row>
    <row r="16" spans="2:17" ht="15.75">
      <c r="B16" s="517"/>
      <c r="C16" s="410">
        <v>42248</v>
      </c>
      <c r="D16" s="236" t="s">
        <v>112</v>
      </c>
      <c r="E16" s="226" t="s">
        <v>113</v>
      </c>
      <c r="F16" s="103">
        <v>1</v>
      </c>
      <c r="G16" s="103">
        <v>30</v>
      </c>
      <c r="H16" s="130">
        <f t="shared" ref="H16" si="6">F16*G16</f>
        <v>30</v>
      </c>
      <c r="I16" s="131">
        <f t="shared" ref="I16" si="7">H16*500</f>
        <v>15000</v>
      </c>
      <c r="J16" s="103"/>
      <c r="K16" s="129"/>
      <c r="L16" s="143">
        <v>1</v>
      </c>
      <c r="M16" s="91">
        <f t="shared" si="3"/>
        <v>10000</v>
      </c>
      <c r="N16" s="143"/>
      <c r="O16" s="91">
        <f t="shared" ref="O16:O17" si="8">N16*15000</f>
        <v>0</v>
      </c>
      <c r="P16" s="91">
        <f t="shared" ref="P16:P17" si="9">I16+K16+M16+O16</f>
        <v>25000</v>
      </c>
      <c r="Q16" s="158"/>
    </row>
    <row r="17" spans="2:17" ht="15.75">
      <c r="B17" s="409">
        <v>8</v>
      </c>
      <c r="C17" s="410">
        <v>42249</v>
      </c>
      <c r="D17" s="504" t="s">
        <v>52</v>
      </c>
      <c r="E17" s="505" t="s">
        <v>51</v>
      </c>
      <c r="F17" s="103"/>
      <c r="G17" s="103"/>
      <c r="H17" s="130">
        <f t="shared" ref="H17:H18" si="10">F17*G17</f>
        <v>0</v>
      </c>
      <c r="I17" s="131">
        <f t="shared" ref="I17:I18" si="11">H17*500</f>
        <v>0</v>
      </c>
      <c r="J17" s="103"/>
      <c r="K17" s="129"/>
      <c r="L17" s="143"/>
      <c r="M17" s="91">
        <f t="shared" si="3"/>
        <v>0</v>
      </c>
      <c r="N17" s="143"/>
      <c r="O17" s="91">
        <f t="shared" si="8"/>
        <v>0</v>
      </c>
      <c r="P17" s="91">
        <f t="shared" si="9"/>
        <v>0</v>
      </c>
      <c r="Q17" s="158"/>
    </row>
    <row r="18" spans="2:17" ht="15.75">
      <c r="B18" s="409">
        <v>9</v>
      </c>
      <c r="C18" s="410">
        <v>42250</v>
      </c>
      <c r="D18" s="236" t="s">
        <v>54</v>
      </c>
      <c r="E18" s="226" t="s">
        <v>50</v>
      </c>
      <c r="F18" s="103">
        <v>2</v>
      </c>
      <c r="G18" s="103">
        <v>46</v>
      </c>
      <c r="H18" s="130">
        <f t="shared" si="10"/>
        <v>92</v>
      </c>
      <c r="I18" s="131">
        <f t="shared" si="11"/>
        <v>46000</v>
      </c>
      <c r="J18" s="103"/>
      <c r="K18" s="129"/>
      <c r="L18" s="143"/>
      <c r="M18" s="91">
        <f t="shared" si="3"/>
        <v>0</v>
      </c>
      <c r="N18" s="143"/>
      <c r="O18" s="91">
        <f t="shared" si="4"/>
        <v>0</v>
      </c>
      <c r="P18" s="91">
        <f t="shared" si="5"/>
        <v>46000</v>
      </c>
      <c r="Q18" s="158"/>
    </row>
    <row r="19" spans="2:17" ht="15.75">
      <c r="B19" s="409">
        <v>10</v>
      </c>
      <c r="C19" s="410">
        <v>42251</v>
      </c>
      <c r="D19" s="236" t="s">
        <v>112</v>
      </c>
      <c r="E19" s="226" t="s">
        <v>113</v>
      </c>
      <c r="F19" s="103">
        <v>2</v>
      </c>
      <c r="G19" s="103">
        <v>30</v>
      </c>
      <c r="H19" s="130">
        <f t="shared" si="1"/>
        <v>60</v>
      </c>
      <c r="I19" s="131">
        <f t="shared" si="2"/>
        <v>30000</v>
      </c>
      <c r="J19" s="103"/>
      <c r="K19" s="129"/>
      <c r="L19" s="143"/>
      <c r="M19" s="91">
        <f t="shared" si="3"/>
        <v>0</v>
      </c>
      <c r="N19" s="143"/>
      <c r="O19" s="91">
        <f t="shared" si="4"/>
        <v>0</v>
      </c>
      <c r="P19" s="91">
        <f t="shared" si="5"/>
        <v>30000</v>
      </c>
      <c r="Q19" s="158"/>
    </row>
    <row r="20" spans="2:17" ht="15.75">
      <c r="B20" s="515">
        <v>11</v>
      </c>
      <c r="C20" s="410">
        <v>42252</v>
      </c>
      <c r="D20" s="236" t="s">
        <v>54</v>
      </c>
      <c r="E20" s="226" t="s">
        <v>50</v>
      </c>
      <c r="F20" s="103">
        <v>1</v>
      </c>
      <c r="G20" s="103">
        <v>46</v>
      </c>
      <c r="H20" s="130">
        <f t="shared" si="1"/>
        <v>46</v>
      </c>
      <c r="I20" s="131">
        <f t="shared" si="2"/>
        <v>23000</v>
      </c>
      <c r="J20" s="103"/>
      <c r="K20" s="129"/>
      <c r="L20" s="143"/>
      <c r="M20" s="91">
        <f t="shared" si="3"/>
        <v>0</v>
      </c>
      <c r="N20" s="143"/>
      <c r="O20" s="91">
        <f t="shared" si="4"/>
        <v>0</v>
      </c>
      <c r="P20" s="91">
        <f t="shared" si="5"/>
        <v>23000</v>
      </c>
      <c r="Q20" s="158"/>
    </row>
    <row r="21" spans="2:17" ht="15.75">
      <c r="B21" s="516"/>
      <c r="C21" s="410">
        <v>42252</v>
      </c>
      <c r="D21" s="236" t="s">
        <v>112</v>
      </c>
      <c r="E21" s="226" t="s">
        <v>113</v>
      </c>
      <c r="F21" s="103">
        <v>2</v>
      </c>
      <c r="G21" s="103">
        <v>30</v>
      </c>
      <c r="H21" s="130">
        <f t="shared" ref="H21:H23" si="12">F21*G21</f>
        <v>60</v>
      </c>
      <c r="I21" s="131">
        <f t="shared" ref="I21:I23" si="13">H21*500</f>
        <v>30000</v>
      </c>
      <c r="J21" s="103"/>
      <c r="K21" s="129"/>
      <c r="L21" s="143"/>
      <c r="M21" s="91">
        <f t="shared" si="3"/>
        <v>0</v>
      </c>
      <c r="N21" s="143"/>
      <c r="O21" s="91">
        <f t="shared" ref="O21:O31" si="14">N21*15000</f>
        <v>0</v>
      </c>
      <c r="P21" s="91">
        <f t="shared" ref="P21:P29" si="15">I21+K21+M21+O21</f>
        <v>30000</v>
      </c>
      <c r="Q21" s="158"/>
    </row>
    <row r="22" spans="2:17" s="224" customFormat="1" ht="15.75">
      <c r="B22" s="517"/>
      <c r="C22" s="410">
        <v>42252</v>
      </c>
      <c r="D22" s="243" t="s">
        <v>135</v>
      </c>
      <c r="E22" s="227" t="s">
        <v>51</v>
      </c>
      <c r="F22" s="143">
        <v>4</v>
      </c>
      <c r="G22" s="143"/>
      <c r="H22" s="130">
        <f t="shared" si="12"/>
        <v>0</v>
      </c>
      <c r="I22" s="131">
        <f t="shared" si="13"/>
        <v>0</v>
      </c>
      <c r="J22" s="143" t="s">
        <v>117</v>
      </c>
      <c r="K22" s="221">
        <v>35000</v>
      </c>
      <c r="L22" s="143">
        <v>6</v>
      </c>
      <c r="M22" s="241">
        <f t="shared" si="3"/>
        <v>60000</v>
      </c>
      <c r="N22" s="143">
        <v>1</v>
      </c>
      <c r="O22" s="241">
        <f t="shared" si="14"/>
        <v>15000</v>
      </c>
      <c r="P22" s="241">
        <f t="shared" si="15"/>
        <v>110000</v>
      </c>
      <c r="Q22" s="240"/>
    </row>
    <row r="23" spans="2:17" ht="15.75">
      <c r="B23" s="409">
        <v>12</v>
      </c>
      <c r="C23" s="394">
        <v>42253</v>
      </c>
      <c r="D23" s="236" t="s">
        <v>54</v>
      </c>
      <c r="E23" s="226" t="s">
        <v>50</v>
      </c>
      <c r="F23" s="103">
        <v>1</v>
      </c>
      <c r="G23" s="103">
        <v>46</v>
      </c>
      <c r="H23" s="130">
        <f t="shared" si="12"/>
        <v>46</v>
      </c>
      <c r="I23" s="131">
        <f t="shared" si="13"/>
        <v>23000</v>
      </c>
      <c r="J23" s="103"/>
      <c r="K23" s="129"/>
      <c r="L23" s="143">
        <v>4</v>
      </c>
      <c r="M23" s="91">
        <f t="shared" si="3"/>
        <v>40000</v>
      </c>
      <c r="N23" s="143"/>
      <c r="O23" s="91">
        <f t="shared" si="14"/>
        <v>0</v>
      </c>
      <c r="P23" s="91">
        <f t="shared" si="15"/>
        <v>63000</v>
      </c>
      <c r="Q23" s="158"/>
    </row>
    <row r="24" spans="2:17" ht="15.75">
      <c r="B24" s="515">
        <v>13</v>
      </c>
      <c r="C24" s="410">
        <v>42254</v>
      </c>
      <c r="D24" s="236" t="s">
        <v>54</v>
      </c>
      <c r="E24" s="226" t="s">
        <v>50</v>
      </c>
      <c r="F24" s="103">
        <v>2</v>
      </c>
      <c r="G24" s="103">
        <v>46</v>
      </c>
      <c r="H24" s="130">
        <f t="shared" ref="H24:H30" si="16">F24*G24</f>
        <v>92</v>
      </c>
      <c r="I24" s="131">
        <f t="shared" ref="I24:I30" si="17">H24*500</f>
        <v>46000</v>
      </c>
      <c r="J24" s="103"/>
      <c r="K24" s="129"/>
      <c r="L24" s="143"/>
      <c r="M24" s="91">
        <f t="shared" si="3"/>
        <v>0</v>
      </c>
      <c r="N24" s="143"/>
      <c r="O24" s="91">
        <f t="shared" si="14"/>
        <v>0</v>
      </c>
      <c r="P24" s="91">
        <f t="shared" si="15"/>
        <v>46000</v>
      </c>
      <c r="Q24" s="158"/>
    </row>
    <row r="25" spans="2:17" ht="15.75">
      <c r="B25" s="517"/>
      <c r="C25" s="410">
        <v>42254</v>
      </c>
      <c r="D25" s="236" t="s">
        <v>112</v>
      </c>
      <c r="E25" s="226" t="s">
        <v>113</v>
      </c>
      <c r="F25" s="103">
        <v>1</v>
      </c>
      <c r="G25" s="103">
        <v>30</v>
      </c>
      <c r="H25" s="130">
        <f t="shared" si="16"/>
        <v>30</v>
      </c>
      <c r="I25" s="131">
        <f t="shared" si="17"/>
        <v>15000</v>
      </c>
      <c r="J25" s="103"/>
      <c r="K25" s="129"/>
      <c r="L25" s="143"/>
      <c r="M25" s="91">
        <f t="shared" si="3"/>
        <v>0</v>
      </c>
      <c r="N25" s="143"/>
      <c r="O25" s="91">
        <f t="shared" si="14"/>
        <v>0</v>
      </c>
      <c r="P25" s="91">
        <f t="shared" si="15"/>
        <v>15000</v>
      </c>
      <c r="Q25" s="158"/>
    </row>
    <row r="26" spans="2:17" ht="15.75">
      <c r="B26" s="515">
        <v>14</v>
      </c>
      <c r="C26" s="410">
        <v>42255</v>
      </c>
      <c r="D26" s="236" t="s">
        <v>53</v>
      </c>
      <c r="E26" s="226" t="s">
        <v>50</v>
      </c>
      <c r="F26" s="103">
        <v>1</v>
      </c>
      <c r="G26" s="103">
        <v>46</v>
      </c>
      <c r="H26" s="130">
        <f t="shared" si="16"/>
        <v>46</v>
      </c>
      <c r="I26" s="131">
        <f t="shared" si="17"/>
        <v>23000</v>
      </c>
      <c r="J26" s="103"/>
      <c r="K26" s="129"/>
      <c r="L26" s="143"/>
      <c r="M26" s="91">
        <f t="shared" si="3"/>
        <v>0</v>
      </c>
      <c r="N26" s="143"/>
      <c r="O26" s="91">
        <f t="shared" si="14"/>
        <v>0</v>
      </c>
      <c r="P26" s="91">
        <f t="shared" si="15"/>
        <v>23000</v>
      </c>
      <c r="Q26" s="158"/>
    </row>
    <row r="27" spans="2:17" ht="15.75">
      <c r="B27" s="517"/>
      <c r="C27" s="410">
        <v>42255</v>
      </c>
      <c r="D27" s="236" t="s">
        <v>138</v>
      </c>
      <c r="E27" s="226" t="s">
        <v>50</v>
      </c>
      <c r="F27" s="103">
        <v>1</v>
      </c>
      <c r="G27" s="103">
        <v>46</v>
      </c>
      <c r="H27" s="130">
        <f t="shared" si="16"/>
        <v>46</v>
      </c>
      <c r="I27" s="131">
        <f t="shared" si="17"/>
        <v>23000</v>
      </c>
      <c r="J27" s="103">
        <v>200</v>
      </c>
      <c r="K27" s="129">
        <f>J27*H27</f>
        <v>9200</v>
      </c>
      <c r="L27" s="143">
        <v>6</v>
      </c>
      <c r="M27" s="91">
        <f t="shared" si="3"/>
        <v>60000</v>
      </c>
      <c r="N27" s="143">
        <v>2</v>
      </c>
      <c r="O27" s="91">
        <f t="shared" si="14"/>
        <v>30000</v>
      </c>
      <c r="P27" s="91">
        <f t="shared" si="15"/>
        <v>122200</v>
      </c>
      <c r="Q27" s="158"/>
    </row>
    <row r="28" spans="2:17" ht="15.75">
      <c r="B28" s="409">
        <v>15</v>
      </c>
      <c r="C28" s="410">
        <v>42256</v>
      </c>
      <c r="D28" s="504" t="s">
        <v>52</v>
      </c>
      <c r="E28" s="505" t="s">
        <v>51</v>
      </c>
      <c r="F28" s="103"/>
      <c r="G28" s="103"/>
      <c r="H28" s="130">
        <f t="shared" si="16"/>
        <v>0</v>
      </c>
      <c r="I28" s="131">
        <f t="shared" si="17"/>
        <v>0</v>
      </c>
      <c r="J28" s="103"/>
      <c r="K28" s="129"/>
      <c r="L28" s="143"/>
      <c r="M28" s="91">
        <f t="shared" si="3"/>
        <v>0</v>
      </c>
      <c r="N28" s="143"/>
      <c r="O28" s="91">
        <f t="shared" si="14"/>
        <v>0</v>
      </c>
      <c r="P28" s="91">
        <f t="shared" si="15"/>
        <v>0</v>
      </c>
      <c r="Q28" s="158"/>
    </row>
    <row r="29" spans="2:17" ht="15.75">
      <c r="B29" s="409">
        <v>16</v>
      </c>
      <c r="C29" s="410">
        <v>42257</v>
      </c>
      <c r="D29" s="236" t="s">
        <v>138</v>
      </c>
      <c r="E29" s="226" t="s">
        <v>50</v>
      </c>
      <c r="F29" s="103">
        <v>1</v>
      </c>
      <c r="G29" s="103">
        <v>46</v>
      </c>
      <c r="H29" s="130">
        <f t="shared" si="16"/>
        <v>46</v>
      </c>
      <c r="I29" s="131">
        <f t="shared" si="17"/>
        <v>23000</v>
      </c>
      <c r="J29" s="103">
        <v>200</v>
      </c>
      <c r="K29" s="129">
        <f>J29*H29</f>
        <v>9200</v>
      </c>
      <c r="L29" s="143"/>
      <c r="M29" s="91">
        <f t="shared" si="3"/>
        <v>0</v>
      </c>
      <c r="N29" s="143"/>
      <c r="O29" s="91">
        <f t="shared" si="14"/>
        <v>0</v>
      </c>
      <c r="P29" s="91">
        <f t="shared" si="15"/>
        <v>32200</v>
      </c>
      <c r="Q29" s="158"/>
    </row>
    <row r="30" spans="2:17" ht="15.75">
      <c r="B30" s="409">
        <v>17</v>
      </c>
      <c r="C30" s="410">
        <v>42258</v>
      </c>
      <c r="D30" s="236" t="s">
        <v>138</v>
      </c>
      <c r="E30" s="226" t="s">
        <v>50</v>
      </c>
      <c r="F30" s="103">
        <v>1</v>
      </c>
      <c r="G30" s="103">
        <v>46</v>
      </c>
      <c r="H30" s="130">
        <f t="shared" si="16"/>
        <v>46</v>
      </c>
      <c r="I30" s="131">
        <f t="shared" si="17"/>
        <v>23000</v>
      </c>
      <c r="J30" s="103">
        <v>200</v>
      </c>
      <c r="K30" s="129">
        <f>J30*H30</f>
        <v>9200</v>
      </c>
      <c r="L30" s="143">
        <v>4</v>
      </c>
      <c r="M30" s="91">
        <f t="shared" si="3"/>
        <v>40000</v>
      </c>
      <c r="N30" s="143"/>
      <c r="O30" s="91">
        <f t="shared" si="14"/>
        <v>0</v>
      </c>
      <c r="P30" s="91">
        <f t="shared" si="5"/>
        <v>72200</v>
      </c>
      <c r="Q30" s="158"/>
    </row>
    <row r="31" spans="2:17" ht="15.75">
      <c r="B31" s="515">
        <v>18</v>
      </c>
      <c r="C31" s="410">
        <v>42259</v>
      </c>
      <c r="D31" s="236" t="s">
        <v>112</v>
      </c>
      <c r="E31" s="226" t="s">
        <v>113</v>
      </c>
      <c r="F31" s="103">
        <v>2</v>
      </c>
      <c r="G31" s="103">
        <v>30</v>
      </c>
      <c r="H31" s="130">
        <f t="shared" si="1"/>
        <v>60</v>
      </c>
      <c r="I31" s="131">
        <f t="shared" si="2"/>
        <v>30000</v>
      </c>
      <c r="J31" s="103"/>
      <c r="K31" s="129"/>
      <c r="L31" s="143"/>
      <c r="M31" s="91">
        <f t="shared" si="3"/>
        <v>0</v>
      </c>
      <c r="N31" s="143"/>
      <c r="O31" s="91">
        <f t="shared" si="14"/>
        <v>0</v>
      </c>
      <c r="P31" s="91">
        <f t="shared" si="5"/>
        <v>30000</v>
      </c>
      <c r="Q31" s="158"/>
    </row>
    <row r="32" spans="2:17" ht="15.75">
      <c r="B32" s="517"/>
      <c r="C32" s="410">
        <v>42259</v>
      </c>
      <c r="D32" s="236" t="s">
        <v>54</v>
      </c>
      <c r="E32" s="226" t="s">
        <v>50</v>
      </c>
      <c r="F32" s="103">
        <v>1</v>
      </c>
      <c r="G32" s="103">
        <v>46</v>
      </c>
      <c r="H32" s="130">
        <f t="shared" ref="H32:H33" si="18">F32*G32</f>
        <v>46</v>
      </c>
      <c r="I32" s="131">
        <f t="shared" ref="I32:I33" si="19">H32*500</f>
        <v>23000</v>
      </c>
      <c r="J32" s="103"/>
      <c r="K32" s="129"/>
      <c r="L32" s="143"/>
      <c r="M32" s="91">
        <f t="shared" si="3"/>
        <v>0</v>
      </c>
      <c r="N32" s="143"/>
      <c r="O32" s="91">
        <f t="shared" ref="O32:O44" si="20">N32*15000</f>
        <v>0</v>
      </c>
      <c r="P32" s="91">
        <f t="shared" si="5"/>
        <v>23000</v>
      </c>
      <c r="Q32" s="158"/>
    </row>
    <row r="33" spans="2:17" ht="15.75">
      <c r="B33" s="409">
        <v>19</v>
      </c>
      <c r="C33" s="394">
        <v>42260</v>
      </c>
      <c r="D33" s="236" t="s">
        <v>53</v>
      </c>
      <c r="E33" s="226" t="s">
        <v>50</v>
      </c>
      <c r="F33" s="103">
        <v>2</v>
      </c>
      <c r="G33" s="103">
        <v>46</v>
      </c>
      <c r="H33" s="130">
        <f t="shared" si="18"/>
        <v>92</v>
      </c>
      <c r="I33" s="131">
        <f t="shared" si="19"/>
        <v>46000</v>
      </c>
      <c r="J33" s="103"/>
      <c r="K33" s="129"/>
      <c r="L33" s="143">
        <v>4</v>
      </c>
      <c r="M33" s="91">
        <f t="shared" si="3"/>
        <v>40000</v>
      </c>
      <c r="N33" s="143"/>
      <c r="O33" s="91">
        <f t="shared" si="20"/>
        <v>0</v>
      </c>
      <c r="P33" s="91">
        <f t="shared" si="5"/>
        <v>86000</v>
      </c>
      <c r="Q33" s="158"/>
    </row>
    <row r="34" spans="2:17" ht="15.75">
      <c r="B34" s="409">
        <v>20</v>
      </c>
      <c r="C34" s="410">
        <v>42261</v>
      </c>
      <c r="D34" s="504" t="s">
        <v>52</v>
      </c>
      <c r="E34" s="505" t="s">
        <v>51</v>
      </c>
      <c r="F34" s="103"/>
      <c r="G34" s="103"/>
      <c r="H34" s="130">
        <f t="shared" si="1"/>
        <v>0</v>
      </c>
      <c r="I34" s="131">
        <f t="shared" si="2"/>
        <v>0</v>
      </c>
      <c r="J34" s="103"/>
      <c r="K34" s="129"/>
      <c r="L34" s="143"/>
      <c r="M34" s="91">
        <f t="shared" si="3"/>
        <v>0</v>
      </c>
      <c r="N34" s="143"/>
      <c r="O34" s="91">
        <f t="shared" si="20"/>
        <v>0</v>
      </c>
      <c r="P34" s="91">
        <f t="shared" si="5"/>
        <v>0</v>
      </c>
      <c r="Q34" s="158"/>
    </row>
    <row r="35" spans="2:17" ht="15.75">
      <c r="B35" s="515">
        <v>21</v>
      </c>
      <c r="C35" s="410">
        <v>42262</v>
      </c>
      <c r="D35" s="236" t="s">
        <v>112</v>
      </c>
      <c r="E35" s="226" t="s">
        <v>113</v>
      </c>
      <c r="F35" s="103">
        <v>1</v>
      </c>
      <c r="G35" s="103">
        <v>30</v>
      </c>
      <c r="H35" s="130">
        <f t="shared" ref="H35:H43" si="21">F35*G35</f>
        <v>30</v>
      </c>
      <c r="I35" s="131">
        <f t="shared" ref="I35:I43" si="22">H35*500</f>
        <v>15000</v>
      </c>
      <c r="J35" s="103"/>
      <c r="K35" s="129"/>
      <c r="L35" s="143"/>
      <c r="M35" s="91">
        <f t="shared" si="3"/>
        <v>0</v>
      </c>
      <c r="N35" s="143"/>
      <c r="O35" s="91">
        <f t="shared" si="20"/>
        <v>0</v>
      </c>
      <c r="P35" s="91">
        <f t="shared" si="5"/>
        <v>15000</v>
      </c>
      <c r="Q35" s="158"/>
    </row>
    <row r="36" spans="2:17" ht="15.75">
      <c r="B36" s="517"/>
      <c r="C36" s="410">
        <v>42262</v>
      </c>
      <c r="D36" s="236" t="s">
        <v>54</v>
      </c>
      <c r="E36" s="226" t="s">
        <v>50</v>
      </c>
      <c r="F36" s="103">
        <v>1</v>
      </c>
      <c r="G36" s="103">
        <v>46</v>
      </c>
      <c r="H36" s="130">
        <f t="shared" si="21"/>
        <v>46</v>
      </c>
      <c r="I36" s="131">
        <f t="shared" si="22"/>
        <v>23000</v>
      </c>
      <c r="J36" s="103"/>
      <c r="K36" s="129"/>
      <c r="L36" s="143"/>
      <c r="M36" s="91">
        <f t="shared" si="3"/>
        <v>0</v>
      </c>
      <c r="N36" s="143"/>
      <c r="O36" s="91">
        <f t="shared" si="20"/>
        <v>0</v>
      </c>
      <c r="P36" s="91">
        <f t="shared" si="5"/>
        <v>23000</v>
      </c>
      <c r="Q36" s="158"/>
    </row>
    <row r="37" spans="2:17" ht="15.75">
      <c r="B37" s="409">
        <v>22</v>
      </c>
      <c r="C37" s="410">
        <v>42263</v>
      </c>
      <c r="D37" s="236" t="s">
        <v>112</v>
      </c>
      <c r="E37" s="226" t="s">
        <v>113</v>
      </c>
      <c r="F37" s="103">
        <v>3</v>
      </c>
      <c r="G37" s="103">
        <v>30</v>
      </c>
      <c r="H37" s="130">
        <f t="shared" si="21"/>
        <v>90</v>
      </c>
      <c r="I37" s="131">
        <f t="shared" si="22"/>
        <v>45000</v>
      </c>
      <c r="J37" s="103"/>
      <c r="K37" s="129"/>
      <c r="L37" s="143">
        <v>1</v>
      </c>
      <c r="M37" s="91">
        <f t="shared" si="3"/>
        <v>10000</v>
      </c>
      <c r="N37" s="143"/>
      <c r="O37" s="91">
        <f t="shared" si="20"/>
        <v>0</v>
      </c>
      <c r="P37" s="91">
        <f t="shared" si="5"/>
        <v>55000</v>
      </c>
      <c r="Q37" s="158"/>
    </row>
    <row r="38" spans="2:17" ht="15.75">
      <c r="B38" s="409">
        <v>23</v>
      </c>
      <c r="C38" s="410">
        <v>42264</v>
      </c>
      <c r="D38" s="236" t="s">
        <v>112</v>
      </c>
      <c r="E38" s="226" t="s">
        <v>113</v>
      </c>
      <c r="F38" s="103">
        <v>3</v>
      </c>
      <c r="G38" s="103">
        <v>30</v>
      </c>
      <c r="H38" s="130">
        <f t="shared" si="21"/>
        <v>90</v>
      </c>
      <c r="I38" s="131">
        <f t="shared" si="22"/>
        <v>45000</v>
      </c>
      <c r="J38" s="103"/>
      <c r="K38" s="129"/>
      <c r="L38" s="143"/>
      <c r="M38" s="91">
        <f t="shared" si="3"/>
        <v>0</v>
      </c>
      <c r="N38" s="143"/>
      <c r="O38" s="91">
        <f t="shared" si="20"/>
        <v>0</v>
      </c>
      <c r="P38" s="91">
        <f t="shared" si="5"/>
        <v>45000</v>
      </c>
      <c r="Q38" s="158"/>
    </row>
    <row r="39" spans="2:17" ht="15.75">
      <c r="B39" s="515">
        <v>24</v>
      </c>
      <c r="C39" s="410">
        <v>42265</v>
      </c>
      <c r="D39" s="236" t="s">
        <v>112</v>
      </c>
      <c r="E39" s="226" t="s">
        <v>113</v>
      </c>
      <c r="F39" s="103">
        <v>1</v>
      </c>
      <c r="G39" s="103">
        <v>30</v>
      </c>
      <c r="H39" s="130">
        <f t="shared" si="21"/>
        <v>30</v>
      </c>
      <c r="I39" s="131">
        <f t="shared" si="22"/>
        <v>15000</v>
      </c>
      <c r="J39" s="103"/>
      <c r="K39" s="129"/>
      <c r="L39" s="143"/>
      <c r="M39" s="91">
        <f t="shared" si="3"/>
        <v>0</v>
      </c>
      <c r="N39" s="143"/>
      <c r="O39" s="91">
        <f t="shared" si="20"/>
        <v>0</v>
      </c>
      <c r="P39" s="91">
        <f t="shared" si="5"/>
        <v>15000</v>
      </c>
      <c r="Q39" s="158"/>
    </row>
    <row r="40" spans="2:17" ht="15.75">
      <c r="B40" s="517"/>
      <c r="C40" s="410">
        <v>42265</v>
      </c>
      <c r="D40" s="236" t="s">
        <v>54</v>
      </c>
      <c r="E40" s="226" t="s">
        <v>50</v>
      </c>
      <c r="F40" s="103">
        <v>1</v>
      </c>
      <c r="G40" s="103">
        <v>46</v>
      </c>
      <c r="H40" s="130">
        <f t="shared" si="21"/>
        <v>46</v>
      </c>
      <c r="I40" s="131">
        <f t="shared" si="22"/>
        <v>23000</v>
      </c>
      <c r="J40" s="103"/>
      <c r="K40" s="129"/>
      <c r="L40" s="143">
        <v>1</v>
      </c>
      <c r="M40" s="91">
        <f t="shared" si="3"/>
        <v>10000</v>
      </c>
      <c r="N40" s="143"/>
      <c r="O40" s="91">
        <f t="shared" si="20"/>
        <v>0</v>
      </c>
      <c r="P40" s="91">
        <f t="shared" si="5"/>
        <v>33000</v>
      </c>
      <c r="Q40" s="158"/>
    </row>
    <row r="41" spans="2:17" ht="15.75">
      <c r="B41" s="515">
        <v>25</v>
      </c>
      <c r="C41" s="410">
        <v>42266</v>
      </c>
      <c r="D41" s="236" t="s">
        <v>112</v>
      </c>
      <c r="E41" s="226" t="s">
        <v>113</v>
      </c>
      <c r="F41" s="103">
        <v>1</v>
      </c>
      <c r="G41" s="103">
        <v>30</v>
      </c>
      <c r="H41" s="130">
        <f t="shared" si="21"/>
        <v>30</v>
      </c>
      <c r="I41" s="131">
        <f t="shared" si="22"/>
        <v>15000</v>
      </c>
      <c r="J41" s="143"/>
      <c r="K41" s="221"/>
      <c r="L41" s="143"/>
      <c r="M41" s="91">
        <f t="shared" si="3"/>
        <v>0</v>
      </c>
      <c r="N41" s="143"/>
      <c r="O41" s="91">
        <f t="shared" si="20"/>
        <v>0</v>
      </c>
      <c r="P41" s="91">
        <f t="shared" si="5"/>
        <v>15000</v>
      </c>
      <c r="Q41" s="240"/>
    </row>
    <row r="42" spans="2:17" ht="15.75">
      <c r="B42" s="517"/>
      <c r="C42" s="410">
        <v>42266</v>
      </c>
      <c r="D42" s="236" t="s">
        <v>54</v>
      </c>
      <c r="E42" s="226" t="s">
        <v>50</v>
      </c>
      <c r="F42" s="103">
        <v>1</v>
      </c>
      <c r="G42" s="103">
        <v>46</v>
      </c>
      <c r="H42" s="130">
        <f t="shared" si="21"/>
        <v>46</v>
      </c>
      <c r="I42" s="131">
        <f t="shared" si="22"/>
        <v>23000</v>
      </c>
      <c r="J42" s="143"/>
      <c r="K42" s="221"/>
      <c r="L42" s="143"/>
      <c r="M42" s="91">
        <f t="shared" si="3"/>
        <v>0</v>
      </c>
      <c r="N42" s="143"/>
      <c r="O42" s="91">
        <f t="shared" si="20"/>
        <v>0</v>
      </c>
      <c r="P42" s="91">
        <f t="shared" si="5"/>
        <v>23000</v>
      </c>
      <c r="Q42" s="240"/>
    </row>
    <row r="43" spans="2:17" ht="15.75">
      <c r="B43" s="409">
        <v>26</v>
      </c>
      <c r="C43" s="394">
        <v>42267</v>
      </c>
      <c r="D43" s="236" t="s">
        <v>53</v>
      </c>
      <c r="E43" s="226" t="s">
        <v>50</v>
      </c>
      <c r="F43" s="103">
        <v>2</v>
      </c>
      <c r="G43" s="103">
        <v>46</v>
      </c>
      <c r="H43" s="130">
        <f t="shared" si="21"/>
        <v>92</v>
      </c>
      <c r="I43" s="131">
        <f t="shared" si="22"/>
        <v>46000</v>
      </c>
      <c r="J43" s="103"/>
      <c r="K43" s="129"/>
      <c r="L43" s="143">
        <v>4</v>
      </c>
      <c r="M43" s="91">
        <f t="shared" si="3"/>
        <v>40000</v>
      </c>
      <c r="N43" s="143"/>
      <c r="O43" s="91">
        <f t="shared" si="20"/>
        <v>0</v>
      </c>
      <c r="P43" s="91">
        <f t="shared" si="5"/>
        <v>86000</v>
      </c>
      <c r="Q43" s="158"/>
    </row>
    <row r="44" spans="2:17" ht="15.75">
      <c r="B44" s="409">
        <v>27</v>
      </c>
      <c r="C44" s="410">
        <v>42268</v>
      </c>
      <c r="D44" s="236" t="s">
        <v>53</v>
      </c>
      <c r="E44" s="226" t="s">
        <v>50</v>
      </c>
      <c r="F44" s="103">
        <v>2</v>
      </c>
      <c r="G44" s="103">
        <v>46</v>
      </c>
      <c r="H44" s="130">
        <f t="shared" si="1"/>
        <v>92</v>
      </c>
      <c r="I44" s="131">
        <f t="shared" si="2"/>
        <v>46000</v>
      </c>
      <c r="J44" s="103"/>
      <c r="K44" s="129"/>
      <c r="L44" s="143"/>
      <c r="M44" s="91">
        <f t="shared" si="3"/>
        <v>0</v>
      </c>
      <c r="N44" s="143"/>
      <c r="O44" s="91">
        <f t="shared" si="20"/>
        <v>0</v>
      </c>
      <c r="P44" s="91">
        <f t="shared" si="5"/>
        <v>46000</v>
      </c>
      <c r="Q44" s="158"/>
    </row>
    <row r="45" spans="2:17" ht="15.75">
      <c r="B45" s="409">
        <v>28</v>
      </c>
      <c r="C45" s="410">
        <v>42269</v>
      </c>
      <c r="D45" s="504" t="s">
        <v>52</v>
      </c>
      <c r="E45" s="505" t="s">
        <v>51</v>
      </c>
      <c r="F45" s="103"/>
      <c r="G45" s="103"/>
      <c r="H45" s="130">
        <f t="shared" si="1"/>
        <v>0</v>
      </c>
      <c r="I45" s="131">
        <f>H45*500</f>
        <v>0</v>
      </c>
      <c r="J45" s="103"/>
      <c r="K45" s="129"/>
      <c r="L45" s="143"/>
      <c r="M45" s="91">
        <f t="shared" si="3"/>
        <v>0</v>
      </c>
      <c r="N45" s="143"/>
      <c r="O45" s="91">
        <f t="shared" si="4"/>
        <v>0</v>
      </c>
      <c r="P45" s="91">
        <f t="shared" si="5"/>
        <v>0</v>
      </c>
      <c r="Q45" s="158"/>
    </row>
    <row r="46" spans="2:17" ht="15.75">
      <c r="B46" s="409">
        <v>29</v>
      </c>
      <c r="C46" s="410">
        <v>42270</v>
      </c>
      <c r="D46" s="504" t="s">
        <v>52</v>
      </c>
      <c r="E46" s="505" t="s">
        <v>51</v>
      </c>
      <c r="F46" s="103"/>
      <c r="G46" s="103"/>
      <c r="H46" s="130">
        <f t="shared" si="1"/>
        <v>0</v>
      </c>
      <c r="I46" s="131">
        <f t="shared" si="2"/>
        <v>0</v>
      </c>
      <c r="J46" s="103"/>
      <c r="K46" s="129"/>
      <c r="L46" s="143"/>
      <c r="M46" s="91">
        <f t="shared" si="3"/>
        <v>0</v>
      </c>
      <c r="N46" s="143"/>
      <c r="O46" s="91">
        <f t="shared" si="4"/>
        <v>0</v>
      </c>
      <c r="P46" s="91">
        <f t="shared" si="5"/>
        <v>0</v>
      </c>
      <c r="Q46" s="158"/>
    </row>
    <row r="47" spans="2:17" ht="15.75">
      <c r="B47" s="409">
        <v>30</v>
      </c>
      <c r="C47" s="413">
        <v>42271</v>
      </c>
      <c r="D47" s="231" t="s">
        <v>206</v>
      </c>
      <c r="E47" s="103"/>
      <c r="F47" s="103"/>
      <c r="G47" s="103"/>
      <c r="H47" s="130">
        <f t="shared" si="1"/>
        <v>0</v>
      </c>
      <c r="I47" s="131">
        <f t="shared" si="2"/>
        <v>0</v>
      </c>
      <c r="J47" s="143"/>
      <c r="K47" s="221"/>
      <c r="L47" s="143"/>
      <c r="M47" s="91">
        <f t="shared" si="3"/>
        <v>0</v>
      </c>
      <c r="N47" s="143"/>
      <c r="O47" s="91">
        <f t="shared" si="4"/>
        <v>0</v>
      </c>
      <c r="P47" s="91">
        <f t="shared" si="5"/>
        <v>0</v>
      </c>
      <c r="Q47" s="240"/>
    </row>
    <row r="48" spans="2:17" ht="16.5" thickBot="1">
      <c r="B48" s="414">
        <v>31</v>
      </c>
      <c r="C48" s="415">
        <v>42272</v>
      </c>
      <c r="D48" s="484" t="s">
        <v>206</v>
      </c>
      <c r="E48" s="267"/>
      <c r="F48" s="267"/>
      <c r="G48" s="267"/>
      <c r="H48" s="214">
        <f t="shared" si="1"/>
        <v>0</v>
      </c>
      <c r="I48" s="215">
        <f t="shared" si="2"/>
        <v>0</v>
      </c>
      <c r="J48" s="267"/>
      <c r="K48" s="268"/>
      <c r="L48" s="247"/>
      <c r="M48" s="216">
        <f t="shared" si="3"/>
        <v>0</v>
      </c>
      <c r="N48" s="247"/>
      <c r="O48" s="216">
        <f t="shared" si="4"/>
        <v>0</v>
      </c>
      <c r="P48" s="216">
        <f t="shared" si="5"/>
        <v>0</v>
      </c>
      <c r="Q48" s="163"/>
    </row>
    <row r="49" ht="15.75" thickTop="1"/>
  </sheetData>
  <mergeCells count="11">
    <mergeCell ref="B41:B42"/>
    <mergeCell ref="B24:B25"/>
    <mergeCell ref="B26:B27"/>
    <mergeCell ref="B31:B32"/>
    <mergeCell ref="B35:B36"/>
    <mergeCell ref="B39:B40"/>
    <mergeCell ref="B1:Q1"/>
    <mergeCell ref="B2:D2"/>
    <mergeCell ref="B4:D4"/>
    <mergeCell ref="B15:B16"/>
    <mergeCell ref="B20:B22"/>
  </mergeCells>
  <printOptions horizontalCentered="1"/>
  <pageMargins left="0.45" right="0.45" top="0.25" bottom="0.25" header="0.3" footer="0.3"/>
  <pageSetup paperSize="9" scale="70" orientation="landscape" horizontalDpi="4294967292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B1:Q47"/>
  <sheetViews>
    <sheetView workbookViewId="0">
      <selection activeCell="U17" sqref="U17"/>
    </sheetView>
  </sheetViews>
  <sheetFormatPr defaultRowHeight="15"/>
  <cols>
    <col min="2" max="2" width="5.85546875" customWidth="1"/>
    <col min="4" max="4" width="36.28515625" customWidth="1"/>
    <col min="9" max="9" width="13.42578125" customWidth="1"/>
    <col min="10" max="10" width="13.140625" customWidth="1"/>
    <col min="11" max="11" width="11.5703125" customWidth="1"/>
    <col min="13" max="13" width="13.28515625" customWidth="1"/>
    <col min="15" max="15" width="12" customWidth="1"/>
    <col min="16" max="16" width="15.28515625" customWidth="1"/>
    <col min="17" max="17" width="9.85546875" customWidth="1"/>
  </cols>
  <sheetData>
    <row r="1" spans="2:17">
      <c r="B1" s="547" t="s">
        <v>14</v>
      </c>
      <c r="C1" s="547"/>
      <c r="D1" s="547"/>
      <c r="E1" s="547"/>
      <c r="F1" s="547"/>
      <c r="G1" s="547"/>
      <c r="H1" s="547"/>
      <c r="I1" s="547"/>
      <c r="J1" s="547"/>
      <c r="K1" s="548"/>
      <c r="L1" s="547"/>
      <c r="M1" s="548"/>
      <c r="N1" s="549"/>
      <c r="O1" s="548"/>
      <c r="P1" s="548"/>
      <c r="Q1" s="547"/>
    </row>
    <row r="2" spans="2:17">
      <c r="B2" s="550" t="s">
        <v>77</v>
      </c>
      <c r="C2" s="550"/>
      <c r="D2" s="550"/>
      <c r="E2" s="79"/>
      <c r="F2" s="79"/>
      <c r="G2" s="79"/>
      <c r="H2" s="79"/>
      <c r="I2" s="80"/>
      <c r="J2" s="79"/>
      <c r="K2" s="80"/>
      <c r="L2" s="81"/>
      <c r="M2" s="80"/>
      <c r="N2" s="81"/>
      <c r="O2" s="80"/>
      <c r="P2" s="80"/>
      <c r="Q2" s="79"/>
    </row>
    <row r="3" spans="2:17">
      <c r="B3" s="82" t="s">
        <v>78</v>
      </c>
      <c r="C3" s="82"/>
      <c r="D3" s="82"/>
      <c r="E3" s="79"/>
      <c r="F3" s="79"/>
      <c r="G3" s="79"/>
      <c r="H3" s="79"/>
      <c r="I3" s="80"/>
      <c r="J3" s="79"/>
      <c r="K3" s="80"/>
      <c r="L3" s="81"/>
      <c r="M3" s="80"/>
      <c r="N3" s="81"/>
      <c r="O3" s="80"/>
      <c r="P3" s="80"/>
      <c r="Q3" s="79"/>
    </row>
    <row r="4" spans="2:17">
      <c r="B4" s="550" t="s">
        <v>40</v>
      </c>
      <c r="C4" s="550"/>
      <c r="D4" s="550"/>
      <c r="E4" s="79"/>
      <c r="F4" s="79"/>
      <c r="G4" s="79"/>
      <c r="H4" s="79"/>
      <c r="I4" s="80"/>
      <c r="J4" s="79"/>
      <c r="K4" s="80"/>
      <c r="L4" s="81"/>
      <c r="M4" s="80"/>
      <c r="N4" s="81"/>
      <c r="O4" s="80"/>
      <c r="P4" s="80"/>
      <c r="Q4" s="79"/>
    </row>
    <row r="5" spans="2:17" ht="15.75" thickBot="1">
      <c r="B5" s="360" t="s">
        <v>71</v>
      </c>
      <c r="C5" s="361"/>
      <c r="D5" s="304" t="s">
        <v>110</v>
      </c>
      <c r="E5" s="79"/>
      <c r="F5" s="79"/>
      <c r="G5" s="79"/>
      <c r="H5" s="79"/>
      <c r="I5" s="80"/>
      <c r="J5" s="79"/>
      <c r="K5" s="80"/>
      <c r="L5" s="81"/>
      <c r="M5" s="80"/>
      <c r="N5" s="81"/>
      <c r="O5" s="80"/>
      <c r="P5" s="83"/>
      <c r="Q5" s="79"/>
    </row>
    <row r="6" spans="2:17" ht="34.5" thickBot="1">
      <c r="B6" s="84" t="s">
        <v>1</v>
      </c>
      <c r="C6" s="84" t="s">
        <v>2</v>
      </c>
      <c r="D6" s="85" t="s">
        <v>3</v>
      </c>
      <c r="E6" s="84" t="s">
        <v>4</v>
      </c>
      <c r="F6" s="84" t="s">
        <v>18</v>
      </c>
      <c r="G6" s="86" t="s">
        <v>19</v>
      </c>
      <c r="H6" s="84" t="s">
        <v>20</v>
      </c>
      <c r="I6" s="87" t="s">
        <v>8</v>
      </c>
      <c r="J6" s="84" t="s">
        <v>9</v>
      </c>
      <c r="K6" s="87" t="s">
        <v>10</v>
      </c>
      <c r="L6" s="86" t="s">
        <v>21</v>
      </c>
      <c r="M6" s="87" t="s">
        <v>22</v>
      </c>
      <c r="N6" s="86" t="s">
        <v>23</v>
      </c>
      <c r="O6" s="87" t="s">
        <v>24</v>
      </c>
      <c r="P6" s="87" t="s">
        <v>11</v>
      </c>
      <c r="Q6" s="84" t="s">
        <v>12</v>
      </c>
    </row>
    <row r="7" spans="2:17" ht="15.75" thickBot="1">
      <c r="B7" s="88">
        <v>1</v>
      </c>
      <c r="C7" s="88">
        <v>2</v>
      </c>
      <c r="D7" s="88">
        <v>3</v>
      </c>
      <c r="E7" s="88">
        <v>4</v>
      </c>
      <c r="F7" s="88">
        <v>5</v>
      </c>
      <c r="G7" s="89">
        <v>6</v>
      </c>
      <c r="H7" s="88" t="s">
        <v>26</v>
      </c>
      <c r="I7" s="90" t="s">
        <v>44</v>
      </c>
      <c r="J7" s="88">
        <v>9</v>
      </c>
      <c r="K7" s="89">
        <v>10</v>
      </c>
      <c r="L7" s="89">
        <v>11</v>
      </c>
      <c r="M7" s="90" t="s">
        <v>27</v>
      </c>
      <c r="N7" s="89">
        <v>13</v>
      </c>
      <c r="O7" s="90" t="s">
        <v>28</v>
      </c>
      <c r="P7" s="90" t="s">
        <v>29</v>
      </c>
      <c r="Q7" s="88">
        <v>17</v>
      </c>
    </row>
    <row r="8" spans="2:17" ht="16.5" thickBot="1">
      <c r="B8" s="207"/>
      <c r="C8" s="207"/>
      <c r="D8" s="207"/>
      <c r="E8" s="207"/>
      <c r="F8" s="460">
        <f>SUM(F9:F47)</f>
        <v>51</v>
      </c>
      <c r="G8" s="461"/>
      <c r="H8" s="460">
        <f>SUM(H9:H47)</f>
        <v>1730</v>
      </c>
      <c r="I8" s="462">
        <f>SUM(I9:I47)</f>
        <v>865000</v>
      </c>
      <c r="J8" s="463"/>
      <c r="K8" s="462">
        <f t="shared" ref="K8:O8" si="0">SUM(K9:K47)</f>
        <v>116000</v>
      </c>
      <c r="L8" s="460">
        <f t="shared" si="0"/>
        <v>42</v>
      </c>
      <c r="M8" s="462">
        <f t="shared" si="0"/>
        <v>420000</v>
      </c>
      <c r="N8" s="460">
        <f t="shared" si="0"/>
        <v>3</v>
      </c>
      <c r="O8" s="462">
        <f t="shared" si="0"/>
        <v>45000</v>
      </c>
      <c r="P8" s="510">
        <f>SUM(P9:P47)</f>
        <v>1446000</v>
      </c>
      <c r="Q8" s="207"/>
    </row>
    <row r="9" spans="2:17" ht="16.5" thickTop="1">
      <c r="B9" s="408">
        <v>1</v>
      </c>
      <c r="C9" s="473">
        <v>42242</v>
      </c>
      <c r="D9" s="237" t="s">
        <v>112</v>
      </c>
      <c r="E9" s="167" t="s">
        <v>113</v>
      </c>
      <c r="F9" s="168">
        <v>2</v>
      </c>
      <c r="G9" s="168">
        <v>30</v>
      </c>
      <c r="H9" s="209">
        <f>F9*G9</f>
        <v>60</v>
      </c>
      <c r="I9" s="210">
        <f>H9*500</f>
        <v>30000</v>
      </c>
      <c r="J9" s="168"/>
      <c r="K9" s="171"/>
      <c r="L9" s="194"/>
      <c r="M9" s="211">
        <f>L9*10000</f>
        <v>0</v>
      </c>
      <c r="N9" s="194"/>
      <c r="O9" s="211">
        <f>N9*15000</f>
        <v>0</v>
      </c>
      <c r="P9" s="211">
        <f>I9+K9+M9+O9</f>
        <v>30000</v>
      </c>
      <c r="Q9" s="174"/>
    </row>
    <row r="10" spans="2:17" ht="15.75">
      <c r="B10" s="409">
        <v>2</v>
      </c>
      <c r="C10" s="410">
        <v>42243</v>
      </c>
      <c r="D10" s="236" t="s">
        <v>114</v>
      </c>
      <c r="E10" s="226" t="s">
        <v>50</v>
      </c>
      <c r="F10" s="103">
        <v>1</v>
      </c>
      <c r="G10" s="103">
        <v>46</v>
      </c>
      <c r="H10" s="130">
        <f>F10*G10</f>
        <v>46</v>
      </c>
      <c r="I10" s="131">
        <f>H10*500</f>
        <v>23000</v>
      </c>
      <c r="J10" s="103">
        <v>200</v>
      </c>
      <c r="K10" s="129">
        <f>J10*H10</f>
        <v>9200</v>
      </c>
      <c r="L10" s="143">
        <v>2</v>
      </c>
      <c r="M10" s="91">
        <f>L10*10000</f>
        <v>20000</v>
      </c>
      <c r="N10" s="143"/>
      <c r="O10" s="91">
        <f>N10*15000</f>
        <v>0</v>
      </c>
      <c r="P10" s="91">
        <f>I10+K10+M10+O10</f>
        <v>52200</v>
      </c>
      <c r="Q10" s="158"/>
    </row>
    <row r="11" spans="2:17" ht="15.75">
      <c r="B11" s="515">
        <v>3</v>
      </c>
      <c r="C11" s="410">
        <v>42244</v>
      </c>
      <c r="D11" s="236" t="s">
        <v>112</v>
      </c>
      <c r="E11" s="226" t="s">
        <v>113</v>
      </c>
      <c r="F11" s="103">
        <v>1</v>
      </c>
      <c r="G11" s="103">
        <v>30</v>
      </c>
      <c r="H11" s="130">
        <f t="shared" ref="H11:H46" si="1">F11*G11</f>
        <v>30</v>
      </c>
      <c r="I11" s="131">
        <f t="shared" ref="I11:I46" si="2">H11*500</f>
        <v>15000</v>
      </c>
      <c r="J11" s="103"/>
      <c r="K11" s="129"/>
      <c r="L11" s="143"/>
      <c r="M11" s="91">
        <f t="shared" ref="M11:M46" si="3">L11*10000</f>
        <v>0</v>
      </c>
      <c r="N11" s="143"/>
      <c r="O11" s="91">
        <f t="shared" ref="O11:O46" si="4">N11*15000</f>
        <v>0</v>
      </c>
      <c r="P11" s="91">
        <f t="shared" ref="P11:P46" si="5">I11+K11+M11+O11</f>
        <v>15000</v>
      </c>
      <c r="Q11" s="158"/>
    </row>
    <row r="12" spans="2:17" ht="15.75">
      <c r="B12" s="517"/>
      <c r="C12" s="410">
        <v>42244</v>
      </c>
      <c r="D12" s="236" t="s">
        <v>54</v>
      </c>
      <c r="E12" s="226" t="s">
        <v>50</v>
      </c>
      <c r="F12" s="103">
        <v>1</v>
      </c>
      <c r="G12" s="103">
        <v>46</v>
      </c>
      <c r="H12" s="130">
        <f t="shared" ref="H12" si="6">F12*G12</f>
        <v>46</v>
      </c>
      <c r="I12" s="131">
        <f t="shared" ref="I12" si="7">H12*500</f>
        <v>23000</v>
      </c>
      <c r="J12" s="103"/>
      <c r="K12" s="129"/>
      <c r="L12" s="143"/>
      <c r="M12" s="91">
        <f t="shared" si="3"/>
        <v>0</v>
      </c>
      <c r="N12" s="143"/>
      <c r="O12" s="91">
        <f t="shared" si="4"/>
        <v>0</v>
      </c>
      <c r="P12" s="91">
        <f t="shared" ref="P12" si="8">I12+K12+M12+O12</f>
        <v>23000</v>
      </c>
      <c r="Q12" s="158"/>
    </row>
    <row r="13" spans="2:17" ht="15.75">
      <c r="B13" s="409">
        <v>4</v>
      </c>
      <c r="C13" s="410">
        <v>42245</v>
      </c>
      <c r="D13" s="504" t="s">
        <v>52</v>
      </c>
      <c r="E13" s="505" t="s">
        <v>51</v>
      </c>
      <c r="F13" s="103"/>
      <c r="G13" s="103"/>
      <c r="H13" s="130">
        <f t="shared" si="1"/>
        <v>0</v>
      </c>
      <c r="I13" s="131">
        <f t="shared" si="2"/>
        <v>0</v>
      </c>
      <c r="J13" s="103"/>
      <c r="K13" s="129"/>
      <c r="L13" s="143"/>
      <c r="M13" s="91">
        <f t="shared" si="3"/>
        <v>0</v>
      </c>
      <c r="N13" s="143"/>
      <c r="O13" s="91">
        <f t="shared" si="4"/>
        <v>0</v>
      </c>
      <c r="P13" s="91">
        <f t="shared" si="5"/>
        <v>0</v>
      </c>
      <c r="Q13" s="158"/>
    </row>
    <row r="14" spans="2:17" ht="15.75">
      <c r="B14" s="515">
        <v>5</v>
      </c>
      <c r="C14" s="394">
        <v>42246</v>
      </c>
      <c r="D14" s="236" t="s">
        <v>112</v>
      </c>
      <c r="E14" s="226" t="s">
        <v>113</v>
      </c>
      <c r="F14" s="103">
        <v>1</v>
      </c>
      <c r="G14" s="103">
        <v>30</v>
      </c>
      <c r="H14" s="130">
        <f t="shared" si="1"/>
        <v>30</v>
      </c>
      <c r="I14" s="131">
        <f t="shared" si="2"/>
        <v>15000</v>
      </c>
      <c r="J14" s="103"/>
      <c r="K14" s="129"/>
      <c r="L14" s="143"/>
      <c r="M14" s="91">
        <f t="shared" si="3"/>
        <v>0</v>
      </c>
      <c r="N14" s="143"/>
      <c r="O14" s="91">
        <f t="shared" si="4"/>
        <v>0</v>
      </c>
      <c r="P14" s="91">
        <f t="shared" si="5"/>
        <v>15000</v>
      </c>
      <c r="Q14" s="158"/>
    </row>
    <row r="15" spans="2:17" ht="15.75">
      <c r="B15" s="517"/>
      <c r="C15" s="394">
        <v>42246</v>
      </c>
      <c r="D15" s="236" t="s">
        <v>54</v>
      </c>
      <c r="E15" s="226" t="s">
        <v>50</v>
      </c>
      <c r="F15" s="103">
        <v>1</v>
      </c>
      <c r="G15" s="103">
        <v>46</v>
      </c>
      <c r="H15" s="130">
        <f t="shared" ref="H15" si="9">F15*G15</f>
        <v>46</v>
      </c>
      <c r="I15" s="131">
        <f t="shared" ref="I15" si="10">H15*500</f>
        <v>23000</v>
      </c>
      <c r="J15" s="103"/>
      <c r="K15" s="129"/>
      <c r="L15" s="143">
        <v>4</v>
      </c>
      <c r="M15" s="91">
        <f t="shared" si="3"/>
        <v>40000</v>
      </c>
      <c r="N15" s="143"/>
      <c r="O15" s="91">
        <f t="shared" si="4"/>
        <v>0</v>
      </c>
      <c r="P15" s="91">
        <f t="shared" si="5"/>
        <v>63000</v>
      </c>
      <c r="Q15" s="158"/>
    </row>
    <row r="16" spans="2:17" ht="15.75">
      <c r="B16" s="409">
        <v>6</v>
      </c>
      <c r="C16" s="410">
        <v>42247</v>
      </c>
      <c r="D16" s="236" t="s">
        <v>118</v>
      </c>
      <c r="E16" s="226" t="s">
        <v>113</v>
      </c>
      <c r="F16" s="103">
        <v>2</v>
      </c>
      <c r="G16" s="103">
        <v>30</v>
      </c>
      <c r="H16" s="130">
        <f t="shared" ref="H16:H30" si="11">F16*G16</f>
        <v>60</v>
      </c>
      <c r="I16" s="131">
        <f t="shared" ref="I16:I30" si="12">H16*500</f>
        <v>30000</v>
      </c>
      <c r="J16" s="103"/>
      <c r="K16" s="129"/>
      <c r="L16" s="143"/>
      <c r="M16" s="91">
        <f t="shared" si="3"/>
        <v>0</v>
      </c>
      <c r="N16" s="143"/>
      <c r="O16" s="91">
        <f t="shared" si="4"/>
        <v>0</v>
      </c>
      <c r="P16" s="91">
        <f t="shared" si="5"/>
        <v>30000</v>
      </c>
      <c r="Q16" s="158"/>
    </row>
    <row r="17" spans="2:17" ht="15.75">
      <c r="B17" s="409">
        <v>7</v>
      </c>
      <c r="C17" s="410">
        <v>42248</v>
      </c>
      <c r="D17" s="236" t="s">
        <v>112</v>
      </c>
      <c r="E17" s="226" t="s">
        <v>113</v>
      </c>
      <c r="F17" s="103">
        <v>3</v>
      </c>
      <c r="G17" s="103">
        <v>30</v>
      </c>
      <c r="H17" s="130">
        <f t="shared" si="11"/>
        <v>90</v>
      </c>
      <c r="I17" s="131">
        <f t="shared" si="12"/>
        <v>45000</v>
      </c>
      <c r="J17" s="103"/>
      <c r="K17" s="129"/>
      <c r="L17" s="143"/>
      <c r="M17" s="91">
        <f t="shared" si="3"/>
        <v>0</v>
      </c>
      <c r="N17" s="143"/>
      <c r="O17" s="91">
        <f t="shared" si="4"/>
        <v>0</v>
      </c>
      <c r="P17" s="91">
        <f t="shared" si="5"/>
        <v>45000</v>
      </c>
      <c r="Q17" s="158"/>
    </row>
    <row r="18" spans="2:17" ht="15.75">
      <c r="B18" s="515">
        <v>8</v>
      </c>
      <c r="C18" s="410">
        <v>42249</v>
      </c>
      <c r="D18" s="236" t="s">
        <v>112</v>
      </c>
      <c r="E18" s="226" t="s">
        <v>113</v>
      </c>
      <c r="F18" s="103">
        <v>2</v>
      </c>
      <c r="G18" s="103">
        <v>30</v>
      </c>
      <c r="H18" s="130">
        <f t="shared" si="11"/>
        <v>60</v>
      </c>
      <c r="I18" s="131">
        <f t="shared" si="12"/>
        <v>30000</v>
      </c>
      <c r="J18" s="103"/>
      <c r="K18" s="129"/>
      <c r="L18" s="143"/>
      <c r="M18" s="91">
        <f t="shared" si="3"/>
        <v>0</v>
      </c>
      <c r="N18" s="143"/>
      <c r="O18" s="91">
        <f t="shared" si="4"/>
        <v>0</v>
      </c>
      <c r="P18" s="91">
        <f t="shared" si="5"/>
        <v>30000</v>
      </c>
      <c r="Q18" s="158"/>
    </row>
    <row r="19" spans="2:17" ht="15.75">
      <c r="B19" s="516"/>
      <c r="C19" s="410">
        <v>42249</v>
      </c>
      <c r="D19" s="236" t="s">
        <v>54</v>
      </c>
      <c r="E19" s="226" t="s">
        <v>50</v>
      </c>
      <c r="F19" s="103">
        <v>1</v>
      </c>
      <c r="G19" s="103">
        <v>46</v>
      </c>
      <c r="H19" s="130">
        <f t="shared" si="11"/>
        <v>46</v>
      </c>
      <c r="I19" s="131">
        <f t="shared" si="12"/>
        <v>23000</v>
      </c>
      <c r="J19" s="103"/>
      <c r="K19" s="129"/>
      <c r="L19" s="143"/>
      <c r="M19" s="91">
        <f t="shared" si="3"/>
        <v>0</v>
      </c>
      <c r="N19" s="143"/>
      <c r="O19" s="91">
        <f t="shared" si="4"/>
        <v>0</v>
      </c>
      <c r="P19" s="91">
        <f t="shared" si="5"/>
        <v>23000</v>
      </c>
      <c r="Q19" s="158"/>
    </row>
    <row r="20" spans="2:17" ht="15.75">
      <c r="B20" s="517"/>
      <c r="C20" s="410">
        <v>42249</v>
      </c>
      <c r="D20" s="236" t="s">
        <v>134</v>
      </c>
      <c r="E20" s="226" t="s">
        <v>51</v>
      </c>
      <c r="F20" s="103">
        <v>2</v>
      </c>
      <c r="G20" s="103"/>
      <c r="H20" s="130">
        <f t="shared" si="11"/>
        <v>0</v>
      </c>
      <c r="I20" s="131">
        <f t="shared" si="12"/>
        <v>0</v>
      </c>
      <c r="J20" s="103" t="s">
        <v>117</v>
      </c>
      <c r="K20" s="129">
        <v>35000</v>
      </c>
      <c r="L20" s="143">
        <v>6</v>
      </c>
      <c r="M20" s="91">
        <f t="shared" si="3"/>
        <v>60000</v>
      </c>
      <c r="N20" s="143">
        <v>1</v>
      </c>
      <c r="O20" s="91">
        <f t="shared" si="4"/>
        <v>15000</v>
      </c>
      <c r="P20" s="91">
        <f t="shared" si="5"/>
        <v>110000</v>
      </c>
      <c r="Q20" s="158"/>
    </row>
    <row r="21" spans="2:17" ht="15.75">
      <c r="B21" s="409">
        <v>9</v>
      </c>
      <c r="C21" s="410">
        <v>42250</v>
      </c>
      <c r="D21" s="236" t="s">
        <v>112</v>
      </c>
      <c r="E21" s="226" t="s">
        <v>113</v>
      </c>
      <c r="F21" s="103">
        <v>2</v>
      </c>
      <c r="G21" s="103">
        <v>30</v>
      </c>
      <c r="H21" s="130">
        <f t="shared" si="11"/>
        <v>60</v>
      </c>
      <c r="I21" s="131">
        <f t="shared" si="12"/>
        <v>30000</v>
      </c>
      <c r="J21" s="103"/>
      <c r="K21" s="129"/>
      <c r="L21" s="143">
        <v>1</v>
      </c>
      <c r="M21" s="91">
        <f t="shared" si="3"/>
        <v>10000</v>
      </c>
      <c r="N21" s="143"/>
      <c r="O21" s="91">
        <f t="shared" si="4"/>
        <v>0</v>
      </c>
      <c r="P21" s="91">
        <f t="shared" si="5"/>
        <v>40000</v>
      </c>
      <c r="Q21" s="158"/>
    </row>
    <row r="22" spans="2:17" ht="15.75">
      <c r="B22" s="409">
        <v>10</v>
      </c>
      <c r="C22" s="410">
        <v>42251</v>
      </c>
      <c r="D22" s="236" t="s">
        <v>112</v>
      </c>
      <c r="E22" s="226" t="s">
        <v>113</v>
      </c>
      <c r="F22" s="103">
        <v>3</v>
      </c>
      <c r="G22" s="103">
        <v>30</v>
      </c>
      <c r="H22" s="130">
        <f t="shared" si="11"/>
        <v>90</v>
      </c>
      <c r="I22" s="131">
        <f t="shared" si="12"/>
        <v>45000</v>
      </c>
      <c r="J22" s="103"/>
      <c r="K22" s="129"/>
      <c r="L22" s="143"/>
      <c r="M22" s="91">
        <f t="shared" si="3"/>
        <v>0</v>
      </c>
      <c r="N22" s="143"/>
      <c r="O22" s="91">
        <f t="shared" si="4"/>
        <v>0</v>
      </c>
      <c r="P22" s="91">
        <f t="shared" si="5"/>
        <v>45000</v>
      </c>
      <c r="Q22" s="158"/>
    </row>
    <row r="23" spans="2:17" ht="15.75">
      <c r="B23" s="515">
        <v>11</v>
      </c>
      <c r="C23" s="410">
        <v>42252</v>
      </c>
      <c r="D23" s="236" t="s">
        <v>112</v>
      </c>
      <c r="E23" s="226" t="s">
        <v>113</v>
      </c>
      <c r="F23" s="103">
        <v>3</v>
      </c>
      <c r="G23" s="103">
        <v>30</v>
      </c>
      <c r="H23" s="130">
        <f t="shared" si="11"/>
        <v>90</v>
      </c>
      <c r="I23" s="131">
        <f t="shared" si="12"/>
        <v>45000</v>
      </c>
      <c r="J23" s="103"/>
      <c r="K23" s="129"/>
      <c r="L23" s="143"/>
      <c r="M23" s="91">
        <f t="shared" si="3"/>
        <v>0</v>
      </c>
      <c r="N23" s="143"/>
      <c r="O23" s="91">
        <f t="shared" si="4"/>
        <v>0</v>
      </c>
      <c r="P23" s="91">
        <f t="shared" si="5"/>
        <v>45000</v>
      </c>
      <c r="Q23" s="158"/>
    </row>
    <row r="24" spans="2:17" ht="15.75">
      <c r="B24" s="517"/>
      <c r="C24" s="410">
        <v>42252</v>
      </c>
      <c r="D24" s="236" t="s">
        <v>134</v>
      </c>
      <c r="E24" s="226" t="s">
        <v>51</v>
      </c>
      <c r="F24" s="103">
        <v>2</v>
      </c>
      <c r="G24" s="103"/>
      <c r="H24" s="130">
        <f t="shared" si="11"/>
        <v>0</v>
      </c>
      <c r="I24" s="131">
        <f t="shared" si="12"/>
        <v>0</v>
      </c>
      <c r="J24" s="103" t="s">
        <v>117</v>
      </c>
      <c r="K24" s="129">
        <v>35000</v>
      </c>
      <c r="L24" s="143">
        <v>6</v>
      </c>
      <c r="M24" s="91">
        <f t="shared" si="3"/>
        <v>60000</v>
      </c>
      <c r="N24" s="143">
        <v>1</v>
      </c>
      <c r="O24" s="91">
        <f t="shared" si="4"/>
        <v>15000</v>
      </c>
      <c r="P24" s="91">
        <f t="shared" si="5"/>
        <v>110000</v>
      </c>
      <c r="Q24" s="158"/>
    </row>
    <row r="25" spans="2:17" ht="15.75">
      <c r="B25" s="409">
        <v>12</v>
      </c>
      <c r="C25" s="394">
        <v>42253</v>
      </c>
      <c r="D25" s="236" t="s">
        <v>54</v>
      </c>
      <c r="E25" s="226" t="s">
        <v>50</v>
      </c>
      <c r="F25" s="103">
        <v>1</v>
      </c>
      <c r="G25" s="103">
        <v>46</v>
      </c>
      <c r="H25" s="130">
        <f t="shared" si="11"/>
        <v>46</v>
      </c>
      <c r="I25" s="131">
        <f t="shared" si="12"/>
        <v>23000</v>
      </c>
      <c r="J25" s="103"/>
      <c r="K25" s="129"/>
      <c r="L25" s="143">
        <v>4</v>
      </c>
      <c r="M25" s="91">
        <f t="shared" si="3"/>
        <v>40000</v>
      </c>
      <c r="N25" s="143"/>
      <c r="O25" s="91">
        <f t="shared" si="4"/>
        <v>0</v>
      </c>
      <c r="P25" s="91">
        <f t="shared" si="5"/>
        <v>63000</v>
      </c>
      <c r="Q25" s="158"/>
    </row>
    <row r="26" spans="2:17" ht="15.75">
      <c r="B26" s="409">
        <v>13</v>
      </c>
      <c r="C26" s="410">
        <v>42254</v>
      </c>
      <c r="D26" s="236" t="s">
        <v>112</v>
      </c>
      <c r="E26" s="226" t="s">
        <v>113</v>
      </c>
      <c r="F26" s="103">
        <v>2</v>
      </c>
      <c r="G26" s="103">
        <v>30</v>
      </c>
      <c r="H26" s="130">
        <f t="shared" si="11"/>
        <v>60</v>
      </c>
      <c r="I26" s="131">
        <f t="shared" si="12"/>
        <v>30000</v>
      </c>
      <c r="J26" s="103"/>
      <c r="K26" s="129"/>
      <c r="L26" s="143"/>
      <c r="M26" s="91">
        <f t="shared" si="3"/>
        <v>0</v>
      </c>
      <c r="N26" s="143"/>
      <c r="O26" s="91">
        <f t="shared" si="4"/>
        <v>0</v>
      </c>
      <c r="P26" s="91">
        <f t="shared" si="5"/>
        <v>30000</v>
      </c>
      <c r="Q26" s="158"/>
    </row>
    <row r="27" spans="2:17" ht="15.75">
      <c r="B27" s="409">
        <v>14</v>
      </c>
      <c r="C27" s="410">
        <v>42255</v>
      </c>
      <c r="D27" s="236" t="s">
        <v>114</v>
      </c>
      <c r="E27" s="226" t="s">
        <v>50</v>
      </c>
      <c r="F27" s="103">
        <v>1</v>
      </c>
      <c r="G27" s="103">
        <v>46</v>
      </c>
      <c r="H27" s="130">
        <f t="shared" si="11"/>
        <v>46</v>
      </c>
      <c r="I27" s="131">
        <f t="shared" si="12"/>
        <v>23000</v>
      </c>
      <c r="J27" s="103">
        <v>200</v>
      </c>
      <c r="K27" s="129">
        <f>J27*H27</f>
        <v>9200</v>
      </c>
      <c r="L27" s="143">
        <v>6</v>
      </c>
      <c r="M27" s="91">
        <f t="shared" si="3"/>
        <v>60000</v>
      </c>
      <c r="N27" s="143">
        <v>1</v>
      </c>
      <c r="O27" s="91">
        <f t="shared" si="4"/>
        <v>15000</v>
      </c>
      <c r="P27" s="91">
        <f t="shared" si="5"/>
        <v>107200</v>
      </c>
      <c r="Q27" s="158"/>
    </row>
    <row r="28" spans="2:17" ht="15.75">
      <c r="B28" s="409">
        <v>15</v>
      </c>
      <c r="C28" s="410">
        <v>42256</v>
      </c>
      <c r="D28" s="236" t="s">
        <v>114</v>
      </c>
      <c r="E28" s="226" t="s">
        <v>50</v>
      </c>
      <c r="F28" s="103">
        <v>1</v>
      </c>
      <c r="G28" s="103">
        <v>46</v>
      </c>
      <c r="H28" s="130">
        <f t="shared" si="11"/>
        <v>46</v>
      </c>
      <c r="I28" s="131">
        <f t="shared" si="12"/>
        <v>23000</v>
      </c>
      <c r="J28" s="103">
        <v>200</v>
      </c>
      <c r="K28" s="129">
        <f>J28*H28</f>
        <v>9200</v>
      </c>
      <c r="L28" s="143">
        <v>2</v>
      </c>
      <c r="M28" s="91">
        <f t="shared" si="3"/>
        <v>20000</v>
      </c>
      <c r="N28" s="143"/>
      <c r="O28" s="91">
        <f t="shared" si="4"/>
        <v>0</v>
      </c>
      <c r="P28" s="91">
        <f t="shared" si="5"/>
        <v>52200</v>
      </c>
      <c r="Q28" s="158"/>
    </row>
    <row r="29" spans="2:17" ht="15.75">
      <c r="B29" s="409">
        <v>16</v>
      </c>
      <c r="C29" s="410">
        <v>42257</v>
      </c>
      <c r="D29" s="236" t="s">
        <v>114</v>
      </c>
      <c r="E29" s="226" t="s">
        <v>50</v>
      </c>
      <c r="F29" s="103">
        <v>1</v>
      </c>
      <c r="G29" s="103">
        <v>46</v>
      </c>
      <c r="H29" s="130">
        <f t="shared" si="11"/>
        <v>46</v>
      </c>
      <c r="I29" s="131">
        <f t="shared" si="12"/>
        <v>23000</v>
      </c>
      <c r="J29" s="103">
        <v>200</v>
      </c>
      <c r="K29" s="129">
        <f>J29*H29</f>
        <v>9200</v>
      </c>
      <c r="L29" s="143">
        <v>1</v>
      </c>
      <c r="M29" s="91">
        <f t="shared" si="3"/>
        <v>10000</v>
      </c>
      <c r="N29" s="143"/>
      <c r="O29" s="91">
        <f t="shared" ref="O29:O44" si="13">N29*15000</f>
        <v>0</v>
      </c>
      <c r="P29" s="91">
        <f t="shared" ref="P29:P44" si="14">I29+K29+M29+O29</f>
        <v>42200</v>
      </c>
      <c r="Q29" s="158"/>
    </row>
    <row r="30" spans="2:17" ht="15.75">
      <c r="B30" s="409">
        <v>17</v>
      </c>
      <c r="C30" s="410">
        <v>42258</v>
      </c>
      <c r="D30" s="236" t="s">
        <v>114</v>
      </c>
      <c r="E30" s="226" t="s">
        <v>50</v>
      </c>
      <c r="F30" s="103">
        <v>1</v>
      </c>
      <c r="G30" s="103">
        <v>46</v>
      </c>
      <c r="H30" s="130">
        <f t="shared" si="11"/>
        <v>46</v>
      </c>
      <c r="I30" s="131">
        <f t="shared" si="12"/>
        <v>23000</v>
      </c>
      <c r="J30" s="103">
        <v>200</v>
      </c>
      <c r="K30" s="129">
        <f>J30*H30</f>
        <v>9200</v>
      </c>
      <c r="L30" s="143">
        <v>1</v>
      </c>
      <c r="M30" s="91">
        <f t="shared" si="3"/>
        <v>10000</v>
      </c>
      <c r="N30" s="143"/>
      <c r="O30" s="91">
        <f t="shared" si="13"/>
        <v>0</v>
      </c>
      <c r="P30" s="91">
        <f t="shared" si="14"/>
        <v>42200</v>
      </c>
      <c r="Q30" s="158"/>
    </row>
    <row r="31" spans="2:17" ht="15.75">
      <c r="B31" s="409">
        <v>18</v>
      </c>
      <c r="C31" s="410">
        <v>42259</v>
      </c>
      <c r="D31" s="236" t="s">
        <v>115</v>
      </c>
      <c r="E31" s="226" t="s">
        <v>51</v>
      </c>
      <c r="F31" s="103"/>
      <c r="G31" s="103"/>
      <c r="H31" s="130">
        <f t="shared" ref="H31:H43" si="15">F31*G31</f>
        <v>0</v>
      </c>
      <c r="I31" s="131">
        <f t="shared" ref="I31:I43" si="16">H31*500</f>
        <v>0</v>
      </c>
      <c r="J31" s="103"/>
      <c r="K31" s="129"/>
      <c r="L31" s="143"/>
      <c r="M31" s="91">
        <f t="shared" si="3"/>
        <v>0</v>
      </c>
      <c r="N31" s="143"/>
      <c r="O31" s="91">
        <f t="shared" si="13"/>
        <v>0</v>
      </c>
      <c r="P31" s="91">
        <f t="shared" si="14"/>
        <v>0</v>
      </c>
      <c r="Q31" s="158"/>
    </row>
    <row r="32" spans="2:17" ht="15.75">
      <c r="B32" s="409">
        <v>19</v>
      </c>
      <c r="C32" s="394">
        <v>42260</v>
      </c>
      <c r="D32" s="236" t="s">
        <v>54</v>
      </c>
      <c r="E32" s="226" t="s">
        <v>50</v>
      </c>
      <c r="F32" s="103">
        <v>2</v>
      </c>
      <c r="G32" s="103">
        <v>46</v>
      </c>
      <c r="H32" s="130">
        <f t="shared" si="15"/>
        <v>92</v>
      </c>
      <c r="I32" s="131">
        <f t="shared" si="16"/>
        <v>46000</v>
      </c>
      <c r="J32" s="103"/>
      <c r="K32" s="129"/>
      <c r="L32" s="143">
        <v>4</v>
      </c>
      <c r="M32" s="91">
        <f t="shared" si="3"/>
        <v>40000</v>
      </c>
      <c r="N32" s="143"/>
      <c r="O32" s="91">
        <f t="shared" si="13"/>
        <v>0</v>
      </c>
      <c r="P32" s="91">
        <f t="shared" si="14"/>
        <v>86000</v>
      </c>
      <c r="Q32" s="158"/>
    </row>
    <row r="33" spans="2:17" ht="15.75">
      <c r="B33" s="409">
        <v>20</v>
      </c>
      <c r="C33" s="410">
        <v>42261</v>
      </c>
      <c r="D33" s="236" t="s">
        <v>53</v>
      </c>
      <c r="E33" s="226" t="s">
        <v>50</v>
      </c>
      <c r="F33" s="103">
        <v>1</v>
      </c>
      <c r="G33" s="103">
        <v>46</v>
      </c>
      <c r="H33" s="130">
        <f t="shared" si="15"/>
        <v>46</v>
      </c>
      <c r="I33" s="131">
        <f t="shared" si="16"/>
        <v>23000</v>
      </c>
      <c r="J33" s="103"/>
      <c r="K33" s="129"/>
      <c r="L33" s="143"/>
      <c r="M33" s="91">
        <f t="shared" si="3"/>
        <v>0</v>
      </c>
      <c r="N33" s="143"/>
      <c r="O33" s="91">
        <f t="shared" si="13"/>
        <v>0</v>
      </c>
      <c r="P33" s="91">
        <f t="shared" si="14"/>
        <v>23000</v>
      </c>
      <c r="Q33" s="158"/>
    </row>
    <row r="34" spans="2:17" ht="15.75">
      <c r="B34" s="515">
        <v>21</v>
      </c>
      <c r="C34" s="410">
        <v>42262</v>
      </c>
      <c r="D34" s="236" t="s">
        <v>112</v>
      </c>
      <c r="E34" s="226" t="s">
        <v>113</v>
      </c>
      <c r="F34" s="103">
        <v>1</v>
      </c>
      <c r="G34" s="103">
        <v>30</v>
      </c>
      <c r="H34" s="130">
        <f t="shared" si="15"/>
        <v>30</v>
      </c>
      <c r="I34" s="131">
        <f t="shared" si="16"/>
        <v>15000</v>
      </c>
      <c r="J34" s="103"/>
      <c r="K34" s="129"/>
      <c r="L34" s="143"/>
      <c r="M34" s="91">
        <f t="shared" si="3"/>
        <v>0</v>
      </c>
      <c r="N34" s="143"/>
      <c r="O34" s="91">
        <f t="shared" si="13"/>
        <v>0</v>
      </c>
      <c r="P34" s="91">
        <f t="shared" si="14"/>
        <v>15000</v>
      </c>
      <c r="Q34" s="158"/>
    </row>
    <row r="35" spans="2:17" ht="15.75">
      <c r="B35" s="517"/>
      <c r="C35" s="410">
        <v>42262</v>
      </c>
      <c r="D35" s="236" t="s">
        <v>54</v>
      </c>
      <c r="E35" s="226" t="s">
        <v>50</v>
      </c>
      <c r="F35" s="103">
        <v>1</v>
      </c>
      <c r="G35" s="103">
        <v>46</v>
      </c>
      <c r="H35" s="130">
        <f t="shared" si="15"/>
        <v>46</v>
      </c>
      <c r="I35" s="131">
        <f t="shared" si="16"/>
        <v>23000</v>
      </c>
      <c r="J35" s="103"/>
      <c r="K35" s="129"/>
      <c r="L35" s="143"/>
      <c r="M35" s="91">
        <f t="shared" si="3"/>
        <v>0</v>
      </c>
      <c r="N35" s="143"/>
      <c r="O35" s="91">
        <f t="shared" si="13"/>
        <v>0</v>
      </c>
      <c r="P35" s="91">
        <f t="shared" si="14"/>
        <v>23000</v>
      </c>
      <c r="Q35" s="158"/>
    </row>
    <row r="36" spans="2:17" ht="15.75">
      <c r="B36" s="409">
        <v>22</v>
      </c>
      <c r="C36" s="410">
        <v>42263</v>
      </c>
      <c r="D36" s="236" t="s">
        <v>112</v>
      </c>
      <c r="E36" s="226" t="s">
        <v>113</v>
      </c>
      <c r="F36" s="103">
        <v>3</v>
      </c>
      <c r="G36" s="103">
        <v>30</v>
      </c>
      <c r="H36" s="130">
        <f t="shared" si="15"/>
        <v>90</v>
      </c>
      <c r="I36" s="131">
        <f t="shared" si="16"/>
        <v>45000</v>
      </c>
      <c r="J36" s="103"/>
      <c r="K36" s="129"/>
      <c r="L36" s="143"/>
      <c r="M36" s="91">
        <f t="shared" si="3"/>
        <v>0</v>
      </c>
      <c r="N36" s="143"/>
      <c r="O36" s="91">
        <f t="shared" si="13"/>
        <v>0</v>
      </c>
      <c r="P36" s="91">
        <f t="shared" si="14"/>
        <v>45000</v>
      </c>
      <c r="Q36" s="158"/>
    </row>
    <row r="37" spans="2:17" ht="15.75">
      <c r="B37" s="409">
        <v>23</v>
      </c>
      <c r="C37" s="410">
        <v>42264</v>
      </c>
      <c r="D37" s="236" t="s">
        <v>112</v>
      </c>
      <c r="E37" s="226" t="s">
        <v>113</v>
      </c>
      <c r="F37" s="103">
        <v>1</v>
      </c>
      <c r="G37" s="103">
        <v>30</v>
      </c>
      <c r="H37" s="130">
        <f t="shared" si="15"/>
        <v>30</v>
      </c>
      <c r="I37" s="131">
        <f t="shared" si="16"/>
        <v>15000</v>
      </c>
      <c r="J37" s="103"/>
      <c r="K37" s="129"/>
      <c r="L37" s="143">
        <v>1</v>
      </c>
      <c r="M37" s="91">
        <f t="shared" si="3"/>
        <v>10000</v>
      </c>
      <c r="N37" s="143"/>
      <c r="O37" s="91">
        <f t="shared" si="13"/>
        <v>0</v>
      </c>
      <c r="P37" s="91">
        <f t="shared" si="14"/>
        <v>25000</v>
      </c>
      <c r="Q37" s="158"/>
    </row>
    <row r="38" spans="2:17" ht="15.75">
      <c r="B38" s="409">
        <v>24</v>
      </c>
      <c r="C38" s="410">
        <v>42265</v>
      </c>
      <c r="D38" s="236" t="s">
        <v>53</v>
      </c>
      <c r="E38" s="226" t="s">
        <v>50</v>
      </c>
      <c r="F38" s="103">
        <v>2</v>
      </c>
      <c r="G38" s="103">
        <v>46</v>
      </c>
      <c r="H38" s="130">
        <f t="shared" si="15"/>
        <v>92</v>
      </c>
      <c r="I38" s="131">
        <f t="shared" si="16"/>
        <v>46000</v>
      </c>
      <c r="J38" s="103"/>
      <c r="K38" s="129"/>
      <c r="L38" s="143"/>
      <c r="M38" s="91">
        <f t="shared" si="3"/>
        <v>0</v>
      </c>
      <c r="N38" s="143"/>
      <c r="O38" s="91">
        <f t="shared" si="13"/>
        <v>0</v>
      </c>
      <c r="P38" s="91">
        <f t="shared" si="14"/>
        <v>46000</v>
      </c>
      <c r="Q38" s="158"/>
    </row>
    <row r="39" spans="2:17" ht="15.75">
      <c r="B39" s="515">
        <v>25</v>
      </c>
      <c r="C39" s="410">
        <v>42266</v>
      </c>
      <c r="D39" s="236" t="s">
        <v>112</v>
      </c>
      <c r="E39" s="226" t="s">
        <v>113</v>
      </c>
      <c r="F39" s="103">
        <v>1</v>
      </c>
      <c r="G39" s="103">
        <v>30</v>
      </c>
      <c r="H39" s="130">
        <f t="shared" si="15"/>
        <v>30</v>
      </c>
      <c r="I39" s="131">
        <f t="shared" si="16"/>
        <v>15000</v>
      </c>
      <c r="J39" s="143"/>
      <c r="K39" s="221"/>
      <c r="L39" s="143"/>
      <c r="M39" s="91">
        <f t="shared" si="3"/>
        <v>0</v>
      </c>
      <c r="N39" s="143"/>
      <c r="O39" s="91">
        <f t="shared" si="13"/>
        <v>0</v>
      </c>
      <c r="P39" s="91">
        <f t="shared" si="14"/>
        <v>15000</v>
      </c>
      <c r="Q39" s="240"/>
    </row>
    <row r="40" spans="2:17" ht="15.75">
      <c r="B40" s="517"/>
      <c r="C40" s="410">
        <v>42266</v>
      </c>
      <c r="D40" s="236" t="s">
        <v>54</v>
      </c>
      <c r="E40" s="226" t="s">
        <v>50</v>
      </c>
      <c r="F40" s="103">
        <v>1</v>
      </c>
      <c r="G40" s="103">
        <v>46</v>
      </c>
      <c r="H40" s="130">
        <f t="shared" si="15"/>
        <v>46</v>
      </c>
      <c r="I40" s="131">
        <f t="shared" si="16"/>
        <v>23000</v>
      </c>
      <c r="J40" s="143"/>
      <c r="K40" s="221"/>
      <c r="L40" s="143"/>
      <c r="M40" s="91">
        <f t="shared" si="3"/>
        <v>0</v>
      </c>
      <c r="N40" s="143"/>
      <c r="O40" s="91">
        <f t="shared" si="13"/>
        <v>0</v>
      </c>
      <c r="P40" s="91">
        <f t="shared" si="14"/>
        <v>23000</v>
      </c>
      <c r="Q40" s="240"/>
    </row>
    <row r="41" spans="2:17" ht="15.75">
      <c r="B41" s="409">
        <v>26</v>
      </c>
      <c r="C41" s="394">
        <v>42267</v>
      </c>
      <c r="D41" s="236" t="s">
        <v>53</v>
      </c>
      <c r="E41" s="226" t="s">
        <v>50</v>
      </c>
      <c r="F41" s="103">
        <v>2</v>
      </c>
      <c r="G41" s="103">
        <v>46</v>
      </c>
      <c r="H41" s="130">
        <f t="shared" si="15"/>
        <v>92</v>
      </c>
      <c r="I41" s="131">
        <f t="shared" si="16"/>
        <v>46000</v>
      </c>
      <c r="J41" s="103"/>
      <c r="K41" s="129"/>
      <c r="L41" s="143">
        <v>4</v>
      </c>
      <c r="M41" s="91">
        <f t="shared" si="3"/>
        <v>40000</v>
      </c>
      <c r="N41" s="143"/>
      <c r="O41" s="91">
        <f t="shared" si="13"/>
        <v>0</v>
      </c>
      <c r="P41" s="91">
        <f t="shared" si="14"/>
        <v>86000</v>
      </c>
      <c r="Q41" s="158"/>
    </row>
    <row r="42" spans="2:17" ht="15.75">
      <c r="B42" s="409">
        <v>27</v>
      </c>
      <c r="C42" s="410">
        <v>42268</v>
      </c>
      <c r="D42" s="236" t="s">
        <v>53</v>
      </c>
      <c r="E42" s="226" t="s">
        <v>50</v>
      </c>
      <c r="F42" s="103">
        <v>2</v>
      </c>
      <c r="G42" s="103">
        <v>46</v>
      </c>
      <c r="H42" s="130">
        <f t="shared" si="15"/>
        <v>92</v>
      </c>
      <c r="I42" s="131">
        <f t="shared" si="16"/>
        <v>46000</v>
      </c>
      <c r="J42" s="103"/>
      <c r="K42" s="129"/>
      <c r="L42" s="143"/>
      <c r="M42" s="91">
        <f t="shared" si="3"/>
        <v>0</v>
      </c>
      <c r="N42" s="143"/>
      <c r="O42" s="91">
        <f t="shared" si="13"/>
        <v>0</v>
      </c>
      <c r="P42" s="91">
        <f t="shared" si="14"/>
        <v>46000</v>
      </c>
      <c r="Q42" s="158"/>
    </row>
    <row r="43" spans="2:17" ht="15.75">
      <c r="B43" s="409">
        <v>28</v>
      </c>
      <c r="C43" s="410">
        <v>42269</v>
      </c>
      <c r="D43" s="504" t="s">
        <v>52</v>
      </c>
      <c r="E43" s="505" t="s">
        <v>51</v>
      </c>
      <c r="F43" s="143"/>
      <c r="G43" s="143"/>
      <c r="H43" s="130">
        <f t="shared" si="15"/>
        <v>0</v>
      </c>
      <c r="I43" s="131">
        <f t="shared" si="16"/>
        <v>0</v>
      </c>
      <c r="J43" s="103"/>
      <c r="K43" s="129"/>
      <c r="L43" s="143"/>
      <c r="M43" s="91">
        <f t="shared" si="3"/>
        <v>0</v>
      </c>
      <c r="N43" s="143"/>
      <c r="O43" s="91">
        <f t="shared" si="13"/>
        <v>0</v>
      </c>
      <c r="P43" s="91">
        <f t="shared" si="14"/>
        <v>0</v>
      </c>
      <c r="Q43" s="158"/>
    </row>
    <row r="44" spans="2:17" ht="15.75">
      <c r="B44" s="409">
        <v>29</v>
      </c>
      <c r="C44" s="410">
        <v>42270</v>
      </c>
      <c r="D44" s="504" t="s">
        <v>52</v>
      </c>
      <c r="E44" s="505" t="s">
        <v>51</v>
      </c>
      <c r="F44" s="103"/>
      <c r="G44" s="103"/>
      <c r="H44" s="130">
        <f t="shared" si="1"/>
        <v>0</v>
      </c>
      <c r="I44" s="131">
        <f t="shared" si="2"/>
        <v>0</v>
      </c>
      <c r="J44" s="103"/>
      <c r="K44" s="129"/>
      <c r="L44" s="143"/>
      <c r="M44" s="91">
        <f t="shared" si="3"/>
        <v>0</v>
      </c>
      <c r="N44" s="143"/>
      <c r="O44" s="91">
        <f t="shared" si="13"/>
        <v>0</v>
      </c>
      <c r="P44" s="91">
        <f t="shared" si="14"/>
        <v>0</v>
      </c>
      <c r="Q44" s="158"/>
    </row>
    <row r="45" spans="2:17" ht="15.75">
      <c r="B45" s="409">
        <v>30</v>
      </c>
      <c r="C45" s="413">
        <v>42271</v>
      </c>
      <c r="D45" s="231" t="s">
        <v>206</v>
      </c>
      <c r="E45" s="103"/>
      <c r="F45" s="103"/>
      <c r="G45" s="103"/>
      <c r="H45" s="130">
        <f t="shared" si="1"/>
        <v>0</v>
      </c>
      <c r="I45" s="131">
        <f t="shared" si="2"/>
        <v>0</v>
      </c>
      <c r="J45" s="143"/>
      <c r="K45" s="221"/>
      <c r="L45" s="143"/>
      <c r="M45" s="91">
        <f t="shared" si="3"/>
        <v>0</v>
      </c>
      <c r="N45" s="143"/>
      <c r="O45" s="91">
        <f t="shared" si="4"/>
        <v>0</v>
      </c>
      <c r="P45" s="91">
        <f t="shared" si="5"/>
        <v>0</v>
      </c>
      <c r="Q45" s="240"/>
    </row>
    <row r="46" spans="2:17" ht="16.5" thickBot="1">
      <c r="B46" s="414">
        <v>31</v>
      </c>
      <c r="C46" s="415">
        <v>42272</v>
      </c>
      <c r="D46" s="484" t="s">
        <v>206</v>
      </c>
      <c r="E46" s="267"/>
      <c r="F46" s="267"/>
      <c r="G46" s="267"/>
      <c r="H46" s="214">
        <f t="shared" si="1"/>
        <v>0</v>
      </c>
      <c r="I46" s="215">
        <f t="shared" si="2"/>
        <v>0</v>
      </c>
      <c r="J46" s="267"/>
      <c r="K46" s="268"/>
      <c r="L46" s="247"/>
      <c r="M46" s="216">
        <f t="shared" si="3"/>
        <v>0</v>
      </c>
      <c r="N46" s="247"/>
      <c r="O46" s="216">
        <f t="shared" si="4"/>
        <v>0</v>
      </c>
      <c r="P46" s="216">
        <f t="shared" si="5"/>
        <v>0</v>
      </c>
      <c r="Q46" s="163"/>
    </row>
    <row r="47" spans="2:17" ht="15.75" thickTop="1"/>
  </sheetData>
  <mergeCells count="9">
    <mergeCell ref="B18:B20"/>
    <mergeCell ref="B23:B24"/>
    <mergeCell ref="B34:B35"/>
    <mergeCell ref="B39:B40"/>
    <mergeCell ref="B1:Q1"/>
    <mergeCell ref="B2:D2"/>
    <mergeCell ref="B4:D4"/>
    <mergeCell ref="B11:B12"/>
    <mergeCell ref="B14:B15"/>
  </mergeCells>
  <printOptions horizontalCentered="1"/>
  <pageMargins left="0.45" right="0.45" top="0.5" bottom="0.5" header="0.3" footer="0.3"/>
  <pageSetup paperSize="9" scale="70" orientation="landscape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O42"/>
  <sheetViews>
    <sheetView topLeftCell="A4" workbookViewId="0">
      <selection activeCell="O19" sqref="O19"/>
    </sheetView>
  </sheetViews>
  <sheetFormatPr defaultRowHeight="15"/>
  <cols>
    <col min="2" max="2" width="4.42578125" customWidth="1"/>
    <col min="3" max="3" width="10.7109375" customWidth="1"/>
    <col min="4" max="4" width="48.42578125" customWidth="1"/>
    <col min="5" max="5" width="10.5703125" customWidth="1"/>
    <col min="6" max="6" width="10.140625" customWidth="1"/>
    <col min="7" max="7" width="14" customWidth="1"/>
    <col min="8" max="8" width="7.7109375" customWidth="1"/>
    <col min="9" max="9" width="13.140625" customWidth="1"/>
    <col min="10" max="10" width="16.28515625" customWidth="1"/>
  </cols>
  <sheetData>
    <row r="1" spans="2:11" ht="21">
      <c r="B1" s="514" t="s">
        <v>81</v>
      </c>
      <c r="C1" s="514"/>
      <c r="D1" s="514"/>
      <c r="E1" s="514"/>
      <c r="F1" s="514"/>
      <c r="G1" s="514"/>
      <c r="H1" s="514"/>
      <c r="I1" s="514"/>
      <c r="J1" s="514"/>
      <c r="K1" s="514"/>
    </row>
    <row r="3" spans="2:11">
      <c r="B3" s="360" t="s">
        <v>82</v>
      </c>
      <c r="C3" s="361"/>
      <c r="D3" s="360" t="s">
        <v>93</v>
      </c>
      <c r="E3" s="361"/>
      <c r="F3" s="360"/>
      <c r="G3" s="360"/>
      <c r="H3" s="360"/>
      <c r="I3" s="360"/>
    </row>
    <row r="4" spans="2:11">
      <c r="B4" s="360" t="s">
        <v>94</v>
      </c>
      <c r="C4" s="361"/>
      <c r="D4" s="360" t="s">
        <v>95</v>
      </c>
      <c r="E4" s="361"/>
      <c r="F4" s="360"/>
      <c r="G4" s="360"/>
      <c r="H4" s="360"/>
      <c r="I4" s="360"/>
    </row>
    <row r="5" spans="2:11">
      <c r="B5" s="360" t="s">
        <v>84</v>
      </c>
      <c r="C5" s="361"/>
      <c r="D5" s="360" t="s">
        <v>96</v>
      </c>
      <c r="E5" s="361"/>
      <c r="F5" s="360"/>
      <c r="G5" s="360"/>
      <c r="H5" s="360"/>
      <c r="I5" s="360"/>
    </row>
    <row r="6" spans="2:11">
      <c r="B6" s="360" t="s">
        <v>71</v>
      </c>
      <c r="C6" s="361"/>
      <c r="D6" s="304" t="s">
        <v>110</v>
      </c>
      <c r="E6" s="361"/>
      <c r="F6" s="360"/>
      <c r="G6" s="360"/>
      <c r="H6" s="360"/>
      <c r="I6" s="360"/>
    </row>
    <row r="7" spans="2:11" ht="15.75" thickBot="1"/>
    <row r="8" spans="2:11" ht="39" thickBot="1">
      <c r="B8" s="362" t="s">
        <v>1</v>
      </c>
      <c r="C8" s="362" t="s">
        <v>2</v>
      </c>
      <c r="D8" s="362" t="s">
        <v>3</v>
      </c>
      <c r="E8" s="362" t="s">
        <v>4</v>
      </c>
      <c r="F8" s="362" t="s">
        <v>21</v>
      </c>
      <c r="G8" s="362" t="s">
        <v>8</v>
      </c>
      <c r="H8" s="363" t="s">
        <v>23</v>
      </c>
      <c r="I8" s="364" t="s">
        <v>8</v>
      </c>
      <c r="J8" s="364" t="s">
        <v>97</v>
      </c>
      <c r="K8" s="365" t="s">
        <v>98</v>
      </c>
    </row>
    <row r="9" spans="2:11" ht="15.75" thickBot="1">
      <c r="B9" s="366">
        <v>1</v>
      </c>
      <c r="C9" s="366">
        <v>2</v>
      </c>
      <c r="D9" s="366">
        <v>3</v>
      </c>
      <c r="E9" s="366">
        <v>4</v>
      </c>
      <c r="F9" s="366">
        <v>5</v>
      </c>
      <c r="G9" s="366" t="s">
        <v>99</v>
      </c>
      <c r="H9" s="367">
        <v>7</v>
      </c>
      <c r="I9" s="368" t="s">
        <v>100</v>
      </c>
      <c r="J9" s="368" t="s">
        <v>101</v>
      </c>
      <c r="K9" s="369">
        <v>11</v>
      </c>
    </row>
    <row r="10" spans="2:11" ht="15.75" thickBot="1">
      <c r="B10" s="370"/>
      <c r="C10" s="371"/>
      <c r="D10" s="371"/>
      <c r="E10" s="372"/>
      <c r="F10" s="441">
        <f>SUM(F11:F41)</f>
        <v>96</v>
      </c>
      <c r="G10" s="442">
        <f>SUM(G11:G41)</f>
        <v>960000</v>
      </c>
      <c r="H10" s="441">
        <f>SUM(H11:H41)</f>
        <v>5</v>
      </c>
      <c r="I10" s="442">
        <f>SUM(I11:I41)</f>
        <v>75000</v>
      </c>
      <c r="J10" s="442">
        <f>SUM(J11:J41)</f>
        <v>1035000</v>
      </c>
      <c r="K10" s="373"/>
    </row>
    <row r="11" spans="2:11" s="224" customFormat="1" ht="16.5" thickTop="1">
      <c r="B11" s="408">
        <v>1</v>
      </c>
      <c r="C11" s="473">
        <v>42242</v>
      </c>
      <c r="D11" s="403" t="s">
        <v>213</v>
      </c>
      <c r="E11" s="374" t="s">
        <v>51</v>
      </c>
      <c r="F11" s="168"/>
      <c r="G11" s="375">
        <f t="shared" ref="G11:G41" si="0">F11*10000</f>
        <v>0</v>
      </c>
      <c r="H11" s="194"/>
      <c r="I11" s="376">
        <f>H11*15000</f>
        <v>0</v>
      </c>
      <c r="J11" s="377">
        <f>G11+I11</f>
        <v>0</v>
      </c>
      <c r="K11" s="378"/>
    </row>
    <row r="12" spans="2:11" ht="15.75">
      <c r="B12" s="409">
        <v>2</v>
      </c>
      <c r="C12" s="410">
        <v>42243</v>
      </c>
      <c r="D12" s="401" t="s">
        <v>126</v>
      </c>
      <c r="E12" s="379" t="s">
        <v>113</v>
      </c>
      <c r="F12" s="103">
        <v>1</v>
      </c>
      <c r="G12" s="380">
        <f t="shared" si="0"/>
        <v>10000</v>
      </c>
      <c r="H12" s="381"/>
      <c r="I12" s="382">
        <f>H12*15000</f>
        <v>0</v>
      </c>
      <c r="J12" s="383">
        <f>G12+I12</f>
        <v>10000</v>
      </c>
      <c r="K12" s="384"/>
    </row>
    <row r="13" spans="2:11" ht="15.75">
      <c r="B13" s="409">
        <v>3</v>
      </c>
      <c r="C13" s="410">
        <v>42244</v>
      </c>
      <c r="D13" s="401" t="s">
        <v>127</v>
      </c>
      <c r="E13" s="379" t="s">
        <v>113</v>
      </c>
      <c r="F13" s="103">
        <v>4</v>
      </c>
      <c r="G13" s="380">
        <f t="shared" si="0"/>
        <v>40000</v>
      </c>
      <c r="H13" s="381"/>
      <c r="I13" s="382">
        <f t="shared" ref="I13:I41" si="1">H13*15000</f>
        <v>0</v>
      </c>
      <c r="J13" s="383">
        <f t="shared" ref="J13:J41" si="2">G13+I13</f>
        <v>40000</v>
      </c>
      <c r="K13" s="384"/>
    </row>
    <row r="14" spans="2:11" ht="15.75">
      <c r="B14" s="409">
        <v>4</v>
      </c>
      <c r="C14" s="410">
        <v>42245</v>
      </c>
      <c r="D14" s="401" t="s">
        <v>128</v>
      </c>
      <c r="E14" s="379" t="s">
        <v>113</v>
      </c>
      <c r="F14" s="103">
        <v>1</v>
      </c>
      <c r="G14" s="380">
        <f t="shared" si="0"/>
        <v>10000</v>
      </c>
      <c r="H14" s="381"/>
      <c r="I14" s="382">
        <f t="shared" si="1"/>
        <v>0</v>
      </c>
      <c r="J14" s="383">
        <f t="shared" si="2"/>
        <v>10000</v>
      </c>
      <c r="K14" s="384"/>
    </row>
    <row r="15" spans="2:11" ht="15.75">
      <c r="B15" s="409">
        <v>5</v>
      </c>
      <c r="C15" s="394">
        <v>42246</v>
      </c>
      <c r="D15" s="401" t="s">
        <v>129</v>
      </c>
      <c r="E15" s="379" t="s">
        <v>51</v>
      </c>
      <c r="F15" s="143">
        <v>9</v>
      </c>
      <c r="G15" s="380">
        <f t="shared" si="0"/>
        <v>90000</v>
      </c>
      <c r="H15" s="381"/>
      <c r="I15" s="382">
        <f t="shared" si="1"/>
        <v>0</v>
      </c>
      <c r="J15" s="383">
        <f t="shared" si="2"/>
        <v>90000</v>
      </c>
      <c r="K15" s="384"/>
    </row>
    <row r="16" spans="2:11" ht="15.75">
      <c r="B16" s="409">
        <v>6</v>
      </c>
      <c r="C16" s="410">
        <v>42247</v>
      </c>
      <c r="D16" s="352" t="s">
        <v>130</v>
      </c>
      <c r="E16" s="379" t="s">
        <v>51</v>
      </c>
      <c r="F16" s="143">
        <v>5</v>
      </c>
      <c r="G16" s="380">
        <f t="shared" si="0"/>
        <v>50000</v>
      </c>
      <c r="H16" s="381"/>
      <c r="I16" s="382">
        <f t="shared" si="1"/>
        <v>0</v>
      </c>
      <c r="J16" s="383">
        <f t="shared" si="2"/>
        <v>50000</v>
      </c>
      <c r="K16" s="384"/>
    </row>
    <row r="17" spans="2:15" ht="15.75">
      <c r="B17" s="409">
        <v>7</v>
      </c>
      <c r="C17" s="410">
        <v>42248</v>
      </c>
      <c r="D17" s="352" t="s">
        <v>131</v>
      </c>
      <c r="E17" s="379" t="s">
        <v>51</v>
      </c>
      <c r="F17" s="143">
        <v>7</v>
      </c>
      <c r="G17" s="380">
        <f t="shared" si="0"/>
        <v>70000</v>
      </c>
      <c r="H17" s="381">
        <v>2</v>
      </c>
      <c r="I17" s="382">
        <f t="shared" si="1"/>
        <v>30000</v>
      </c>
      <c r="J17" s="383">
        <f t="shared" si="2"/>
        <v>100000</v>
      </c>
      <c r="K17" s="384"/>
    </row>
    <row r="18" spans="2:15" ht="15.75">
      <c r="B18" s="409">
        <v>8</v>
      </c>
      <c r="C18" s="410">
        <v>42249</v>
      </c>
      <c r="D18" s="401" t="s">
        <v>132</v>
      </c>
      <c r="E18" s="379" t="s">
        <v>113</v>
      </c>
      <c r="F18" s="103">
        <v>6</v>
      </c>
      <c r="G18" s="380">
        <f t="shared" si="0"/>
        <v>60000</v>
      </c>
      <c r="H18" s="381"/>
      <c r="I18" s="382">
        <f t="shared" si="1"/>
        <v>0</v>
      </c>
      <c r="J18" s="383">
        <f t="shared" si="2"/>
        <v>60000</v>
      </c>
      <c r="K18" s="384"/>
    </row>
    <row r="19" spans="2:15" ht="15.75">
      <c r="B19" s="409">
        <v>9</v>
      </c>
      <c r="C19" s="410">
        <v>42250</v>
      </c>
      <c r="D19" s="401" t="s">
        <v>128</v>
      </c>
      <c r="E19" s="379" t="s">
        <v>113</v>
      </c>
      <c r="F19" s="103">
        <v>1</v>
      </c>
      <c r="G19" s="380">
        <f t="shared" si="0"/>
        <v>10000</v>
      </c>
      <c r="H19" s="143"/>
      <c r="I19" s="382">
        <f t="shared" si="1"/>
        <v>0</v>
      </c>
      <c r="J19" s="383">
        <f t="shared" si="2"/>
        <v>10000</v>
      </c>
      <c r="K19" s="384"/>
    </row>
    <row r="20" spans="2:15" ht="15.75">
      <c r="B20" s="409">
        <v>10</v>
      </c>
      <c r="C20" s="410">
        <v>42251</v>
      </c>
      <c r="D20" s="352" t="s">
        <v>133</v>
      </c>
      <c r="E20" s="379" t="s">
        <v>113</v>
      </c>
      <c r="F20" s="143">
        <v>3</v>
      </c>
      <c r="G20" s="380">
        <f t="shared" si="0"/>
        <v>30000</v>
      </c>
      <c r="H20" s="381"/>
      <c r="I20" s="382">
        <f t="shared" si="1"/>
        <v>0</v>
      </c>
      <c r="J20" s="383">
        <f t="shared" si="2"/>
        <v>30000</v>
      </c>
      <c r="K20" s="384"/>
    </row>
    <row r="21" spans="2:15" ht="15.75">
      <c r="B21" s="409">
        <v>11</v>
      </c>
      <c r="C21" s="410">
        <v>42252</v>
      </c>
      <c r="D21" s="401" t="s">
        <v>126</v>
      </c>
      <c r="E21" s="379" t="s">
        <v>113</v>
      </c>
      <c r="F21" s="103">
        <v>1</v>
      </c>
      <c r="G21" s="380">
        <f t="shared" si="0"/>
        <v>10000</v>
      </c>
      <c r="H21" s="381"/>
      <c r="I21" s="382">
        <f t="shared" si="1"/>
        <v>0</v>
      </c>
      <c r="J21" s="383">
        <f t="shared" si="2"/>
        <v>10000</v>
      </c>
      <c r="K21" s="384"/>
    </row>
    <row r="22" spans="2:15" s="224" customFormat="1" ht="15.75">
      <c r="B22" s="409">
        <v>12</v>
      </c>
      <c r="C22" s="394">
        <v>42253</v>
      </c>
      <c r="D22" s="401" t="s">
        <v>126</v>
      </c>
      <c r="E22" s="379" t="s">
        <v>113</v>
      </c>
      <c r="F22" s="103">
        <v>5</v>
      </c>
      <c r="G22" s="380">
        <f t="shared" si="0"/>
        <v>50000</v>
      </c>
      <c r="H22" s="143"/>
      <c r="I22" s="382">
        <f t="shared" si="1"/>
        <v>0</v>
      </c>
      <c r="J22" s="383">
        <f t="shared" si="2"/>
        <v>50000</v>
      </c>
      <c r="K22" s="385"/>
      <c r="N22" s="386"/>
    </row>
    <row r="23" spans="2:15" ht="15.75">
      <c r="B23" s="409">
        <v>13</v>
      </c>
      <c r="C23" s="410">
        <v>42254</v>
      </c>
      <c r="D23" s="401" t="s">
        <v>128</v>
      </c>
      <c r="E23" s="379" t="s">
        <v>113</v>
      </c>
      <c r="F23" s="103">
        <v>1</v>
      </c>
      <c r="G23" s="380">
        <f t="shared" si="0"/>
        <v>10000</v>
      </c>
      <c r="H23" s="381"/>
      <c r="I23" s="382">
        <f t="shared" si="1"/>
        <v>0</v>
      </c>
      <c r="J23" s="383">
        <f t="shared" si="2"/>
        <v>10000</v>
      </c>
      <c r="K23" s="384"/>
    </row>
    <row r="24" spans="2:15" ht="15.75">
      <c r="B24" s="409">
        <v>14</v>
      </c>
      <c r="C24" s="410">
        <v>42255</v>
      </c>
      <c r="D24" s="352" t="s">
        <v>128</v>
      </c>
      <c r="E24" s="227" t="s">
        <v>113</v>
      </c>
      <c r="F24" s="143">
        <v>1</v>
      </c>
      <c r="G24" s="380">
        <f t="shared" si="0"/>
        <v>10000</v>
      </c>
      <c r="H24" s="381"/>
      <c r="I24" s="382">
        <f t="shared" si="1"/>
        <v>0</v>
      </c>
      <c r="J24" s="383">
        <f t="shared" si="2"/>
        <v>10000</v>
      </c>
      <c r="K24" s="384"/>
    </row>
    <row r="25" spans="2:15" ht="15.75">
      <c r="B25" s="409">
        <v>15</v>
      </c>
      <c r="C25" s="410">
        <v>42256</v>
      </c>
      <c r="D25" s="352" t="s">
        <v>219</v>
      </c>
      <c r="E25" s="379" t="s">
        <v>51</v>
      </c>
      <c r="F25" s="143">
        <v>7</v>
      </c>
      <c r="G25" s="380">
        <f t="shared" si="0"/>
        <v>70000</v>
      </c>
      <c r="H25" s="143">
        <v>2</v>
      </c>
      <c r="I25" s="382">
        <f t="shared" si="1"/>
        <v>30000</v>
      </c>
      <c r="J25" s="383">
        <f t="shared" si="2"/>
        <v>100000</v>
      </c>
      <c r="K25" s="384"/>
    </row>
    <row r="26" spans="2:15" ht="15.75">
      <c r="B26" s="409">
        <v>16</v>
      </c>
      <c r="C26" s="410">
        <v>42257</v>
      </c>
      <c r="D26" s="352" t="s">
        <v>218</v>
      </c>
      <c r="E26" s="379" t="s">
        <v>113</v>
      </c>
      <c r="F26" s="143">
        <v>3</v>
      </c>
      <c r="G26" s="380">
        <f t="shared" si="0"/>
        <v>30000</v>
      </c>
      <c r="H26" s="381"/>
      <c r="I26" s="382">
        <f t="shared" si="1"/>
        <v>0</v>
      </c>
      <c r="J26" s="383">
        <f t="shared" si="2"/>
        <v>30000</v>
      </c>
      <c r="K26" s="384"/>
    </row>
    <row r="27" spans="2:15" ht="15.75">
      <c r="B27" s="409">
        <v>17</v>
      </c>
      <c r="C27" s="410">
        <v>42258</v>
      </c>
      <c r="D27" s="352" t="s">
        <v>217</v>
      </c>
      <c r="E27" s="379" t="s">
        <v>113</v>
      </c>
      <c r="F27" s="143">
        <v>6</v>
      </c>
      <c r="G27" s="380">
        <f t="shared" si="0"/>
        <v>60000</v>
      </c>
      <c r="H27" s="381"/>
      <c r="I27" s="382">
        <f t="shared" si="1"/>
        <v>0</v>
      </c>
      <c r="J27" s="383">
        <f t="shared" si="2"/>
        <v>60000</v>
      </c>
      <c r="K27" s="384"/>
    </row>
    <row r="28" spans="2:15" ht="15.75">
      <c r="B28" s="409">
        <v>18</v>
      </c>
      <c r="C28" s="410">
        <v>42259</v>
      </c>
      <c r="D28" s="352" t="s">
        <v>216</v>
      </c>
      <c r="E28" s="227" t="s">
        <v>155</v>
      </c>
      <c r="F28" s="143">
        <v>6</v>
      </c>
      <c r="G28" s="380">
        <f t="shared" si="0"/>
        <v>60000</v>
      </c>
      <c r="H28" s="143"/>
      <c r="I28" s="382">
        <f t="shared" si="1"/>
        <v>0</v>
      </c>
      <c r="J28" s="383">
        <f t="shared" si="2"/>
        <v>60000</v>
      </c>
      <c r="K28" s="384"/>
      <c r="O28" s="387"/>
    </row>
    <row r="29" spans="2:15" ht="15.75">
      <c r="B29" s="409">
        <v>19</v>
      </c>
      <c r="C29" s="394">
        <v>42260</v>
      </c>
      <c r="D29" s="352" t="s">
        <v>215</v>
      </c>
      <c r="E29" s="227" t="s">
        <v>113</v>
      </c>
      <c r="F29" s="143">
        <v>10</v>
      </c>
      <c r="G29" s="380">
        <f t="shared" si="0"/>
        <v>100000</v>
      </c>
      <c r="H29" s="381">
        <v>1</v>
      </c>
      <c r="I29" s="382">
        <f t="shared" si="1"/>
        <v>15000</v>
      </c>
      <c r="J29" s="383">
        <f t="shared" si="2"/>
        <v>115000</v>
      </c>
      <c r="K29" s="384"/>
    </row>
    <row r="30" spans="2:15" ht="15.75">
      <c r="B30" s="409">
        <v>20</v>
      </c>
      <c r="C30" s="410">
        <v>42261</v>
      </c>
      <c r="D30" s="352" t="s">
        <v>128</v>
      </c>
      <c r="E30" s="227" t="s">
        <v>113</v>
      </c>
      <c r="F30" s="143">
        <v>1</v>
      </c>
      <c r="G30" s="380">
        <f t="shared" si="0"/>
        <v>10000</v>
      </c>
      <c r="H30" s="381"/>
      <c r="I30" s="382">
        <f t="shared" si="1"/>
        <v>0</v>
      </c>
      <c r="J30" s="383">
        <f t="shared" si="2"/>
        <v>10000</v>
      </c>
      <c r="K30" s="384"/>
    </row>
    <row r="31" spans="2:15" ht="15.75">
      <c r="B31" s="409">
        <v>21</v>
      </c>
      <c r="C31" s="410">
        <v>42262</v>
      </c>
      <c r="D31" s="352" t="s">
        <v>214</v>
      </c>
      <c r="E31" s="402" t="s">
        <v>155</v>
      </c>
      <c r="F31" s="143">
        <v>5</v>
      </c>
      <c r="G31" s="380">
        <f t="shared" si="0"/>
        <v>50000</v>
      </c>
      <c r="H31" s="103"/>
      <c r="I31" s="382">
        <f t="shared" si="1"/>
        <v>0</v>
      </c>
      <c r="J31" s="383">
        <f t="shared" si="2"/>
        <v>50000</v>
      </c>
      <c r="K31" s="384"/>
    </row>
    <row r="32" spans="2:15" ht="15.75">
      <c r="B32" s="409">
        <v>22</v>
      </c>
      <c r="C32" s="410">
        <v>42263</v>
      </c>
      <c r="D32" s="352" t="s">
        <v>214</v>
      </c>
      <c r="E32" s="402" t="s">
        <v>155</v>
      </c>
      <c r="F32" s="143">
        <v>6</v>
      </c>
      <c r="G32" s="380">
        <f t="shared" si="0"/>
        <v>60000</v>
      </c>
      <c r="H32" s="381"/>
      <c r="I32" s="382">
        <f t="shared" si="1"/>
        <v>0</v>
      </c>
      <c r="J32" s="383">
        <f t="shared" si="2"/>
        <v>60000</v>
      </c>
      <c r="K32" s="384"/>
    </row>
    <row r="33" spans="2:11" ht="15.75">
      <c r="B33" s="409">
        <v>23</v>
      </c>
      <c r="C33" s="410">
        <v>42264</v>
      </c>
      <c r="D33" s="352" t="s">
        <v>213</v>
      </c>
      <c r="E33" s="379" t="s">
        <v>51</v>
      </c>
      <c r="F33" s="143">
        <v>3</v>
      </c>
      <c r="G33" s="380">
        <f t="shared" si="0"/>
        <v>30000</v>
      </c>
      <c r="H33" s="388"/>
      <c r="I33" s="382">
        <f t="shared" si="1"/>
        <v>0</v>
      </c>
      <c r="J33" s="383">
        <f t="shared" si="2"/>
        <v>30000</v>
      </c>
      <c r="K33" s="384"/>
    </row>
    <row r="34" spans="2:11" ht="15.75">
      <c r="B34" s="409">
        <v>24</v>
      </c>
      <c r="C34" s="410">
        <v>42265</v>
      </c>
      <c r="D34" s="352" t="s">
        <v>128</v>
      </c>
      <c r="E34" s="227" t="s">
        <v>113</v>
      </c>
      <c r="F34" s="143">
        <v>1</v>
      </c>
      <c r="G34" s="380">
        <f t="shared" si="0"/>
        <v>10000</v>
      </c>
      <c r="H34" s="388"/>
      <c r="I34" s="382">
        <f t="shared" si="1"/>
        <v>0</v>
      </c>
      <c r="J34" s="383">
        <f t="shared" si="2"/>
        <v>10000</v>
      </c>
      <c r="K34" s="384"/>
    </row>
    <row r="35" spans="2:11" ht="15.75">
      <c r="B35" s="409">
        <v>25</v>
      </c>
      <c r="C35" s="410">
        <v>42266</v>
      </c>
      <c r="D35" s="352" t="s">
        <v>128</v>
      </c>
      <c r="E35" s="227" t="s">
        <v>113</v>
      </c>
      <c r="F35" s="143">
        <v>1</v>
      </c>
      <c r="G35" s="380">
        <f t="shared" si="0"/>
        <v>10000</v>
      </c>
      <c r="H35" s="388"/>
      <c r="I35" s="382">
        <f t="shared" si="1"/>
        <v>0</v>
      </c>
      <c r="J35" s="383">
        <f t="shared" si="2"/>
        <v>10000</v>
      </c>
      <c r="K35" s="384"/>
    </row>
    <row r="36" spans="2:11" ht="15.75">
      <c r="B36" s="409">
        <v>26</v>
      </c>
      <c r="C36" s="394">
        <v>42267</v>
      </c>
      <c r="D36" s="439" t="s">
        <v>124</v>
      </c>
      <c r="E36" s="440"/>
      <c r="F36" s="143"/>
      <c r="G36" s="380">
        <f t="shared" si="0"/>
        <v>0</v>
      </c>
      <c r="H36" s="388"/>
      <c r="I36" s="382">
        <f t="shared" si="1"/>
        <v>0</v>
      </c>
      <c r="J36" s="383">
        <f t="shared" si="2"/>
        <v>0</v>
      </c>
      <c r="K36" s="384"/>
    </row>
    <row r="37" spans="2:11" ht="15.75">
      <c r="B37" s="409">
        <v>27</v>
      </c>
      <c r="C37" s="410">
        <v>42268</v>
      </c>
      <c r="D37" s="352" t="s">
        <v>128</v>
      </c>
      <c r="E37" s="227" t="s">
        <v>113</v>
      </c>
      <c r="F37" s="143">
        <v>1</v>
      </c>
      <c r="G37" s="380">
        <f t="shared" si="0"/>
        <v>10000</v>
      </c>
      <c r="H37" s="388"/>
      <c r="I37" s="382">
        <f t="shared" si="1"/>
        <v>0</v>
      </c>
      <c r="J37" s="383">
        <f t="shared" si="2"/>
        <v>10000</v>
      </c>
      <c r="K37" s="384"/>
    </row>
    <row r="38" spans="2:11" ht="15.75">
      <c r="B38" s="409">
        <v>28</v>
      </c>
      <c r="C38" s="410">
        <v>42269</v>
      </c>
      <c r="D38" s="352" t="s">
        <v>128</v>
      </c>
      <c r="E38" s="227" t="s">
        <v>113</v>
      </c>
      <c r="F38" s="143">
        <v>1</v>
      </c>
      <c r="G38" s="380">
        <f t="shared" si="0"/>
        <v>10000</v>
      </c>
      <c r="H38" s="388"/>
      <c r="I38" s="382">
        <f t="shared" si="1"/>
        <v>0</v>
      </c>
      <c r="J38" s="383">
        <f t="shared" si="2"/>
        <v>10000</v>
      </c>
      <c r="K38" s="384"/>
    </row>
    <row r="39" spans="2:11" ht="15.75">
      <c r="B39" s="409">
        <v>29</v>
      </c>
      <c r="C39" s="410">
        <v>42270</v>
      </c>
      <c r="D39" s="236" t="s">
        <v>52</v>
      </c>
      <c r="E39" s="226" t="s">
        <v>51</v>
      </c>
      <c r="F39" s="103"/>
      <c r="G39" s="380">
        <f t="shared" si="0"/>
        <v>0</v>
      </c>
      <c r="H39" s="106"/>
      <c r="I39" s="382">
        <f t="shared" si="1"/>
        <v>0</v>
      </c>
      <c r="J39" s="383">
        <f t="shared" si="2"/>
        <v>0</v>
      </c>
      <c r="K39" s="158"/>
    </row>
    <row r="40" spans="2:11" ht="15.75">
      <c r="B40" s="409">
        <v>30</v>
      </c>
      <c r="C40" s="413">
        <v>42271</v>
      </c>
      <c r="D40" s="231" t="s">
        <v>206</v>
      </c>
      <c r="E40" s="103"/>
      <c r="F40" s="143"/>
      <c r="G40" s="380">
        <f t="shared" si="0"/>
        <v>0</v>
      </c>
      <c r="H40" s="103"/>
      <c r="I40" s="382">
        <f t="shared" si="1"/>
        <v>0</v>
      </c>
      <c r="J40" s="383">
        <f t="shared" si="2"/>
        <v>0</v>
      </c>
      <c r="K40" s="158"/>
    </row>
    <row r="41" spans="2:11" ht="16.5" thickBot="1">
      <c r="B41" s="414">
        <v>31</v>
      </c>
      <c r="C41" s="415">
        <v>42272</v>
      </c>
      <c r="D41" s="484" t="s">
        <v>206</v>
      </c>
      <c r="E41" s="267"/>
      <c r="F41" s="267"/>
      <c r="G41" s="389">
        <f t="shared" si="0"/>
        <v>0</v>
      </c>
      <c r="H41" s="161"/>
      <c r="I41" s="390">
        <f t="shared" si="1"/>
        <v>0</v>
      </c>
      <c r="J41" s="391">
        <f t="shared" si="2"/>
        <v>0</v>
      </c>
      <c r="K41" s="163"/>
    </row>
    <row r="42" spans="2:11" ht="15.75" thickTop="1"/>
  </sheetData>
  <mergeCells count="1">
    <mergeCell ref="B1:K1"/>
  </mergeCells>
  <printOptions horizontalCentered="1"/>
  <pageMargins left="0.45" right="0.45" top="0.5" bottom="0.5" header="0.3" footer="0.3"/>
  <pageSetup paperSize="9" scale="75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B1:Q53"/>
  <sheetViews>
    <sheetView workbookViewId="0">
      <selection activeCell="U24" sqref="U24"/>
    </sheetView>
  </sheetViews>
  <sheetFormatPr defaultRowHeight="15"/>
  <cols>
    <col min="2" max="2" width="4.42578125" customWidth="1"/>
    <col min="4" max="4" width="39.28515625" customWidth="1"/>
    <col min="5" max="5" width="7.28515625" customWidth="1"/>
    <col min="6" max="6" width="6.5703125" customWidth="1"/>
    <col min="7" max="7" width="7.140625" customWidth="1"/>
    <col min="9" max="9" width="13.5703125" customWidth="1"/>
    <col min="11" max="11" width="12.42578125" customWidth="1"/>
    <col min="12" max="12" width="6.42578125" customWidth="1"/>
    <col min="13" max="13" width="11.5703125" customWidth="1"/>
    <col min="14" max="14" width="7" customWidth="1"/>
    <col min="15" max="15" width="11" customWidth="1"/>
    <col min="16" max="16" width="19.140625" customWidth="1"/>
    <col min="17" max="17" width="11" customWidth="1"/>
  </cols>
  <sheetData>
    <row r="1" spans="2:17">
      <c r="B1" s="547" t="s">
        <v>14</v>
      </c>
      <c r="C1" s="547"/>
      <c r="D1" s="547"/>
      <c r="E1" s="547"/>
      <c r="F1" s="547"/>
      <c r="G1" s="547"/>
      <c r="H1" s="547"/>
      <c r="I1" s="547"/>
      <c r="J1" s="547"/>
      <c r="K1" s="548"/>
      <c r="L1" s="547"/>
      <c r="M1" s="548"/>
      <c r="N1" s="549"/>
      <c r="O1" s="548"/>
      <c r="P1" s="548"/>
      <c r="Q1" s="547"/>
    </row>
    <row r="2" spans="2:17">
      <c r="B2" s="550" t="s">
        <v>74</v>
      </c>
      <c r="C2" s="550"/>
      <c r="D2" s="550"/>
      <c r="E2" s="79"/>
      <c r="F2" s="79"/>
      <c r="G2" s="79"/>
      <c r="H2" s="79"/>
      <c r="I2" s="80"/>
      <c r="J2" s="79"/>
      <c r="K2" s="80"/>
      <c r="L2" s="81"/>
      <c r="M2" s="80"/>
      <c r="N2" s="81"/>
      <c r="O2" s="80"/>
      <c r="P2" s="80"/>
      <c r="Q2" s="79"/>
    </row>
    <row r="3" spans="2:17">
      <c r="B3" s="82" t="s">
        <v>107</v>
      </c>
      <c r="C3" s="82"/>
      <c r="D3" s="82"/>
      <c r="E3" s="79"/>
      <c r="F3" s="79"/>
      <c r="G3" s="79"/>
      <c r="H3" s="79"/>
      <c r="I3" s="80"/>
      <c r="J3" s="79"/>
      <c r="K3" s="80"/>
      <c r="L3" s="81"/>
      <c r="M3" s="80"/>
      <c r="N3" s="81"/>
      <c r="O3" s="80"/>
      <c r="P3" s="80"/>
      <c r="Q3" s="79"/>
    </row>
    <row r="4" spans="2:17">
      <c r="B4" s="550" t="s">
        <v>40</v>
      </c>
      <c r="C4" s="550"/>
      <c r="D4" s="550"/>
      <c r="E4" s="79"/>
      <c r="F4" s="79"/>
      <c r="G4" s="79"/>
      <c r="H4" s="79"/>
      <c r="I4" s="80"/>
      <c r="J4" s="79"/>
      <c r="K4" s="80"/>
      <c r="L4" s="81"/>
      <c r="M4" s="80"/>
      <c r="N4" s="81"/>
      <c r="O4" s="80"/>
      <c r="P4" s="80"/>
      <c r="Q4" s="79"/>
    </row>
    <row r="5" spans="2:17" ht="15.75" thickBot="1">
      <c r="B5" s="360" t="s">
        <v>71</v>
      </c>
      <c r="C5" s="361"/>
      <c r="D5" s="304" t="s">
        <v>110</v>
      </c>
      <c r="E5" s="79"/>
      <c r="F5" s="79"/>
      <c r="G5" s="79"/>
      <c r="H5" s="79"/>
      <c r="I5" s="80"/>
      <c r="J5" s="79"/>
      <c r="K5" s="80"/>
      <c r="L5" s="81"/>
      <c r="M5" s="80"/>
      <c r="N5" s="81"/>
      <c r="O5" s="80"/>
      <c r="P5" s="83"/>
      <c r="Q5" s="79"/>
    </row>
    <row r="6" spans="2:17" ht="34.5" thickBot="1">
      <c r="B6" s="84" t="s">
        <v>1</v>
      </c>
      <c r="C6" s="84" t="s">
        <v>2</v>
      </c>
      <c r="D6" s="85" t="s">
        <v>3</v>
      </c>
      <c r="E6" s="84" t="s">
        <v>4</v>
      </c>
      <c r="F6" s="84" t="s">
        <v>18</v>
      </c>
      <c r="G6" s="86" t="s">
        <v>19</v>
      </c>
      <c r="H6" s="84" t="s">
        <v>20</v>
      </c>
      <c r="I6" s="87" t="s">
        <v>8</v>
      </c>
      <c r="J6" s="84" t="s">
        <v>9</v>
      </c>
      <c r="K6" s="87" t="s">
        <v>10</v>
      </c>
      <c r="L6" s="86" t="s">
        <v>21</v>
      </c>
      <c r="M6" s="87" t="s">
        <v>22</v>
      </c>
      <c r="N6" s="86" t="s">
        <v>23</v>
      </c>
      <c r="O6" s="87" t="s">
        <v>24</v>
      </c>
      <c r="P6" s="87" t="s">
        <v>11</v>
      </c>
      <c r="Q6" s="84" t="s">
        <v>12</v>
      </c>
    </row>
    <row r="7" spans="2:17" ht="15.75" thickBot="1">
      <c r="B7" s="88">
        <v>1</v>
      </c>
      <c r="C7" s="88">
        <v>2</v>
      </c>
      <c r="D7" s="88">
        <v>3</v>
      </c>
      <c r="E7" s="88">
        <v>4</v>
      </c>
      <c r="F7" s="88">
        <v>5</v>
      </c>
      <c r="G7" s="89">
        <v>6</v>
      </c>
      <c r="H7" s="88" t="s">
        <v>26</v>
      </c>
      <c r="I7" s="90" t="s">
        <v>44</v>
      </c>
      <c r="J7" s="88">
        <v>9</v>
      </c>
      <c r="K7" s="89">
        <v>10</v>
      </c>
      <c r="L7" s="89">
        <v>11</v>
      </c>
      <c r="M7" s="90" t="s">
        <v>27</v>
      </c>
      <c r="N7" s="89">
        <v>13</v>
      </c>
      <c r="O7" s="90" t="s">
        <v>28</v>
      </c>
      <c r="P7" s="90" t="s">
        <v>29</v>
      </c>
      <c r="Q7" s="88">
        <v>17</v>
      </c>
    </row>
    <row r="8" spans="2:17" ht="19.5" thickBot="1">
      <c r="B8" s="207"/>
      <c r="C8" s="207"/>
      <c r="D8" s="207"/>
      <c r="E8" s="207"/>
      <c r="F8" s="460">
        <f>SUM(F9:F52)</f>
        <v>69</v>
      </c>
      <c r="G8" s="461"/>
      <c r="H8" s="460">
        <f>SUM(H9:H52)</f>
        <v>2124</v>
      </c>
      <c r="I8" s="462">
        <f>SUM(I9:I52)</f>
        <v>1062000</v>
      </c>
      <c r="J8" s="463"/>
      <c r="K8" s="462">
        <f t="shared" ref="K8:O8" si="0">SUM(K9:K52)</f>
        <v>105000</v>
      </c>
      <c r="L8" s="460">
        <f t="shared" si="0"/>
        <v>45</v>
      </c>
      <c r="M8" s="462">
        <f t="shared" si="0"/>
        <v>450000</v>
      </c>
      <c r="N8" s="460">
        <f t="shared" si="0"/>
        <v>5</v>
      </c>
      <c r="O8" s="462">
        <f t="shared" si="0"/>
        <v>75000</v>
      </c>
      <c r="P8" s="511">
        <f>SUM(P9:P52)</f>
        <v>1692000</v>
      </c>
      <c r="Q8" s="207"/>
    </row>
    <row r="9" spans="2:17" ht="16.5" thickTop="1">
      <c r="B9" s="408">
        <v>1</v>
      </c>
      <c r="C9" s="473">
        <v>42242</v>
      </c>
      <c r="D9" s="237" t="s">
        <v>118</v>
      </c>
      <c r="E9" s="167" t="s">
        <v>113</v>
      </c>
      <c r="F9" s="194">
        <v>2</v>
      </c>
      <c r="G9" s="168">
        <v>30</v>
      </c>
      <c r="H9" s="209">
        <f t="shared" ref="H9" si="1">F9*G9</f>
        <v>60</v>
      </c>
      <c r="I9" s="210">
        <f t="shared" ref="I9:I19" si="2">H9*500</f>
        <v>30000</v>
      </c>
      <c r="J9" s="329"/>
      <c r="K9" s="330"/>
      <c r="L9" s="194"/>
      <c r="M9" s="298">
        <f t="shared" ref="M9:M52" si="3">L9*10000</f>
        <v>0</v>
      </c>
      <c r="N9" s="330"/>
      <c r="O9" s="298">
        <f t="shared" ref="O9:O52" si="4">N9*15000</f>
        <v>0</v>
      </c>
      <c r="P9" s="298">
        <f>I9+M9+O9+K9</f>
        <v>30000</v>
      </c>
      <c r="Q9" s="174"/>
    </row>
    <row r="10" spans="2:17" ht="15.75">
      <c r="B10" s="515">
        <v>2</v>
      </c>
      <c r="C10" s="410">
        <v>42243</v>
      </c>
      <c r="D10" s="236" t="s">
        <v>118</v>
      </c>
      <c r="E10" s="226" t="s">
        <v>113</v>
      </c>
      <c r="F10" s="103">
        <v>1</v>
      </c>
      <c r="G10" s="103">
        <v>30</v>
      </c>
      <c r="H10" s="130">
        <f>F10*G10</f>
        <v>30</v>
      </c>
      <c r="I10" s="131">
        <f t="shared" si="2"/>
        <v>15000</v>
      </c>
      <c r="J10" s="103"/>
      <c r="K10" s="129"/>
      <c r="L10" s="143"/>
      <c r="M10" s="241">
        <f t="shared" si="3"/>
        <v>0</v>
      </c>
      <c r="N10" s="143"/>
      <c r="O10" s="241">
        <f t="shared" si="4"/>
        <v>0</v>
      </c>
      <c r="P10" s="241">
        <f>I10+M10+O10+K10</f>
        <v>15000</v>
      </c>
      <c r="Q10" s="158"/>
    </row>
    <row r="11" spans="2:17" ht="15.75">
      <c r="B11" s="517"/>
      <c r="C11" s="410">
        <v>42243</v>
      </c>
      <c r="D11" s="236" t="s">
        <v>53</v>
      </c>
      <c r="E11" s="226" t="s">
        <v>50</v>
      </c>
      <c r="F11" s="103">
        <v>2</v>
      </c>
      <c r="G11" s="103">
        <v>46</v>
      </c>
      <c r="H11" s="130">
        <f>F11*G11</f>
        <v>92</v>
      </c>
      <c r="I11" s="131">
        <f t="shared" ref="I11" si="5">H11*500</f>
        <v>46000</v>
      </c>
      <c r="J11" s="103"/>
      <c r="K11" s="129"/>
      <c r="L11" s="143"/>
      <c r="M11" s="241">
        <f t="shared" si="3"/>
        <v>0</v>
      </c>
      <c r="N11" s="143"/>
      <c r="O11" s="241">
        <f t="shared" ref="O11" si="6">N11*15000</f>
        <v>0</v>
      </c>
      <c r="P11" s="241">
        <f t="shared" ref="P11:P52" si="7">I11+M11+O11+K11</f>
        <v>46000</v>
      </c>
      <c r="Q11" s="158"/>
    </row>
    <row r="12" spans="2:17" ht="15.75">
      <c r="B12" s="409">
        <v>3</v>
      </c>
      <c r="C12" s="410">
        <v>42244</v>
      </c>
      <c r="D12" s="236" t="s">
        <v>118</v>
      </c>
      <c r="E12" s="226" t="s">
        <v>113</v>
      </c>
      <c r="F12" s="103">
        <v>2</v>
      </c>
      <c r="G12" s="103">
        <v>30</v>
      </c>
      <c r="H12" s="130">
        <f t="shared" ref="H12:H52" si="8">F12*G12</f>
        <v>60</v>
      </c>
      <c r="I12" s="131">
        <f t="shared" si="2"/>
        <v>30000</v>
      </c>
      <c r="J12" s="103"/>
      <c r="K12" s="129"/>
      <c r="L12" s="143"/>
      <c r="M12" s="241">
        <f t="shared" si="3"/>
        <v>0</v>
      </c>
      <c r="N12" s="143"/>
      <c r="O12" s="241">
        <f t="shared" si="4"/>
        <v>0</v>
      </c>
      <c r="P12" s="241">
        <f t="shared" si="7"/>
        <v>30000</v>
      </c>
      <c r="Q12" s="158"/>
    </row>
    <row r="13" spans="2:17" ht="15.75">
      <c r="B13" s="409">
        <v>4</v>
      </c>
      <c r="C13" s="410">
        <v>42245</v>
      </c>
      <c r="D13" s="236" t="s">
        <v>118</v>
      </c>
      <c r="E13" s="226" t="s">
        <v>113</v>
      </c>
      <c r="F13" s="103">
        <v>2</v>
      </c>
      <c r="G13" s="103">
        <v>30</v>
      </c>
      <c r="H13" s="130">
        <f t="shared" si="8"/>
        <v>60</v>
      </c>
      <c r="I13" s="131">
        <f t="shared" si="2"/>
        <v>30000</v>
      </c>
      <c r="J13" s="103"/>
      <c r="K13" s="129"/>
      <c r="L13" s="143"/>
      <c r="M13" s="241">
        <f t="shared" si="3"/>
        <v>0</v>
      </c>
      <c r="N13" s="143"/>
      <c r="O13" s="241">
        <f t="shared" si="4"/>
        <v>0</v>
      </c>
      <c r="P13" s="241">
        <f t="shared" si="7"/>
        <v>30000</v>
      </c>
      <c r="Q13" s="158"/>
    </row>
    <row r="14" spans="2:17" ht="15.75">
      <c r="B14" s="515">
        <v>5</v>
      </c>
      <c r="C14" s="394">
        <v>42246</v>
      </c>
      <c r="D14" s="236" t="s">
        <v>54</v>
      </c>
      <c r="E14" s="226" t="s">
        <v>50</v>
      </c>
      <c r="F14" s="103">
        <v>1</v>
      </c>
      <c r="G14" s="103">
        <v>46</v>
      </c>
      <c r="H14" s="130">
        <f t="shared" si="8"/>
        <v>46</v>
      </c>
      <c r="I14" s="131">
        <f t="shared" si="2"/>
        <v>23000</v>
      </c>
      <c r="J14" s="103"/>
      <c r="K14" s="129"/>
      <c r="L14" s="143"/>
      <c r="M14" s="241">
        <f t="shared" si="3"/>
        <v>0</v>
      </c>
      <c r="N14" s="143"/>
      <c r="O14" s="241">
        <f t="shared" si="4"/>
        <v>0</v>
      </c>
      <c r="P14" s="241">
        <f t="shared" si="7"/>
        <v>23000</v>
      </c>
      <c r="Q14" s="158"/>
    </row>
    <row r="15" spans="2:17" ht="15.75">
      <c r="B15" s="517"/>
      <c r="C15" s="394">
        <v>42246</v>
      </c>
      <c r="D15" s="236" t="s">
        <v>112</v>
      </c>
      <c r="E15" s="226" t="s">
        <v>113</v>
      </c>
      <c r="F15" s="103">
        <v>1</v>
      </c>
      <c r="G15" s="103">
        <v>30</v>
      </c>
      <c r="H15" s="130">
        <f t="shared" ref="H15" si="9">F15*G15</f>
        <v>30</v>
      </c>
      <c r="I15" s="131">
        <f t="shared" ref="I15" si="10">H15*500</f>
        <v>15000</v>
      </c>
      <c r="J15" s="103"/>
      <c r="K15" s="129"/>
      <c r="L15" s="143">
        <v>4</v>
      </c>
      <c r="M15" s="241">
        <f t="shared" si="3"/>
        <v>40000</v>
      </c>
      <c r="N15" s="143"/>
      <c r="O15" s="241">
        <f t="shared" ref="O15:O16" si="11">N15*15000</f>
        <v>0</v>
      </c>
      <c r="P15" s="241">
        <f t="shared" si="7"/>
        <v>55000</v>
      </c>
      <c r="Q15" s="158"/>
    </row>
    <row r="16" spans="2:17" ht="15.75">
      <c r="B16" s="409">
        <v>6</v>
      </c>
      <c r="C16" s="410">
        <v>42247</v>
      </c>
      <c r="D16" s="236" t="s">
        <v>118</v>
      </c>
      <c r="E16" s="226" t="s">
        <v>113</v>
      </c>
      <c r="F16" s="103">
        <v>2</v>
      </c>
      <c r="G16" s="103">
        <v>30</v>
      </c>
      <c r="H16" s="130">
        <f t="shared" si="8"/>
        <v>60</v>
      </c>
      <c r="I16" s="131">
        <f t="shared" si="2"/>
        <v>30000</v>
      </c>
      <c r="J16" s="103"/>
      <c r="K16" s="129"/>
      <c r="L16" s="143">
        <v>2</v>
      </c>
      <c r="M16" s="241">
        <f t="shared" si="3"/>
        <v>20000</v>
      </c>
      <c r="N16" s="143"/>
      <c r="O16" s="241">
        <f t="shared" si="11"/>
        <v>0</v>
      </c>
      <c r="P16" s="241">
        <f t="shared" si="7"/>
        <v>50000</v>
      </c>
      <c r="Q16" s="158"/>
    </row>
    <row r="17" spans="2:17" ht="15.75">
      <c r="B17" s="515">
        <v>7</v>
      </c>
      <c r="C17" s="410">
        <v>42248</v>
      </c>
      <c r="D17" s="236" t="s">
        <v>54</v>
      </c>
      <c r="E17" s="226" t="s">
        <v>50</v>
      </c>
      <c r="F17" s="103">
        <v>1</v>
      </c>
      <c r="G17" s="103">
        <v>46</v>
      </c>
      <c r="H17" s="130">
        <f t="shared" si="8"/>
        <v>46</v>
      </c>
      <c r="I17" s="131">
        <f t="shared" si="2"/>
        <v>23000</v>
      </c>
      <c r="J17" s="103"/>
      <c r="K17" s="129"/>
      <c r="L17" s="143"/>
      <c r="M17" s="241">
        <f t="shared" si="3"/>
        <v>0</v>
      </c>
      <c r="N17" s="143"/>
      <c r="O17" s="241">
        <f t="shared" si="4"/>
        <v>0</v>
      </c>
      <c r="P17" s="241">
        <f t="shared" si="7"/>
        <v>23000</v>
      </c>
      <c r="Q17" s="158"/>
    </row>
    <row r="18" spans="2:17" ht="15.75">
      <c r="B18" s="517"/>
      <c r="C18" s="410">
        <v>42248</v>
      </c>
      <c r="D18" s="236" t="s">
        <v>118</v>
      </c>
      <c r="E18" s="226" t="s">
        <v>113</v>
      </c>
      <c r="F18" s="103">
        <v>2</v>
      </c>
      <c r="G18" s="103">
        <v>30</v>
      </c>
      <c r="H18" s="130">
        <f t="shared" ref="H18" si="12">F18*G18</f>
        <v>60</v>
      </c>
      <c r="I18" s="131">
        <f t="shared" ref="I18" si="13">H18*500</f>
        <v>30000</v>
      </c>
      <c r="J18" s="103"/>
      <c r="K18" s="129"/>
      <c r="L18" s="143"/>
      <c r="M18" s="241">
        <f t="shared" si="3"/>
        <v>0</v>
      </c>
      <c r="N18" s="143"/>
      <c r="O18" s="241">
        <f t="shared" ref="O18" si="14">N18*15000</f>
        <v>0</v>
      </c>
      <c r="P18" s="241">
        <f t="shared" si="7"/>
        <v>30000</v>
      </c>
      <c r="Q18" s="158"/>
    </row>
    <row r="19" spans="2:17" ht="15.75">
      <c r="B19" s="515">
        <v>8</v>
      </c>
      <c r="C19" s="410">
        <v>42249</v>
      </c>
      <c r="D19" s="236" t="s">
        <v>53</v>
      </c>
      <c r="E19" s="226" t="s">
        <v>50</v>
      </c>
      <c r="F19" s="103">
        <v>2</v>
      </c>
      <c r="G19" s="103">
        <v>46</v>
      </c>
      <c r="H19" s="130">
        <f t="shared" si="8"/>
        <v>92</v>
      </c>
      <c r="I19" s="131">
        <f t="shared" si="2"/>
        <v>46000</v>
      </c>
      <c r="J19" s="103"/>
      <c r="K19" s="129"/>
      <c r="L19" s="143"/>
      <c r="M19" s="241">
        <f t="shared" si="3"/>
        <v>0</v>
      </c>
      <c r="N19" s="143"/>
      <c r="O19" s="241">
        <f t="shared" si="4"/>
        <v>0</v>
      </c>
      <c r="P19" s="241">
        <f t="shared" si="7"/>
        <v>46000</v>
      </c>
      <c r="Q19" s="158"/>
    </row>
    <row r="20" spans="2:17" ht="15.75">
      <c r="B20" s="517"/>
      <c r="C20" s="410">
        <v>42249</v>
      </c>
      <c r="D20" s="236" t="s">
        <v>135</v>
      </c>
      <c r="E20" s="226" t="s">
        <v>51</v>
      </c>
      <c r="F20" s="103">
        <v>4</v>
      </c>
      <c r="G20" s="103"/>
      <c r="H20" s="130">
        <f t="shared" ref="H20" si="15">F20*G20</f>
        <v>0</v>
      </c>
      <c r="I20" s="131">
        <f t="shared" ref="I20" si="16">H20*500</f>
        <v>0</v>
      </c>
      <c r="J20" s="103" t="s">
        <v>117</v>
      </c>
      <c r="K20" s="129">
        <v>35000</v>
      </c>
      <c r="L20" s="143">
        <v>6</v>
      </c>
      <c r="M20" s="241">
        <f t="shared" si="3"/>
        <v>60000</v>
      </c>
      <c r="N20" s="143">
        <v>1</v>
      </c>
      <c r="O20" s="241">
        <f t="shared" ref="O20:O21" si="17">N20*15000</f>
        <v>15000</v>
      </c>
      <c r="P20" s="241">
        <f t="shared" si="7"/>
        <v>110000</v>
      </c>
      <c r="Q20" s="158"/>
    </row>
    <row r="21" spans="2:17" ht="15.75">
      <c r="B21" s="515">
        <v>9</v>
      </c>
      <c r="C21" s="410">
        <v>42250</v>
      </c>
      <c r="D21" s="236" t="s">
        <v>54</v>
      </c>
      <c r="E21" s="226" t="s">
        <v>50</v>
      </c>
      <c r="F21" s="103">
        <v>1</v>
      </c>
      <c r="G21" s="103">
        <v>46</v>
      </c>
      <c r="H21" s="130">
        <f t="shared" ref="H21:H22" si="18">F21*G21</f>
        <v>46</v>
      </c>
      <c r="I21" s="131">
        <f t="shared" ref="I21:I22" si="19">H21*500</f>
        <v>23000</v>
      </c>
      <c r="J21" s="103"/>
      <c r="K21" s="129"/>
      <c r="L21" s="143"/>
      <c r="M21" s="241">
        <f t="shared" si="3"/>
        <v>0</v>
      </c>
      <c r="N21" s="143"/>
      <c r="O21" s="241">
        <f t="shared" si="17"/>
        <v>0</v>
      </c>
      <c r="P21" s="241">
        <f t="shared" si="7"/>
        <v>23000</v>
      </c>
      <c r="Q21" s="158"/>
    </row>
    <row r="22" spans="2:17" ht="15.75">
      <c r="B22" s="517"/>
      <c r="C22" s="410">
        <v>42250</v>
      </c>
      <c r="D22" s="236" t="s">
        <v>112</v>
      </c>
      <c r="E22" s="226" t="s">
        <v>113</v>
      </c>
      <c r="F22" s="103">
        <v>2</v>
      </c>
      <c r="G22" s="103">
        <v>30</v>
      </c>
      <c r="H22" s="130">
        <f t="shared" si="18"/>
        <v>60</v>
      </c>
      <c r="I22" s="131">
        <f t="shared" si="19"/>
        <v>30000</v>
      </c>
      <c r="J22" s="103"/>
      <c r="K22" s="129"/>
      <c r="L22" s="143">
        <v>2</v>
      </c>
      <c r="M22" s="241">
        <f t="shared" si="3"/>
        <v>20000</v>
      </c>
      <c r="N22" s="143"/>
      <c r="O22" s="241">
        <f t="shared" ref="O22:O23" si="20">N22*15000</f>
        <v>0</v>
      </c>
      <c r="P22" s="241">
        <f t="shared" si="7"/>
        <v>50000</v>
      </c>
      <c r="Q22" s="158"/>
    </row>
    <row r="23" spans="2:17" ht="15.75">
      <c r="B23" s="409">
        <v>10</v>
      </c>
      <c r="C23" s="410">
        <v>42251</v>
      </c>
      <c r="D23" s="236" t="s">
        <v>112</v>
      </c>
      <c r="E23" s="226" t="s">
        <v>113</v>
      </c>
      <c r="F23" s="103">
        <v>3</v>
      </c>
      <c r="G23" s="103">
        <v>30</v>
      </c>
      <c r="H23" s="130">
        <f t="shared" ref="H23:H25" si="21">F23*G23</f>
        <v>90</v>
      </c>
      <c r="I23" s="131">
        <f t="shared" ref="I23:I25" si="22">H23*500</f>
        <v>45000</v>
      </c>
      <c r="J23" s="103"/>
      <c r="K23" s="129"/>
      <c r="L23" s="143"/>
      <c r="M23" s="241">
        <f t="shared" si="3"/>
        <v>0</v>
      </c>
      <c r="N23" s="143"/>
      <c r="O23" s="241">
        <f t="shared" si="20"/>
        <v>0</v>
      </c>
      <c r="P23" s="241">
        <f t="shared" si="7"/>
        <v>45000</v>
      </c>
      <c r="Q23" s="158"/>
    </row>
    <row r="24" spans="2:17" ht="15.75">
      <c r="B24" s="515">
        <v>11</v>
      </c>
      <c r="C24" s="410">
        <v>42252</v>
      </c>
      <c r="D24" s="236" t="s">
        <v>112</v>
      </c>
      <c r="E24" s="226" t="s">
        <v>113</v>
      </c>
      <c r="F24" s="103">
        <v>2</v>
      </c>
      <c r="G24" s="103">
        <v>30</v>
      </c>
      <c r="H24" s="130">
        <f t="shared" si="21"/>
        <v>60</v>
      </c>
      <c r="I24" s="131">
        <f t="shared" si="22"/>
        <v>30000</v>
      </c>
      <c r="J24" s="103"/>
      <c r="K24" s="129"/>
      <c r="L24" s="143"/>
      <c r="M24" s="241">
        <f t="shared" si="3"/>
        <v>0</v>
      </c>
      <c r="N24" s="143"/>
      <c r="O24" s="241">
        <f t="shared" ref="O24:O34" si="23">N24*15000</f>
        <v>0</v>
      </c>
      <c r="P24" s="241">
        <f t="shared" si="7"/>
        <v>30000</v>
      </c>
      <c r="Q24" s="158"/>
    </row>
    <row r="25" spans="2:17" ht="15.75">
      <c r="B25" s="517"/>
      <c r="C25" s="410">
        <v>42252</v>
      </c>
      <c r="D25" s="236" t="s">
        <v>135</v>
      </c>
      <c r="E25" s="226" t="s">
        <v>51</v>
      </c>
      <c r="F25" s="103">
        <v>4</v>
      </c>
      <c r="G25" s="103"/>
      <c r="H25" s="130">
        <f t="shared" si="21"/>
        <v>0</v>
      </c>
      <c r="I25" s="131">
        <f t="shared" si="22"/>
        <v>0</v>
      </c>
      <c r="J25" s="103" t="s">
        <v>117</v>
      </c>
      <c r="K25" s="129">
        <v>35000</v>
      </c>
      <c r="L25" s="143">
        <v>6</v>
      </c>
      <c r="M25" s="241">
        <f t="shared" si="3"/>
        <v>60000</v>
      </c>
      <c r="N25" s="143">
        <v>3</v>
      </c>
      <c r="O25" s="241">
        <f t="shared" si="23"/>
        <v>45000</v>
      </c>
      <c r="P25" s="241">
        <f t="shared" si="7"/>
        <v>140000</v>
      </c>
      <c r="Q25" s="158"/>
    </row>
    <row r="26" spans="2:17" ht="15.75">
      <c r="B26" s="515">
        <v>12</v>
      </c>
      <c r="C26" s="394">
        <v>42253</v>
      </c>
      <c r="D26" s="236" t="s">
        <v>54</v>
      </c>
      <c r="E26" s="226" t="s">
        <v>50</v>
      </c>
      <c r="F26" s="103">
        <v>1</v>
      </c>
      <c r="G26" s="103">
        <v>46</v>
      </c>
      <c r="H26" s="130">
        <f t="shared" ref="H26:H34" si="24">F26*G26</f>
        <v>46</v>
      </c>
      <c r="I26" s="131">
        <f t="shared" ref="I26:I34" si="25">H26*500</f>
        <v>23000</v>
      </c>
      <c r="J26" s="103"/>
      <c r="K26" s="129"/>
      <c r="L26" s="143"/>
      <c r="M26" s="241">
        <f t="shared" si="3"/>
        <v>0</v>
      </c>
      <c r="N26" s="143"/>
      <c r="O26" s="241">
        <f t="shared" si="23"/>
        <v>0</v>
      </c>
      <c r="P26" s="241">
        <f t="shared" si="7"/>
        <v>23000</v>
      </c>
      <c r="Q26" s="158"/>
    </row>
    <row r="27" spans="2:17" ht="15.75">
      <c r="B27" s="516"/>
      <c r="C27" s="394">
        <v>42253</v>
      </c>
      <c r="D27" s="236" t="s">
        <v>112</v>
      </c>
      <c r="E27" s="226" t="s">
        <v>113</v>
      </c>
      <c r="F27" s="103">
        <v>1</v>
      </c>
      <c r="G27" s="103">
        <v>30</v>
      </c>
      <c r="H27" s="130">
        <f t="shared" si="24"/>
        <v>30</v>
      </c>
      <c r="I27" s="131">
        <f t="shared" si="25"/>
        <v>15000</v>
      </c>
      <c r="J27" s="103"/>
      <c r="K27" s="129"/>
      <c r="L27" s="143">
        <v>4</v>
      </c>
      <c r="M27" s="241">
        <f t="shared" si="3"/>
        <v>40000</v>
      </c>
      <c r="N27" s="143"/>
      <c r="O27" s="241">
        <f t="shared" si="23"/>
        <v>0</v>
      </c>
      <c r="P27" s="241">
        <f t="shared" si="7"/>
        <v>55000</v>
      </c>
      <c r="Q27" s="158"/>
    </row>
    <row r="28" spans="2:17" ht="15.75">
      <c r="B28" s="517"/>
      <c r="C28" s="394">
        <v>42253</v>
      </c>
      <c r="D28" s="236" t="s">
        <v>135</v>
      </c>
      <c r="E28" s="226" t="s">
        <v>51</v>
      </c>
      <c r="F28" s="103">
        <v>3</v>
      </c>
      <c r="G28" s="103"/>
      <c r="H28" s="130">
        <f t="shared" si="24"/>
        <v>0</v>
      </c>
      <c r="I28" s="131">
        <f t="shared" si="25"/>
        <v>0</v>
      </c>
      <c r="J28" s="103" t="s">
        <v>117</v>
      </c>
      <c r="K28" s="129">
        <v>35000</v>
      </c>
      <c r="L28" s="143">
        <v>6</v>
      </c>
      <c r="M28" s="241">
        <f t="shared" si="3"/>
        <v>60000</v>
      </c>
      <c r="N28" s="143">
        <v>1</v>
      </c>
      <c r="O28" s="241">
        <f t="shared" si="23"/>
        <v>15000</v>
      </c>
      <c r="P28" s="241">
        <f t="shared" si="7"/>
        <v>110000</v>
      </c>
      <c r="Q28" s="158"/>
    </row>
    <row r="29" spans="2:17" ht="15.75">
      <c r="B29" s="515">
        <v>13</v>
      </c>
      <c r="C29" s="410">
        <v>42254</v>
      </c>
      <c r="D29" s="236" t="s">
        <v>54</v>
      </c>
      <c r="E29" s="226" t="s">
        <v>50</v>
      </c>
      <c r="F29" s="103">
        <v>1</v>
      </c>
      <c r="G29" s="103">
        <v>46</v>
      </c>
      <c r="H29" s="130">
        <f t="shared" si="24"/>
        <v>46</v>
      </c>
      <c r="I29" s="131">
        <f t="shared" si="25"/>
        <v>23000</v>
      </c>
      <c r="J29" s="103"/>
      <c r="K29" s="129"/>
      <c r="L29" s="143"/>
      <c r="M29" s="241">
        <f t="shared" si="3"/>
        <v>0</v>
      </c>
      <c r="N29" s="143"/>
      <c r="O29" s="241">
        <f t="shared" si="23"/>
        <v>0</v>
      </c>
      <c r="P29" s="241">
        <f t="shared" si="7"/>
        <v>23000</v>
      </c>
      <c r="Q29" s="158"/>
    </row>
    <row r="30" spans="2:17" ht="15.75">
      <c r="B30" s="517"/>
      <c r="C30" s="410">
        <v>42254</v>
      </c>
      <c r="D30" s="236" t="s">
        <v>112</v>
      </c>
      <c r="E30" s="226" t="s">
        <v>113</v>
      </c>
      <c r="F30" s="103">
        <v>2</v>
      </c>
      <c r="G30" s="103">
        <v>30</v>
      </c>
      <c r="H30" s="130">
        <f t="shared" si="24"/>
        <v>60</v>
      </c>
      <c r="I30" s="131">
        <f t="shared" si="25"/>
        <v>30000</v>
      </c>
      <c r="J30" s="103"/>
      <c r="K30" s="129"/>
      <c r="L30" s="143">
        <v>1</v>
      </c>
      <c r="M30" s="241">
        <f t="shared" si="3"/>
        <v>10000</v>
      </c>
      <c r="N30" s="143"/>
      <c r="O30" s="241">
        <f t="shared" si="23"/>
        <v>0</v>
      </c>
      <c r="P30" s="241">
        <f t="shared" si="7"/>
        <v>40000</v>
      </c>
      <c r="Q30" s="158"/>
    </row>
    <row r="31" spans="2:17" ht="15.75">
      <c r="B31" s="515">
        <v>14</v>
      </c>
      <c r="C31" s="410">
        <v>42255</v>
      </c>
      <c r="D31" s="236" t="s">
        <v>54</v>
      </c>
      <c r="E31" s="226" t="s">
        <v>50</v>
      </c>
      <c r="F31" s="103">
        <v>1</v>
      </c>
      <c r="G31" s="103">
        <v>46</v>
      </c>
      <c r="H31" s="130">
        <f t="shared" si="24"/>
        <v>46</v>
      </c>
      <c r="I31" s="131">
        <f t="shared" si="25"/>
        <v>23000</v>
      </c>
      <c r="J31" s="103"/>
      <c r="K31" s="129"/>
      <c r="L31" s="143"/>
      <c r="M31" s="241">
        <f t="shared" si="3"/>
        <v>0</v>
      </c>
      <c r="N31" s="143"/>
      <c r="O31" s="241">
        <f t="shared" si="23"/>
        <v>0</v>
      </c>
      <c r="P31" s="241">
        <f t="shared" si="7"/>
        <v>23000</v>
      </c>
      <c r="Q31" s="158"/>
    </row>
    <row r="32" spans="2:17" ht="15.75">
      <c r="B32" s="517"/>
      <c r="C32" s="410">
        <v>42255</v>
      </c>
      <c r="D32" s="236" t="s">
        <v>112</v>
      </c>
      <c r="E32" s="226" t="s">
        <v>113</v>
      </c>
      <c r="F32" s="103">
        <v>1</v>
      </c>
      <c r="G32" s="103">
        <v>30</v>
      </c>
      <c r="H32" s="130">
        <f t="shared" si="24"/>
        <v>30</v>
      </c>
      <c r="I32" s="131">
        <f t="shared" si="25"/>
        <v>15000</v>
      </c>
      <c r="J32" s="103"/>
      <c r="K32" s="129"/>
      <c r="L32" s="143"/>
      <c r="M32" s="241">
        <f t="shared" si="3"/>
        <v>0</v>
      </c>
      <c r="N32" s="143"/>
      <c r="O32" s="241">
        <f t="shared" si="23"/>
        <v>0</v>
      </c>
      <c r="P32" s="241">
        <f t="shared" si="7"/>
        <v>15000</v>
      </c>
      <c r="Q32" s="158"/>
    </row>
    <row r="33" spans="2:17" ht="15.75">
      <c r="B33" s="409">
        <v>15</v>
      </c>
      <c r="C33" s="410">
        <v>42256</v>
      </c>
      <c r="D33" s="236" t="s">
        <v>53</v>
      </c>
      <c r="E33" s="226" t="s">
        <v>50</v>
      </c>
      <c r="F33" s="103">
        <v>2</v>
      </c>
      <c r="G33" s="103">
        <v>46</v>
      </c>
      <c r="H33" s="130">
        <f t="shared" si="24"/>
        <v>92</v>
      </c>
      <c r="I33" s="131">
        <f t="shared" si="25"/>
        <v>46000</v>
      </c>
      <c r="J33" s="103"/>
      <c r="K33" s="129"/>
      <c r="L33" s="143"/>
      <c r="M33" s="241">
        <f t="shared" si="3"/>
        <v>0</v>
      </c>
      <c r="N33" s="143"/>
      <c r="O33" s="241">
        <f t="shared" si="23"/>
        <v>0</v>
      </c>
      <c r="P33" s="241">
        <f t="shared" si="7"/>
        <v>46000</v>
      </c>
      <c r="Q33" s="158"/>
    </row>
    <row r="34" spans="2:17" ht="15.75">
      <c r="B34" s="409">
        <v>16</v>
      </c>
      <c r="C34" s="410">
        <v>42257</v>
      </c>
      <c r="D34" s="236" t="s">
        <v>53</v>
      </c>
      <c r="E34" s="226" t="s">
        <v>50</v>
      </c>
      <c r="F34" s="103">
        <v>2</v>
      </c>
      <c r="G34" s="103">
        <v>46</v>
      </c>
      <c r="H34" s="130">
        <f t="shared" si="24"/>
        <v>92</v>
      </c>
      <c r="I34" s="131">
        <f t="shared" si="25"/>
        <v>46000</v>
      </c>
      <c r="J34" s="103"/>
      <c r="K34" s="129"/>
      <c r="L34" s="143">
        <v>1</v>
      </c>
      <c r="M34" s="241">
        <f t="shared" si="3"/>
        <v>10000</v>
      </c>
      <c r="N34" s="143"/>
      <c r="O34" s="241">
        <f t="shared" si="23"/>
        <v>0</v>
      </c>
      <c r="P34" s="241">
        <f t="shared" si="7"/>
        <v>56000</v>
      </c>
      <c r="Q34" s="158"/>
    </row>
    <row r="35" spans="2:17" ht="15.75">
      <c r="B35" s="409">
        <v>17</v>
      </c>
      <c r="C35" s="410">
        <v>42258</v>
      </c>
      <c r="D35" s="236" t="s">
        <v>115</v>
      </c>
      <c r="E35" s="226" t="s">
        <v>51</v>
      </c>
      <c r="F35" s="103"/>
      <c r="G35" s="103"/>
      <c r="H35" s="130">
        <f t="shared" ref="H35:H43" si="26">F35*G35</f>
        <v>0</v>
      </c>
      <c r="I35" s="131">
        <f t="shared" ref="I35:I43" si="27">H35*500</f>
        <v>0</v>
      </c>
      <c r="J35" s="103"/>
      <c r="K35" s="129"/>
      <c r="L35" s="143"/>
      <c r="M35" s="241">
        <f t="shared" si="3"/>
        <v>0</v>
      </c>
      <c r="N35" s="143"/>
      <c r="O35" s="241">
        <f t="shared" ref="O35:O43" si="28">N35*15000</f>
        <v>0</v>
      </c>
      <c r="P35" s="241">
        <f t="shared" si="7"/>
        <v>0</v>
      </c>
      <c r="Q35" s="158"/>
    </row>
    <row r="36" spans="2:17" ht="15.75">
      <c r="B36" s="409">
        <v>18</v>
      </c>
      <c r="C36" s="410">
        <v>42259</v>
      </c>
      <c r="D36" s="236" t="s">
        <v>115</v>
      </c>
      <c r="E36" s="226" t="s">
        <v>51</v>
      </c>
      <c r="F36" s="103"/>
      <c r="G36" s="103"/>
      <c r="H36" s="130">
        <f t="shared" si="26"/>
        <v>0</v>
      </c>
      <c r="I36" s="131">
        <f t="shared" si="27"/>
        <v>0</v>
      </c>
      <c r="J36" s="103"/>
      <c r="K36" s="129"/>
      <c r="L36" s="143"/>
      <c r="M36" s="241">
        <f t="shared" si="3"/>
        <v>0</v>
      </c>
      <c r="N36" s="143"/>
      <c r="O36" s="241">
        <f t="shared" si="28"/>
        <v>0</v>
      </c>
      <c r="P36" s="241">
        <f t="shared" si="7"/>
        <v>0</v>
      </c>
      <c r="Q36" s="158"/>
    </row>
    <row r="37" spans="2:17" ht="15.75">
      <c r="B37" s="409">
        <v>19</v>
      </c>
      <c r="C37" s="394">
        <v>42260</v>
      </c>
      <c r="D37" s="236" t="s">
        <v>115</v>
      </c>
      <c r="E37" s="226" t="s">
        <v>51</v>
      </c>
      <c r="F37" s="143"/>
      <c r="G37" s="103"/>
      <c r="H37" s="130">
        <f t="shared" si="26"/>
        <v>0</v>
      </c>
      <c r="I37" s="131">
        <f t="shared" si="27"/>
        <v>0</v>
      </c>
      <c r="J37" s="103"/>
      <c r="K37" s="129"/>
      <c r="L37" s="143"/>
      <c r="M37" s="241">
        <f t="shared" si="3"/>
        <v>0</v>
      </c>
      <c r="N37" s="143"/>
      <c r="O37" s="241">
        <f t="shared" si="28"/>
        <v>0</v>
      </c>
      <c r="P37" s="241">
        <f t="shared" si="7"/>
        <v>0</v>
      </c>
      <c r="Q37" s="158"/>
    </row>
    <row r="38" spans="2:17" ht="15.75">
      <c r="B38" s="409">
        <v>20</v>
      </c>
      <c r="C38" s="410">
        <v>42261</v>
      </c>
      <c r="D38" s="236" t="s">
        <v>53</v>
      </c>
      <c r="E38" s="226" t="s">
        <v>50</v>
      </c>
      <c r="F38" s="103">
        <v>2</v>
      </c>
      <c r="G38" s="103">
        <v>46</v>
      </c>
      <c r="H38" s="130">
        <f t="shared" si="26"/>
        <v>92</v>
      </c>
      <c r="I38" s="131">
        <f t="shared" si="27"/>
        <v>46000</v>
      </c>
      <c r="J38" s="103"/>
      <c r="K38" s="129"/>
      <c r="L38" s="143">
        <v>1</v>
      </c>
      <c r="M38" s="241">
        <f t="shared" si="3"/>
        <v>10000</v>
      </c>
      <c r="N38" s="143"/>
      <c r="O38" s="241">
        <f t="shared" si="28"/>
        <v>0</v>
      </c>
      <c r="P38" s="241">
        <f t="shared" si="7"/>
        <v>56000</v>
      </c>
      <c r="Q38" s="158"/>
    </row>
    <row r="39" spans="2:17" ht="15.75">
      <c r="B39" s="515">
        <v>21</v>
      </c>
      <c r="C39" s="410">
        <v>42262</v>
      </c>
      <c r="D39" s="236" t="s">
        <v>54</v>
      </c>
      <c r="E39" s="226" t="s">
        <v>50</v>
      </c>
      <c r="F39" s="103">
        <v>2</v>
      </c>
      <c r="G39" s="103">
        <v>46</v>
      </c>
      <c r="H39" s="130">
        <f t="shared" si="26"/>
        <v>92</v>
      </c>
      <c r="I39" s="131">
        <f t="shared" si="27"/>
        <v>46000</v>
      </c>
      <c r="J39" s="103"/>
      <c r="K39" s="129"/>
      <c r="L39" s="143"/>
      <c r="M39" s="241">
        <f t="shared" si="3"/>
        <v>0</v>
      </c>
      <c r="N39" s="143"/>
      <c r="O39" s="241">
        <f t="shared" si="28"/>
        <v>0</v>
      </c>
      <c r="P39" s="241">
        <f t="shared" si="7"/>
        <v>46000</v>
      </c>
      <c r="Q39" s="158"/>
    </row>
    <row r="40" spans="2:17" ht="15.75">
      <c r="B40" s="517"/>
      <c r="C40" s="410">
        <v>42262</v>
      </c>
      <c r="D40" s="236" t="s">
        <v>112</v>
      </c>
      <c r="E40" s="226" t="s">
        <v>113</v>
      </c>
      <c r="F40" s="103">
        <v>1</v>
      </c>
      <c r="G40" s="103">
        <v>30</v>
      </c>
      <c r="H40" s="130">
        <f t="shared" si="26"/>
        <v>30</v>
      </c>
      <c r="I40" s="131">
        <f t="shared" si="27"/>
        <v>15000</v>
      </c>
      <c r="J40" s="103"/>
      <c r="K40" s="129"/>
      <c r="L40" s="143">
        <v>1</v>
      </c>
      <c r="M40" s="241">
        <f t="shared" si="3"/>
        <v>10000</v>
      </c>
      <c r="N40" s="143"/>
      <c r="O40" s="241">
        <f t="shared" si="28"/>
        <v>0</v>
      </c>
      <c r="P40" s="241">
        <f t="shared" si="7"/>
        <v>25000</v>
      </c>
      <c r="Q40" s="158"/>
    </row>
    <row r="41" spans="2:17" ht="15.75">
      <c r="B41" s="409">
        <v>22</v>
      </c>
      <c r="C41" s="410">
        <v>42263</v>
      </c>
      <c r="D41" s="236" t="s">
        <v>112</v>
      </c>
      <c r="E41" s="226" t="s">
        <v>113</v>
      </c>
      <c r="F41" s="103">
        <v>3</v>
      </c>
      <c r="G41" s="103">
        <v>30</v>
      </c>
      <c r="H41" s="130">
        <f t="shared" si="26"/>
        <v>90</v>
      </c>
      <c r="I41" s="131">
        <f t="shared" si="27"/>
        <v>45000</v>
      </c>
      <c r="J41" s="143"/>
      <c r="K41" s="221"/>
      <c r="L41" s="143"/>
      <c r="M41" s="241">
        <f t="shared" si="3"/>
        <v>0</v>
      </c>
      <c r="N41" s="143"/>
      <c r="O41" s="241">
        <f t="shared" si="28"/>
        <v>0</v>
      </c>
      <c r="P41" s="241">
        <f t="shared" si="7"/>
        <v>45000</v>
      </c>
      <c r="Q41" s="240"/>
    </row>
    <row r="42" spans="2:17" ht="15.75">
      <c r="B42" s="409">
        <v>23</v>
      </c>
      <c r="C42" s="410">
        <v>42264</v>
      </c>
      <c r="D42" s="236" t="s">
        <v>112</v>
      </c>
      <c r="E42" s="226" t="s">
        <v>113</v>
      </c>
      <c r="F42" s="103">
        <v>3</v>
      </c>
      <c r="G42" s="103">
        <v>30</v>
      </c>
      <c r="H42" s="130">
        <f t="shared" si="26"/>
        <v>90</v>
      </c>
      <c r="I42" s="131">
        <f t="shared" si="27"/>
        <v>45000</v>
      </c>
      <c r="J42" s="103"/>
      <c r="K42" s="129"/>
      <c r="L42" s="143">
        <v>1</v>
      </c>
      <c r="M42" s="241">
        <f t="shared" si="3"/>
        <v>10000</v>
      </c>
      <c r="N42" s="143"/>
      <c r="O42" s="241">
        <f t="shared" si="28"/>
        <v>0</v>
      </c>
      <c r="P42" s="241">
        <f t="shared" si="7"/>
        <v>55000</v>
      </c>
      <c r="Q42" s="158"/>
    </row>
    <row r="43" spans="2:17" ht="15.75">
      <c r="B43" s="515">
        <v>24</v>
      </c>
      <c r="C43" s="410">
        <v>42265</v>
      </c>
      <c r="D43" s="236" t="s">
        <v>112</v>
      </c>
      <c r="E43" s="226" t="s">
        <v>113</v>
      </c>
      <c r="F43" s="103">
        <v>1</v>
      </c>
      <c r="G43" s="103">
        <v>30</v>
      </c>
      <c r="H43" s="130">
        <f t="shared" si="26"/>
        <v>30</v>
      </c>
      <c r="I43" s="131">
        <f t="shared" si="27"/>
        <v>15000</v>
      </c>
      <c r="J43" s="103"/>
      <c r="K43" s="129"/>
      <c r="L43" s="143"/>
      <c r="M43" s="241">
        <f t="shared" si="3"/>
        <v>0</v>
      </c>
      <c r="N43" s="143"/>
      <c r="O43" s="241">
        <f t="shared" si="28"/>
        <v>0</v>
      </c>
      <c r="P43" s="241">
        <f t="shared" si="7"/>
        <v>15000</v>
      </c>
      <c r="Q43" s="158"/>
    </row>
    <row r="44" spans="2:17" ht="15.75">
      <c r="B44" s="517"/>
      <c r="C44" s="410">
        <v>42265</v>
      </c>
      <c r="D44" s="236" t="s">
        <v>53</v>
      </c>
      <c r="E44" s="226" t="s">
        <v>50</v>
      </c>
      <c r="F44" s="103">
        <v>2</v>
      </c>
      <c r="G44" s="103">
        <v>46</v>
      </c>
      <c r="H44" s="130">
        <f t="shared" ref="H44:H50" si="29">F44*G44</f>
        <v>92</v>
      </c>
      <c r="I44" s="131">
        <f t="shared" ref="I44:I50" si="30">H44*500</f>
        <v>46000</v>
      </c>
      <c r="J44" s="103"/>
      <c r="K44" s="129"/>
      <c r="L44" s="143">
        <v>3</v>
      </c>
      <c r="M44" s="241">
        <f t="shared" si="3"/>
        <v>30000</v>
      </c>
      <c r="N44" s="143"/>
      <c r="O44" s="241">
        <f t="shared" ref="O44:O51" si="31">N44*15000</f>
        <v>0</v>
      </c>
      <c r="P44" s="241">
        <f t="shared" si="7"/>
        <v>76000</v>
      </c>
      <c r="Q44" s="158"/>
    </row>
    <row r="45" spans="2:17" ht="15.75">
      <c r="B45" s="515">
        <v>25</v>
      </c>
      <c r="C45" s="410">
        <v>42266</v>
      </c>
      <c r="D45" s="236" t="s">
        <v>112</v>
      </c>
      <c r="E45" s="226" t="s">
        <v>113</v>
      </c>
      <c r="F45" s="103">
        <v>1</v>
      </c>
      <c r="G45" s="103">
        <v>30</v>
      </c>
      <c r="H45" s="130">
        <f t="shared" si="29"/>
        <v>30</v>
      </c>
      <c r="I45" s="131">
        <f t="shared" si="30"/>
        <v>15000</v>
      </c>
      <c r="J45" s="103"/>
      <c r="K45" s="129"/>
      <c r="L45" s="143"/>
      <c r="M45" s="241">
        <f t="shared" si="3"/>
        <v>0</v>
      </c>
      <c r="N45" s="143"/>
      <c r="O45" s="241">
        <f t="shared" si="31"/>
        <v>0</v>
      </c>
      <c r="P45" s="241">
        <f t="shared" si="7"/>
        <v>15000</v>
      </c>
      <c r="Q45" s="158"/>
    </row>
    <row r="46" spans="2:17" ht="15.75">
      <c r="B46" s="517"/>
      <c r="C46" s="410">
        <v>42266</v>
      </c>
      <c r="D46" s="236" t="s">
        <v>53</v>
      </c>
      <c r="E46" s="226" t="s">
        <v>50</v>
      </c>
      <c r="F46" s="103">
        <v>1</v>
      </c>
      <c r="G46" s="103">
        <v>46</v>
      </c>
      <c r="H46" s="130">
        <f t="shared" si="29"/>
        <v>46</v>
      </c>
      <c r="I46" s="131">
        <f t="shared" si="30"/>
        <v>23000</v>
      </c>
      <c r="J46" s="103"/>
      <c r="K46" s="129"/>
      <c r="L46" s="143"/>
      <c r="M46" s="241">
        <f t="shared" si="3"/>
        <v>0</v>
      </c>
      <c r="N46" s="143"/>
      <c r="O46" s="241">
        <f t="shared" si="31"/>
        <v>0</v>
      </c>
      <c r="P46" s="241">
        <f t="shared" si="7"/>
        <v>23000</v>
      </c>
      <c r="Q46" s="158"/>
    </row>
    <row r="47" spans="2:17" ht="15.75">
      <c r="B47" s="409">
        <v>26</v>
      </c>
      <c r="C47" s="394">
        <v>42267</v>
      </c>
      <c r="D47" s="236" t="s">
        <v>53</v>
      </c>
      <c r="E47" s="226" t="s">
        <v>50</v>
      </c>
      <c r="F47" s="103">
        <v>1</v>
      </c>
      <c r="G47" s="103">
        <v>46</v>
      </c>
      <c r="H47" s="130">
        <f t="shared" si="29"/>
        <v>46</v>
      </c>
      <c r="I47" s="131">
        <f t="shared" si="30"/>
        <v>23000</v>
      </c>
      <c r="J47" s="103"/>
      <c r="K47" s="129"/>
      <c r="L47" s="143">
        <v>6</v>
      </c>
      <c r="M47" s="241">
        <f t="shared" si="3"/>
        <v>60000</v>
      </c>
      <c r="N47" s="143"/>
      <c r="O47" s="241">
        <f t="shared" si="31"/>
        <v>0</v>
      </c>
      <c r="P47" s="241">
        <f t="shared" si="7"/>
        <v>83000</v>
      </c>
      <c r="Q47" s="158"/>
    </row>
    <row r="48" spans="2:17" ht="15.75">
      <c r="B48" s="409">
        <v>27</v>
      </c>
      <c r="C48" s="410">
        <v>42268</v>
      </c>
      <c r="D48" s="236" t="s">
        <v>53</v>
      </c>
      <c r="E48" s="226" t="s">
        <v>50</v>
      </c>
      <c r="F48" s="103">
        <v>2</v>
      </c>
      <c r="G48" s="103">
        <v>46</v>
      </c>
      <c r="H48" s="130">
        <f t="shared" si="29"/>
        <v>92</v>
      </c>
      <c r="I48" s="131">
        <f t="shared" si="30"/>
        <v>46000</v>
      </c>
      <c r="J48" s="143"/>
      <c r="K48" s="221"/>
      <c r="L48" s="143">
        <v>1</v>
      </c>
      <c r="M48" s="241">
        <f t="shared" si="3"/>
        <v>10000</v>
      </c>
      <c r="N48" s="143"/>
      <c r="O48" s="241">
        <f t="shared" si="31"/>
        <v>0</v>
      </c>
      <c r="P48" s="241">
        <f t="shared" si="7"/>
        <v>56000</v>
      </c>
      <c r="Q48" s="240"/>
    </row>
    <row r="49" spans="2:17" ht="15.75">
      <c r="B49" s="409">
        <v>28</v>
      </c>
      <c r="C49" s="410">
        <v>42269</v>
      </c>
      <c r="D49" s="236" t="s">
        <v>112</v>
      </c>
      <c r="E49" s="226" t="s">
        <v>113</v>
      </c>
      <c r="F49" s="103">
        <v>1</v>
      </c>
      <c r="G49" s="103">
        <v>30</v>
      </c>
      <c r="H49" s="130">
        <f t="shared" si="29"/>
        <v>30</v>
      </c>
      <c r="I49" s="131">
        <f t="shared" si="30"/>
        <v>15000</v>
      </c>
      <c r="J49" s="103"/>
      <c r="K49" s="129"/>
      <c r="L49" s="143"/>
      <c r="M49" s="241">
        <f t="shared" si="3"/>
        <v>0</v>
      </c>
      <c r="N49" s="143"/>
      <c r="O49" s="241">
        <f t="shared" si="31"/>
        <v>0</v>
      </c>
      <c r="P49" s="241">
        <f t="shared" si="7"/>
        <v>15000</v>
      </c>
      <c r="Q49" s="158"/>
    </row>
    <row r="50" spans="2:17" ht="15.75">
      <c r="B50" s="409">
        <v>29</v>
      </c>
      <c r="C50" s="410">
        <v>42270</v>
      </c>
      <c r="D50" s="236" t="s">
        <v>112</v>
      </c>
      <c r="E50" s="226" t="s">
        <v>113</v>
      </c>
      <c r="F50" s="103">
        <v>1</v>
      </c>
      <c r="G50" s="103">
        <v>30</v>
      </c>
      <c r="H50" s="130">
        <f t="shared" si="29"/>
        <v>30</v>
      </c>
      <c r="I50" s="131">
        <f t="shared" si="30"/>
        <v>15000</v>
      </c>
      <c r="J50" s="103"/>
      <c r="K50" s="129"/>
      <c r="L50" s="143"/>
      <c r="M50" s="241">
        <f t="shared" si="3"/>
        <v>0</v>
      </c>
      <c r="N50" s="143"/>
      <c r="O50" s="241">
        <f t="shared" si="31"/>
        <v>0</v>
      </c>
      <c r="P50" s="241">
        <f t="shared" si="7"/>
        <v>15000</v>
      </c>
      <c r="Q50" s="158"/>
    </row>
    <row r="51" spans="2:17" ht="15.75">
      <c r="B51" s="409">
        <v>30</v>
      </c>
      <c r="C51" s="413">
        <v>42271</v>
      </c>
      <c r="D51" s="231" t="s">
        <v>206</v>
      </c>
      <c r="E51" s="226"/>
      <c r="F51" s="103"/>
      <c r="G51" s="103"/>
      <c r="H51" s="130">
        <f t="shared" si="8"/>
        <v>0</v>
      </c>
      <c r="I51" s="131">
        <f t="shared" ref="I51:I52" si="32">H51*500</f>
        <v>0</v>
      </c>
      <c r="J51" s="103"/>
      <c r="K51" s="129"/>
      <c r="L51" s="143"/>
      <c r="M51" s="241">
        <f t="shared" si="3"/>
        <v>0</v>
      </c>
      <c r="N51" s="143"/>
      <c r="O51" s="241">
        <f t="shared" si="31"/>
        <v>0</v>
      </c>
      <c r="P51" s="241">
        <f t="shared" si="7"/>
        <v>0</v>
      </c>
      <c r="Q51" s="158"/>
    </row>
    <row r="52" spans="2:17" ht="16.5" thickBot="1">
      <c r="B52" s="414">
        <v>31</v>
      </c>
      <c r="C52" s="415">
        <v>42272</v>
      </c>
      <c r="D52" s="484" t="s">
        <v>206</v>
      </c>
      <c r="E52" s="248"/>
      <c r="F52" s="267"/>
      <c r="G52" s="267"/>
      <c r="H52" s="214">
        <f t="shared" si="8"/>
        <v>0</v>
      </c>
      <c r="I52" s="215">
        <f t="shared" si="32"/>
        <v>0</v>
      </c>
      <c r="J52" s="267"/>
      <c r="K52" s="268"/>
      <c r="L52" s="247"/>
      <c r="M52" s="280">
        <f t="shared" si="3"/>
        <v>0</v>
      </c>
      <c r="N52" s="247"/>
      <c r="O52" s="280">
        <f t="shared" si="4"/>
        <v>0</v>
      </c>
      <c r="P52" s="280">
        <f t="shared" si="7"/>
        <v>0</v>
      </c>
      <c r="Q52" s="163"/>
    </row>
    <row r="53" spans="2:17" ht="15.75" thickTop="1"/>
  </sheetData>
  <mergeCells count="15">
    <mergeCell ref="B29:B30"/>
    <mergeCell ref="B31:B32"/>
    <mergeCell ref="B39:B40"/>
    <mergeCell ref="B43:B44"/>
    <mergeCell ref="B45:B46"/>
    <mergeCell ref="B17:B18"/>
    <mergeCell ref="B19:B20"/>
    <mergeCell ref="B21:B22"/>
    <mergeCell ref="B24:B25"/>
    <mergeCell ref="B26:B28"/>
    <mergeCell ref="B1:Q1"/>
    <mergeCell ref="B2:D2"/>
    <mergeCell ref="B4:D4"/>
    <mergeCell ref="B10:B11"/>
    <mergeCell ref="B14:B15"/>
  </mergeCells>
  <printOptions horizontalCentered="1"/>
  <pageMargins left="0.45" right="0.45" top="0.25" bottom="0.5" header="0.3" footer="0.3"/>
  <pageSetup paperSize="9" scale="65" orientation="landscape" horizontalDpi="4294967292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B1:Q40"/>
  <sheetViews>
    <sheetView workbookViewId="0">
      <selection activeCell="D29" sqref="D29"/>
    </sheetView>
  </sheetViews>
  <sheetFormatPr defaultRowHeight="15"/>
  <cols>
    <col min="2" max="2" width="5.7109375" customWidth="1"/>
    <col min="3" max="3" width="8.85546875" customWidth="1"/>
    <col min="4" max="4" width="39.85546875" customWidth="1"/>
    <col min="5" max="5" width="7.140625" customWidth="1"/>
    <col min="9" max="9" width="11.28515625" customWidth="1"/>
    <col min="13" max="13" width="15" customWidth="1"/>
    <col min="14" max="14" width="7.5703125" customWidth="1"/>
    <col min="15" max="15" width="12.5703125" customWidth="1"/>
    <col min="16" max="16" width="15.5703125" customWidth="1"/>
  </cols>
  <sheetData>
    <row r="1" spans="2:17">
      <c r="B1" s="535" t="s">
        <v>14</v>
      </c>
      <c r="C1" s="535"/>
      <c r="D1" s="536"/>
      <c r="E1" s="535"/>
      <c r="F1" s="535"/>
      <c r="G1" s="536"/>
      <c r="H1" s="536"/>
      <c r="I1" s="537"/>
      <c r="J1" s="535"/>
      <c r="K1" s="535"/>
      <c r="L1" s="535"/>
      <c r="M1" s="537"/>
      <c r="N1" s="535"/>
      <c r="O1" s="537"/>
      <c r="P1" s="537"/>
      <c r="Q1" s="535"/>
    </row>
    <row r="2" spans="2:17">
      <c r="B2" s="538" t="s">
        <v>106</v>
      </c>
      <c r="C2" s="538"/>
      <c r="D2" s="539"/>
      <c r="E2" s="51"/>
      <c r="F2" s="51"/>
      <c r="G2" s="52"/>
      <c r="H2" s="52"/>
      <c r="I2" s="53"/>
      <c r="J2" s="51"/>
      <c r="K2" s="53"/>
      <c r="L2" s="52"/>
      <c r="M2" s="53"/>
      <c r="N2" s="52"/>
      <c r="O2" s="53"/>
      <c r="P2" s="53"/>
      <c r="Q2" s="51"/>
    </row>
    <row r="3" spans="2:17">
      <c r="B3" s="538" t="s">
        <v>80</v>
      </c>
      <c r="C3" s="538"/>
      <c r="D3" s="539"/>
      <c r="E3" s="51"/>
      <c r="F3" s="51"/>
      <c r="G3" s="52"/>
      <c r="H3" s="52"/>
      <c r="I3" s="53"/>
      <c r="J3" s="51"/>
      <c r="K3" s="53"/>
      <c r="L3" s="52"/>
      <c r="M3" s="53"/>
      <c r="N3" s="52"/>
      <c r="O3" s="53"/>
      <c r="P3" s="53"/>
      <c r="Q3" s="51"/>
    </row>
    <row r="4" spans="2:17">
      <c r="B4" s="538" t="s">
        <v>17</v>
      </c>
      <c r="C4" s="538"/>
      <c r="D4" s="539"/>
      <c r="E4" s="51"/>
      <c r="F4" s="51"/>
      <c r="G4" s="52"/>
      <c r="H4" s="52"/>
      <c r="I4" s="53"/>
      <c r="J4" s="51"/>
      <c r="K4" s="53"/>
      <c r="L4" s="52"/>
      <c r="M4" s="53"/>
      <c r="N4" s="52"/>
      <c r="O4" s="53"/>
      <c r="P4" s="53"/>
      <c r="Q4" s="51"/>
    </row>
    <row r="5" spans="2:17" ht="15.75" thickBot="1">
      <c r="B5" s="360" t="s">
        <v>71</v>
      </c>
      <c r="C5" s="361"/>
      <c r="D5" s="304" t="s">
        <v>102</v>
      </c>
      <c r="E5" s="51"/>
      <c r="F5" s="51"/>
      <c r="G5" s="52"/>
      <c r="H5" s="52"/>
      <c r="I5" s="53"/>
      <c r="J5" s="54"/>
      <c r="K5" s="55"/>
      <c r="L5" s="52"/>
      <c r="M5" s="53"/>
      <c r="N5" s="52"/>
      <c r="O5" s="53"/>
      <c r="P5" s="56"/>
      <c r="Q5" s="56"/>
    </row>
    <row r="6" spans="2:17" ht="45.75" thickBot="1">
      <c r="B6" s="57" t="s">
        <v>1</v>
      </c>
      <c r="C6" s="57" t="s">
        <v>2</v>
      </c>
      <c r="D6" s="58" t="s">
        <v>3</v>
      </c>
      <c r="E6" s="57" t="s">
        <v>4</v>
      </c>
      <c r="F6" s="57" t="s">
        <v>18</v>
      </c>
      <c r="G6" s="59" t="s">
        <v>19</v>
      </c>
      <c r="H6" s="59" t="s">
        <v>20</v>
      </c>
      <c r="I6" s="60" t="s">
        <v>8</v>
      </c>
      <c r="J6" s="57" t="s">
        <v>9</v>
      </c>
      <c r="K6" s="60" t="s">
        <v>10</v>
      </c>
      <c r="L6" s="59" t="s">
        <v>21</v>
      </c>
      <c r="M6" s="60" t="s">
        <v>22</v>
      </c>
      <c r="N6" s="59" t="s">
        <v>23</v>
      </c>
      <c r="O6" s="60" t="s">
        <v>24</v>
      </c>
      <c r="P6" s="60" t="s">
        <v>11</v>
      </c>
      <c r="Q6" s="57" t="s">
        <v>12</v>
      </c>
    </row>
    <row r="7" spans="2:17" ht="15.75" thickBot="1">
      <c r="B7" s="61">
        <v>1</v>
      </c>
      <c r="C7" s="61">
        <v>2</v>
      </c>
      <c r="D7" s="62">
        <v>3</v>
      </c>
      <c r="E7" s="61">
        <v>4</v>
      </c>
      <c r="F7" s="61">
        <v>5</v>
      </c>
      <c r="G7" s="62">
        <v>6</v>
      </c>
      <c r="H7" s="62" t="s">
        <v>26</v>
      </c>
      <c r="I7" s="63" t="s">
        <v>44</v>
      </c>
      <c r="J7" s="61">
        <v>9</v>
      </c>
      <c r="K7" s="62">
        <v>10</v>
      </c>
      <c r="L7" s="62">
        <v>11</v>
      </c>
      <c r="M7" s="63" t="s">
        <v>27</v>
      </c>
      <c r="N7" s="62">
        <v>13</v>
      </c>
      <c r="O7" s="63" t="s">
        <v>28</v>
      </c>
      <c r="P7" s="63" t="s">
        <v>29</v>
      </c>
      <c r="Q7" s="61">
        <v>17</v>
      </c>
    </row>
    <row r="8" spans="2:17" ht="15.75" thickBot="1">
      <c r="B8" s="189"/>
      <c r="C8" s="189"/>
      <c r="D8" s="190"/>
      <c r="E8" s="189"/>
      <c r="F8" s="165">
        <f>SUM(F9:F40)</f>
        <v>0</v>
      </c>
      <c r="G8" s="208"/>
      <c r="H8" s="165">
        <f>SUM(H9:H40)</f>
        <v>0</v>
      </c>
      <c r="I8" s="166">
        <f>SUM(I9:I40)</f>
        <v>0</v>
      </c>
      <c r="J8" s="207"/>
      <c r="K8" s="166">
        <f t="shared" ref="K8:O8" si="0">SUM(K9:K40)</f>
        <v>0</v>
      </c>
      <c r="L8" s="165">
        <f t="shared" si="0"/>
        <v>0</v>
      </c>
      <c r="M8" s="166">
        <f t="shared" si="0"/>
        <v>0</v>
      </c>
      <c r="N8" s="165">
        <f t="shared" si="0"/>
        <v>0</v>
      </c>
      <c r="O8" s="166">
        <f t="shared" si="0"/>
        <v>0</v>
      </c>
      <c r="P8" s="166">
        <f>SUM(P9:P40)</f>
        <v>0</v>
      </c>
      <c r="Q8" s="189"/>
    </row>
    <row r="9" spans="2:17" ht="16.5" thickTop="1">
      <c r="B9" s="408">
        <v>1</v>
      </c>
      <c r="C9" s="412">
        <v>42211</v>
      </c>
      <c r="D9" s="237"/>
      <c r="E9" s="167"/>
      <c r="F9" s="168"/>
      <c r="G9" s="168"/>
      <c r="H9" s="169">
        <f>F9*G9</f>
        <v>0</v>
      </c>
      <c r="I9" s="170">
        <f>H9*500</f>
        <v>0</v>
      </c>
      <c r="J9" s="191"/>
      <c r="K9" s="173"/>
      <c r="L9" s="194"/>
      <c r="M9" s="170">
        <f>L9*10000</f>
        <v>0</v>
      </c>
      <c r="N9" s="191"/>
      <c r="O9" s="170">
        <f>N9*15000</f>
        <v>0</v>
      </c>
      <c r="P9" s="172">
        <f>I9+K9+M9+O9</f>
        <v>0</v>
      </c>
      <c r="Q9" s="174"/>
    </row>
    <row r="10" spans="2:17" ht="15.75">
      <c r="B10" s="409">
        <v>2</v>
      </c>
      <c r="C10" s="410">
        <v>42212</v>
      </c>
      <c r="D10" s="236"/>
      <c r="E10" s="226"/>
      <c r="F10" s="103"/>
      <c r="G10" s="103"/>
      <c r="H10" s="14">
        <f t="shared" ref="H10:H39" si="1">F10*G10</f>
        <v>0</v>
      </c>
      <c r="I10" s="140">
        <f t="shared" ref="I10:I39" si="2">H10*500</f>
        <v>0</v>
      </c>
      <c r="J10" s="135"/>
      <c r="K10" s="137"/>
      <c r="L10" s="143"/>
      <c r="M10" s="140">
        <f t="shared" ref="M10:M39" si="3">L10*10000</f>
        <v>0</v>
      </c>
      <c r="N10" s="135"/>
      <c r="O10" s="140">
        <f t="shared" ref="O10:O39" si="4">N10*15000</f>
        <v>0</v>
      </c>
      <c r="P10" s="136">
        <f t="shared" ref="P10:P39" si="5">I10+K10+M10+O10</f>
        <v>0</v>
      </c>
      <c r="Q10" s="158"/>
    </row>
    <row r="11" spans="2:17" ht="15.75">
      <c r="B11" s="409">
        <v>3</v>
      </c>
      <c r="C11" s="410">
        <v>42213</v>
      </c>
      <c r="D11" s="236"/>
      <c r="E11" s="226"/>
      <c r="F11" s="103"/>
      <c r="G11" s="103"/>
      <c r="H11" s="14">
        <f t="shared" si="1"/>
        <v>0</v>
      </c>
      <c r="I11" s="140">
        <f t="shared" si="2"/>
        <v>0</v>
      </c>
      <c r="J11" s="135"/>
      <c r="K11" s="137"/>
      <c r="L11" s="143"/>
      <c r="M11" s="140">
        <f t="shared" si="3"/>
        <v>0</v>
      </c>
      <c r="N11" s="135"/>
      <c r="O11" s="140">
        <f t="shared" si="4"/>
        <v>0</v>
      </c>
      <c r="P11" s="136">
        <f t="shared" si="5"/>
        <v>0</v>
      </c>
      <c r="Q11" s="158"/>
    </row>
    <row r="12" spans="2:17" ht="15.75">
      <c r="B12" s="409">
        <v>4</v>
      </c>
      <c r="C12" s="410">
        <v>42214</v>
      </c>
      <c r="D12" s="236"/>
      <c r="E12" s="226"/>
      <c r="F12" s="103"/>
      <c r="G12" s="103"/>
      <c r="H12" s="14">
        <f t="shared" si="1"/>
        <v>0</v>
      </c>
      <c r="I12" s="140">
        <f t="shared" si="2"/>
        <v>0</v>
      </c>
      <c r="J12" s="135"/>
      <c r="K12" s="137"/>
      <c r="L12" s="143"/>
      <c r="M12" s="140">
        <f t="shared" si="3"/>
        <v>0</v>
      </c>
      <c r="N12" s="135"/>
      <c r="O12" s="140">
        <f t="shared" si="4"/>
        <v>0</v>
      </c>
      <c r="P12" s="136">
        <f t="shared" si="5"/>
        <v>0</v>
      </c>
      <c r="Q12" s="158"/>
    </row>
    <row r="13" spans="2:17" ht="15.75">
      <c r="B13" s="409">
        <v>5</v>
      </c>
      <c r="C13" s="410">
        <v>42215</v>
      </c>
      <c r="D13" s="236"/>
      <c r="E13" s="226"/>
      <c r="F13" s="103"/>
      <c r="G13" s="103"/>
      <c r="H13" s="14">
        <f t="shared" si="1"/>
        <v>0</v>
      </c>
      <c r="I13" s="140">
        <f t="shared" si="2"/>
        <v>0</v>
      </c>
      <c r="J13" s="135"/>
      <c r="K13" s="137"/>
      <c r="L13" s="143"/>
      <c r="M13" s="140">
        <f t="shared" si="3"/>
        <v>0</v>
      </c>
      <c r="N13" s="135"/>
      <c r="O13" s="140">
        <f t="shared" si="4"/>
        <v>0</v>
      </c>
      <c r="P13" s="136">
        <f t="shared" si="5"/>
        <v>0</v>
      </c>
      <c r="Q13" s="158"/>
    </row>
    <row r="14" spans="2:17" ht="15.75">
      <c r="B14" s="409">
        <v>6</v>
      </c>
      <c r="C14" s="410">
        <v>42216</v>
      </c>
      <c r="D14" s="236"/>
      <c r="E14" s="226"/>
      <c r="F14" s="103"/>
      <c r="G14" s="103"/>
      <c r="H14" s="14">
        <f t="shared" si="1"/>
        <v>0</v>
      </c>
      <c r="I14" s="140">
        <f t="shared" si="2"/>
        <v>0</v>
      </c>
      <c r="J14" s="135"/>
      <c r="K14" s="137"/>
      <c r="L14" s="143"/>
      <c r="M14" s="140">
        <f t="shared" si="3"/>
        <v>0</v>
      </c>
      <c r="N14" s="135"/>
      <c r="O14" s="140">
        <f t="shared" si="4"/>
        <v>0</v>
      </c>
      <c r="P14" s="136">
        <f t="shared" si="5"/>
        <v>0</v>
      </c>
      <c r="Q14" s="158"/>
    </row>
    <row r="15" spans="2:17" ht="15.75">
      <c r="B15" s="409">
        <v>7</v>
      </c>
      <c r="C15" s="410">
        <v>42217</v>
      </c>
      <c r="D15" s="236"/>
      <c r="E15" s="226"/>
      <c r="F15" s="103"/>
      <c r="G15" s="103"/>
      <c r="H15" s="14">
        <f t="shared" si="1"/>
        <v>0</v>
      </c>
      <c r="I15" s="140">
        <f t="shared" si="2"/>
        <v>0</v>
      </c>
      <c r="J15" s="135"/>
      <c r="K15" s="137"/>
      <c r="L15" s="143"/>
      <c r="M15" s="140">
        <f t="shared" si="3"/>
        <v>0</v>
      </c>
      <c r="N15" s="135"/>
      <c r="O15" s="140">
        <f t="shared" si="4"/>
        <v>0</v>
      </c>
      <c r="P15" s="136">
        <f t="shared" si="5"/>
        <v>0</v>
      </c>
      <c r="Q15" s="158"/>
    </row>
    <row r="16" spans="2:17" ht="15.75">
      <c r="B16" s="409">
        <v>8</v>
      </c>
      <c r="C16" s="394">
        <v>42218</v>
      </c>
      <c r="D16" s="236"/>
      <c r="E16" s="226"/>
      <c r="F16" s="103"/>
      <c r="G16" s="103"/>
      <c r="H16" s="14">
        <f t="shared" si="1"/>
        <v>0</v>
      </c>
      <c r="I16" s="140">
        <f t="shared" si="2"/>
        <v>0</v>
      </c>
      <c r="J16" s="135"/>
      <c r="K16" s="137"/>
      <c r="L16" s="143"/>
      <c r="M16" s="140">
        <f t="shared" si="3"/>
        <v>0</v>
      </c>
      <c r="N16" s="135"/>
      <c r="O16" s="140">
        <f t="shared" si="4"/>
        <v>0</v>
      </c>
      <c r="P16" s="136">
        <f t="shared" si="5"/>
        <v>0</v>
      </c>
      <c r="Q16" s="158"/>
    </row>
    <row r="17" spans="2:17" ht="15.75">
      <c r="B17" s="409">
        <v>9</v>
      </c>
      <c r="C17" s="410">
        <v>42219</v>
      </c>
      <c r="D17" s="236"/>
      <c r="E17" s="226"/>
      <c r="F17" s="103"/>
      <c r="G17" s="103"/>
      <c r="H17" s="14">
        <f t="shared" si="1"/>
        <v>0</v>
      </c>
      <c r="I17" s="140">
        <f t="shared" si="2"/>
        <v>0</v>
      </c>
      <c r="J17" s="331"/>
      <c r="K17" s="332"/>
      <c r="L17" s="143"/>
      <c r="M17" s="140">
        <f t="shared" si="3"/>
        <v>0</v>
      </c>
      <c r="N17" s="135"/>
      <c r="O17" s="140">
        <f t="shared" si="4"/>
        <v>0</v>
      </c>
      <c r="P17" s="136">
        <f t="shared" si="5"/>
        <v>0</v>
      </c>
      <c r="Q17" s="158"/>
    </row>
    <row r="18" spans="2:17" ht="15.75">
      <c r="B18" s="409">
        <v>10</v>
      </c>
      <c r="C18" s="410">
        <v>42220</v>
      </c>
      <c r="D18" s="236"/>
      <c r="E18" s="226"/>
      <c r="F18" s="103"/>
      <c r="G18" s="103"/>
      <c r="H18" s="14">
        <f t="shared" si="1"/>
        <v>0</v>
      </c>
      <c r="I18" s="140">
        <f t="shared" si="2"/>
        <v>0</v>
      </c>
      <c r="J18" s="135"/>
      <c r="K18" s="137"/>
      <c r="L18" s="143"/>
      <c r="M18" s="140">
        <f t="shared" si="3"/>
        <v>0</v>
      </c>
      <c r="N18" s="135"/>
      <c r="O18" s="140">
        <f t="shared" si="4"/>
        <v>0</v>
      </c>
      <c r="P18" s="136">
        <f t="shared" si="5"/>
        <v>0</v>
      </c>
      <c r="Q18" s="158"/>
    </row>
    <row r="19" spans="2:17" ht="15.75">
      <c r="B19" s="409">
        <v>11</v>
      </c>
      <c r="C19" s="410">
        <v>42221</v>
      </c>
      <c r="D19" s="236"/>
      <c r="E19" s="226"/>
      <c r="F19" s="103"/>
      <c r="G19" s="103"/>
      <c r="H19" s="14">
        <f t="shared" si="1"/>
        <v>0</v>
      </c>
      <c r="I19" s="140">
        <f t="shared" si="2"/>
        <v>0</v>
      </c>
      <c r="J19" s="135"/>
      <c r="K19" s="137"/>
      <c r="L19" s="143"/>
      <c r="M19" s="140">
        <f t="shared" si="3"/>
        <v>0</v>
      </c>
      <c r="N19" s="135"/>
      <c r="O19" s="140">
        <f t="shared" si="4"/>
        <v>0</v>
      </c>
      <c r="P19" s="136">
        <f t="shared" si="5"/>
        <v>0</v>
      </c>
      <c r="Q19" s="158"/>
    </row>
    <row r="20" spans="2:17" ht="15.75">
      <c r="B20" s="409">
        <v>12</v>
      </c>
      <c r="C20" s="410">
        <v>42222</v>
      </c>
      <c r="D20" s="236"/>
      <c r="E20" s="226"/>
      <c r="F20" s="103"/>
      <c r="G20" s="103"/>
      <c r="H20" s="14">
        <f t="shared" si="1"/>
        <v>0</v>
      </c>
      <c r="I20" s="140">
        <f t="shared" si="2"/>
        <v>0</v>
      </c>
      <c r="J20" s="135"/>
      <c r="K20" s="137"/>
      <c r="L20" s="143"/>
      <c r="M20" s="140">
        <f t="shared" si="3"/>
        <v>0</v>
      </c>
      <c r="N20" s="135"/>
      <c r="O20" s="140">
        <f t="shared" si="4"/>
        <v>0</v>
      </c>
      <c r="P20" s="136">
        <f t="shared" si="5"/>
        <v>0</v>
      </c>
      <c r="Q20" s="158"/>
    </row>
    <row r="21" spans="2:17" ht="15.75">
      <c r="B21" s="409">
        <v>13</v>
      </c>
      <c r="C21" s="410">
        <v>42223</v>
      </c>
      <c r="D21" s="236"/>
      <c r="E21" s="226"/>
      <c r="F21" s="103"/>
      <c r="G21" s="103"/>
      <c r="H21" s="14">
        <f t="shared" si="1"/>
        <v>0</v>
      </c>
      <c r="I21" s="140">
        <f t="shared" si="2"/>
        <v>0</v>
      </c>
      <c r="J21" s="103"/>
      <c r="K21" s="129"/>
      <c r="L21" s="143"/>
      <c r="M21" s="140">
        <f t="shared" si="3"/>
        <v>0</v>
      </c>
      <c r="N21" s="135"/>
      <c r="O21" s="140">
        <f t="shared" si="4"/>
        <v>0</v>
      </c>
      <c r="P21" s="136">
        <f t="shared" si="5"/>
        <v>0</v>
      </c>
      <c r="Q21" s="158"/>
    </row>
    <row r="22" spans="2:17" ht="15.75">
      <c r="B22" s="409">
        <v>14</v>
      </c>
      <c r="C22" s="410">
        <v>42224</v>
      </c>
      <c r="D22" s="236"/>
      <c r="E22" s="226"/>
      <c r="F22" s="103"/>
      <c r="G22" s="103"/>
      <c r="H22" s="14">
        <f t="shared" si="1"/>
        <v>0</v>
      </c>
      <c r="I22" s="140">
        <f t="shared" si="2"/>
        <v>0</v>
      </c>
      <c r="J22" s="103"/>
      <c r="K22" s="129"/>
      <c r="L22" s="143"/>
      <c r="M22" s="140">
        <f t="shared" si="3"/>
        <v>0</v>
      </c>
      <c r="N22" s="135"/>
      <c r="O22" s="140">
        <f t="shared" si="4"/>
        <v>0</v>
      </c>
      <c r="P22" s="136">
        <f t="shared" si="5"/>
        <v>0</v>
      </c>
      <c r="Q22" s="158"/>
    </row>
    <row r="23" spans="2:17" ht="15.75">
      <c r="B23" s="409">
        <v>15</v>
      </c>
      <c r="C23" s="394">
        <v>42225</v>
      </c>
      <c r="D23" s="236"/>
      <c r="E23" s="226"/>
      <c r="F23" s="103"/>
      <c r="G23" s="103"/>
      <c r="H23" s="14">
        <f t="shared" si="1"/>
        <v>0</v>
      </c>
      <c r="I23" s="140">
        <f t="shared" si="2"/>
        <v>0</v>
      </c>
      <c r="J23" s="103"/>
      <c r="K23" s="129"/>
      <c r="L23" s="143"/>
      <c r="M23" s="140">
        <f t="shared" si="3"/>
        <v>0</v>
      </c>
      <c r="N23" s="225"/>
      <c r="O23" s="140">
        <f t="shared" si="4"/>
        <v>0</v>
      </c>
      <c r="P23" s="136">
        <f t="shared" si="5"/>
        <v>0</v>
      </c>
      <c r="Q23" s="158"/>
    </row>
    <row r="24" spans="2:17" ht="15.75">
      <c r="B24" s="409">
        <v>16</v>
      </c>
      <c r="C24" s="410">
        <v>42226</v>
      </c>
      <c r="D24" s="236"/>
      <c r="E24" s="226"/>
      <c r="F24" s="103"/>
      <c r="G24" s="103"/>
      <c r="H24" s="14">
        <f t="shared" si="1"/>
        <v>0</v>
      </c>
      <c r="I24" s="140">
        <f t="shared" si="2"/>
        <v>0</v>
      </c>
      <c r="J24" s="103"/>
      <c r="K24" s="129"/>
      <c r="L24" s="143"/>
      <c r="M24" s="140">
        <f t="shared" si="3"/>
        <v>0</v>
      </c>
      <c r="N24" s="225"/>
      <c r="O24" s="140">
        <f t="shared" si="4"/>
        <v>0</v>
      </c>
      <c r="P24" s="136">
        <f t="shared" si="5"/>
        <v>0</v>
      </c>
      <c r="Q24" s="158"/>
    </row>
    <row r="25" spans="2:17" ht="15.75">
      <c r="B25" s="409">
        <v>17</v>
      </c>
      <c r="C25" s="410">
        <v>42227</v>
      </c>
      <c r="D25" s="236"/>
      <c r="E25" s="226"/>
      <c r="F25" s="103"/>
      <c r="G25" s="103"/>
      <c r="H25" s="14">
        <f t="shared" si="1"/>
        <v>0</v>
      </c>
      <c r="I25" s="140">
        <f t="shared" si="2"/>
        <v>0</v>
      </c>
      <c r="J25" s="135"/>
      <c r="K25" s="137"/>
      <c r="L25" s="143"/>
      <c r="M25" s="140">
        <f t="shared" si="3"/>
        <v>0</v>
      </c>
      <c r="N25" s="135"/>
      <c r="O25" s="140">
        <f t="shared" si="4"/>
        <v>0</v>
      </c>
      <c r="P25" s="136">
        <f t="shared" si="5"/>
        <v>0</v>
      </c>
      <c r="Q25" s="158"/>
    </row>
    <row r="26" spans="2:17" ht="15.75">
      <c r="B26" s="409">
        <v>18</v>
      </c>
      <c r="C26" s="410">
        <v>42228</v>
      </c>
      <c r="D26" s="236"/>
      <c r="E26" s="103"/>
      <c r="F26" s="103"/>
      <c r="G26" s="103"/>
      <c r="H26" s="14">
        <f t="shared" si="1"/>
        <v>0</v>
      </c>
      <c r="I26" s="140">
        <f t="shared" si="2"/>
        <v>0</v>
      </c>
      <c r="J26" s="135"/>
      <c r="K26" s="137"/>
      <c r="L26" s="143"/>
      <c r="M26" s="140">
        <f t="shared" si="3"/>
        <v>0</v>
      </c>
      <c r="N26" s="135"/>
      <c r="O26" s="140">
        <f t="shared" si="4"/>
        <v>0</v>
      </c>
      <c r="P26" s="136">
        <f t="shared" si="5"/>
        <v>0</v>
      </c>
      <c r="Q26" s="158"/>
    </row>
    <row r="27" spans="2:17" ht="15.75">
      <c r="B27" s="409">
        <v>19</v>
      </c>
      <c r="C27" s="410">
        <v>42229</v>
      </c>
      <c r="D27" s="236"/>
      <c r="E27" s="103"/>
      <c r="F27" s="103"/>
      <c r="G27" s="103"/>
      <c r="H27" s="14">
        <f t="shared" si="1"/>
        <v>0</v>
      </c>
      <c r="I27" s="140">
        <f t="shared" si="2"/>
        <v>0</v>
      </c>
      <c r="J27" s="135"/>
      <c r="K27" s="137"/>
      <c r="L27" s="143"/>
      <c r="M27" s="140">
        <f t="shared" si="3"/>
        <v>0</v>
      </c>
      <c r="N27" s="135"/>
      <c r="O27" s="140">
        <f t="shared" si="4"/>
        <v>0</v>
      </c>
      <c r="P27" s="136">
        <f t="shared" si="5"/>
        <v>0</v>
      </c>
      <c r="Q27" s="158"/>
    </row>
    <row r="28" spans="2:17" ht="15.75">
      <c r="B28" s="409">
        <v>20</v>
      </c>
      <c r="C28" s="410">
        <v>42230</v>
      </c>
      <c r="D28" s="236"/>
      <c r="E28" s="226"/>
      <c r="F28" s="103"/>
      <c r="G28" s="103"/>
      <c r="H28" s="14">
        <f t="shared" si="1"/>
        <v>0</v>
      </c>
      <c r="I28" s="140">
        <f t="shared" si="2"/>
        <v>0</v>
      </c>
      <c r="J28" s="135"/>
      <c r="K28" s="137"/>
      <c r="L28" s="143"/>
      <c r="M28" s="140">
        <f t="shared" si="3"/>
        <v>0</v>
      </c>
      <c r="N28" s="135"/>
      <c r="O28" s="140">
        <f t="shared" si="4"/>
        <v>0</v>
      </c>
      <c r="P28" s="136">
        <f t="shared" si="5"/>
        <v>0</v>
      </c>
      <c r="Q28" s="158"/>
    </row>
    <row r="29" spans="2:17" ht="15.75">
      <c r="B29" s="409">
        <v>21</v>
      </c>
      <c r="C29" s="410">
        <v>42231</v>
      </c>
      <c r="D29" s="404"/>
      <c r="E29" s="226"/>
      <c r="F29" s="103"/>
      <c r="G29" s="103"/>
      <c r="H29" s="14">
        <f t="shared" si="1"/>
        <v>0</v>
      </c>
      <c r="I29" s="140">
        <f t="shared" si="2"/>
        <v>0</v>
      </c>
      <c r="J29" s="225"/>
      <c r="K29" s="251"/>
      <c r="L29" s="143"/>
      <c r="M29" s="140">
        <f t="shared" si="3"/>
        <v>0</v>
      </c>
      <c r="N29" s="225"/>
      <c r="O29" s="140">
        <f t="shared" si="4"/>
        <v>0</v>
      </c>
      <c r="P29" s="136">
        <f t="shared" si="5"/>
        <v>0</v>
      </c>
      <c r="Q29" s="240"/>
    </row>
    <row r="30" spans="2:17" ht="15.75">
      <c r="B30" s="409">
        <v>22</v>
      </c>
      <c r="C30" s="394">
        <v>42232</v>
      </c>
      <c r="D30" s="404"/>
      <c r="E30" s="227"/>
      <c r="F30" s="143"/>
      <c r="G30" s="143"/>
      <c r="H30" s="14">
        <f t="shared" si="1"/>
        <v>0</v>
      </c>
      <c r="I30" s="140">
        <f t="shared" si="2"/>
        <v>0</v>
      </c>
      <c r="J30" s="225"/>
      <c r="K30" s="251"/>
      <c r="L30" s="143"/>
      <c r="M30" s="140">
        <f t="shared" si="3"/>
        <v>0</v>
      </c>
      <c r="N30" s="225"/>
      <c r="O30" s="140">
        <f t="shared" si="4"/>
        <v>0</v>
      </c>
      <c r="P30" s="136">
        <f t="shared" si="5"/>
        <v>0</v>
      </c>
      <c r="Q30" s="240"/>
    </row>
    <row r="31" spans="2:17" ht="15.75">
      <c r="B31" s="409">
        <v>23</v>
      </c>
      <c r="C31" s="413">
        <v>42233</v>
      </c>
      <c r="D31" s="404"/>
      <c r="E31" s="227"/>
      <c r="F31" s="143"/>
      <c r="G31" s="143"/>
      <c r="H31" s="14">
        <f t="shared" si="1"/>
        <v>0</v>
      </c>
      <c r="I31" s="140">
        <f t="shared" si="2"/>
        <v>0</v>
      </c>
      <c r="J31" s="143"/>
      <c r="K31" s="221"/>
      <c r="L31" s="143"/>
      <c r="M31" s="140">
        <f t="shared" si="3"/>
        <v>0</v>
      </c>
      <c r="N31" s="225"/>
      <c r="O31" s="140">
        <f t="shared" si="4"/>
        <v>0</v>
      </c>
      <c r="P31" s="136">
        <f t="shared" si="5"/>
        <v>0</v>
      </c>
      <c r="Q31" s="240"/>
    </row>
    <row r="32" spans="2:17" ht="15.75">
      <c r="B32" s="409">
        <v>24</v>
      </c>
      <c r="C32" s="410">
        <v>42234</v>
      </c>
      <c r="D32" s="404"/>
      <c r="E32" s="227"/>
      <c r="F32" s="103"/>
      <c r="G32" s="103"/>
      <c r="H32" s="14">
        <f t="shared" si="1"/>
        <v>0</v>
      </c>
      <c r="I32" s="140">
        <f t="shared" si="2"/>
        <v>0</v>
      </c>
      <c r="J32" s="135"/>
      <c r="K32" s="137"/>
      <c r="L32" s="143"/>
      <c r="M32" s="140">
        <f t="shared" si="3"/>
        <v>0</v>
      </c>
      <c r="N32" s="135"/>
      <c r="O32" s="140">
        <f t="shared" si="4"/>
        <v>0</v>
      </c>
      <c r="P32" s="136">
        <f t="shared" si="5"/>
        <v>0</v>
      </c>
      <c r="Q32" s="158"/>
    </row>
    <row r="33" spans="2:17" ht="15.75">
      <c r="B33" s="409">
        <v>25</v>
      </c>
      <c r="C33" s="410">
        <v>42235</v>
      </c>
      <c r="D33" s="404"/>
      <c r="E33" s="227"/>
      <c r="F33" s="103"/>
      <c r="G33" s="103"/>
      <c r="H33" s="14">
        <f t="shared" si="1"/>
        <v>0</v>
      </c>
      <c r="I33" s="140">
        <f t="shared" si="2"/>
        <v>0</v>
      </c>
      <c r="J33" s="135"/>
      <c r="K33" s="137"/>
      <c r="L33" s="143"/>
      <c r="M33" s="140">
        <f t="shared" si="3"/>
        <v>0</v>
      </c>
      <c r="N33" s="135"/>
      <c r="O33" s="140">
        <f t="shared" si="4"/>
        <v>0</v>
      </c>
      <c r="P33" s="136">
        <f t="shared" si="5"/>
        <v>0</v>
      </c>
      <c r="Q33" s="158"/>
    </row>
    <row r="34" spans="2:17" ht="15.75">
      <c r="B34" s="409">
        <v>26</v>
      </c>
      <c r="C34" s="410">
        <v>42236</v>
      </c>
      <c r="D34" s="404"/>
      <c r="E34" s="227"/>
      <c r="F34" s="103"/>
      <c r="G34" s="103"/>
      <c r="H34" s="14">
        <f t="shared" si="1"/>
        <v>0</v>
      </c>
      <c r="I34" s="140">
        <f t="shared" si="2"/>
        <v>0</v>
      </c>
      <c r="J34" s="135"/>
      <c r="K34" s="137"/>
      <c r="L34" s="143"/>
      <c r="M34" s="140">
        <f t="shared" si="3"/>
        <v>0</v>
      </c>
      <c r="N34" s="135"/>
      <c r="O34" s="140">
        <f t="shared" si="4"/>
        <v>0</v>
      </c>
      <c r="P34" s="136">
        <f t="shared" si="5"/>
        <v>0</v>
      </c>
      <c r="Q34" s="158"/>
    </row>
    <row r="35" spans="2:17" ht="15.75">
      <c r="B35" s="409">
        <v>27</v>
      </c>
      <c r="C35" s="410">
        <v>42237</v>
      </c>
      <c r="D35" s="404"/>
      <c r="E35" s="227"/>
      <c r="F35" s="103"/>
      <c r="G35" s="103"/>
      <c r="H35" s="14">
        <f t="shared" si="1"/>
        <v>0</v>
      </c>
      <c r="I35" s="140">
        <f t="shared" si="2"/>
        <v>0</v>
      </c>
      <c r="J35" s="135"/>
      <c r="K35" s="137"/>
      <c r="L35" s="143"/>
      <c r="M35" s="140">
        <f t="shared" si="3"/>
        <v>0</v>
      </c>
      <c r="N35" s="135"/>
      <c r="O35" s="140">
        <f t="shared" si="4"/>
        <v>0</v>
      </c>
      <c r="P35" s="136">
        <f t="shared" si="5"/>
        <v>0</v>
      </c>
      <c r="Q35" s="158"/>
    </row>
    <row r="36" spans="2:17" ht="15.75">
      <c r="B36" s="409">
        <v>28</v>
      </c>
      <c r="C36" s="410">
        <v>42238</v>
      </c>
      <c r="D36" s="404"/>
      <c r="E36" s="227"/>
      <c r="F36" s="103"/>
      <c r="G36" s="103"/>
      <c r="H36" s="14">
        <f t="shared" si="1"/>
        <v>0</v>
      </c>
      <c r="I36" s="140">
        <f t="shared" si="2"/>
        <v>0</v>
      </c>
      <c r="J36" s="135"/>
      <c r="K36" s="137"/>
      <c r="L36" s="143"/>
      <c r="M36" s="140">
        <f t="shared" si="3"/>
        <v>0</v>
      </c>
      <c r="N36" s="135"/>
      <c r="O36" s="140">
        <f t="shared" si="4"/>
        <v>0</v>
      </c>
      <c r="P36" s="136">
        <f t="shared" si="5"/>
        <v>0</v>
      </c>
      <c r="Q36" s="158"/>
    </row>
    <row r="37" spans="2:17" ht="15.75">
      <c r="B37" s="409">
        <v>29</v>
      </c>
      <c r="C37" s="394">
        <v>42239</v>
      </c>
      <c r="D37" s="404"/>
      <c r="E37" s="227"/>
      <c r="F37" s="103"/>
      <c r="G37" s="103"/>
      <c r="H37" s="14">
        <f t="shared" si="1"/>
        <v>0</v>
      </c>
      <c r="I37" s="140">
        <f t="shared" si="2"/>
        <v>0</v>
      </c>
      <c r="J37" s="135"/>
      <c r="K37" s="137"/>
      <c r="L37" s="143"/>
      <c r="M37" s="140">
        <f t="shared" si="3"/>
        <v>0</v>
      </c>
      <c r="N37" s="135"/>
      <c r="O37" s="140">
        <f t="shared" si="4"/>
        <v>0</v>
      </c>
      <c r="P37" s="136">
        <f t="shared" si="5"/>
        <v>0</v>
      </c>
      <c r="Q37" s="158"/>
    </row>
    <row r="38" spans="2:17" ht="15.75">
      <c r="B38" s="409">
        <v>30</v>
      </c>
      <c r="C38" s="410">
        <v>42240</v>
      </c>
      <c r="D38" s="404"/>
      <c r="E38" s="226"/>
      <c r="F38" s="103"/>
      <c r="G38" s="103"/>
      <c r="H38" s="14">
        <f t="shared" si="1"/>
        <v>0</v>
      </c>
      <c r="I38" s="140">
        <f t="shared" si="2"/>
        <v>0</v>
      </c>
      <c r="J38" s="135"/>
      <c r="K38" s="137"/>
      <c r="L38" s="143"/>
      <c r="M38" s="140">
        <f t="shared" si="3"/>
        <v>0</v>
      </c>
      <c r="N38" s="135"/>
      <c r="O38" s="140">
        <f t="shared" si="4"/>
        <v>0</v>
      </c>
      <c r="P38" s="136">
        <f t="shared" si="5"/>
        <v>0</v>
      </c>
      <c r="Q38" s="158"/>
    </row>
    <row r="39" spans="2:17" ht="16.5" thickBot="1">
      <c r="B39" s="414">
        <v>31</v>
      </c>
      <c r="C39" s="415">
        <v>42241</v>
      </c>
      <c r="D39" s="406"/>
      <c r="E39" s="248"/>
      <c r="F39" s="267"/>
      <c r="G39" s="267"/>
      <c r="H39" s="175">
        <f t="shared" si="1"/>
        <v>0</v>
      </c>
      <c r="I39" s="176">
        <f t="shared" si="2"/>
        <v>0</v>
      </c>
      <c r="J39" s="275"/>
      <c r="K39" s="274"/>
      <c r="L39" s="247"/>
      <c r="M39" s="176">
        <f t="shared" si="3"/>
        <v>0</v>
      </c>
      <c r="N39" s="275"/>
      <c r="O39" s="176">
        <f t="shared" si="4"/>
        <v>0</v>
      </c>
      <c r="P39" s="177">
        <f t="shared" si="5"/>
        <v>0</v>
      </c>
      <c r="Q39" s="163"/>
    </row>
    <row r="40" spans="2:17" ht="15.75" thickTop="1"/>
  </sheetData>
  <mergeCells count="4">
    <mergeCell ref="B1:Q1"/>
    <mergeCell ref="B2:D2"/>
    <mergeCell ref="B3:D3"/>
    <mergeCell ref="B4:D4"/>
  </mergeCells>
  <printOptions horizontalCentered="1"/>
  <pageMargins left="0.45" right="0.45" top="0.5" bottom="0.5" header="0.3" footer="0.3"/>
  <pageSetup paperSize="9" scale="70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92D050"/>
  </sheetPr>
  <dimension ref="B1:M53"/>
  <sheetViews>
    <sheetView topLeftCell="A5" workbookViewId="0">
      <selection activeCell="I10" sqref="I10"/>
    </sheetView>
  </sheetViews>
  <sheetFormatPr defaultRowHeight="15"/>
  <cols>
    <col min="2" max="2" width="4.85546875" customWidth="1"/>
    <col min="3" max="3" width="11.140625" customWidth="1"/>
    <col min="4" max="4" width="34.5703125" customWidth="1"/>
    <col min="5" max="5" width="10.85546875" customWidth="1"/>
    <col min="6" max="6" width="10.5703125" bestFit="1" customWidth="1"/>
    <col min="7" max="7" width="13.140625" customWidth="1"/>
    <col min="9" max="9" width="13.140625" customWidth="1"/>
    <col min="11" max="11" width="9.5703125" bestFit="1" customWidth="1"/>
    <col min="12" max="12" width="18.85546875" customWidth="1"/>
    <col min="13" max="13" width="11.42578125" customWidth="1"/>
  </cols>
  <sheetData>
    <row r="1" spans="2:13">
      <c r="B1" s="520" t="s">
        <v>43</v>
      </c>
      <c r="C1" s="520"/>
      <c r="D1" s="520"/>
      <c r="E1" s="520"/>
      <c r="F1" s="520"/>
      <c r="G1" s="520"/>
      <c r="H1" s="521"/>
      <c r="I1" s="520"/>
      <c r="J1" s="520"/>
      <c r="K1" s="520"/>
      <c r="L1" s="520"/>
      <c r="M1" s="520"/>
    </row>
    <row r="2" spans="2:13">
      <c r="B2" s="522" t="s">
        <v>45</v>
      </c>
      <c r="C2" s="522"/>
      <c r="D2" s="522"/>
      <c r="E2" s="107"/>
      <c r="F2" s="107"/>
      <c r="G2" s="107"/>
      <c r="H2" s="108"/>
      <c r="I2" s="109"/>
      <c r="J2" s="110"/>
      <c r="K2" s="111"/>
      <c r="L2" s="112"/>
      <c r="M2" s="108"/>
    </row>
    <row r="3" spans="2:13">
      <c r="B3" s="522" t="s">
        <v>47</v>
      </c>
      <c r="C3" s="522"/>
      <c r="D3" s="522"/>
      <c r="E3" s="113"/>
      <c r="F3" s="108"/>
      <c r="G3" s="112"/>
      <c r="H3" s="108"/>
      <c r="I3" s="114"/>
      <c r="J3" s="109"/>
      <c r="K3" s="111"/>
      <c r="L3" s="112"/>
      <c r="M3" s="108"/>
    </row>
    <row r="4" spans="2:13">
      <c r="B4" s="522" t="s">
        <v>0</v>
      </c>
      <c r="C4" s="522"/>
      <c r="D4" s="522"/>
      <c r="E4" s="113"/>
      <c r="F4" s="108"/>
      <c r="G4" s="108"/>
      <c r="H4" s="108"/>
      <c r="I4" s="114"/>
      <c r="J4" s="114"/>
      <c r="K4" s="111"/>
      <c r="L4" s="115"/>
      <c r="M4" s="108"/>
    </row>
    <row r="5" spans="2:13" ht="15.75" thickBot="1">
      <c r="B5" s="360" t="s">
        <v>71</v>
      </c>
      <c r="C5" s="361"/>
      <c r="D5" s="304" t="s">
        <v>110</v>
      </c>
      <c r="E5" s="113"/>
      <c r="F5" s="108"/>
      <c r="G5" s="108"/>
      <c r="H5" s="108"/>
      <c r="I5" s="112"/>
      <c r="J5" s="112"/>
      <c r="K5" s="113"/>
      <c r="L5" s="116"/>
      <c r="M5" s="108"/>
    </row>
    <row r="6" spans="2:13" ht="28.5" customHeight="1" thickBot="1">
      <c r="B6" s="117" t="s">
        <v>1</v>
      </c>
      <c r="C6" s="117" t="s">
        <v>2</v>
      </c>
      <c r="D6" s="117" t="s">
        <v>3</v>
      </c>
      <c r="E6" s="117" t="s">
        <v>4</v>
      </c>
      <c r="F6" s="118" t="s">
        <v>5</v>
      </c>
      <c r="G6" s="118" t="s">
        <v>6</v>
      </c>
      <c r="H6" s="118" t="s">
        <v>7</v>
      </c>
      <c r="I6" s="119" t="s">
        <v>8</v>
      </c>
      <c r="J6" s="117" t="s">
        <v>9</v>
      </c>
      <c r="K6" s="119" t="s">
        <v>10</v>
      </c>
      <c r="L6" s="119" t="s">
        <v>11</v>
      </c>
      <c r="M6" s="118" t="s">
        <v>12</v>
      </c>
    </row>
    <row r="7" spans="2:13" ht="15.75" thickBot="1">
      <c r="B7" s="120">
        <v>1</v>
      </c>
      <c r="C7" s="120">
        <v>2</v>
      </c>
      <c r="D7" s="120">
        <v>3</v>
      </c>
      <c r="E7" s="120">
        <v>4</v>
      </c>
      <c r="F7" s="121">
        <v>5</v>
      </c>
      <c r="G7" s="121">
        <v>6</v>
      </c>
      <c r="H7" s="121" t="s">
        <v>13</v>
      </c>
      <c r="I7" s="121" t="s">
        <v>245</v>
      </c>
      <c r="J7" s="120">
        <v>9</v>
      </c>
      <c r="K7" s="121">
        <v>10</v>
      </c>
      <c r="L7" s="122" t="s">
        <v>244</v>
      </c>
      <c r="M7" s="121">
        <v>12</v>
      </c>
    </row>
    <row r="8" spans="2:13" ht="19.5" thickBot="1">
      <c r="B8" s="123"/>
      <c r="C8" s="123"/>
      <c r="D8" s="123"/>
      <c r="E8" s="123"/>
      <c r="F8" s="124"/>
      <c r="G8" s="124"/>
      <c r="H8" s="471">
        <f>SUBTOTAL(9,H9:H525)</f>
        <v>1455.5999999999535</v>
      </c>
      <c r="I8" s="472">
        <f>SUBTOTAL(9,I9:I408)</f>
        <v>2183399.9999999302</v>
      </c>
      <c r="J8" s="443"/>
      <c r="K8" s="472">
        <f>SUBTOTAL(9,K9:K408)</f>
        <v>0</v>
      </c>
      <c r="L8" s="509">
        <f>SUBTOTAL(9,L9:L408)</f>
        <v>2183399.9999999302</v>
      </c>
      <c r="M8" s="123"/>
    </row>
    <row r="9" spans="2:13" ht="12" customHeight="1" thickTop="1">
      <c r="B9" s="523">
        <v>1</v>
      </c>
      <c r="C9" s="473">
        <v>42242</v>
      </c>
      <c r="D9" s="233" t="s">
        <v>148</v>
      </c>
      <c r="E9" s="253" t="s">
        <v>50</v>
      </c>
      <c r="F9" s="217">
        <v>454246.8</v>
      </c>
      <c r="G9" s="217">
        <v>454296.2</v>
      </c>
      <c r="H9" s="149">
        <f>G9-F9</f>
        <v>49.400000000023283</v>
      </c>
      <c r="I9" s="150">
        <f>H9*1500</f>
        <v>74100.000000034925</v>
      </c>
      <c r="J9" s="151"/>
      <c r="K9" s="152"/>
      <c r="L9" s="153">
        <f>I9+K9</f>
        <v>74100.000000034925</v>
      </c>
      <c r="M9" s="154"/>
    </row>
    <row r="10" spans="2:13" ht="12" customHeight="1">
      <c r="B10" s="517"/>
      <c r="C10" s="410">
        <v>42242</v>
      </c>
      <c r="D10" s="277" t="s">
        <v>149</v>
      </c>
      <c r="E10" s="230" t="s">
        <v>51</v>
      </c>
      <c r="F10" s="493">
        <v>454296.2</v>
      </c>
      <c r="G10" s="493">
        <v>454343.9</v>
      </c>
      <c r="H10" s="139">
        <f>G10-F10</f>
        <v>47.700000000011642</v>
      </c>
      <c r="I10" s="125">
        <f>H10*1500</f>
        <v>71550.000000017462</v>
      </c>
      <c r="J10" s="127"/>
      <c r="K10" s="128"/>
      <c r="L10" s="126">
        <f t="shared" ref="L10:L51" si="0">I10+K10</f>
        <v>71550.000000017462</v>
      </c>
      <c r="M10" s="155"/>
    </row>
    <row r="11" spans="2:13" ht="12" customHeight="1">
      <c r="B11" s="409">
        <v>2</v>
      </c>
      <c r="C11" s="410">
        <v>42243</v>
      </c>
      <c r="D11" s="277" t="s">
        <v>150</v>
      </c>
      <c r="E11" s="230" t="s">
        <v>122</v>
      </c>
      <c r="F11" s="138">
        <v>454383.8</v>
      </c>
      <c r="G11" s="138">
        <v>454402.8</v>
      </c>
      <c r="H11" s="139">
        <f>G11-F11</f>
        <v>19</v>
      </c>
      <c r="I11" s="125">
        <f t="shared" ref="I11:I51" si="1">H11*1500</f>
        <v>28500</v>
      </c>
      <c r="J11" s="127"/>
      <c r="K11" s="128"/>
      <c r="L11" s="126">
        <f t="shared" si="0"/>
        <v>28500</v>
      </c>
      <c r="M11" s="155"/>
    </row>
    <row r="12" spans="2:13" ht="12" customHeight="1">
      <c r="B12" s="409">
        <v>3</v>
      </c>
      <c r="C12" s="410">
        <v>42244</v>
      </c>
      <c r="D12" s="277" t="s">
        <v>151</v>
      </c>
      <c r="E12" s="230" t="s">
        <v>51</v>
      </c>
      <c r="F12" s="138"/>
      <c r="G12" s="138"/>
      <c r="H12" s="139">
        <f t="shared" ref="H12:H52" si="2">G12-F12</f>
        <v>0</v>
      </c>
      <c r="I12" s="125">
        <f t="shared" si="1"/>
        <v>0</v>
      </c>
      <c r="J12" s="127"/>
      <c r="K12" s="128"/>
      <c r="L12" s="126">
        <f t="shared" si="0"/>
        <v>0</v>
      </c>
      <c r="M12" s="155"/>
    </row>
    <row r="13" spans="2:13" ht="12" customHeight="1">
      <c r="B13" s="409">
        <v>4</v>
      </c>
      <c r="C13" s="410">
        <v>42245</v>
      </c>
      <c r="D13" s="277" t="s">
        <v>151</v>
      </c>
      <c r="E13" s="230" t="s">
        <v>51</v>
      </c>
      <c r="F13" s="138"/>
      <c r="G13" s="138"/>
      <c r="H13" s="139">
        <f t="shared" si="2"/>
        <v>0</v>
      </c>
      <c r="I13" s="125">
        <f t="shared" si="1"/>
        <v>0</v>
      </c>
      <c r="J13" s="127"/>
      <c r="K13" s="128"/>
      <c r="L13" s="126">
        <f t="shared" si="0"/>
        <v>0</v>
      </c>
      <c r="M13" s="155"/>
    </row>
    <row r="14" spans="2:13" ht="12" customHeight="1">
      <c r="B14" s="409">
        <v>5</v>
      </c>
      <c r="C14" s="394">
        <v>42246</v>
      </c>
      <c r="D14" s="277" t="s">
        <v>151</v>
      </c>
      <c r="E14" s="230" t="s">
        <v>51</v>
      </c>
      <c r="F14" s="138"/>
      <c r="G14" s="138"/>
      <c r="H14" s="139">
        <f t="shared" si="2"/>
        <v>0</v>
      </c>
      <c r="I14" s="125">
        <f t="shared" si="1"/>
        <v>0</v>
      </c>
      <c r="J14" s="127"/>
      <c r="K14" s="128"/>
      <c r="L14" s="126">
        <f t="shared" si="0"/>
        <v>0</v>
      </c>
      <c r="M14" s="156"/>
    </row>
    <row r="15" spans="2:13" ht="12" customHeight="1">
      <c r="B15" s="409">
        <v>6</v>
      </c>
      <c r="C15" s="410">
        <v>42247</v>
      </c>
      <c r="D15" s="277" t="s">
        <v>151</v>
      </c>
      <c r="E15" s="230" t="s">
        <v>51</v>
      </c>
      <c r="F15" s="138"/>
      <c r="G15" s="138"/>
      <c r="H15" s="139">
        <f t="shared" si="2"/>
        <v>0</v>
      </c>
      <c r="I15" s="125">
        <f t="shared" si="1"/>
        <v>0</v>
      </c>
      <c r="J15" s="127"/>
      <c r="K15" s="128"/>
      <c r="L15" s="126">
        <f t="shared" si="0"/>
        <v>0</v>
      </c>
      <c r="M15" s="156"/>
    </row>
    <row r="16" spans="2:13" ht="12" customHeight="1">
      <c r="B16" s="409">
        <v>7</v>
      </c>
      <c r="C16" s="410">
        <v>42248</v>
      </c>
      <c r="D16" s="277" t="s">
        <v>151</v>
      </c>
      <c r="E16" s="230" t="s">
        <v>51</v>
      </c>
      <c r="F16" s="138"/>
      <c r="G16" s="138"/>
      <c r="H16" s="139">
        <f t="shared" si="2"/>
        <v>0</v>
      </c>
      <c r="I16" s="125">
        <f t="shared" si="1"/>
        <v>0</v>
      </c>
      <c r="J16" s="127"/>
      <c r="K16" s="128"/>
      <c r="L16" s="126">
        <f t="shared" si="0"/>
        <v>0</v>
      </c>
      <c r="M16" s="156"/>
    </row>
    <row r="17" spans="2:13" ht="12" customHeight="1">
      <c r="B17" s="409">
        <v>8</v>
      </c>
      <c r="C17" s="410">
        <v>42249</v>
      </c>
      <c r="D17" s="277" t="s">
        <v>152</v>
      </c>
      <c r="E17" s="230" t="s">
        <v>51</v>
      </c>
      <c r="F17" s="138">
        <v>454421</v>
      </c>
      <c r="G17" s="138">
        <v>454429</v>
      </c>
      <c r="H17" s="139">
        <f t="shared" ref="H17:H19" si="3">G17-F17</f>
        <v>8</v>
      </c>
      <c r="I17" s="125">
        <f t="shared" si="1"/>
        <v>12000</v>
      </c>
      <c r="J17" s="127"/>
      <c r="K17" s="128"/>
      <c r="L17" s="126">
        <f t="shared" si="0"/>
        <v>12000</v>
      </c>
      <c r="M17" s="156"/>
    </row>
    <row r="18" spans="2:13" ht="12" customHeight="1">
      <c r="B18" s="515">
        <v>9</v>
      </c>
      <c r="C18" s="410">
        <v>42250</v>
      </c>
      <c r="D18" s="277" t="s">
        <v>153</v>
      </c>
      <c r="E18" s="230" t="s">
        <v>51</v>
      </c>
      <c r="F18" s="138">
        <v>454445.9</v>
      </c>
      <c r="G18" s="138">
        <v>454455.3</v>
      </c>
      <c r="H18" s="139">
        <f t="shared" si="3"/>
        <v>9.3999999999650754</v>
      </c>
      <c r="I18" s="125">
        <f t="shared" si="1"/>
        <v>14099.999999947613</v>
      </c>
      <c r="J18" s="127"/>
      <c r="K18" s="128"/>
      <c r="L18" s="126">
        <f t="shared" si="0"/>
        <v>14099.999999947613</v>
      </c>
      <c r="M18" s="156"/>
    </row>
    <row r="19" spans="2:13" ht="12" customHeight="1">
      <c r="B19" s="516"/>
      <c r="C19" s="410">
        <v>42250</v>
      </c>
      <c r="D19" s="277" t="s">
        <v>154</v>
      </c>
      <c r="E19" s="230" t="s">
        <v>155</v>
      </c>
      <c r="F19" s="138">
        <v>454463</v>
      </c>
      <c r="G19" s="138">
        <v>454531.5</v>
      </c>
      <c r="H19" s="139">
        <f t="shared" si="3"/>
        <v>68.5</v>
      </c>
      <c r="I19" s="125">
        <f t="shared" si="1"/>
        <v>102750</v>
      </c>
      <c r="J19" s="127"/>
      <c r="K19" s="128"/>
      <c r="L19" s="126">
        <f t="shared" si="0"/>
        <v>102750</v>
      </c>
      <c r="M19" s="156"/>
    </row>
    <row r="20" spans="2:13" ht="12" customHeight="1">
      <c r="B20" s="516"/>
      <c r="C20" s="410">
        <v>42250</v>
      </c>
      <c r="D20" s="277" t="s">
        <v>156</v>
      </c>
      <c r="E20" s="230" t="s">
        <v>50</v>
      </c>
      <c r="F20" s="138">
        <v>454454.5</v>
      </c>
      <c r="G20" s="138">
        <v>454454.9</v>
      </c>
      <c r="H20" s="139">
        <v>67.400000000000006</v>
      </c>
      <c r="I20" s="125">
        <f t="shared" si="1"/>
        <v>101100.00000000001</v>
      </c>
      <c r="J20" s="127"/>
      <c r="K20" s="128"/>
      <c r="L20" s="126">
        <f t="shared" si="0"/>
        <v>101100.00000000001</v>
      </c>
      <c r="M20" s="156"/>
    </row>
    <row r="21" spans="2:13" ht="12" customHeight="1">
      <c r="B21" s="517"/>
      <c r="C21" s="410">
        <v>42250</v>
      </c>
      <c r="D21" s="277" t="s">
        <v>157</v>
      </c>
      <c r="E21" s="230" t="s">
        <v>50</v>
      </c>
      <c r="F21" s="138">
        <v>454834</v>
      </c>
      <c r="G21" s="138">
        <v>454863.9</v>
      </c>
      <c r="H21" s="139">
        <f t="shared" ref="H21" si="4">G21-F21</f>
        <v>29.900000000023283</v>
      </c>
      <c r="I21" s="125">
        <f t="shared" si="1"/>
        <v>44850.000000034925</v>
      </c>
      <c r="J21" s="127"/>
      <c r="K21" s="128"/>
      <c r="L21" s="126">
        <f t="shared" si="0"/>
        <v>44850.000000034925</v>
      </c>
      <c r="M21" s="156"/>
    </row>
    <row r="22" spans="2:13" ht="12" customHeight="1">
      <c r="B22" s="518">
        <v>10</v>
      </c>
      <c r="C22" s="410">
        <v>42251</v>
      </c>
      <c r="D22" s="277" t="s">
        <v>158</v>
      </c>
      <c r="E22" s="230" t="s">
        <v>155</v>
      </c>
      <c r="F22" s="138">
        <v>454614</v>
      </c>
      <c r="G22" s="138">
        <v>454682.5</v>
      </c>
      <c r="H22" s="139">
        <f t="shared" ref="H22:H23" si="5">G22-F22</f>
        <v>68.5</v>
      </c>
      <c r="I22" s="125">
        <f t="shared" si="1"/>
        <v>102750</v>
      </c>
      <c r="J22" s="127"/>
      <c r="K22" s="128"/>
      <c r="L22" s="126">
        <f t="shared" si="0"/>
        <v>102750</v>
      </c>
      <c r="M22" s="156"/>
    </row>
    <row r="23" spans="2:13" ht="12" customHeight="1">
      <c r="B23" s="519"/>
      <c r="C23" s="410">
        <v>42251</v>
      </c>
      <c r="D23" s="277" t="s">
        <v>159</v>
      </c>
      <c r="E23" s="230" t="s">
        <v>51</v>
      </c>
      <c r="F23" s="138">
        <v>454749.9</v>
      </c>
      <c r="G23" s="138">
        <v>454758.9</v>
      </c>
      <c r="H23" s="139">
        <f t="shared" si="5"/>
        <v>9</v>
      </c>
      <c r="I23" s="125">
        <f t="shared" si="1"/>
        <v>13500</v>
      </c>
      <c r="J23" s="127"/>
      <c r="K23" s="128"/>
      <c r="L23" s="126">
        <f t="shared" si="0"/>
        <v>13500</v>
      </c>
      <c r="M23" s="156"/>
    </row>
    <row r="24" spans="2:13" ht="12" customHeight="1">
      <c r="B24" s="515">
        <v>11</v>
      </c>
      <c r="C24" s="410">
        <v>42252</v>
      </c>
      <c r="D24" s="277" t="s">
        <v>168</v>
      </c>
      <c r="E24" s="230" t="s">
        <v>51</v>
      </c>
      <c r="F24" s="138">
        <v>454910.4</v>
      </c>
      <c r="G24" s="138">
        <v>454986.2</v>
      </c>
      <c r="H24" s="139">
        <v>7.5</v>
      </c>
      <c r="I24" s="125">
        <f t="shared" si="1"/>
        <v>11250</v>
      </c>
      <c r="J24" s="127"/>
      <c r="K24" s="128"/>
      <c r="L24" s="126">
        <f t="shared" si="0"/>
        <v>11250</v>
      </c>
      <c r="M24" s="156"/>
    </row>
    <row r="25" spans="2:13" ht="12" customHeight="1">
      <c r="B25" s="517"/>
      <c r="C25" s="410">
        <v>42252</v>
      </c>
      <c r="D25" s="277" t="s">
        <v>169</v>
      </c>
      <c r="E25" s="230" t="s">
        <v>51</v>
      </c>
      <c r="F25" s="138">
        <v>454932</v>
      </c>
      <c r="G25" s="138">
        <v>454961</v>
      </c>
      <c r="H25" s="139">
        <f t="shared" ref="H25" si="6">G25-F25</f>
        <v>29</v>
      </c>
      <c r="I25" s="125">
        <f t="shared" si="1"/>
        <v>43500</v>
      </c>
      <c r="J25" s="127"/>
      <c r="K25" s="128"/>
      <c r="L25" s="126">
        <f t="shared" si="0"/>
        <v>43500</v>
      </c>
      <c r="M25" s="156"/>
    </row>
    <row r="26" spans="2:13" ht="15.75">
      <c r="B26" s="409">
        <v>12</v>
      </c>
      <c r="C26" s="394">
        <v>42253</v>
      </c>
      <c r="D26" s="254" t="s">
        <v>170</v>
      </c>
      <c r="E26" s="230" t="s">
        <v>51</v>
      </c>
      <c r="F26" s="138">
        <v>455037</v>
      </c>
      <c r="G26" s="138">
        <v>455066.5</v>
      </c>
      <c r="H26" s="139">
        <f t="shared" si="2"/>
        <v>29.5</v>
      </c>
      <c r="I26" s="125">
        <f t="shared" si="1"/>
        <v>44250</v>
      </c>
      <c r="J26" s="127"/>
      <c r="K26" s="128"/>
      <c r="L26" s="126">
        <f t="shared" si="0"/>
        <v>44250</v>
      </c>
      <c r="M26" s="157"/>
    </row>
    <row r="27" spans="2:13" ht="15.75">
      <c r="B27" s="409">
        <v>13</v>
      </c>
      <c r="C27" s="410">
        <v>42254</v>
      </c>
      <c r="D27" s="254" t="s">
        <v>171</v>
      </c>
      <c r="E27" s="230" t="s">
        <v>51</v>
      </c>
      <c r="F27" s="138">
        <v>455177.2</v>
      </c>
      <c r="G27" s="138">
        <v>455192.8</v>
      </c>
      <c r="H27" s="139">
        <f t="shared" si="2"/>
        <v>15.599999999976717</v>
      </c>
      <c r="I27" s="125">
        <f t="shared" si="1"/>
        <v>23399.999999965075</v>
      </c>
      <c r="J27" s="127"/>
      <c r="K27" s="128"/>
      <c r="L27" s="126">
        <f t="shared" si="0"/>
        <v>23399.999999965075</v>
      </c>
      <c r="M27" s="157"/>
    </row>
    <row r="28" spans="2:13" ht="15.75">
      <c r="B28" s="515">
        <v>14</v>
      </c>
      <c r="C28" s="410">
        <v>42255</v>
      </c>
      <c r="D28" s="254" t="s">
        <v>172</v>
      </c>
      <c r="E28" s="230" t="s">
        <v>50</v>
      </c>
      <c r="F28" s="138">
        <v>455278.4</v>
      </c>
      <c r="G28" s="138">
        <v>455307.2</v>
      </c>
      <c r="H28" s="139">
        <f t="shared" si="2"/>
        <v>28.799999999988358</v>
      </c>
      <c r="I28" s="125">
        <f t="shared" si="1"/>
        <v>43199.999999982538</v>
      </c>
      <c r="J28" s="127"/>
      <c r="K28" s="128"/>
      <c r="L28" s="126">
        <f t="shared" si="0"/>
        <v>43199.999999982538</v>
      </c>
      <c r="M28" s="157"/>
    </row>
    <row r="29" spans="2:13" ht="15.75">
      <c r="B29" s="517"/>
      <c r="C29" s="410">
        <v>42255</v>
      </c>
      <c r="D29" s="254" t="s">
        <v>173</v>
      </c>
      <c r="E29" s="230" t="s">
        <v>51</v>
      </c>
      <c r="F29" s="138">
        <v>455326.4</v>
      </c>
      <c r="G29" s="138">
        <v>455360.3</v>
      </c>
      <c r="H29" s="139">
        <f t="shared" si="2"/>
        <v>33.899999999965075</v>
      </c>
      <c r="I29" s="125">
        <f t="shared" si="1"/>
        <v>50849.999999947613</v>
      </c>
      <c r="J29" s="127"/>
      <c r="K29" s="128"/>
      <c r="L29" s="126">
        <f t="shared" si="0"/>
        <v>50849.999999947613</v>
      </c>
      <c r="M29" s="157"/>
    </row>
    <row r="30" spans="2:13" ht="15.75">
      <c r="B30" s="409">
        <v>15</v>
      </c>
      <c r="C30" s="410">
        <v>42256</v>
      </c>
      <c r="D30" s="504" t="s">
        <v>52</v>
      </c>
      <c r="E30" s="505" t="s">
        <v>51</v>
      </c>
      <c r="F30" s="138"/>
      <c r="G30" s="138"/>
      <c r="H30" s="139">
        <f t="shared" si="2"/>
        <v>0</v>
      </c>
      <c r="I30" s="125">
        <f t="shared" si="1"/>
        <v>0</v>
      </c>
      <c r="J30" s="127"/>
      <c r="K30" s="128"/>
      <c r="L30" s="126">
        <f t="shared" si="0"/>
        <v>0</v>
      </c>
      <c r="M30" s="157"/>
    </row>
    <row r="31" spans="2:13" ht="15.75">
      <c r="B31" s="515">
        <v>16</v>
      </c>
      <c r="C31" s="410">
        <v>42257</v>
      </c>
      <c r="D31" s="254" t="s">
        <v>174</v>
      </c>
      <c r="E31" s="230" t="s">
        <v>122</v>
      </c>
      <c r="F31" s="138">
        <v>455471.4</v>
      </c>
      <c r="G31" s="138">
        <v>455485.4</v>
      </c>
      <c r="H31" s="139">
        <f t="shared" si="2"/>
        <v>14</v>
      </c>
      <c r="I31" s="125">
        <f t="shared" si="1"/>
        <v>21000</v>
      </c>
      <c r="J31" s="127"/>
      <c r="K31" s="128"/>
      <c r="L31" s="126">
        <f t="shared" si="0"/>
        <v>21000</v>
      </c>
      <c r="M31" s="157"/>
    </row>
    <row r="32" spans="2:13" ht="15.75">
      <c r="B32" s="517"/>
      <c r="C32" s="410">
        <v>42257</v>
      </c>
      <c r="D32" s="254" t="s">
        <v>175</v>
      </c>
      <c r="E32" s="230" t="s">
        <v>51</v>
      </c>
      <c r="F32" s="138">
        <v>455485.4</v>
      </c>
      <c r="G32" s="138">
        <v>455560.7</v>
      </c>
      <c r="H32" s="139">
        <f t="shared" si="2"/>
        <v>75.299999999988358</v>
      </c>
      <c r="I32" s="125">
        <f t="shared" si="1"/>
        <v>112949.99999998254</v>
      </c>
      <c r="J32" s="127"/>
      <c r="K32" s="128"/>
      <c r="L32" s="126">
        <f t="shared" si="0"/>
        <v>112949.99999998254</v>
      </c>
      <c r="M32" s="157"/>
    </row>
    <row r="33" spans="2:13" ht="15.75">
      <c r="B33" s="515">
        <v>17</v>
      </c>
      <c r="C33" s="410">
        <v>42258</v>
      </c>
      <c r="D33" s="254" t="s">
        <v>176</v>
      </c>
      <c r="E33" s="230" t="s">
        <v>50</v>
      </c>
      <c r="F33" s="138">
        <v>455561.5</v>
      </c>
      <c r="G33" s="138">
        <v>455608.8</v>
      </c>
      <c r="H33" s="139">
        <f t="shared" si="2"/>
        <v>47.299999999988358</v>
      </c>
      <c r="I33" s="125">
        <f t="shared" si="1"/>
        <v>70949.999999982538</v>
      </c>
      <c r="J33" s="127"/>
      <c r="K33" s="128"/>
      <c r="L33" s="126">
        <f t="shared" si="0"/>
        <v>70949.999999982538</v>
      </c>
      <c r="M33" s="157"/>
    </row>
    <row r="34" spans="2:13" ht="15.75">
      <c r="B34" s="516"/>
      <c r="C34" s="410">
        <v>42258</v>
      </c>
      <c r="D34" s="254" t="s">
        <v>177</v>
      </c>
      <c r="E34" s="230" t="s">
        <v>155</v>
      </c>
      <c r="F34" s="138">
        <v>455655</v>
      </c>
      <c r="G34" s="138">
        <v>455692.5</v>
      </c>
      <c r="H34" s="139">
        <f t="shared" si="2"/>
        <v>37.5</v>
      </c>
      <c r="I34" s="125">
        <f t="shared" si="1"/>
        <v>56250</v>
      </c>
      <c r="J34" s="127"/>
      <c r="K34" s="128"/>
      <c r="L34" s="126">
        <f t="shared" si="0"/>
        <v>56250</v>
      </c>
      <c r="M34" s="157"/>
    </row>
    <row r="35" spans="2:13" ht="15.75">
      <c r="B35" s="517"/>
      <c r="C35" s="410">
        <v>42258</v>
      </c>
      <c r="D35" s="254" t="s">
        <v>178</v>
      </c>
      <c r="E35" s="230" t="s">
        <v>155</v>
      </c>
      <c r="F35" s="138">
        <v>455704.8</v>
      </c>
      <c r="G35" s="138">
        <v>455720.2</v>
      </c>
      <c r="H35" s="139">
        <f t="shared" si="2"/>
        <v>15.400000000023283</v>
      </c>
      <c r="I35" s="125">
        <f t="shared" si="1"/>
        <v>23100.000000034925</v>
      </c>
      <c r="J35" s="127"/>
      <c r="K35" s="128"/>
      <c r="L35" s="126">
        <f t="shared" si="0"/>
        <v>23100.000000034925</v>
      </c>
      <c r="M35" s="157"/>
    </row>
    <row r="36" spans="2:13" ht="15.75">
      <c r="B36" s="409">
        <v>18</v>
      </c>
      <c r="C36" s="410">
        <v>42259</v>
      </c>
      <c r="D36" s="254" t="s">
        <v>179</v>
      </c>
      <c r="E36" s="230" t="s">
        <v>122</v>
      </c>
      <c r="F36" s="134">
        <v>455809.2</v>
      </c>
      <c r="G36" s="133">
        <v>455857.1</v>
      </c>
      <c r="H36" s="139">
        <f t="shared" si="2"/>
        <v>47.899999999965075</v>
      </c>
      <c r="I36" s="125">
        <f t="shared" si="1"/>
        <v>71849.999999947613</v>
      </c>
      <c r="J36" s="106"/>
      <c r="K36" s="128"/>
      <c r="L36" s="126">
        <f t="shared" si="0"/>
        <v>71849.999999947613</v>
      </c>
      <c r="M36" s="158"/>
    </row>
    <row r="37" spans="2:13" ht="15.75">
      <c r="B37" s="409">
        <v>19</v>
      </c>
      <c r="C37" s="394">
        <v>42260</v>
      </c>
      <c r="D37" s="504" t="s">
        <v>52</v>
      </c>
      <c r="E37" s="505" t="s">
        <v>51</v>
      </c>
      <c r="F37" s="134"/>
      <c r="G37" s="133"/>
      <c r="H37" s="139">
        <f t="shared" si="2"/>
        <v>0</v>
      </c>
      <c r="I37" s="125">
        <f t="shared" si="1"/>
        <v>0</v>
      </c>
      <c r="J37" s="106"/>
      <c r="K37" s="128"/>
      <c r="L37" s="126">
        <f t="shared" si="0"/>
        <v>0</v>
      </c>
      <c r="M37" s="158"/>
    </row>
    <row r="38" spans="2:13" ht="15.75">
      <c r="B38" s="409">
        <v>20</v>
      </c>
      <c r="C38" s="410">
        <v>42261</v>
      </c>
      <c r="D38" s="254" t="s">
        <v>234</v>
      </c>
      <c r="E38" s="230" t="s">
        <v>113</v>
      </c>
      <c r="F38" s="134">
        <v>455915</v>
      </c>
      <c r="G38" s="133">
        <v>455939.8</v>
      </c>
      <c r="H38" s="139">
        <f t="shared" si="2"/>
        <v>24.799999999988358</v>
      </c>
      <c r="I38" s="125">
        <f t="shared" si="1"/>
        <v>37199.999999982538</v>
      </c>
      <c r="J38" s="106"/>
      <c r="K38" s="128"/>
      <c r="L38" s="126">
        <f t="shared" si="0"/>
        <v>37199.999999982538</v>
      </c>
      <c r="M38" s="158"/>
    </row>
    <row r="39" spans="2:13" ht="15.75">
      <c r="B39" s="409">
        <v>21</v>
      </c>
      <c r="C39" s="410">
        <v>42262</v>
      </c>
      <c r="D39" s="504" t="s">
        <v>52</v>
      </c>
      <c r="E39" s="505" t="s">
        <v>51</v>
      </c>
      <c r="F39" s="134"/>
      <c r="G39" s="133"/>
      <c r="H39" s="139">
        <f t="shared" si="2"/>
        <v>0</v>
      </c>
      <c r="I39" s="125">
        <f t="shared" si="1"/>
        <v>0</v>
      </c>
      <c r="J39" s="106"/>
      <c r="K39" s="128"/>
      <c r="L39" s="126">
        <f t="shared" si="0"/>
        <v>0</v>
      </c>
      <c r="M39" s="158"/>
    </row>
    <row r="40" spans="2:13" ht="15.75">
      <c r="B40" s="515">
        <v>22</v>
      </c>
      <c r="C40" s="410">
        <v>42263</v>
      </c>
      <c r="D40" s="254" t="s">
        <v>235</v>
      </c>
      <c r="E40" s="230" t="s">
        <v>50</v>
      </c>
      <c r="F40" s="490">
        <v>456092</v>
      </c>
      <c r="G40" s="491">
        <v>456116</v>
      </c>
      <c r="H40" s="139">
        <f t="shared" si="2"/>
        <v>24</v>
      </c>
      <c r="I40" s="125">
        <f t="shared" si="1"/>
        <v>36000</v>
      </c>
      <c r="J40" s="106"/>
      <c r="K40" s="128"/>
      <c r="L40" s="126">
        <f t="shared" si="0"/>
        <v>36000</v>
      </c>
      <c r="M40" s="158"/>
    </row>
    <row r="41" spans="2:13" ht="15.75">
      <c r="B41" s="516"/>
      <c r="C41" s="410">
        <v>42263</v>
      </c>
      <c r="D41" s="254" t="s">
        <v>236</v>
      </c>
      <c r="E41" s="230" t="s">
        <v>50</v>
      </c>
      <c r="F41" s="134">
        <v>456120.9</v>
      </c>
      <c r="G41" s="133">
        <v>456141.5</v>
      </c>
      <c r="H41" s="139">
        <f t="shared" si="2"/>
        <v>20.599999999976717</v>
      </c>
      <c r="I41" s="125">
        <f t="shared" si="1"/>
        <v>30899.999999965075</v>
      </c>
      <c r="J41" s="106"/>
      <c r="K41" s="128"/>
      <c r="L41" s="126">
        <f t="shared" si="0"/>
        <v>30899.999999965075</v>
      </c>
      <c r="M41" s="158"/>
    </row>
    <row r="42" spans="2:13" ht="15.75">
      <c r="B42" s="517"/>
      <c r="C42" s="410">
        <v>42263</v>
      </c>
      <c r="D42" s="254" t="s">
        <v>237</v>
      </c>
      <c r="E42" s="230" t="s">
        <v>51</v>
      </c>
      <c r="F42" s="134">
        <v>456175.6</v>
      </c>
      <c r="G42" s="133">
        <v>456198.40000000002</v>
      </c>
      <c r="H42" s="139">
        <f t="shared" si="2"/>
        <v>22.800000000046566</v>
      </c>
      <c r="I42" s="125">
        <f t="shared" si="1"/>
        <v>34200.000000069849</v>
      </c>
      <c r="J42" s="106"/>
      <c r="K42" s="128"/>
      <c r="L42" s="126">
        <f t="shared" si="0"/>
        <v>34200.000000069849</v>
      </c>
      <c r="M42" s="158"/>
    </row>
    <row r="43" spans="2:13" ht="15.75">
      <c r="B43" s="409">
        <v>23</v>
      </c>
      <c r="C43" s="410">
        <v>42264</v>
      </c>
      <c r="D43" s="254" t="s">
        <v>234</v>
      </c>
      <c r="E43" s="230" t="s">
        <v>113</v>
      </c>
      <c r="F43" s="134">
        <v>456198.7</v>
      </c>
      <c r="G43" s="133">
        <v>456221.8</v>
      </c>
      <c r="H43" s="139">
        <f t="shared" si="2"/>
        <v>23.099999999976717</v>
      </c>
      <c r="I43" s="125">
        <f t="shared" si="1"/>
        <v>34649.999999965075</v>
      </c>
      <c r="J43" s="106"/>
      <c r="K43" s="128"/>
      <c r="L43" s="126">
        <f t="shared" si="0"/>
        <v>34649.999999965075</v>
      </c>
      <c r="M43" s="158"/>
    </row>
    <row r="44" spans="2:13" ht="15.75">
      <c r="B44" s="409">
        <v>24</v>
      </c>
      <c r="C44" s="410">
        <v>42265</v>
      </c>
      <c r="D44" s="504" t="s">
        <v>52</v>
      </c>
      <c r="E44" s="505" t="s">
        <v>51</v>
      </c>
      <c r="F44" s="134"/>
      <c r="G44" s="133"/>
      <c r="H44" s="139">
        <f t="shared" si="2"/>
        <v>0</v>
      </c>
      <c r="I44" s="125">
        <f t="shared" si="1"/>
        <v>0</v>
      </c>
      <c r="J44" s="106"/>
      <c r="K44" s="128"/>
      <c r="L44" s="126">
        <f t="shared" si="0"/>
        <v>0</v>
      </c>
      <c r="M44" s="158"/>
    </row>
    <row r="45" spans="2:13" ht="15.75">
      <c r="B45" s="409">
        <v>25</v>
      </c>
      <c r="C45" s="410">
        <v>42266</v>
      </c>
      <c r="D45" s="254" t="s">
        <v>238</v>
      </c>
      <c r="E45" s="230" t="s">
        <v>51</v>
      </c>
      <c r="F45" s="134">
        <v>456262.3</v>
      </c>
      <c r="G45" s="133">
        <v>456367.6</v>
      </c>
      <c r="H45" s="139">
        <f t="shared" si="2"/>
        <v>105.29999999998836</v>
      </c>
      <c r="I45" s="125">
        <f t="shared" si="1"/>
        <v>157949.99999998254</v>
      </c>
      <c r="J45" s="106"/>
      <c r="K45" s="128"/>
      <c r="L45" s="126">
        <f t="shared" si="0"/>
        <v>157949.99999998254</v>
      </c>
      <c r="M45" s="158"/>
    </row>
    <row r="46" spans="2:13" ht="15.75">
      <c r="B46" s="409">
        <v>26</v>
      </c>
      <c r="C46" s="394">
        <v>42267</v>
      </c>
      <c r="D46" s="254" t="s">
        <v>239</v>
      </c>
      <c r="E46" s="230" t="s">
        <v>155</v>
      </c>
      <c r="F46" s="134">
        <v>456430</v>
      </c>
      <c r="G46" s="134">
        <v>456525.1</v>
      </c>
      <c r="H46" s="139">
        <f t="shared" si="2"/>
        <v>95.099999999976717</v>
      </c>
      <c r="I46" s="125">
        <f t="shared" si="1"/>
        <v>142649.99999996508</v>
      </c>
      <c r="J46" s="106"/>
      <c r="K46" s="128"/>
      <c r="L46" s="126">
        <f t="shared" si="0"/>
        <v>142649.99999996508</v>
      </c>
      <c r="M46" s="158"/>
    </row>
    <row r="47" spans="2:13" ht="15.75">
      <c r="B47" s="409">
        <v>27</v>
      </c>
      <c r="C47" s="410">
        <v>42268</v>
      </c>
      <c r="D47" s="254" t="s">
        <v>237</v>
      </c>
      <c r="E47" s="230" t="s">
        <v>51</v>
      </c>
      <c r="F47" s="134">
        <v>456590.1</v>
      </c>
      <c r="G47" s="134">
        <v>456612.3</v>
      </c>
      <c r="H47" s="139">
        <f t="shared" si="2"/>
        <v>22.200000000011642</v>
      </c>
      <c r="I47" s="125">
        <f t="shared" si="1"/>
        <v>33300.000000017462</v>
      </c>
      <c r="J47" s="106"/>
      <c r="K47" s="128"/>
      <c r="L47" s="126">
        <f t="shared" si="0"/>
        <v>33300.000000017462</v>
      </c>
      <c r="M47" s="158"/>
    </row>
    <row r="48" spans="2:13" ht="15.75">
      <c r="B48" s="409">
        <v>28</v>
      </c>
      <c r="C48" s="410">
        <v>42269</v>
      </c>
      <c r="D48" s="504" t="s">
        <v>52</v>
      </c>
      <c r="E48" s="505" t="s">
        <v>51</v>
      </c>
      <c r="F48" s="134"/>
      <c r="G48" s="134"/>
      <c r="H48" s="139">
        <f t="shared" si="2"/>
        <v>0</v>
      </c>
      <c r="I48" s="125">
        <f t="shared" si="1"/>
        <v>0</v>
      </c>
      <c r="J48" s="106"/>
      <c r="K48" s="128"/>
      <c r="L48" s="126">
        <f t="shared" si="0"/>
        <v>0</v>
      </c>
      <c r="M48" s="158"/>
    </row>
    <row r="49" spans="2:13" ht="15.75">
      <c r="B49" s="409">
        <v>29</v>
      </c>
      <c r="C49" s="410">
        <v>42270</v>
      </c>
      <c r="D49" s="277" t="s">
        <v>240</v>
      </c>
      <c r="E49" s="230" t="s">
        <v>51</v>
      </c>
      <c r="F49" s="134">
        <v>456673.6</v>
      </c>
      <c r="G49" s="134">
        <v>456888.4</v>
      </c>
      <c r="H49" s="139">
        <f t="shared" si="2"/>
        <v>214.80000000004657</v>
      </c>
      <c r="I49" s="125">
        <f t="shared" si="1"/>
        <v>322200.00000006985</v>
      </c>
      <c r="J49" s="106"/>
      <c r="K49" s="128"/>
      <c r="L49" s="126">
        <f t="shared" si="0"/>
        <v>322200.00000006985</v>
      </c>
      <c r="M49" s="158"/>
    </row>
    <row r="50" spans="2:13" ht="15.75">
      <c r="B50" s="409">
        <v>30</v>
      </c>
      <c r="C50" s="413">
        <v>42271</v>
      </c>
      <c r="D50" s="277" t="s">
        <v>241</v>
      </c>
      <c r="E50" s="230" t="s">
        <v>51</v>
      </c>
      <c r="F50" s="134"/>
      <c r="G50" s="134"/>
      <c r="H50" s="139">
        <f t="shared" si="2"/>
        <v>0</v>
      </c>
      <c r="I50" s="125">
        <f t="shared" si="1"/>
        <v>0</v>
      </c>
      <c r="J50" s="106"/>
      <c r="K50" s="128"/>
      <c r="L50" s="126">
        <f t="shared" si="0"/>
        <v>0</v>
      </c>
      <c r="M50" s="158"/>
    </row>
    <row r="51" spans="2:13" ht="15.75">
      <c r="B51" s="409">
        <v>31</v>
      </c>
      <c r="C51" s="410">
        <v>42272</v>
      </c>
      <c r="D51" s="277" t="s">
        <v>242</v>
      </c>
      <c r="E51" s="230" t="s">
        <v>50</v>
      </c>
      <c r="F51" s="134">
        <v>456995.2</v>
      </c>
      <c r="G51" s="134">
        <v>457068.4</v>
      </c>
      <c r="H51" s="139">
        <f t="shared" si="2"/>
        <v>73.200000000011642</v>
      </c>
      <c r="I51" s="125">
        <f t="shared" si="1"/>
        <v>109800.00000001746</v>
      </c>
      <c r="J51" s="106"/>
      <c r="K51" s="128"/>
      <c r="L51" s="126">
        <f t="shared" si="0"/>
        <v>109800.00000001746</v>
      </c>
      <c r="M51" s="158"/>
    </row>
    <row r="52" spans="2:13" ht="15.75" thickBot="1">
      <c r="B52" s="494"/>
      <c r="C52" s="161"/>
      <c r="D52" s="492" t="s">
        <v>243</v>
      </c>
      <c r="E52" s="405" t="s">
        <v>51</v>
      </c>
      <c r="F52" s="396">
        <v>457070.6</v>
      </c>
      <c r="G52" s="396">
        <v>457141.8</v>
      </c>
      <c r="H52" s="159">
        <f t="shared" si="2"/>
        <v>71.200000000011642</v>
      </c>
      <c r="I52" s="160">
        <f t="shared" ref="I52" si="7">H52*1500</f>
        <v>106800.00000001746</v>
      </c>
      <c r="J52" s="161"/>
      <c r="K52" s="416"/>
      <c r="L52" s="162">
        <f t="shared" ref="L52" si="8">I52+K52</f>
        <v>106800.00000001746</v>
      </c>
      <c r="M52" s="163"/>
    </row>
    <row r="53" spans="2:13" ht="15.75" thickTop="1"/>
  </sheetData>
  <mergeCells count="12">
    <mergeCell ref="B1:M1"/>
    <mergeCell ref="B2:D2"/>
    <mergeCell ref="B3:D3"/>
    <mergeCell ref="B4:D4"/>
    <mergeCell ref="B9:B10"/>
    <mergeCell ref="B33:B35"/>
    <mergeCell ref="B40:B42"/>
    <mergeCell ref="B18:B21"/>
    <mergeCell ref="B22:B23"/>
    <mergeCell ref="B24:B25"/>
    <mergeCell ref="B28:B29"/>
    <mergeCell ref="B31:B32"/>
  </mergeCells>
  <printOptions horizontalCentered="1"/>
  <pageMargins left="0.2" right="0.2" top="0.25" bottom="0.25" header="0.3" footer="0.3"/>
  <pageSetup paperSize="9" scale="65" orientation="landscape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92D050"/>
  </sheetPr>
  <dimension ref="B1:Q50"/>
  <sheetViews>
    <sheetView workbookViewId="0">
      <selection activeCell="K11" sqref="K11"/>
    </sheetView>
  </sheetViews>
  <sheetFormatPr defaultRowHeight="15"/>
  <cols>
    <col min="2" max="2" width="3.5703125" customWidth="1"/>
    <col min="4" max="4" width="42" customWidth="1"/>
    <col min="9" max="9" width="12.42578125" customWidth="1"/>
    <col min="10" max="10" width="11.7109375" customWidth="1"/>
    <col min="11" max="11" width="11.28515625" customWidth="1"/>
    <col min="13" max="13" width="15.7109375" customWidth="1"/>
    <col min="15" max="15" width="11.42578125" customWidth="1"/>
    <col min="16" max="16" width="17.5703125" customWidth="1"/>
    <col min="17" max="17" width="10.140625" customWidth="1"/>
  </cols>
  <sheetData>
    <row r="1" spans="2:17">
      <c r="B1" s="524" t="s">
        <v>14</v>
      </c>
      <c r="C1" s="524"/>
      <c r="D1" s="525"/>
      <c r="E1" s="524"/>
      <c r="F1" s="524"/>
      <c r="G1" s="525"/>
      <c r="H1" s="525"/>
      <c r="I1" s="526"/>
      <c r="J1" s="524"/>
      <c r="K1" s="524"/>
      <c r="L1" s="524"/>
      <c r="M1" s="526"/>
      <c r="N1" s="524"/>
      <c r="O1" s="526"/>
      <c r="P1" s="526"/>
      <c r="Q1" s="524"/>
    </row>
    <row r="2" spans="2:17">
      <c r="B2" s="527" t="s">
        <v>15</v>
      </c>
      <c r="C2" s="527"/>
      <c r="D2" s="528"/>
      <c r="E2" s="1"/>
      <c r="F2" s="1"/>
      <c r="G2" s="2"/>
      <c r="H2" s="2"/>
      <c r="I2" s="3"/>
      <c r="J2" s="1"/>
      <c r="K2" s="3"/>
      <c r="L2" s="2"/>
      <c r="M2" s="3"/>
      <c r="N2" s="2"/>
      <c r="O2" s="3"/>
      <c r="P2" s="3"/>
      <c r="Q2" s="1"/>
    </row>
    <row r="3" spans="2:17">
      <c r="B3" s="527" t="s">
        <v>16</v>
      </c>
      <c r="C3" s="527"/>
      <c r="D3" s="528"/>
      <c r="E3" s="1"/>
      <c r="F3" s="1"/>
      <c r="G3" s="2"/>
      <c r="H3" s="2"/>
      <c r="I3" s="3"/>
      <c r="J3" s="1"/>
      <c r="K3" s="3"/>
      <c r="L3" s="2"/>
      <c r="M3" s="3"/>
      <c r="N3" s="2"/>
      <c r="O3" s="3"/>
      <c r="P3" s="3"/>
      <c r="Q3" s="1"/>
    </row>
    <row r="4" spans="2:17">
      <c r="B4" s="527" t="s">
        <v>17</v>
      </c>
      <c r="C4" s="527"/>
      <c r="D4" s="528"/>
      <c r="E4" s="1"/>
      <c r="F4" s="1"/>
      <c r="G4" s="2"/>
      <c r="H4" s="2"/>
      <c r="I4" s="3"/>
      <c r="J4" s="1"/>
      <c r="K4" s="3"/>
      <c r="L4" s="2"/>
      <c r="M4" s="3"/>
      <c r="N4" s="2"/>
      <c r="O4" s="3"/>
      <c r="P4" s="3"/>
      <c r="Q4" s="1"/>
    </row>
    <row r="5" spans="2:17" ht="15.75" thickBot="1">
      <c r="B5" s="360" t="s">
        <v>71</v>
      </c>
      <c r="C5" s="361"/>
      <c r="D5" s="304" t="s">
        <v>110</v>
      </c>
      <c r="E5" s="1"/>
      <c r="F5" s="1"/>
      <c r="G5" s="2"/>
      <c r="H5" s="2"/>
      <c r="I5" s="3"/>
      <c r="J5" s="4"/>
      <c r="K5" s="5"/>
      <c r="L5" s="2"/>
      <c r="M5" s="3"/>
      <c r="N5" s="2"/>
      <c r="O5" s="3"/>
      <c r="P5" s="6"/>
      <c r="Q5" s="6"/>
    </row>
    <row r="6" spans="2:17" ht="34.5" thickBot="1">
      <c r="B6" s="7" t="s">
        <v>1</v>
      </c>
      <c r="C6" s="7" t="s">
        <v>2</v>
      </c>
      <c r="D6" s="8" t="s">
        <v>3</v>
      </c>
      <c r="E6" s="7" t="s">
        <v>4</v>
      </c>
      <c r="F6" s="7" t="s">
        <v>18</v>
      </c>
      <c r="G6" s="9" t="s">
        <v>19</v>
      </c>
      <c r="H6" s="9" t="s">
        <v>20</v>
      </c>
      <c r="I6" s="10" t="s">
        <v>8</v>
      </c>
      <c r="J6" s="7" t="s">
        <v>9</v>
      </c>
      <c r="K6" s="10" t="s">
        <v>10</v>
      </c>
      <c r="L6" s="9" t="s">
        <v>21</v>
      </c>
      <c r="M6" s="10" t="s">
        <v>22</v>
      </c>
      <c r="N6" s="9" t="s">
        <v>23</v>
      </c>
      <c r="O6" s="10" t="s">
        <v>24</v>
      </c>
      <c r="P6" s="10" t="s">
        <v>11</v>
      </c>
      <c r="Q6" s="7" t="s">
        <v>12</v>
      </c>
    </row>
    <row r="7" spans="2:17" ht="15.75" thickBot="1">
      <c r="B7" s="11">
        <v>1</v>
      </c>
      <c r="C7" s="11">
        <v>2</v>
      </c>
      <c r="D7" s="12">
        <v>3</v>
      </c>
      <c r="E7" s="11">
        <v>4</v>
      </c>
      <c r="F7" s="11">
        <v>5</v>
      </c>
      <c r="G7" s="12">
        <v>6</v>
      </c>
      <c r="H7" s="12" t="s">
        <v>26</v>
      </c>
      <c r="I7" s="13" t="s">
        <v>44</v>
      </c>
      <c r="J7" s="11">
        <v>9</v>
      </c>
      <c r="K7" s="12">
        <v>10</v>
      </c>
      <c r="L7" s="12">
        <v>11</v>
      </c>
      <c r="M7" s="13" t="s">
        <v>27</v>
      </c>
      <c r="N7" s="12">
        <v>13</v>
      </c>
      <c r="O7" s="13" t="s">
        <v>28</v>
      </c>
      <c r="P7" s="13" t="s">
        <v>29</v>
      </c>
      <c r="Q7" s="11">
        <v>17</v>
      </c>
    </row>
    <row r="8" spans="2:17" ht="19.5" thickBot="1">
      <c r="B8" s="164"/>
      <c r="C8" s="164"/>
      <c r="D8" s="495"/>
      <c r="E8" s="496"/>
      <c r="F8" s="497">
        <f>SUBTOTAL(9,F9:F985)</f>
        <v>53</v>
      </c>
      <c r="G8" s="497"/>
      <c r="H8" s="460">
        <f>SUBTOTAL(9,H9:H985)</f>
        <v>1943</v>
      </c>
      <c r="I8" s="462">
        <f>SUBTOTAL(9,I9:I1003)</f>
        <v>971500</v>
      </c>
      <c r="J8" s="470"/>
      <c r="K8" s="462">
        <f>SUBTOTAL(9,K9:K1003)</f>
        <v>270800</v>
      </c>
      <c r="L8" s="460">
        <f>SUBTOTAL(9,L9:L985)</f>
        <v>129</v>
      </c>
      <c r="M8" s="462">
        <f>SUBTOTAL(9,M9:M1003)</f>
        <v>1290000</v>
      </c>
      <c r="N8" s="460">
        <f>SUBTOTAL(9,N9:N985)</f>
        <v>22</v>
      </c>
      <c r="O8" s="462">
        <f>SUBTOTAL(9,O9:O1003)</f>
        <v>330000</v>
      </c>
      <c r="P8" s="511">
        <f>SUBTOTAL(9,P9:P1003)</f>
        <v>2862300</v>
      </c>
      <c r="Q8" s="164"/>
    </row>
    <row r="9" spans="2:17" ht="16.5" thickTop="1">
      <c r="B9" s="408">
        <v>1</v>
      </c>
      <c r="C9" s="473">
        <v>42242</v>
      </c>
      <c r="D9" s="427" t="s">
        <v>112</v>
      </c>
      <c r="E9" s="428" t="s">
        <v>113</v>
      </c>
      <c r="F9" s="477">
        <v>1</v>
      </c>
      <c r="G9" s="477">
        <v>30</v>
      </c>
      <c r="H9" s="286">
        <f t="shared" ref="H9:H49" si="0">F9*G9</f>
        <v>30</v>
      </c>
      <c r="I9" s="287">
        <f>H9*500</f>
        <v>15000</v>
      </c>
      <c r="J9" s="288"/>
      <c r="K9" s="289"/>
      <c r="L9" s="194"/>
      <c r="M9" s="287">
        <f t="shared" ref="M9:M49" si="1">L9*10000</f>
        <v>0</v>
      </c>
      <c r="N9" s="288"/>
      <c r="O9" s="170">
        <f t="shared" ref="O9:O33" si="2">N9*15000</f>
        <v>0</v>
      </c>
      <c r="P9" s="172">
        <f>I9+K9+M9+O9</f>
        <v>15000</v>
      </c>
      <c r="Q9" s="174"/>
    </row>
    <row r="10" spans="2:17" ht="15.75">
      <c r="B10" s="409">
        <v>2</v>
      </c>
      <c r="C10" s="410">
        <v>42243</v>
      </c>
      <c r="D10" s="236" t="s">
        <v>114</v>
      </c>
      <c r="E10" s="226" t="s">
        <v>50</v>
      </c>
      <c r="F10" s="225">
        <v>1</v>
      </c>
      <c r="G10" s="225">
        <v>46</v>
      </c>
      <c r="H10" s="249">
        <f t="shared" ref="H10" si="3">F10*G10</f>
        <v>46</v>
      </c>
      <c r="I10" s="250">
        <f t="shared" ref="I10" si="4">H10*500</f>
        <v>23000</v>
      </c>
      <c r="J10" s="225">
        <v>200</v>
      </c>
      <c r="K10" s="251">
        <f>J10*H10</f>
        <v>9200</v>
      </c>
      <c r="L10" s="143">
        <v>6</v>
      </c>
      <c r="M10" s="250">
        <f t="shared" si="1"/>
        <v>60000</v>
      </c>
      <c r="N10" s="477">
        <v>1</v>
      </c>
      <c r="O10" s="140">
        <f t="shared" ref="O10" si="5">N10*15000</f>
        <v>15000</v>
      </c>
      <c r="P10" s="136">
        <f t="shared" ref="P10" si="6">I10+K10+M10+O10</f>
        <v>107200</v>
      </c>
      <c r="Q10" s="429"/>
    </row>
    <row r="11" spans="2:17" ht="15.75">
      <c r="B11" s="515">
        <v>3</v>
      </c>
      <c r="C11" s="410">
        <v>42244</v>
      </c>
      <c r="D11" s="236" t="s">
        <v>54</v>
      </c>
      <c r="E11" s="226" t="s">
        <v>50</v>
      </c>
      <c r="F11" s="225">
        <v>1</v>
      </c>
      <c r="G11" s="225">
        <v>46</v>
      </c>
      <c r="H11" s="249">
        <f t="shared" si="0"/>
        <v>46</v>
      </c>
      <c r="I11" s="250">
        <f t="shared" ref="I11:I49" si="7">H11*500</f>
        <v>23000</v>
      </c>
      <c r="J11" s="225"/>
      <c r="K11" s="251"/>
      <c r="L11" s="143"/>
      <c r="M11" s="250">
        <f t="shared" si="1"/>
        <v>0</v>
      </c>
      <c r="N11" s="225"/>
      <c r="O11" s="140">
        <f t="shared" si="2"/>
        <v>0</v>
      </c>
      <c r="P11" s="136">
        <f t="shared" ref="P11:P16" si="8">I11+K11+M11+O11</f>
        <v>23000</v>
      </c>
      <c r="Q11" s="158"/>
    </row>
    <row r="12" spans="2:17" ht="15.75">
      <c r="B12" s="517"/>
      <c r="C12" s="410">
        <v>42244</v>
      </c>
      <c r="D12" s="236" t="s">
        <v>114</v>
      </c>
      <c r="E12" s="226" t="s">
        <v>50</v>
      </c>
      <c r="F12" s="225">
        <v>1</v>
      </c>
      <c r="G12" s="225">
        <v>46</v>
      </c>
      <c r="H12" s="249">
        <f t="shared" ref="H12" si="9">F12*G12</f>
        <v>46</v>
      </c>
      <c r="I12" s="250">
        <f t="shared" ref="I12" si="10">H12*500</f>
        <v>23000</v>
      </c>
      <c r="J12" s="225">
        <v>200</v>
      </c>
      <c r="K12" s="251">
        <f>J12*H12</f>
        <v>9200</v>
      </c>
      <c r="L12" s="143">
        <v>7</v>
      </c>
      <c r="M12" s="250">
        <f t="shared" si="1"/>
        <v>70000</v>
      </c>
      <c r="N12" s="225"/>
      <c r="O12" s="140">
        <f t="shared" ref="O12" si="11">N12*15000</f>
        <v>0</v>
      </c>
      <c r="P12" s="136">
        <f t="shared" ref="P12" si="12">I12+K12+M12+O12</f>
        <v>102200</v>
      </c>
      <c r="Q12" s="158"/>
    </row>
    <row r="13" spans="2:17" ht="15.75">
      <c r="B13" s="515">
        <v>4</v>
      </c>
      <c r="C13" s="410">
        <v>42245</v>
      </c>
      <c r="D13" s="236" t="s">
        <v>54</v>
      </c>
      <c r="E13" s="226" t="s">
        <v>50</v>
      </c>
      <c r="F13" s="225">
        <v>1</v>
      </c>
      <c r="G13" s="225">
        <v>46</v>
      </c>
      <c r="H13" s="249">
        <f t="shared" ref="H13" si="13">F13*G13</f>
        <v>46</v>
      </c>
      <c r="I13" s="250">
        <f t="shared" si="7"/>
        <v>23000</v>
      </c>
      <c r="J13" s="225"/>
      <c r="K13" s="251"/>
      <c r="L13" s="143"/>
      <c r="M13" s="250">
        <f t="shared" si="1"/>
        <v>0</v>
      </c>
      <c r="N13" s="225"/>
      <c r="O13" s="140">
        <f t="shared" ref="O13" si="14">N13*15000</f>
        <v>0</v>
      </c>
      <c r="P13" s="136">
        <f t="shared" ref="P13" si="15">I13+K13+M13+O13</f>
        <v>23000</v>
      </c>
      <c r="Q13" s="158"/>
    </row>
    <row r="14" spans="2:17" ht="15.75">
      <c r="B14" s="517"/>
      <c r="C14" s="410">
        <v>42245</v>
      </c>
      <c r="D14" s="236" t="s">
        <v>54</v>
      </c>
      <c r="E14" s="226" t="s">
        <v>50</v>
      </c>
      <c r="F14" s="225">
        <v>2</v>
      </c>
      <c r="G14" s="225">
        <v>46</v>
      </c>
      <c r="H14" s="249">
        <f t="shared" ref="H14" si="16">F14*G14</f>
        <v>92</v>
      </c>
      <c r="I14" s="250">
        <f t="shared" ref="I14" si="17">H14*500</f>
        <v>46000</v>
      </c>
      <c r="J14" s="225"/>
      <c r="K14" s="251"/>
      <c r="L14" s="143"/>
      <c r="M14" s="250">
        <f t="shared" si="1"/>
        <v>0</v>
      </c>
      <c r="N14" s="225"/>
      <c r="O14" s="140">
        <f t="shared" ref="O14" si="18">N14*15000</f>
        <v>0</v>
      </c>
      <c r="P14" s="136">
        <f t="shared" ref="P14" si="19">I14+K14+M14+O14</f>
        <v>46000</v>
      </c>
      <c r="Q14" s="158"/>
    </row>
    <row r="15" spans="2:17" ht="15.75">
      <c r="B15" s="409">
        <v>5</v>
      </c>
      <c r="C15" s="394">
        <v>42246</v>
      </c>
      <c r="D15" s="236" t="s">
        <v>114</v>
      </c>
      <c r="E15" s="226" t="s">
        <v>50</v>
      </c>
      <c r="F15" s="225">
        <v>1</v>
      </c>
      <c r="G15" s="225">
        <v>46</v>
      </c>
      <c r="H15" s="249">
        <f t="shared" si="0"/>
        <v>46</v>
      </c>
      <c r="I15" s="250">
        <f t="shared" si="7"/>
        <v>23000</v>
      </c>
      <c r="J15" s="225">
        <v>200</v>
      </c>
      <c r="K15" s="251">
        <f>J15*H15</f>
        <v>9200</v>
      </c>
      <c r="L15" s="143">
        <v>8</v>
      </c>
      <c r="M15" s="250">
        <f t="shared" si="1"/>
        <v>80000</v>
      </c>
      <c r="N15" s="225"/>
      <c r="O15" s="140">
        <f t="shared" si="2"/>
        <v>0</v>
      </c>
      <c r="P15" s="136">
        <f t="shared" si="8"/>
        <v>112200</v>
      </c>
      <c r="Q15" s="158"/>
    </row>
    <row r="16" spans="2:17" ht="15.75">
      <c r="B16" s="409">
        <v>6</v>
      </c>
      <c r="C16" s="410">
        <v>42247</v>
      </c>
      <c r="D16" s="236" t="s">
        <v>54</v>
      </c>
      <c r="E16" s="226" t="s">
        <v>50</v>
      </c>
      <c r="F16" s="225">
        <v>2</v>
      </c>
      <c r="G16" s="225">
        <v>46</v>
      </c>
      <c r="H16" s="249">
        <f t="shared" si="0"/>
        <v>92</v>
      </c>
      <c r="I16" s="250">
        <f t="shared" si="7"/>
        <v>46000</v>
      </c>
      <c r="J16" s="225"/>
      <c r="K16" s="251"/>
      <c r="L16" s="143">
        <v>1</v>
      </c>
      <c r="M16" s="250">
        <f t="shared" si="1"/>
        <v>10000</v>
      </c>
      <c r="N16" s="225"/>
      <c r="O16" s="140">
        <f t="shared" si="2"/>
        <v>0</v>
      </c>
      <c r="P16" s="136">
        <f t="shared" si="8"/>
        <v>56000</v>
      </c>
      <c r="Q16" s="158"/>
    </row>
    <row r="17" spans="2:17" s="224" customFormat="1" ht="15.75">
      <c r="B17" s="409">
        <v>7</v>
      </c>
      <c r="C17" s="410">
        <v>42248</v>
      </c>
      <c r="D17" s="236" t="s">
        <v>114</v>
      </c>
      <c r="E17" s="226" t="s">
        <v>50</v>
      </c>
      <c r="F17" s="225">
        <v>1</v>
      </c>
      <c r="G17" s="225">
        <v>46</v>
      </c>
      <c r="H17" s="249">
        <f t="shared" si="0"/>
        <v>46</v>
      </c>
      <c r="I17" s="250">
        <f t="shared" si="7"/>
        <v>23000</v>
      </c>
      <c r="J17" s="225">
        <v>200</v>
      </c>
      <c r="K17" s="251">
        <f>J17*H17</f>
        <v>9200</v>
      </c>
      <c r="L17" s="143">
        <v>2</v>
      </c>
      <c r="M17" s="250">
        <f t="shared" si="1"/>
        <v>20000</v>
      </c>
      <c r="N17" s="225"/>
      <c r="O17" s="140">
        <f t="shared" si="2"/>
        <v>0</v>
      </c>
      <c r="P17" s="252">
        <f>I17+K17+M17+O17</f>
        <v>52200</v>
      </c>
      <c r="Q17" s="240"/>
    </row>
    <row r="18" spans="2:17" ht="15.75">
      <c r="B18" s="515">
        <v>8</v>
      </c>
      <c r="C18" s="410">
        <v>42249</v>
      </c>
      <c r="D18" s="236" t="s">
        <v>121</v>
      </c>
      <c r="E18" s="226" t="s">
        <v>122</v>
      </c>
      <c r="F18" s="225">
        <v>2</v>
      </c>
      <c r="G18" s="225">
        <v>10</v>
      </c>
      <c r="H18" s="249">
        <f t="shared" si="0"/>
        <v>20</v>
      </c>
      <c r="I18" s="250">
        <f t="shared" si="7"/>
        <v>10000</v>
      </c>
      <c r="J18" s="225">
        <v>200</v>
      </c>
      <c r="K18" s="251">
        <f>J18*H18</f>
        <v>4000</v>
      </c>
      <c r="L18" s="143">
        <v>2</v>
      </c>
      <c r="M18" s="250">
        <f t="shared" si="1"/>
        <v>20000</v>
      </c>
      <c r="N18" s="225"/>
      <c r="O18" s="140">
        <f t="shared" si="2"/>
        <v>0</v>
      </c>
      <c r="P18" s="136">
        <f t="shared" ref="P18:P49" si="20">I18+K18+M18+O18</f>
        <v>34000</v>
      </c>
      <c r="Q18" s="158"/>
    </row>
    <row r="19" spans="2:17" ht="15.75">
      <c r="B19" s="517"/>
      <c r="C19" s="410">
        <v>42249</v>
      </c>
      <c r="D19" s="236" t="s">
        <v>123</v>
      </c>
      <c r="E19" s="226" t="s">
        <v>51</v>
      </c>
      <c r="F19" s="225">
        <v>3</v>
      </c>
      <c r="G19" s="225"/>
      <c r="H19" s="249">
        <f t="shared" ref="H19:H25" si="21">F19*G19</f>
        <v>0</v>
      </c>
      <c r="I19" s="250">
        <f t="shared" ref="I19:I25" si="22">H19*500</f>
        <v>0</v>
      </c>
      <c r="J19" s="225" t="s">
        <v>117</v>
      </c>
      <c r="K19" s="251">
        <v>35000</v>
      </c>
      <c r="L19" s="143">
        <v>6</v>
      </c>
      <c r="M19" s="250">
        <f t="shared" si="1"/>
        <v>60000</v>
      </c>
      <c r="N19" s="225">
        <v>2</v>
      </c>
      <c r="O19" s="140">
        <f t="shared" ref="O19:O20" si="23">N19*15000</f>
        <v>30000</v>
      </c>
      <c r="P19" s="136">
        <f t="shared" ref="P19:P20" si="24">I19+K19+M19+O19</f>
        <v>125000</v>
      </c>
      <c r="Q19" s="158"/>
    </row>
    <row r="20" spans="2:17" ht="15.75">
      <c r="B20" s="409">
        <v>9</v>
      </c>
      <c r="C20" s="410">
        <v>42250</v>
      </c>
      <c r="D20" s="504" t="s">
        <v>52</v>
      </c>
      <c r="E20" s="505" t="s">
        <v>51</v>
      </c>
      <c r="F20" s="225"/>
      <c r="G20" s="225"/>
      <c r="H20" s="249">
        <f t="shared" si="21"/>
        <v>0</v>
      </c>
      <c r="I20" s="250">
        <f t="shared" si="22"/>
        <v>0</v>
      </c>
      <c r="J20" s="225"/>
      <c r="K20" s="251"/>
      <c r="L20" s="143"/>
      <c r="M20" s="250">
        <f t="shared" si="1"/>
        <v>0</v>
      </c>
      <c r="N20" s="225"/>
      <c r="O20" s="140">
        <f t="shared" si="23"/>
        <v>0</v>
      </c>
      <c r="P20" s="136">
        <f t="shared" si="24"/>
        <v>0</v>
      </c>
      <c r="Q20" s="158"/>
    </row>
    <row r="21" spans="2:17" ht="15.75">
      <c r="B21" s="409">
        <v>10</v>
      </c>
      <c r="C21" s="410">
        <v>42251</v>
      </c>
      <c r="D21" s="236" t="s">
        <v>54</v>
      </c>
      <c r="E21" s="226" t="s">
        <v>50</v>
      </c>
      <c r="F21" s="225">
        <v>2</v>
      </c>
      <c r="G21" s="225">
        <v>46</v>
      </c>
      <c r="H21" s="249">
        <f t="shared" si="21"/>
        <v>92</v>
      </c>
      <c r="I21" s="250">
        <f t="shared" si="22"/>
        <v>46000</v>
      </c>
      <c r="J21" s="225"/>
      <c r="K21" s="251"/>
      <c r="L21" s="143">
        <v>3</v>
      </c>
      <c r="M21" s="250">
        <f t="shared" si="1"/>
        <v>30000</v>
      </c>
      <c r="N21" s="225"/>
      <c r="O21" s="140">
        <f t="shared" si="2"/>
        <v>0</v>
      </c>
      <c r="P21" s="136">
        <f t="shared" si="20"/>
        <v>76000</v>
      </c>
      <c r="Q21" s="158"/>
    </row>
    <row r="22" spans="2:17" ht="15.75">
      <c r="B22" s="515">
        <v>11</v>
      </c>
      <c r="C22" s="410">
        <v>42252</v>
      </c>
      <c r="D22" s="236" t="s">
        <v>54</v>
      </c>
      <c r="E22" s="226" t="s">
        <v>50</v>
      </c>
      <c r="F22" s="225">
        <v>3</v>
      </c>
      <c r="G22" s="225">
        <v>46</v>
      </c>
      <c r="H22" s="249">
        <f t="shared" si="21"/>
        <v>138</v>
      </c>
      <c r="I22" s="250">
        <f t="shared" si="22"/>
        <v>69000</v>
      </c>
      <c r="J22" s="225"/>
      <c r="K22" s="251"/>
      <c r="L22" s="143">
        <v>2</v>
      </c>
      <c r="M22" s="250">
        <f t="shared" si="1"/>
        <v>20000</v>
      </c>
      <c r="N22" s="225"/>
      <c r="O22" s="140">
        <f t="shared" ref="O22:O28" si="25">N22*15000</f>
        <v>0</v>
      </c>
      <c r="P22" s="136">
        <f t="shared" ref="P22:P27" si="26">I22+K22+M22+O22</f>
        <v>89000</v>
      </c>
      <c r="Q22" s="158"/>
    </row>
    <row r="23" spans="2:17" ht="15.75">
      <c r="B23" s="517"/>
      <c r="C23" s="410">
        <v>42252</v>
      </c>
      <c r="D23" s="236" t="s">
        <v>123</v>
      </c>
      <c r="E23" s="226" t="s">
        <v>51</v>
      </c>
      <c r="F23" s="225">
        <v>4</v>
      </c>
      <c r="G23" s="225"/>
      <c r="H23" s="249">
        <f t="shared" si="21"/>
        <v>0</v>
      </c>
      <c r="I23" s="250">
        <f t="shared" si="22"/>
        <v>0</v>
      </c>
      <c r="J23" s="225" t="s">
        <v>117</v>
      </c>
      <c r="K23" s="251">
        <v>35000</v>
      </c>
      <c r="L23" s="143">
        <v>6</v>
      </c>
      <c r="M23" s="250">
        <f t="shared" si="1"/>
        <v>60000</v>
      </c>
      <c r="N23" s="225">
        <v>2</v>
      </c>
      <c r="O23" s="140">
        <f t="shared" si="25"/>
        <v>30000</v>
      </c>
      <c r="P23" s="136">
        <f t="shared" si="26"/>
        <v>125000</v>
      </c>
      <c r="Q23" s="158"/>
    </row>
    <row r="24" spans="2:17" ht="15.75">
      <c r="B24" s="515">
        <v>12</v>
      </c>
      <c r="C24" s="394">
        <v>42253</v>
      </c>
      <c r="D24" s="236" t="s">
        <v>54</v>
      </c>
      <c r="E24" s="226" t="s">
        <v>50</v>
      </c>
      <c r="F24" s="225">
        <v>1</v>
      </c>
      <c r="G24" s="225">
        <v>46</v>
      </c>
      <c r="H24" s="249">
        <f t="shared" si="21"/>
        <v>46</v>
      </c>
      <c r="I24" s="250">
        <f t="shared" si="22"/>
        <v>23000</v>
      </c>
      <c r="J24" s="225"/>
      <c r="K24" s="251"/>
      <c r="L24" s="143">
        <v>4</v>
      </c>
      <c r="M24" s="250">
        <f t="shared" si="1"/>
        <v>40000</v>
      </c>
      <c r="N24" s="225"/>
      <c r="O24" s="140">
        <f t="shared" si="25"/>
        <v>0</v>
      </c>
      <c r="P24" s="136">
        <f t="shared" si="26"/>
        <v>63000</v>
      </c>
      <c r="Q24" s="158"/>
    </row>
    <row r="25" spans="2:17" ht="15.75">
      <c r="B25" s="516"/>
      <c r="C25" s="394">
        <v>42253</v>
      </c>
      <c r="D25" s="236" t="s">
        <v>112</v>
      </c>
      <c r="E25" s="428" t="s">
        <v>113</v>
      </c>
      <c r="F25" s="477">
        <v>1</v>
      </c>
      <c r="G25" s="225">
        <v>30</v>
      </c>
      <c r="H25" s="249">
        <f t="shared" si="21"/>
        <v>30</v>
      </c>
      <c r="I25" s="250">
        <f t="shared" si="22"/>
        <v>15000</v>
      </c>
      <c r="J25" s="225"/>
      <c r="K25" s="251"/>
      <c r="L25" s="143"/>
      <c r="M25" s="250">
        <f t="shared" si="1"/>
        <v>0</v>
      </c>
      <c r="N25" s="225"/>
      <c r="O25" s="140">
        <f t="shared" si="25"/>
        <v>0</v>
      </c>
      <c r="P25" s="136">
        <f t="shared" si="26"/>
        <v>15000</v>
      </c>
      <c r="Q25" s="158"/>
    </row>
    <row r="26" spans="2:17" ht="15.75">
      <c r="B26" s="517"/>
      <c r="C26" s="394">
        <v>42253</v>
      </c>
      <c r="D26" s="236" t="s">
        <v>123</v>
      </c>
      <c r="E26" s="226" t="s">
        <v>51</v>
      </c>
      <c r="F26" s="225">
        <v>3</v>
      </c>
      <c r="G26" s="225"/>
      <c r="H26" s="249">
        <f t="shared" ref="H26:H27" si="27">F26*G26</f>
        <v>0</v>
      </c>
      <c r="I26" s="250">
        <f t="shared" ref="I26:I27" si="28">H26*500</f>
        <v>0</v>
      </c>
      <c r="J26" s="225" t="s">
        <v>117</v>
      </c>
      <c r="K26" s="251">
        <v>35000</v>
      </c>
      <c r="L26" s="143">
        <v>3</v>
      </c>
      <c r="M26" s="250">
        <f t="shared" si="1"/>
        <v>30000</v>
      </c>
      <c r="N26" s="225"/>
      <c r="O26" s="140">
        <f t="shared" si="25"/>
        <v>0</v>
      </c>
      <c r="P26" s="136">
        <f t="shared" si="26"/>
        <v>65000</v>
      </c>
      <c r="Q26" s="158"/>
    </row>
    <row r="27" spans="2:17" ht="15.75">
      <c r="B27" s="409">
        <v>13</v>
      </c>
      <c r="C27" s="410">
        <v>42254</v>
      </c>
      <c r="D27" s="236" t="s">
        <v>114</v>
      </c>
      <c r="E27" s="226" t="s">
        <v>50</v>
      </c>
      <c r="F27" s="225">
        <v>1</v>
      </c>
      <c r="G27" s="225">
        <v>46</v>
      </c>
      <c r="H27" s="249">
        <f t="shared" si="27"/>
        <v>46</v>
      </c>
      <c r="I27" s="250">
        <f t="shared" si="28"/>
        <v>23000</v>
      </c>
      <c r="J27" s="225">
        <v>200</v>
      </c>
      <c r="K27" s="251">
        <f>J27*H27</f>
        <v>9200</v>
      </c>
      <c r="L27" s="143">
        <v>4</v>
      </c>
      <c r="M27" s="250">
        <f t="shared" si="1"/>
        <v>40000</v>
      </c>
      <c r="N27" s="225"/>
      <c r="O27" s="140">
        <f t="shared" si="25"/>
        <v>0</v>
      </c>
      <c r="P27" s="136">
        <f t="shared" si="26"/>
        <v>72200</v>
      </c>
      <c r="Q27" s="158"/>
    </row>
    <row r="28" spans="2:17" s="224" customFormat="1" ht="15.75">
      <c r="B28" s="515">
        <v>14</v>
      </c>
      <c r="C28" s="410">
        <v>42255</v>
      </c>
      <c r="D28" s="243" t="s">
        <v>180</v>
      </c>
      <c r="E28" s="227" t="s">
        <v>51</v>
      </c>
      <c r="F28" s="225">
        <v>1</v>
      </c>
      <c r="G28" s="225"/>
      <c r="H28" s="249">
        <f t="shared" ref="H28" si="29">F28*G28</f>
        <v>0</v>
      </c>
      <c r="I28" s="250">
        <f t="shared" ref="I28" si="30">H28*500</f>
        <v>0</v>
      </c>
      <c r="J28" s="225" t="s">
        <v>140</v>
      </c>
      <c r="K28" s="251">
        <f>F28*10000</f>
        <v>10000</v>
      </c>
      <c r="L28" s="143"/>
      <c r="M28" s="250">
        <f t="shared" si="1"/>
        <v>0</v>
      </c>
      <c r="N28" s="225"/>
      <c r="O28" s="140">
        <f t="shared" si="25"/>
        <v>0</v>
      </c>
      <c r="P28" s="252">
        <f t="shared" si="20"/>
        <v>10000</v>
      </c>
      <c r="Q28" s="430"/>
    </row>
    <row r="29" spans="2:17" s="224" customFormat="1" ht="15.75">
      <c r="B29" s="517"/>
      <c r="C29" s="410">
        <v>42255</v>
      </c>
      <c r="D29" s="236" t="s">
        <v>114</v>
      </c>
      <c r="E29" s="226" t="s">
        <v>50</v>
      </c>
      <c r="F29" s="225">
        <v>1</v>
      </c>
      <c r="G29" s="225">
        <v>46</v>
      </c>
      <c r="H29" s="249">
        <f t="shared" ref="H29:H30" si="31">F29*G29</f>
        <v>46</v>
      </c>
      <c r="I29" s="250">
        <f t="shared" ref="I29:I30" si="32">H29*500</f>
        <v>23000</v>
      </c>
      <c r="J29" s="225">
        <v>200</v>
      </c>
      <c r="K29" s="251">
        <f>J29*H29</f>
        <v>9200</v>
      </c>
      <c r="L29" s="143">
        <v>7</v>
      </c>
      <c r="M29" s="250">
        <f t="shared" si="1"/>
        <v>70000</v>
      </c>
      <c r="N29" s="225">
        <v>1</v>
      </c>
      <c r="O29" s="140">
        <f t="shared" ref="O29:O30" si="33">N29*15000</f>
        <v>15000</v>
      </c>
      <c r="P29" s="252">
        <f t="shared" ref="P29:P30" si="34">I29+K29+M29+O29</f>
        <v>117200</v>
      </c>
      <c r="Q29" s="430"/>
    </row>
    <row r="30" spans="2:17" ht="15.75">
      <c r="B30" s="409">
        <v>15</v>
      </c>
      <c r="C30" s="410">
        <v>42256</v>
      </c>
      <c r="D30" s="236" t="s">
        <v>114</v>
      </c>
      <c r="E30" s="226" t="s">
        <v>50</v>
      </c>
      <c r="F30" s="225">
        <v>1</v>
      </c>
      <c r="G30" s="225">
        <v>46</v>
      </c>
      <c r="H30" s="249">
        <f t="shared" si="31"/>
        <v>46</v>
      </c>
      <c r="I30" s="250">
        <f t="shared" si="32"/>
        <v>23000</v>
      </c>
      <c r="J30" s="225">
        <v>200</v>
      </c>
      <c r="K30" s="251">
        <f>J30*H30</f>
        <v>9200</v>
      </c>
      <c r="L30" s="143">
        <v>4</v>
      </c>
      <c r="M30" s="250">
        <f t="shared" si="1"/>
        <v>40000</v>
      </c>
      <c r="N30" s="225"/>
      <c r="O30" s="140">
        <f t="shared" si="33"/>
        <v>0</v>
      </c>
      <c r="P30" s="252">
        <f t="shared" si="34"/>
        <v>72200</v>
      </c>
      <c r="Q30" s="158"/>
    </row>
    <row r="31" spans="2:17" ht="15.75">
      <c r="B31" s="409">
        <v>16</v>
      </c>
      <c r="C31" s="410">
        <v>42257</v>
      </c>
      <c r="D31" s="236" t="s">
        <v>53</v>
      </c>
      <c r="E31" s="226" t="s">
        <v>50</v>
      </c>
      <c r="F31" s="225">
        <v>2</v>
      </c>
      <c r="G31" s="225">
        <v>46</v>
      </c>
      <c r="H31" s="249">
        <f t="shared" ref="H31:H35" si="35">F31*G31</f>
        <v>92</v>
      </c>
      <c r="I31" s="250">
        <f t="shared" ref="I31:I35" si="36">H31*500</f>
        <v>46000</v>
      </c>
      <c r="J31" s="225"/>
      <c r="K31" s="251"/>
      <c r="L31" s="143">
        <v>1</v>
      </c>
      <c r="M31" s="250">
        <f t="shared" si="1"/>
        <v>10000</v>
      </c>
      <c r="N31" s="225"/>
      <c r="O31" s="140">
        <f t="shared" si="2"/>
        <v>0</v>
      </c>
      <c r="P31" s="136">
        <f t="shared" si="20"/>
        <v>56000</v>
      </c>
      <c r="Q31" s="158"/>
    </row>
    <row r="32" spans="2:17" ht="15.75">
      <c r="B32" s="409">
        <v>17</v>
      </c>
      <c r="C32" s="410">
        <v>42258</v>
      </c>
      <c r="D32" s="236" t="s">
        <v>114</v>
      </c>
      <c r="E32" s="226" t="s">
        <v>50</v>
      </c>
      <c r="F32" s="225">
        <v>1</v>
      </c>
      <c r="G32" s="225">
        <v>46</v>
      </c>
      <c r="H32" s="249">
        <f t="shared" si="35"/>
        <v>46</v>
      </c>
      <c r="I32" s="250">
        <f t="shared" si="36"/>
        <v>23000</v>
      </c>
      <c r="J32" s="225">
        <v>200</v>
      </c>
      <c r="K32" s="251">
        <f>J32*H32</f>
        <v>9200</v>
      </c>
      <c r="L32" s="143">
        <v>9</v>
      </c>
      <c r="M32" s="250">
        <f t="shared" si="1"/>
        <v>90000</v>
      </c>
      <c r="N32" s="225">
        <v>3</v>
      </c>
      <c r="O32" s="140">
        <f t="shared" si="2"/>
        <v>45000</v>
      </c>
      <c r="P32" s="136">
        <f t="shared" si="20"/>
        <v>167200</v>
      </c>
      <c r="Q32" s="158"/>
    </row>
    <row r="33" spans="2:17" ht="15.75">
      <c r="B33" s="409">
        <v>18</v>
      </c>
      <c r="C33" s="410">
        <v>42259</v>
      </c>
      <c r="D33" s="236" t="s">
        <v>114</v>
      </c>
      <c r="E33" s="226" t="s">
        <v>50</v>
      </c>
      <c r="F33" s="225">
        <v>1</v>
      </c>
      <c r="G33" s="225">
        <v>46</v>
      </c>
      <c r="H33" s="249">
        <f t="shared" si="35"/>
        <v>46</v>
      </c>
      <c r="I33" s="250">
        <f t="shared" si="36"/>
        <v>23000</v>
      </c>
      <c r="J33" s="225">
        <v>200</v>
      </c>
      <c r="K33" s="251">
        <f>J33*H33</f>
        <v>9200</v>
      </c>
      <c r="L33" s="143">
        <v>2</v>
      </c>
      <c r="M33" s="250">
        <f t="shared" si="1"/>
        <v>20000</v>
      </c>
      <c r="N33" s="225"/>
      <c r="O33" s="140">
        <f t="shared" si="2"/>
        <v>0</v>
      </c>
      <c r="P33" s="136">
        <f t="shared" si="20"/>
        <v>52200</v>
      </c>
      <c r="Q33" s="158"/>
    </row>
    <row r="34" spans="2:17" s="224" customFormat="1" ht="15.75">
      <c r="B34" s="409">
        <v>19</v>
      </c>
      <c r="C34" s="394">
        <v>42260</v>
      </c>
      <c r="D34" s="243" t="s">
        <v>181</v>
      </c>
      <c r="E34" s="227" t="s">
        <v>155</v>
      </c>
      <c r="F34" s="225">
        <v>2</v>
      </c>
      <c r="G34" s="225">
        <v>69</v>
      </c>
      <c r="H34" s="249">
        <f t="shared" si="35"/>
        <v>138</v>
      </c>
      <c r="I34" s="250">
        <f t="shared" si="36"/>
        <v>69000</v>
      </c>
      <c r="J34" s="225">
        <v>200</v>
      </c>
      <c r="K34" s="251">
        <f>J34*H34</f>
        <v>27600</v>
      </c>
      <c r="L34" s="143">
        <v>11</v>
      </c>
      <c r="M34" s="250">
        <f t="shared" si="1"/>
        <v>110000</v>
      </c>
      <c r="N34" s="225">
        <v>3</v>
      </c>
      <c r="O34" s="140">
        <f t="shared" ref="O34:O48" si="37">N34*15000</f>
        <v>45000</v>
      </c>
      <c r="P34" s="136">
        <f t="shared" ref="P34:P48" si="38">I34+K34+M34+O34</f>
        <v>251600</v>
      </c>
      <c r="Q34" s="240"/>
    </row>
    <row r="35" spans="2:17" s="224" customFormat="1" ht="15.75">
      <c r="B35" s="409">
        <v>20</v>
      </c>
      <c r="C35" s="410">
        <v>42261</v>
      </c>
      <c r="D35" s="504" t="s">
        <v>52</v>
      </c>
      <c r="E35" s="505" t="s">
        <v>51</v>
      </c>
      <c r="F35" s="143"/>
      <c r="G35" s="225"/>
      <c r="H35" s="249">
        <f t="shared" si="35"/>
        <v>0</v>
      </c>
      <c r="I35" s="250">
        <f t="shared" si="36"/>
        <v>0</v>
      </c>
      <c r="J35" s="225"/>
      <c r="K35" s="251"/>
      <c r="L35" s="143"/>
      <c r="M35" s="250">
        <f t="shared" si="1"/>
        <v>0</v>
      </c>
      <c r="N35" s="225"/>
      <c r="O35" s="140">
        <f t="shared" si="37"/>
        <v>0</v>
      </c>
      <c r="P35" s="136">
        <f t="shared" si="38"/>
        <v>0</v>
      </c>
      <c r="Q35" s="240"/>
    </row>
    <row r="36" spans="2:17" ht="15.75">
      <c r="B36" s="409">
        <v>21</v>
      </c>
      <c r="C36" s="410">
        <v>42262</v>
      </c>
      <c r="D36" s="236" t="s">
        <v>114</v>
      </c>
      <c r="E36" s="226" t="s">
        <v>50</v>
      </c>
      <c r="F36" s="225">
        <v>1</v>
      </c>
      <c r="G36" s="225">
        <v>46</v>
      </c>
      <c r="H36" s="249">
        <f t="shared" ref="H36:H47" si="39">F36*G36</f>
        <v>46</v>
      </c>
      <c r="I36" s="250">
        <f t="shared" ref="I36:I47" si="40">H36*500</f>
        <v>23000</v>
      </c>
      <c r="J36" s="225">
        <v>200</v>
      </c>
      <c r="K36" s="251">
        <f>J36*H36</f>
        <v>9200</v>
      </c>
      <c r="L36" s="143">
        <v>4</v>
      </c>
      <c r="M36" s="250">
        <f t="shared" si="1"/>
        <v>40000</v>
      </c>
      <c r="N36" s="225"/>
      <c r="O36" s="140">
        <f t="shared" si="37"/>
        <v>0</v>
      </c>
      <c r="P36" s="136">
        <f t="shared" si="38"/>
        <v>72200</v>
      </c>
      <c r="Q36" s="158"/>
    </row>
    <row r="37" spans="2:17" ht="15.75">
      <c r="B37" s="409">
        <v>22</v>
      </c>
      <c r="C37" s="410">
        <v>42263</v>
      </c>
      <c r="D37" s="236" t="s">
        <v>114</v>
      </c>
      <c r="E37" s="226" t="s">
        <v>50</v>
      </c>
      <c r="F37" s="225">
        <v>1</v>
      </c>
      <c r="G37" s="225">
        <v>46</v>
      </c>
      <c r="H37" s="249">
        <f t="shared" si="39"/>
        <v>46</v>
      </c>
      <c r="I37" s="250">
        <f t="shared" si="40"/>
        <v>23000</v>
      </c>
      <c r="J37" s="225">
        <v>200</v>
      </c>
      <c r="K37" s="251">
        <f>J37*H37</f>
        <v>9200</v>
      </c>
      <c r="L37" s="143">
        <v>6</v>
      </c>
      <c r="M37" s="250">
        <f t="shared" si="1"/>
        <v>60000</v>
      </c>
      <c r="N37" s="225"/>
      <c r="O37" s="140">
        <f t="shared" si="37"/>
        <v>0</v>
      </c>
      <c r="P37" s="136">
        <f t="shared" si="38"/>
        <v>92200</v>
      </c>
      <c r="Q37" s="158"/>
    </row>
    <row r="38" spans="2:17" ht="15.75">
      <c r="B38" s="515">
        <v>23</v>
      </c>
      <c r="C38" s="410">
        <v>42264</v>
      </c>
      <c r="D38" s="236" t="s">
        <v>53</v>
      </c>
      <c r="E38" s="226" t="s">
        <v>50</v>
      </c>
      <c r="F38" s="225">
        <v>2</v>
      </c>
      <c r="G38" s="225">
        <v>46</v>
      </c>
      <c r="H38" s="249">
        <f t="shared" si="39"/>
        <v>92</v>
      </c>
      <c r="I38" s="250">
        <f t="shared" si="40"/>
        <v>46000</v>
      </c>
      <c r="J38" s="225"/>
      <c r="K38" s="251"/>
      <c r="L38" s="143"/>
      <c r="M38" s="250">
        <f t="shared" si="1"/>
        <v>0</v>
      </c>
      <c r="N38" s="225"/>
      <c r="O38" s="140">
        <f t="shared" si="37"/>
        <v>0</v>
      </c>
      <c r="P38" s="136">
        <f t="shared" si="38"/>
        <v>46000</v>
      </c>
      <c r="Q38" s="158"/>
    </row>
    <row r="39" spans="2:17" ht="15.75">
      <c r="B39" s="517"/>
      <c r="C39" s="410">
        <v>42264</v>
      </c>
      <c r="D39" s="236" t="s">
        <v>205</v>
      </c>
      <c r="E39" s="226" t="s">
        <v>155</v>
      </c>
      <c r="F39" s="225">
        <v>1</v>
      </c>
      <c r="G39" s="225">
        <v>69</v>
      </c>
      <c r="H39" s="249">
        <f t="shared" si="39"/>
        <v>69</v>
      </c>
      <c r="I39" s="250">
        <f t="shared" si="40"/>
        <v>34500</v>
      </c>
      <c r="J39" s="225">
        <v>200</v>
      </c>
      <c r="K39" s="251">
        <f>J39*H39</f>
        <v>13800</v>
      </c>
      <c r="L39" s="143">
        <v>7</v>
      </c>
      <c r="M39" s="250">
        <f t="shared" si="1"/>
        <v>70000</v>
      </c>
      <c r="N39" s="225">
        <v>4</v>
      </c>
      <c r="O39" s="140">
        <f t="shared" si="37"/>
        <v>60000</v>
      </c>
      <c r="P39" s="136">
        <f t="shared" si="38"/>
        <v>178300</v>
      </c>
      <c r="Q39" s="158"/>
    </row>
    <row r="40" spans="2:17" ht="15.75">
      <c r="B40" s="409">
        <v>24</v>
      </c>
      <c r="C40" s="410">
        <v>42265</v>
      </c>
      <c r="D40" s="236" t="s">
        <v>114</v>
      </c>
      <c r="E40" s="226" t="s">
        <v>50</v>
      </c>
      <c r="F40" s="225">
        <v>1</v>
      </c>
      <c r="G40" s="225">
        <v>46</v>
      </c>
      <c r="H40" s="249">
        <f t="shared" si="39"/>
        <v>46</v>
      </c>
      <c r="I40" s="250">
        <f t="shared" si="40"/>
        <v>23000</v>
      </c>
      <c r="J40" s="225">
        <v>200</v>
      </c>
      <c r="K40" s="251">
        <f>J40*H40</f>
        <v>9200</v>
      </c>
      <c r="L40" s="143">
        <v>5</v>
      </c>
      <c r="M40" s="250">
        <f t="shared" si="1"/>
        <v>50000</v>
      </c>
      <c r="N40" s="225"/>
      <c r="O40" s="140">
        <f t="shared" si="37"/>
        <v>0</v>
      </c>
      <c r="P40" s="136">
        <f t="shared" si="38"/>
        <v>82200</v>
      </c>
      <c r="Q40" s="158"/>
    </row>
    <row r="41" spans="2:17" ht="15.75">
      <c r="B41" s="515">
        <v>25</v>
      </c>
      <c r="C41" s="410">
        <v>42266</v>
      </c>
      <c r="D41" s="236" t="s">
        <v>53</v>
      </c>
      <c r="E41" s="226" t="s">
        <v>50</v>
      </c>
      <c r="F41" s="225">
        <v>2</v>
      </c>
      <c r="G41" s="225">
        <v>46</v>
      </c>
      <c r="H41" s="249">
        <f t="shared" si="39"/>
        <v>92</v>
      </c>
      <c r="I41" s="250">
        <f t="shared" si="40"/>
        <v>46000</v>
      </c>
      <c r="J41" s="225"/>
      <c r="K41" s="251"/>
      <c r="L41" s="143"/>
      <c r="M41" s="250">
        <f t="shared" si="1"/>
        <v>0</v>
      </c>
      <c r="N41" s="225"/>
      <c r="O41" s="140">
        <f t="shared" si="37"/>
        <v>0</v>
      </c>
      <c r="P41" s="136">
        <f t="shared" si="38"/>
        <v>46000</v>
      </c>
      <c r="Q41" s="158"/>
    </row>
    <row r="42" spans="2:17" ht="15.75">
      <c r="B42" s="517"/>
      <c r="C42" s="410">
        <v>42266</v>
      </c>
      <c r="D42" s="236" t="s">
        <v>205</v>
      </c>
      <c r="E42" s="226" t="s">
        <v>155</v>
      </c>
      <c r="F42" s="225">
        <v>1</v>
      </c>
      <c r="G42" s="225">
        <v>69</v>
      </c>
      <c r="H42" s="249">
        <f t="shared" si="39"/>
        <v>69</v>
      </c>
      <c r="I42" s="250">
        <f t="shared" si="40"/>
        <v>34500</v>
      </c>
      <c r="J42" s="225"/>
      <c r="K42" s="251"/>
      <c r="L42" s="143">
        <v>7</v>
      </c>
      <c r="M42" s="250">
        <f t="shared" si="1"/>
        <v>70000</v>
      </c>
      <c r="N42" s="225">
        <v>4</v>
      </c>
      <c r="O42" s="140">
        <f t="shared" si="37"/>
        <v>60000</v>
      </c>
      <c r="P42" s="136">
        <f t="shared" si="38"/>
        <v>164500</v>
      </c>
      <c r="Q42" s="158"/>
    </row>
    <row r="43" spans="2:17" ht="15.75">
      <c r="B43" s="409">
        <v>26</v>
      </c>
      <c r="C43" s="394">
        <v>42267</v>
      </c>
      <c r="D43" s="236" t="s">
        <v>114</v>
      </c>
      <c r="E43" s="226" t="s">
        <v>50</v>
      </c>
      <c r="F43" s="225">
        <v>1</v>
      </c>
      <c r="G43" s="225">
        <v>46</v>
      </c>
      <c r="H43" s="249">
        <f t="shared" si="39"/>
        <v>46</v>
      </c>
      <c r="I43" s="250">
        <f t="shared" si="40"/>
        <v>23000</v>
      </c>
      <c r="J43" s="225"/>
      <c r="K43" s="251"/>
      <c r="L43" s="143">
        <v>6</v>
      </c>
      <c r="M43" s="250">
        <f t="shared" si="1"/>
        <v>60000</v>
      </c>
      <c r="N43" s="225"/>
      <c r="O43" s="140">
        <f t="shared" si="37"/>
        <v>0</v>
      </c>
      <c r="P43" s="136">
        <f t="shared" si="38"/>
        <v>83000</v>
      </c>
      <c r="Q43" s="158"/>
    </row>
    <row r="44" spans="2:17" ht="15.75">
      <c r="B44" s="515">
        <v>27</v>
      </c>
      <c r="C44" s="410">
        <v>42268</v>
      </c>
      <c r="D44" s="236" t="s">
        <v>53</v>
      </c>
      <c r="E44" s="226" t="s">
        <v>50</v>
      </c>
      <c r="F44" s="225">
        <v>2</v>
      </c>
      <c r="G44" s="225">
        <v>46</v>
      </c>
      <c r="H44" s="249">
        <f t="shared" si="39"/>
        <v>92</v>
      </c>
      <c r="I44" s="250">
        <f t="shared" si="40"/>
        <v>46000</v>
      </c>
      <c r="J44" s="225"/>
      <c r="K44" s="251"/>
      <c r="L44" s="143"/>
      <c r="M44" s="250">
        <f t="shared" si="1"/>
        <v>0</v>
      </c>
      <c r="N44" s="225"/>
      <c r="O44" s="140">
        <f t="shared" si="37"/>
        <v>0</v>
      </c>
      <c r="P44" s="136">
        <f t="shared" si="38"/>
        <v>46000</v>
      </c>
      <c r="Q44" s="158"/>
    </row>
    <row r="45" spans="2:17" ht="15.75">
      <c r="B45" s="517"/>
      <c r="C45" s="410">
        <v>42268</v>
      </c>
      <c r="D45" s="236" t="s">
        <v>205</v>
      </c>
      <c r="E45" s="226" t="s">
        <v>155</v>
      </c>
      <c r="F45" s="225">
        <v>1</v>
      </c>
      <c r="G45" s="225">
        <v>69</v>
      </c>
      <c r="H45" s="249">
        <f t="shared" si="39"/>
        <v>69</v>
      </c>
      <c r="I45" s="250">
        <f t="shared" si="40"/>
        <v>34500</v>
      </c>
      <c r="J45" s="225"/>
      <c r="K45" s="251"/>
      <c r="L45" s="143">
        <v>6</v>
      </c>
      <c r="M45" s="250">
        <f t="shared" si="1"/>
        <v>60000</v>
      </c>
      <c r="N45" s="225">
        <v>2</v>
      </c>
      <c r="O45" s="140">
        <f t="shared" si="37"/>
        <v>30000</v>
      </c>
      <c r="P45" s="136">
        <f t="shared" si="38"/>
        <v>124500</v>
      </c>
      <c r="Q45" s="158"/>
    </row>
    <row r="46" spans="2:17" ht="15.75">
      <c r="B46" s="409">
        <v>28</v>
      </c>
      <c r="C46" s="410">
        <v>42269</v>
      </c>
      <c r="D46" s="504" t="s">
        <v>52</v>
      </c>
      <c r="E46" s="505" t="s">
        <v>51</v>
      </c>
      <c r="F46" s="276"/>
      <c r="G46" s="225"/>
      <c r="H46" s="249">
        <f t="shared" si="39"/>
        <v>0</v>
      </c>
      <c r="I46" s="250">
        <f t="shared" si="40"/>
        <v>0</v>
      </c>
      <c r="J46" s="225"/>
      <c r="K46" s="251"/>
      <c r="L46" s="143"/>
      <c r="M46" s="250">
        <f t="shared" si="1"/>
        <v>0</v>
      </c>
      <c r="N46" s="225"/>
      <c r="O46" s="140">
        <f t="shared" si="37"/>
        <v>0</v>
      </c>
      <c r="P46" s="136">
        <f t="shared" si="38"/>
        <v>0</v>
      </c>
      <c r="Q46" s="158"/>
    </row>
    <row r="47" spans="2:17" ht="15.75">
      <c r="B47" s="409">
        <v>29</v>
      </c>
      <c r="C47" s="410">
        <v>42270</v>
      </c>
      <c r="D47" s="504" t="s">
        <v>52</v>
      </c>
      <c r="E47" s="505" t="s">
        <v>51</v>
      </c>
      <c r="F47" s="276"/>
      <c r="G47" s="225"/>
      <c r="H47" s="249">
        <f t="shared" si="39"/>
        <v>0</v>
      </c>
      <c r="I47" s="250">
        <f t="shared" si="40"/>
        <v>0</v>
      </c>
      <c r="J47" s="225"/>
      <c r="K47" s="251"/>
      <c r="L47" s="143"/>
      <c r="M47" s="250">
        <f t="shared" si="1"/>
        <v>0</v>
      </c>
      <c r="N47" s="225"/>
      <c r="O47" s="140">
        <f t="shared" si="37"/>
        <v>0</v>
      </c>
      <c r="P47" s="136">
        <f t="shared" si="38"/>
        <v>0</v>
      </c>
      <c r="Q47" s="158"/>
    </row>
    <row r="48" spans="2:17" ht="15.75">
      <c r="B48" s="409">
        <v>30</v>
      </c>
      <c r="C48" s="413">
        <v>42271</v>
      </c>
      <c r="D48" s="231" t="s">
        <v>206</v>
      </c>
      <c r="E48" s="103"/>
      <c r="F48" s="276"/>
      <c r="G48" s="225"/>
      <c r="H48" s="249">
        <f t="shared" ref="H48" si="41">F48*G48</f>
        <v>0</v>
      </c>
      <c r="I48" s="250">
        <f t="shared" si="7"/>
        <v>0</v>
      </c>
      <c r="J48" s="225"/>
      <c r="K48" s="251"/>
      <c r="L48" s="143"/>
      <c r="M48" s="250">
        <f t="shared" si="1"/>
        <v>0</v>
      </c>
      <c r="N48" s="225"/>
      <c r="O48" s="140">
        <f t="shared" si="37"/>
        <v>0</v>
      </c>
      <c r="P48" s="136">
        <f t="shared" si="38"/>
        <v>0</v>
      </c>
      <c r="Q48" s="158"/>
    </row>
    <row r="49" spans="2:17" ht="16.5" thickBot="1">
      <c r="B49" s="414">
        <v>31</v>
      </c>
      <c r="C49" s="415">
        <v>42272</v>
      </c>
      <c r="D49" s="484" t="s">
        <v>206</v>
      </c>
      <c r="E49" s="267"/>
      <c r="F49" s="500"/>
      <c r="G49" s="398"/>
      <c r="H49" s="420">
        <f t="shared" si="0"/>
        <v>0</v>
      </c>
      <c r="I49" s="421">
        <f t="shared" si="7"/>
        <v>0</v>
      </c>
      <c r="J49" s="398"/>
      <c r="K49" s="435"/>
      <c r="L49" s="247"/>
      <c r="M49" s="421">
        <f t="shared" si="1"/>
        <v>0</v>
      </c>
      <c r="N49" s="398"/>
      <c r="O49" s="176">
        <f t="shared" ref="O49" si="42">N49*15000</f>
        <v>0</v>
      </c>
      <c r="P49" s="474">
        <f t="shared" si="20"/>
        <v>0</v>
      </c>
      <c r="Q49" s="163"/>
    </row>
    <row r="50" spans="2:17" ht="15.75" thickTop="1"/>
  </sheetData>
  <mergeCells count="13">
    <mergeCell ref="B1:Q1"/>
    <mergeCell ref="B2:D2"/>
    <mergeCell ref="B3:D3"/>
    <mergeCell ref="B4:D4"/>
    <mergeCell ref="B11:B12"/>
    <mergeCell ref="B38:B39"/>
    <mergeCell ref="B41:B42"/>
    <mergeCell ref="B44:B45"/>
    <mergeCell ref="B13:B14"/>
    <mergeCell ref="B18:B19"/>
    <mergeCell ref="B22:B23"/>
    <mergeCell ref="B24:B26"/>
    <mergeCell ref="B28:B29"/>
  </mergeCells>
  <printOptions horizontalCentered="1"/>
  <pageMargins left="0.2" right="0.2" top="0.25" bottom="0.25" header="0.3" footer="0.3"/>
  <pageSetup paperSize="9" scale="70" orientation="landscape" horizontalDpi="4294967293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92D050"/>
  </sheetPr>
  <dimension ref="B1:Q55"/>
  <sheetViews>
    <sheetView workbookViewId="0">
      <selection activeCell="P8" sqref="P8"/>
    </sheetView>
  </sheetViews>
  <sheetFormatPr defaultRowHeight="15"/>
  <cols>
    <col min="2" max="2" width="4.140625" customWidth="1"/>
    <col min="4" max="4" width="40.140625" bestFit="1" customWidth="1"/>
    <col min="9" max="9" width="12.28515625" customWidth="1"/>
    <col min="10" max="10" width="10.85546875" customWidth="1"/>
    <col min="11" max="11" width="11.85546875" customWidth="1"/>
    <col min="13" max="13" width="11.7109375" customWidth="1"/>
    <col min="15" max="15" width="11.7109375" customWidth="1"/>
    <col min="16" max="16" width="15.5703125" customWidth="1"/>
    <col min="17" max="17" width="10.42578125" customWidth="1"/>
  </cols>
  <sheetData>
    <row r="1" spans="2:17">
      <c r="B1" s="529" t="s">
        <v>14</v>
      </c>
      <c r="C1" s="529"/>
      <c r="D1" s="529"/>
      <c r="E1" s="529"/>
      <c r="F1" s="529"/>
      <c r="G1" s="529"/>
      <c r="H1" s="529"/>
      <c r="I1" s="529"/>
      <c r="J1" s="529"/>
      <c r="K1" s="529"/>
      <c r="L1" s="529"/>
      <c r="M1" s="529"/>
      <c r="N1" s="529"/>
      <c r="O1" s="529"/>
      <c r="P1" s="529"/>
      <c r="Q1" s="529"/>
    </row>
    <row r="2" spans="2:17">
      <c r="B2" s="530" t="s">
        <v>31</v>
      </c>
      <c r="C2" s="530"/>
      <c r="D2" s="530"/>
      <c r="E2" s="15"/>
      <c r="F2" s="15"/>
      <c r="G2" s="15"/>
      <c r="H2" s="16"/>
      <c r="I2" s="17"/>
      <c r="J2" s="15"/>
      <c r="K2" s="17"/>
      <c r="L2" s="16"/>
      <c r="M2" s="17"/>
      <c r="N2" s="16"/>
      <c r="O2" s="17"/>
      <c r="P2" s="17"/>
      <c r="Q2" s="15"/>
    </row>
    <row r="3" spans="2:17">
      <c r="B3" s="530" t="s">
        <v>32</v>
      </c>
      <c r="C3" s="530"/>
      <c r="D3" s="530"/>
      <c r="E3" s="15"/>
      <c r="F3" s="15"/>
      <c r="G3" s="18"/>
      <c r="H3" s="16"/>
      <c r="I3" s="17"/>
      <c r="J3" s="15"/>
      <c r="K3" s="19"/>
      <c r="L3" s="20"/>
      <c r="M3" s="21"/>
      <c r="N3" s="20"/>
      <c r="O3" s="21"/>
      <c r="P3" s="21"/>
      <c r="Q3" s="22"/>
    </row>
    <row r="4" spans="2:17">
      <c r="B4" s="530" t="s">
        <v>17</v>
      </c>
      <c r="C4" s="530"/>
      <c r="D4" s="530"/>
      <c r="E4" s="23"/>
      <c r="F4" s="21"/>
      <c r="G4" s="21"/>
      <c r="H4" s="20"/>
      <c r="I4" s="24"/>
      <c r="J4" s="24"/>
      <c r="K4" s="25"/>
      <c r="L4" s="26"/>
      <c r="M4" s="27"/>
      <c r="N4" s="27"/>
      <c r="O4" s="27"/>
      <c r="P4" s="24"/>
      <c r="Q4" s="28"/>
    </row>
    <row r="5" spans="2:17" ht="15.75" thickBot="1">
      <c r="B5" s="360" t="s">
        <v>71</v>
      </c>
      <c r="C5" s="361"/>
      <c r="D5" s="304" t="s">
        <v>110</v>
      </c>
      <c r="E5" s="15"/>
      <c r="F5" s="15"/>
      <c r="G5" s="15"/>
      <c r="H5" s="16"/>
      <c r="I5" s="17"/>
      <c r="J5" s="15"/>
      <c r="K5" s="17"/>
      <c r="L5" s="16"/>
      <c r="M5" s="17"/>
      <c r="N5" s="16"/>
      <c r="O5" s="17"/>
      <c r="P5" s="29"/>
      <c r="Q5" s="15"/>
    </row>
    <row r="6" spans="2:17" ht="34.5" thickBot="1">
      <c r="B6" s="30" t="s">
        <v>1</v>
      </c>
      <c r="C6" s="30" t="s">
        <v>2</v>
      </c>
      <c r="D6" s="31" t="s">
        <v>3</v>
      </c>
      <c r="E6" s="30" t="s">
        <v>4</v>
      </c>
      <c r="F6" s="30" t="s">
        <v>18</v>
      </c>
      <c r="G6" s="32" t="s">
        <v>19</v>
      </c>
      <c r="H6" s="32" t="s">
        <v>20</v>
      </c>
      <c r="I6" s="33" t="s">
        <v>8</v>
      </c>
      <c r="J6" s="30" t="s">
        <v>9</v>
      </c>
      <c r="K6" s="33" t="s">
        <v>10</v>
      </c>
      <c r="L6" s="32" t="s">
        <v>21</v>
      </c>
      <c r="M6" s="33" t="s">
        <v>22</v>
      </c>
      <c r="N6" s="32" t="s">
        <v>23</v>
      </c>
      <c r="O6" s="33" t="s">
        <v>24</v>
      </c>
      <c r="P6" s="33" t="s">
        <v>11</v>
      </c>
      <c r="Q6" s="30" t="s">
        <v>12</v>
      </c>
    </row>
    <row r="7" spans="2:17" ht="15.75" thickBot="1">
      <c r="B7" s="34">
        <v>1</v>
      </c>
      <c r="C7" s="34">
        <v>2</v>
      </c>
      <c r="D7" s="34">
        <v>3</v>
      </c>
      <c r="E7" s="34">
        <v>4</v>
      </c>
      <c r="F7" s="34">
        <v>5</v>
      </c>
      <c r="G7" s="35">
        <v>6</v>
      </c>
      <c r="H7" s="35" t="s">
        <v>26</v>
      </c>
      <c r="I7" s="36" t="s">
        <v>44</v>
      </c>
      <c r="J7" s="34">
        <v>9</v>
      </c>
      <c r="K7" s="35">
        <v>10</v>
      </c>
      <c r="L7" s="35">
        <v>11</v>
      </c>
      <c r="M7" s="36" t="s">
        <v>27</v>
      </c>
      <c r="N7" s="35">
        <v>13</v>
      </c>
      <c r="O7" s="36" t="s">
        <v>28</v>
      </c>
      <c r="P7" s="36" t="s">
        <v>29</v>
      </c>
      <c r="Q7" s="34">
        <v>17</v>
      </c>
    </row>
    <row r="8" spans="2:17" ht="16.5" thickBot="1">
      <c r="B8" s="178"/>
      <c r="C8" s="178"/>
      <c r="D8" s="178"/>
      <c r="E8" s="178"/>
      <c r="F8" s="464">
        <f>SUBTOTAL(9,F9:F1001)</f>
        <v>102</v>
      </c>
      <c r="G8" s="468"/>
      <c r="H8" s="464">
        <f>SUBTOTAL(9,H9:H1001)</f>
        <v>1541</v>
      </c>
      <c r="I8" s="466">
        <f>SUBTOTAL(9,I9:I1019)</f>
        <v>770500</v>
      </c>
      <c r="J8" s="469"/>
      <c r="K8" s="466">
        <f>SUBTOTAL(9,K9:K1019)</f>
        <v>640000</v>
      </c>
      <c r="L8" s="464">
        <f>SUBTOTAL(9,L9:L1001)</f>
        <v>71</v>
      </c>
      <c r="M8" s="466">
        <f>SUBTOTAL(9,M9:M1019)</f>
        <v>710000</v>
      </c>
      <c r="N8" s="464">
        <f>SUBTOTAL(9,N9:N1001)</f>
        <v>5</v>
      </c>
      <c r="O8" s="466">
        <f>SUBTOTAL(9,O9:O1019)</f>
        <v>75000</v>
      </c>
      <c r="P8" s="508">
        <f>SUBTOTAL(9,P9:P1019)</f>
        <v>2195500</v>
      </c>
      <c r="Q8" s="178"/>
    </row>
    <row r="9" spans="2:17" ht="16.5" thickTop="1">
      <c r="B9" s="408">
        <v>1</v>
      </c>
      <c r="C9" s="473">
        <v>42242</v>
      </c>
      <c r="D9" s="273" t="s">
        <v>52</v>
      </c>
      <c r="E9" s="479" t="s">
        <v>51</v>
      </c>
      <c r="F9" s="194"/>
      <c r="G9" s="407"/>
      <c r="H9" s="282">
        <f t="shared" ref="H9" si="0">F9*G9</f>
        <v>0</v>
      </c>
      <c r="I9" s="179">
        <f>H9*500</f>
        <v>0</v>
      </c>
      <c r="J9" s="283"/>
      <c r="K9" s="284"/>
      <c r="L9" s="194"/>
      <c r="M9" s="180">
        <f t="shared" ref="M9:M54" si="1">L9*10000</f>
        <v>0</v>
      </c>
      <c r="N9" s="194"/>
      <c r="O9" s="180">
        <f t="shared" ref="O9:O54" si="2">N9*15000</f>
        <v>0</v>
      </c>
      <c r="P9" s="181">
        <f t="shared" ref="P9" si="3">I9+K9+M9+O9</f>
        <v>0</v>
      </c>
      <c r="Q9" s="174"/>
    </row>
    <row r="10" spans="2:17" ht="15.75">
      <c r="B10" s="409">
        <v>2</v>
      </c>
      <c r="C10" s="410">
        <v>42243</v>
      </c>
      <c r="D10" s="243" t="s">
        <v>114</v>
      </c>
      <c r="E10" s="227" t="s">
        <v>50</v>
      </c>
      <c r="F10" s="276">
        <v>1</v>
      </c>
      <c r="G10" s="143">
        <v>46</v>
      </c>
      <c r="H10" s="256">
        <f t="shared" ref="H10:H54" si="4">F10*G10</f>
        <v>46</v>
      </c>
      <c r="I10" s="37">
        <f t="shared" ref="I10:I54" si="5">H10*500</f>
        <v>23000</v>
      </c>
      <c r="J10" s="258">
        <v>200</v>
      </c>
      <c r="K10" s="257">
        <f>J10*H10</f>
        <v>9200</v>
      </c>
      <c r="L10" s="143">
        <v>2</v>
      </c>
      <c r="M10" s="141">
        <f t="shared" si="1"/>
        <v>20000</v>
      </c>
      <c r="N10" s="143"/>
      <c r="O10" s="141">
        <f t="shared" ref="O10:O11" si="6">N10*15000</f>
        <v>0</v>
      </c>
      <c r="P10" s="219">
        <f t="shared" ref="P10:P11" si="7">I10+K10+M10+O10</f>
        <v>52200</v>
      </c>
      <c r="Q10" s="158"/>
    </row>
    <row r="11" spans="2:17" ht="15.75">
      <c r="B11" s="515">
        <v>3</v>
      </c>
      <c r="C11" s="410">
        <v>42244</v>
      </c>
      <c r="D11" s="243" t="s">
        <v>53</v>
      </c>
      <c r="E11" s="227" t="s">
        <v>50</v>
      </c>
      <c r="F11" s="276">
        <v>2</v>
      </c>
      <c r="G11" s="143">
        <v>46</v>
      </c>
      <c r="H11" s="256">
        <f t="shared" si="4"/>
        <v>92</v>
      </c>
      <c r="I11" s="37">
        <f t="shared" si="5"/>
        <v>46000</v>
      </c>
      <c r="J11" s="258"/>
      <c r="K11" s="257"/>
      <c r="L11" s="143"/>
      <c r="M11" s="141">
        <f t="shared" si="1"/>
        <v>0</v>
      </c>
      <c r="N11" s="143"/>
      <c r="O11" s="141">
        <f t="shared" si="6"/>
        <v>0</v>
      </c>
      <c r="P11" s="219">
        <f t="shared" si="7"/>
        <v>46000</v>
      </c>
      <c r="Q11" s="158"/>
    </row>
    <row r="12" spans="2:17" ht="15.75">
      <c r="B12" s="517"/>
      <c r="C12" s="410">
        <v>42244</v>
      </c>
      <c r="D12" s="243" t="s">
        <v>114</v>
      </c>
      <c r="E12" s="227" t="s">
        <v>50</v>
      </c>
      <c r="F12" s="276">
        <v>1</v>
      </c>
      <c r="G12" s="143">
        <v>46</v>
      </c>
      <c r="H12" s="256">
        <f t="shared" ref="H12" si="8">F12*G12</f>
        <v>46</v>
      </c>
      <c r="I12" s="37">
        <f t="shared" ref="I12" si="9">H12*500</f>
        <v>23000</v>
      </c>
      <c r="J12" s="258">
        <v>200</v>
      </c>
      <c r="K12" s="257">
        <f>J12*H12</f>
        <v>9200</v>
      </c>
      <c r="L12" s="143">
        <v>2</v>
      </c>
      <c r="M12" s="141">
        <f t="shared" si="1"/>
        <v>20000</v>
      </c>
      <c r="N12" s="143"/>
      <c r="O12" s="141">
        <f t="shared" ref="O12:O23" si="10">N12*15000</f>
        <v>0</v>
      </c>
      <c r="P12" s="219">
        <f t="shared" ref="P12:P23" si="11">I12+K12+M12+O12</f>
        <v>52200</v>
      </c>
      <c r="Q12" s="158"/>
    </row>
    <row r="13" spans="2:17" ht="15.75">
      <c r="B13" s="515">
        <v>4</v>
      </c>
      <c r="C13" s="410">
        <v>42245</v>
      </c>
      <c r="D13" s="236" t="s">
        <v>114</v>
      </c>
      <c r="E13" s="226" t="s">
        <v>50</v>
      </c>
      <c r="F13" s="143">
        <v>1</v>
      </c>
      <c r="G13" s="255">
        <v>46</v>
      </c>
      <c r="H13" s="256">
        <f t="shared" ref="H13:H25" si="12">F13*G13</f>
        <v>46</v>
      </c>
      <c r="I13" s="37">
        <f t="shared" ref="I13:I25" si="13">H13*500</f>
        <v>23000</v>
      </c>
      <c r="J13" s="258">
        <v>200</v>
      </c>
      <c r="K13" s="257">
        <f>J13*H13</f>
        <v>9200</v>
      </c>
      <c r="L13" s="143"/>
      <c r="M13" s="141">
        <f t="shared" si="1"/>
        <v>0</v>
      </c>
      <c r="N13" s="143"/>
      <c r="O13" s="141">
        <f t="shared" si="10"/>
        <v>0</v>
      </c>
      <c r="P13" s="219">
        <f t="shared" si="11"/>
        <v>32200</v>
      </c>
      <c r="Q13" s="158"/>
    </row>
    <row r="14" spans="2:17" ht="15.75">
      <c r="B14" s="517"/>
      <c r="C14" s="410">
        <v>42245</v>
      </c>
      <c r="D14" s="236" t="s">
        <v>116</v>
      </c>
      <c r="E14" s="226" t="s">
        <v>50</v>
      </c>
      <c r="F14" s="143">
        <v>4</v>
      </c>
      <c r="G14" s="143"/>
      <c r="H14" s="256">
        <f t="shared" si="12"/>
        <v>0</v>
      </c>
      <c r="I14" s="37">
        <f t="shared" si="13"/>
        <v>0</v>
      </c>
      <c r="J14" s="258" t="s">
        <v>117</v>
      </c>
      <c r="K14" s="257">
        <v>35000</v>
      </c>
      <c r="L14" s="143">
        <v>1</v>
      </c>
      <c r="M14" s="141">
        <f t="shared" si="1"/>
        <v>10000</v>
      </c>
      <c r="N14" s="143"/>
      <c r="O14" s="141">
        <f t="shared" si="10"/>
        <v>0</v>
      </c>
      <c r="P14" s="219">
        <f t="shared" si="11"/>
        <v>45000</v>
      </c>
      <c r="Q14" s="158"/>
    </row>
    <row r="15" spans="2:17" s="224" customFormat="1" ht="15.75">
      <c r="B15" s="409">
        <v>5</v>
      </c>
      <c r="C15" s="394">
        <v>42246</v>
      </c>
      <c r="D15" s="236" t="s">
        <v>116</v>
      </c>
      <c r="E15" s="226" t="s">
        <v>50</v>
      </c>
      <c r="F15" s="143">
        <v>6</v>
      </c>
      <c r="G15" s="255"/>
      <c r="H15" s="256">
        <f t="shared" si="12"/>
        <v>0</v>
      </c>
      <c r="I15" s="37">
        <f t="shared" si="13"/>
        <v>0</v>
      </c>
      <c r="J15" s="258" t="s">
        <v>117</v>
      </c>
      <c r="K15" s="257">
        <v>35000</v>
      </c>
      <c r="L15" s="143">
        <v>5</v>
      </c>
      <c r="M15" s="141">
        <f t="shared" si="1"/>
        <v>50000</v>
      </c>
      <c r="N15" s="143"/>
      <c r="O15" s="141">
        <f t="shared" si="10"/>
        <v>0</v>
      </c>
      <c r="P15" s="219">
        <f t="shared" si="11"/>
        <v>85000</v>
      </c>
      <c r="Q15" s="240"/>
    </row>
    <row r="16" spans="2:17" ht="15.75">
      <c r="B16" s="515">
        <v>6</v>
      </c>
      <c r="C16" s="410">
        <v>42247</v>
      </c>
      <c r="D16" s="236" t="s">
        <v>114</v>
      </c>
      <c r="E16" s="226" t="s">
        <v>50</v>
      </c>
      <c r="F16" s="143">
        <v>1</v>
      </c>
      <c r="G16" s="255">
        <v>46</v>
      </c>
      <c r="H16" s="256">
        <f t="shared" si="12"/>
        <v>46</v>
      </c>
      <c r="I16" s="37">
        <f t="shared" si="13"/>
        <v>23000</v>
      </c>
      <c r="J16" s="258">
        <v>200</v>
      </c>
      <c r="K16" s="257">
        <f>J16*H16</f>
        <v>9200</v>
      </c>
      <c r="L16" s="143"/>
      <c r="M16" s="141">
        <f t="shared" si="1"/>
        <v>0</v>
      </c>
      <c r="N16" s="143"/>
      <c r="O16" s="141">
        <f t="shared" si="10"/>
        <v>0</v>
      </c>
      <c r="P16" s="219">
        <f t="shared" si="11"/>
        <v>32200</v>
      </c>
      <c r="Q16" s="158"/>
    </row>
    <row r="17" spans="2:17" ht="15.75">
      <c r="B17" s="517"/>
      <c r="C17" s="410">
        <v>42247</v>
      </c>
      <c r="D17" s="236" t="s">
        <v>116</v>
      </c>
      <c r="E17" s="226" t="s">
        <v>50</v>
      </c>
      <c r="F17" s="143">
        <v>4</v>
      </c>
      <c r="G17" s="255"/>
      <c r="H17" s="256">
        <f t="shared" si="12"/>
        <v>0</v>
      </c>
      <c r="I17" s="37">
        <f t="shared" si="13"/>
        <v>0</v>
      </c>
      <c r="J17" s="258" t="s">
        <v>117</v>
      </c>
      <c r="K17" s="257">
        <v>35000</v>
      </c>
      <c r="L17" s="143">
        <v>2</v>
      </c>
      <c r="M17" s="141">
        <f t="shared" si="1"/>
        <v>20000</v>
      </c>
      <c r="N17" s="143"/>
      <c r="O17" s="141">
        <f t="shared" si="10"/>
        <v>0</v>
      </c>
      <c r="P17" s="219">
        <f t="shared" si="11"/>
        <v>55000</v>
      </c>
      <c r="Q17" s="158"/>
    </row>
    <row r="18" spans="2:17" ht="15.75">
      <c r="B18" s="409">
        <v>7</v>
      </c>
      <c r="C18" s="410">
        <v>42248</v>
      </c>
      <c r="D18" s="236" t="s">
        <v>116</v>
      </c>
      <c r="E18" s="226" t="s">
        <v>50</v>
      </c>
      <c r="F18" s="143">
        <v>7</v>
      </c>
      <c r="G18" s="255"/>
      <c r="H18" s="256">
        <f t="shared" si="12"/>
        <v>0</v>
      </c>
      <c r="I18" s="37">
        <f t="shared" si="13"/>
        <v>0</v>
      </c>
      <c r="J18" s="258" t="s">
        <v>117</v>
      </c>
      <c r="K18" s="257">
        <v>35000</v>
      </c>
      <c r="L18" s="143">
        <v>1</v>
      </c>
      <c r="M18" s="141">
        <f t="shared" si="1"/>
        <v>10000</v>
      </c>
      <c r="N18" s="143"/>
      <c r="O18" s="141">
        <f t="shared" si="10"/>
        <v>0</v>
      </c>
      <c r="P18" s="219">
        <f t="shared" si="11"/>
        <v>45000</v>
      </c>
      <c r="Q18" s="158"/>
    </row>
    <row r="19" spans="2:17" ht="15.75">
      <c r="B19" s="515">
        <v>8</v>
      </c>
      <c r="C19" s="410">
        <v>42249</v>
      </c>
      <c r="D19" s="243" t="s">
        <v>53</v>
      </c>
      <c r="E19" s="227" t="s">
        <v>50</v>
      </c>
      <c r="F19" s="276">
        <v>2</v>
      </c>
      <c r="G19" s="143">
        <v>46</v>
      </c>
      <c r="H19" s="256">
        <f t="shared" si="12"/>
        <v>92</v>
      </c>
      <c r="I19" s="37">
        <f t="shared" si="13"/>
        <v>46000</v>
      </c>
      <c r="J19" s="258"/>
      <c r="K19" s="257"/>
      <c r="L19" s="143"/>
      <c r="M19" s="141">
        <f t="shared" si="1"/>
        <v>0</v>
      </c>
      <c r="N19" s="143"/>
      <c r="O19" s="141">
        <f t="shared" si="10"/>
        <v>0</v>
      </c>
      <c r="P19" s="219">
        <f t="shared" si="11"/>
        <v>46000</v>
      </c>
      <c r="Q19" s="158"/>
    </row>
    <row r="20" spans="2:17" ht="15.75">
      <c r="B20" s="517"/>
      <c r="C20" s="410">
        <v>42249</v>
      </c>
      <c r="D20" s="236" t="s">
        <v>116</v>
      </c>
      <c r="E20" s="226" t="s">
        <v>50</v>
      </c>
      <c r="F20" s="143">
        <v>4</v>
      </c>
      <c r="G20" s="143"/>
      <c r="H20" s="256">
        <f t="shared" si="12"/>
        <v>0</v>
      </c>
      <c r="I20" s="37">
        <f t="shared" si="13"/>
        <v>0</v>
      </c>
      <c r="J20" s="258" t="s">
        <v>117</v>
      </c>
      <c r="K20" s="257">
        <v>35000</v>
      </c>
      <c r="L20" s="143">
        <v>1</v>
      </c>
      <c r="M20" s="141">
        <f t="shared" si="1"/>
        <v>10000</v>
      </c>
      <c r="N20" s="143"/>
      <c r="O20" s="141">
        <f t="shared" si="10"/>
        <v>0</v>
      </c>
      <c r="P20" s="219">
        <f t="shared" si="11"/>
        <v>45000</v>
      </c>
      <c r="Q20" s="158"/>
    </row>
    <row r="21" spans="2:17" ht="15.75">
      <c r="B21" s="409">
        <v>9</v>
      </c>
      <c r="C21" s="410">
        <v>42250</v>
      </c>
      <c r="D21" s="236" t="s">
        <v>116</v>
      </c>
      <c r="E21" s="226" t="s">
        <v>50</v>
      </c>
      <c r="F21" s="143">
        <v>4</v>
      </c>
      <c r="G21" s="255"/>
      <c r="H21" s="256">
        <f t="shared" si="12"/>
        <v>0</v>
      </c>
      <c r="I21" s="37">
        <f t="shared" si="13"/>
        <v>0</v>
      </c>
      <c r="J21" s="258" t="s">
        <v>117</v>
      </c>
      <c r="K21" s="257">
        <v>35000</v>
      </c>
      <c r="L21" s="143">
        <v>2</v>
      </c>
      <c r="M21" s="141">
        <f t="shared" si="1"/>
        <v>20000</v>
      </c>
      <c r="N21" s="143"/>
      <c r="O21" s="141">
        <f t="shared" si="10"/>
        <v>0</v>
      </c>
      <c r="P21" s="219">
        <f t="shared" si="11"/>
        <v>55000</v>
      </c>
      <c r="Q21" s="158"/>
    </row>
    <row r="22" spans="2:17" ht="15.75">
      <c r="B22" s="409">
        <v>10</v>
      </c>
      <c r="C22" s="410">
        <v>42251</v>
      </c>
      <c r="D22" s="236" t="s">
        <v>114</v>
      </c>
      <c r="E22" s="226" t="s">
        <v>50</v>
      </c>
      <c r="F22" s="143">
        <v>1</v>
      </c>
      <c r="G22" s="255">
        <v>46</v>
      </c>
      <c r="H22" s="256">
        <f t="shared" si="12"/>
        <v>46</v>
      </c>
      <c r="I22" s="37">
        <f t="shared" si="13"/>
        <v>23000</v>
      </c>
      <c r="J22" s="258"/>
      <c r="K22" s="257"/>
      <c r="L22" s="143">
        <v>7</v>
      </c>
      <c r="M22" s="141">
        <f t="shared" si="1"/>
        <v>70000</v>
      </c>
      <c r="N22" s="143">
        <v>5</v>
      </c>
      <c r="O22" s="141">
        <f t="shared" si="10"/>
        <v>75000</v>
      </c>
      <c r="P22" s="219">
        <f t="shared" si="11"/>
        <v>168000</v>
      </c>
      <c r="Q22" s="158"/>
    </row>
    <row r="23" spans="2:17" ht="15.75">
      <c r="B23" s="515">
        <v>11</v>
      </c>
      <c r="C23" s="410">
        <v>42252</v>
      </c>
      <c r="D23" s="243" t="s">
        <v>54</v>
      </c>
      <c r="E23" s="227" t="s">
        <v>50</v>
      </c>
      <c r="F23" s="276">
        <v>1</v>
      </c>
      <c r="G23" s="143">
        <v>46</v>
      </c>
      <c r="H23" s="256">
        <f t="shared" si="12"/>
        <v>46</v>
      </c>
      <c r="I23" s="37">
        <f t="shared" si="13"/>
        <v>23000</v>
      </c>
      <c r="J23" s="258"/>
      <c r="K23" s="257"/>
      <c r="L23" s="143"/>
      <c r="M23" s="141">
        <f t="shared" si="1"/>
        <v>0</v>
      </c>
      <c r="N23" s="143"/>
      <c r="O23" s="141">
        <f t="shared" si="10"/>
        <v>0</v>
      </c>
      <c r="P23" s="219">
        <f t="shared" si="11"/>
        <v>23000</v>
      </c>
      <c r="Q23" s="158"/>
    </row>
    <row r="24" spans="2:17" ht="15.75">
      <c r="B24" s="517"/>
      <c r="C24" s="410">
        <v>42252</v>
      </c>
      <c r="D24" s="236" t="s">
        <v>116</v>
      </c>
      <c r="E24" s="226" t="s">
        <v>50</v>
      </c>
      <c r="F24" s="143">
        <v>4</v>
      </c>
      <c r="G24" s="143"/>
      <c r="H24" s="256">
        <f t="shared" si="12"/>
        <v>0</v>
      </c>
      <c r="I24" s="37">
        <f t="shared" si="13"/>
        <v>0</v>
      </c>
      <c r="J24" s="258" t="s">
        <v>117</v>
      </c>
      <c r="K24" s="257">
        <v>35000</v>
      </c>
      <c r="L24" s="143">
        <v>1</v>
      </c>
      <c r="M24" s="141">
        <f t="shared" si="1"/>
        <v>10000</v>
      </c>
      <c r="N24" s="143"/>
      <c r="O24" s="141">
        <f t="shared" ref="O24:O36" si="14">N24*15000</f>
        <v>0</v>
      </c>
      <c r="P24" s="219">
        <f t="shared" ref="P24:P36" si="15">I24+K24+M24+O24</f>
        <v>45000</v>
      </c>
      <c r="Q24" s="158"/>
    </row>
    <row r="25" spans="2:17" ht="15.75">
      <c r="B25" s="515">
        <v>12</v>
      </c>
      <c r="C25" s="394">
        <v>42253</v>
      </c>
      <c r="D25" s="243" t="s">
        <v>54</v>
      </c>
      <c r="E25" s="227" t="s">
        <v>50</v>
      </c>
      <c r="F25" s="276">
        <v>2</v>
      </c>
      <c r="G25" s="143">
        <v>46</v>
      </c>
      <c r="H25" s="256">
        <f t="shared" si="12"/>
        <v>92</v>
      </c>
      <c r="I25" s="37">
        <f t="shared" si="13"/>
        <v>46000</v>
      </c>
      <c r="J25" s="258"/>
      <c r="K25" s="257"/>
      <c r="L25" s="143"/>
      <c r="M25" s="141">
        <f t="shared" si="1"/>
        <v>0</v>
      </c>
      <c r="N25" s="143"/>
      <c r="O25" s="141">
        <f t="shared" si="14"/>
        <v>0</v>
      </c>
      <c r="P25" s="219">
        <f t="shared" si="15"/>
        <v>46000</v>
      </c>
      <c r="Q25" s="158"/>
    </row>
    <row r="26" spans="2:17" ht="15.75">
      <c r="B26" s="517"/>
      <c r="C26" s="394">
        <v>42253</v>
      </c>
      <c r="D26" s="236" t="s">
        <v>116</v>
      </c>
      <c r="E26" s="226" t="s">
        <v>50</v>
      </c>
      <c r="F26" s="143">
        <v>7</v>
      </c>
      <c r="G26" s="143"/>
      <c r="H26" s="256">
        <f t="shared" ref="H26:H34" si="16">F26*G26</f>
        <v>0</v>
      </c>
      <c r="I26" s="37">
        <f t="shared" ref="I26:I34" si="17">H26*500</f>
        <v>0</v>
      </c>
      <c r="J26" s="258" t="s">
        <v>117</v>
      </c>
      <c r="K26" s="257">
        <v>35000</v>
      </c>
      <c r="L26" s="143">
        <v>5</v>
      </c>
      <c r="M26" s="141">
        <f t="shared" si="1"/>
        <v>50000</v>
      </c>
      <c r="N26" s="143"/>
      <c r="O26" s="141">
        <f t="shared" si="14"/>
        <v>0</v>
      </c>
      <c r="P26" s="219">
        <f t="shared" si="15"/>
        <v>85000</v>
      </c>
      <c r="Q26" s="158"/>
    </row>
    <row r="27" spans="2:17" ht="15.75">
      <c r="B27" s="409">
        <v>13</v>
      </c>
      <c r="C27" s="410">
        <v>42254</v>
      </c>
      <c r="D27" s="236" t="s">
        <v>116</v>
      </c>
      <c r="E27" s="226" t="s">
        <v>50</v>
      </c>
      <c r="F27" s="143">
        <v>10</v>
      </c>
      <c r="G27" s="255"/>
      <c r="H27" s="256">
        <f t="shared" si="16"/>
        <v>0</v>
      </c>
      <c r="I27" s="37">
        <f t="shared" si="17"/>
        <v>0</v>
      </c>
      <c r="J27" s="258" t="s">
        <v>117</v>
      </c>
      <c r="K27" s="257">
        <v>35000</v>
      </c>
      <c r="L27" s="143">
        <v>2</v>
      </c>
      <c r="M27" s="141">
        <f t="shared" si="1"/>
        <v>20000</v>
      </c>
      <c r="N27" s="143"/>
      <c r="O27" s="141">
        <f t="shared" si="14"/>
        <v>0</v>
      </c>
      <c r="P27" s="219">
        <f t="shared" si="15"/>
        <v>55000</v>
      </c>
      <c r="Q27" s="158"/>
    </row>
    <row r="28" spans="2:17" ht="15.75">
      <c r="B28" s="409">
        <v>14</v>
      </c>
      <c r="C28" s="410">
        <v>42255</v>
      </c>
      <c r="D28" s="236" t="s">
        <v>114</v>
      </c>
      <c r="E28" s="226" t="s">
        <v>50</v>
      </c>
      <c r="F28" s="143">
        <v>1</v>
      </c>
      <c r="G28" s="255">
        <v>46</v>
      </c>
      <c r="H28" s="256">
        <f t="shared" si="16"/>
        <v>46</v>
      </c>
      <c r="I28" s="37">
        <f t="shared" si="17"/>
        <v>23000</v>
      </c>
      <c r="J28" s="258">
        <v>200</v>
      </c>
      <c r="K28" s="257">
        <f>J28*H28</f>
        <v>9200</v>
      </c>
      <c r="L28" s="143">
        <v>5</v>
      </c>
      <c r="M28" s="141">
        <f t="shared" si="1"/>
        <v>50000</v>
      </c>
      <c r="N28" s="143"/>
      <c r="O28" s="141">
        <f t="shared" si="14"/>
        <v>0</v>
      </c>
      <c r="P28" s="219">
        <f t="shared" si="15"/>
        <v>82200</v>
      </c>
      <c r="Q28" s="158"/>
    </row>
    <row r="29" spans="2:17" ht="15.75">
      <c r="B29" s="515">
        <v>15</v>
      </c>
      <c r="C29" s="410">
        <v>42256</v>
      </c>
      <c r="D29" s="236" t="s">
        <v>114</v>
      </c>
      <c r="E29" s="226" t="s">
        <v>50</v>
      </c>
      <c r="F29" s="143">
        <v>1</v>
      </c>
      <c r="G29" s="255">
        <v>46</v>
      </c>
      <c r="H29" s="256">
        <f t="shared" si="16"/>
        <v>46</v>
      </c>
      <c r="I29" s="37">
        <f t="shared" si="17"/>
        <v>23000</v>
      </c>
      <c r="J29" s="258">
        <v>200</v>
      </c>
      <c r="K29" s="257">
        <f>J29*H29</f>
        <v>9200</v>
      </c>
      <c r="L29" s="143"/>
      <c r="M29" s="141">
        <f t="shared" si="1"/>
        <v>0</v>
      </c>
      <c r="N29" s="143"/>
      <c r="O29" s="141">
        <f t="shared" si="14"/>
        <v>0</v>
      </c>
      <c r="P29" s="219">
        <f t="shared" si="15"/>
        <v>32200</v>
      </c>
      <c r="Q29" s="158"/>
    </row>
    <row r="30" spans="2:17" ht="15.75">
      <c r="B30" s="516"/>
      <c r="C30" s="410">
        <v>42256</v>
      </c>
      <c r="D30" s="243" t="s">
        <v>53</v>
      </c>
      <c r="E30" s="227" t="s">
        <v>50</v>
      </c>
      <c r="F30" s="276">
        <v>2</v>
      </c>
      <c r="G30" s="143">
        <v>46</v>
      </c>
      <c r="H30" s="256">
        <f t="shared" si="16"/>
        <v>92</v>
      </c>
      <c r="I30" s="37">
        <f t="shared" si="17"/>
        <v>46000</v>
      </c>
      <c r="J30" s="258"/>
      <c r="K30" s="257"/>
      <c r="L30" s="143"/>
      <c r="M30" s="141">
        <f t="shared" si="1"/>
        <v>0</v>
      </c>
      <c r="N30" s="143"/>
      <c r="O30" s="141">
        <f t="shared" si="14"/>
        <v>0</v>
      </c>
      <c r="P30" s="219">
        <f t="shared" si="15"/>
        <v>46000</v>
      </c>
      <c r="Q30" s="158"/>
    </row>
    <row r="31" spans="2:17" ht="15.75">
      <c r="B31" s="517"/>
      <c r="C31" s="410">
        <v>42256</v>
      </c>
      <c r="D31" s="236" t="s">
        <v>116</v>
      </c>
      <c r="E31" s="226" t="s">
        <v>50</v>
      </c>
      <c r="F31" s="143">
        <v>3</v>
      </c>
      <c r="G31" s="255"/>
      <c r="H31" s="256">
        <f t="shared" si="16"/>
        <v>0</v>
      </c>
      <c r="I31" s="37">
        <f t="shared" si="17"/>
        <v>0</v>
      </c>
      <c r="J31" s="258" t="s">
        <v>117</v>
      </c>
      <c r="K31" s="257">
        <v>35000</v>
      </c>
      <c r="L31" s="143">
        <v>2</v>
      </c>
      <c r="M31" s="141">
        <f t="shared" si="1"/>
        <v>20000</v>
      </c>
      <c r="N31" s="143"/>
      <c r="O31" s="141">
        <f t="shared" si="14"/>
        <v>0</v>
      </c>
      <c r="P31" s="219">
        <f t="shared" si="15"/>
        <v>55000</v>
      </c>
      <c r="Q31" s="158"/>
    </row>
    <row r="32" spans="2:17" ht="15.75">
      <c r="B32" s="515">
        <v>16</v>
      </c>
      <c r="C32" s="410">
        <v>42257</v>
      </c>
      <c r="D32" s="236" t="s">
        <v>114</v>
      </c>
      <c r="E32" s="226" t="s">
        <v>50</v>
      </c>
      <c r="F32" s="143">
        <v>1</v>
      </c>
      <c r="G32" s="255">
        <v>46</v>
      </c>
      <c r="H32" s="256">
        <f t="shared" si="16"/>
        <v>46</v>
      </c>
      <c r="I32" s="37">
        <f t="shared" si="17"/>
        <v>23000</v>
      </c>
      <c r="J32" s="258">
        <v>200</v>
      </c>
      <c r="K32" s="257">
        <f>J32*H32</f>
        <v>9200</v>
      </c>
      <c r="L32" s="143"/>
      <c r="M32" s="141">
        <f t="shared" si="1"/>
        <v>0</v>
      </c>
      <c r="N32" s="143"/>
      <c r="O32" s="141">
        <f t="shared" si="14"/>
        <v>0</v>
      </c>
      <c r="P32" s="219">
        <f t="shared" si="15"/>
        <v>32200</v>
      </c>
      <c r="Q32" s="158"/>
    </row>
    <row r="33" spans="2:17" ht="15.75">
      <c r="B33" s="517"/>
      <c r="C33" s="410">
        <v>42257</v>
      </c>
      <c r="D33" s="236" t="s">
        <v>116</v>
      </c>
      <c r="E33" s="226" t="s">
        <v>50</v>
      </c>
      <c r="F33" s="143">
        <v>5</v>
      </c>
      <c r="G33" s="255"/>
      <c r="H33" s="256">
        <f t="shared" si="16"/>
        <v>0</v>
      </c>
      <c r="I33" s="37">
        <f t="shared" si="17"/>
        <v>0</v>
      </c>
      <c r="J33" s="258" t="s">
        <v>117</v>
      </c>
      <c r="K33" s="257">
        <v>35000</v>
      </c>
      <c r="L33" s="143">
        <v>3</v>
      </c>
      <c r="M33" s="141">
        <f t="shared" si="1"/>
        <v>30000</v>
      </c>
      <c r="N33" s="143"/>
      <c r="O33" s="141">
        <f t="shared" si="14"/>
        <v>0</v>
      </c>
      <c r="P33" s="219">
        <f t="shared" si="15"/>
        <v>65000</v>
      </c>
      <c r="Q33" s="158"/>
    </row>
    <row r="34" spans="2:17" ht="15.75">
      <c r="B34" s="515">
        <v>17</v>
      </c>
      <c r="C34" s="410">
        <v>42258</v>
      </c>
      <c r="D34" s="236" t="s">
        <v>114</v>
      </c>
      <c r="E34" s="226" t="s">
        <v>50</v>
      </c>
      <c r="F34" s="143">
        <v>1</v>
      </c>
      <c r="G34" s="255">
        <v>46</v>
      </c>
      <c r="H34" s="256">
        <f t="shared" si="16"/>
        <v>46</v>
      </c>
      <c r="I34" s="37">
        <f t="shared" si="17"/>
        <v>23000</v>
      </c>
      <c r="J34" s="258">
        <v>200</v>
      </c>
      <c r="K34" s="257">
        <f>J34*H34</f>
        <v>9200</v>
      </c>
      <c r="L34" s="143"/>
      <c r="M34" s="141">
        <f t="shared" si="1"/>
        <v>0</v>
      </c>
      <c r="N34" s="143"/>
      <c r="O34" s="141">
        <f t="shared" si="14"/>
        <v>0</v>
      </c>
      <c r="P34" s="219">
        <f t="shared" si="15"/>
        <v>32200</v>
      </c>
      <c r="Q34" s="158"/>
    </row>
    <row r="35" spans="2:17" ht="15.75">
      <c r="B35" s="517"/>
      <c r="C35" s="410">
        <v>42258</v>
      </c>
      <c r="D35" s="236" t="s">
        <v>116</v>
      </c>
      <c r="E35" s="226" t="s">
        <v>50</v>
      </c>
      <c r="F35" s="143">
        <v>6</v>
      </c>
      <c r="G35" s="255"/>
      <c r="H35" s="256">
        <f t="shared" ref="H35:H50" si="18">F35*G35</f>
        <v>0</v>
      </c>
      <c r="I35" s="37">
        <f t="shared" ref="I35:I50" si="19">H35*500</f>
        <v>0</v>
      </c>
      <c r="J35" s="258" t="s">
        <v>117</v>
      </c>
      <c r="K35" s="257">
        <v>35000</v>
      </c>
      <c r="L35" s="143">
        <v>5</v>
      </c>
      <c r="M35" s="141">
        <f t="shared" si="1"/>
        <v>50000</v>
      </c>
      <c r="N35" s="143"/>
      <c r="O35" s="141">
        <f t="shared" si="14"/>
        <v>0</v>
      </c>
      <c r="P35" s="219">
        <f t="shared" si="15"/>
        <v>85000</v>
      </c>
      <c r="Q35" s="158"/>
    </row>
    <row r="36" spans="2:17" ht="15.75">
      <c r="B36" s="409">
        <v>18</v>
      </c>
      <c r="C36" s="410">
        <v>42259</v>
      </c>
      <c r="D36" s="235" t="s">
        <v>52</v>
      </c>
      <c r="E36" s="234" t="s">
        <v>51</v>
      </c>
      <c r="F36" s="143"/>
      <c r="G36" s="255"/>
      <c r="H36" s="256">
        <f t="shared" si="18"/>
        <v>0</v>
      </c>
      <c r="I36" s="37">
        <f t="shared" si="19"/>
        <v>0</v>
      </c>
      <c r="J36" s="258"/>
      <c r="K36" s="257"/>
      <c r="L36" s="143"/>
      <c r="M36" s="141">
        <f t="shared" si="1"/>
        <v>0</v>
      </c>
      <c r="N36" s="143"/>
      <c r="O36" s="141">
        <f t="shared" si="14"/>
        <v>0</v>
      </c>
      <c r="P36" s="219">
        <f t="shared" si="15"/>
        <v>0</v>
      </c>
      <c r="Q36" s="158"/>
    </row>
    <row r="37" spans="2:17" ht="15.75">
      <c r="B37" s="409">
        <v>19</v>
      </c>
      <c r="C37" s="394">
        <v>42260</v>
      </c>
      <c r="D37" s="235" t="s">
        <v>52</v>
      </c>
      <c r="E37" s="234" t="s">
        <v>51</v>
      </c>
      <c r="F37" s="143"/>
      <c r="G37" s="255"/>
      <c r="H37" s="256">
        <f t="shared" si="18"/>
        <v>0</v>
      </c>
      <c r="I37" s="37">
        <f t="shared" si="19"/>
        <v>0</v>
      </c>
      <c r="J37" s="258"/>
      <c r="K37" s="257"/>
      <c r="L37" s="143"/>
      <c r="M37" s="141">
        <f t="shared" si="1"/>
        <v>0</v>
      </c>
      <c r="N37" s="143"/>
      <c r="O37" s="141">
        <f t="shared" ref="O37:O50" si="20">N37*15000</f>
        <v>0</v>
      </c>
      <c r="P37" s="219">
        <f t="shared" ref="P37:P50" si="21">I37+K37+M37+O37</f>
        <v>0</v>
      </c>
      <c r="Q37" s="158"/>
    </row>
    <row r="38" spans="2:17" ht="15.75">
      <c r="B38" s="409">
        <v>20</v>
      </c>
      <c r="C38" s="410">
        <v>42261</v>
      </c>
      <c r="D38" s="235" t="s">
        <v>52</v>
      </c>
      <c r="E38" s="234" t="s">
        <v>51</v>
      </c>
      <c r="F38" s="143"/>
      <c r="G38" s="255"/>
      <c r="H38" s="256">
        <f t="shared" si="18"/>
        <v>0</v>
      </c>
      <c r="I38" s="37">
        <f t="shared" si="19"/>
        <v>0</v>
      </c>
      <c r="J38" s="258"/>
      <c r="K38" s="257"/>
      <c r="L38" s="143"/>
      <c r="M38" s="141">
        <f t="shared" si="1"/>
        <v>0</v>
      </c>
      <c r="N38" s="143"/>
      <c r="O38" s="141">
        <f t="shared" si="20"/>
        <v>0</v>
      </c>
      <c r="P38" s="219">
        <f t="shared" si="21"/>
        <v>0</v>
      </c>
      <c r="Q38" s="158"/>
    </row>
    <row r="39" spans="2:17" ht="15.75">
      <c r="B39" s="515">
        <v>21</v>
      </c>
      <c r="C39" s="410">
        <v>42262</v>
      </c>
      <c r="D39" s="243" t="s">
        <v>54</v>
      </c>
      <c r="E39" s="227" t="s">
        <v>50</v>
      </c>
      <c r="F39" s="276">
        <v>2</v>
      </c>
      <c r="G39" s="143">
        <v>46</v>
      </c>
      <c r="H39" s="256">
        <f t="shared" si="18"/>
        <v>92</v>
      </c>
      <c r="I39" s="37">
        <f t="shared" si="19"/>
        <v>46000</v>
      </c>
      <c r="J39" s="258"/>
      <c r="K39" s="257"/>
      <c r="L39" s="143"/>
      <c r="M39" s="141">
        <f t="shared" si="1"/>
        <v>0</v>
      </c>
      <c r="N39" s="143"/>
      <c r="O39" s="141">
        <f t="shared" si="20"/>
        <v>0</v>
      </c>
      <c r="P39" s="219">
        <f t="shared" si="21"/>
        <v>46000</v>
      </c>
      <c r="Q39" s="158"/>
    </row>
    <row r="40" spans="2:17" ht="15.75">
      <c r="B40" s="517"/>
      <c r="C40" s="410">
        <v>42262</v>
      </c>
      <c r="D40" s="236" t="s">
        <v>116</v>
      </c>
      <c r="E40" s="226" t="s">
        <v>50</v>
      </c>
      <c r="F40" s="143">
        <v>3</v>
      </c>
      <c r="G40" s="143"/>
      <c r="H40" s="256">
        <f t="shared" si="18"/>
        <v>0</v>
      </c>
      <c r="I40" s="37">
        <f t="shared" si="19"/>
        <v>0</v>
      </c>
      <c r="J40" s="258" t="s">
        <v>117</v>
      </c>
      <c r="K40" s="257">
        <v>35000</v>
      </c>
      <c r="L40" s="143">
        <v>1</v>
      </c>
      <c r="M40" s="141">
        <f t="shared" si="1"/>
        <v>10000</v>
      </c>
      <c r="N40" s="143"/>
      <c r="O40" s="141">
        <f t="shared" si="20"/>
        <v>0</v>
      </c>
      <c r="P40" s="219">
        <f t="shared" si="21"/>
        <v>45000</v>
      </c>
      <c r="Q40" s="158"/>
    </row>
    <row r="41" spans="2:17" ht="15.75">
      <c r="B41" s="409">
        <v>22</v>
      </c>
      <c r="C41" s="410">
        <v>42263</v>
      </c>
      <c r="D41" s="236" t="s">
        <v>114</v>
      </c>
      <c r="E41" s="226" t="s">
        <v>50</v>
      </c>
      <c r="F41" s="143">
        <v>1</v>
      </c>
      <c r="G41" s="255">
        <v>46</v>
      </c>
      <c r="H41" s="256">
        <f t="shared" ref="H41:H48" si="22">F41*G41</f>
        <v>46</v>
      </c>
      <c r="I41" s="37">
        <f t="shared" ref="I41:I48" si="23">H41*500</f>
        <v>23000</v>
      </c>
      <c r="J41" s="258">
        <v>200</v>
      </c>
      <c r="K41" s="257">
        <f>J41*H41</f>
        <v>9200</v>
      </c>
      <c r="L41" s="143">
        <v>6</v>
      </c>
      <c r="M41" s="141">
        <f t="shared" si="1"/>
        <v>60000</v>
      </c>
      <c r="N41" s="143"/>
      <c r="O41" s="141">
        <f t="shared" si="20"/>
        <v>0</v>
      </c>
      <c r="P41" s="219">
        <f t="shared" si="21"/>
        <v>92200</v>
      </c>
      <c r="Q41" s="158"/>
    </row>
    <row r="42" spans="2:17" ht="15.75">
      <c r="B42" s="515">
        <v>23</v>
      </c>
      <c r="C42" s="410">
        <v>42264</v>
      </c>
      <c r="D42" s="243" t="s">
        <v>54</v>
      </c>
      <c r="E42" s="227" t="s">
        <v>50</v>
      </c>
      <c r="F42" s="276">
        <v>2</v>
      </c>
      <c r="G42" s="143">
        <v>46</v>
      </c>
      <c r="H42" s="256">
        <f t="shared" si="22"/>
        <v>92</v>
      </c>
      <c r="I42" s="37">
        <f t="shared" si="23"/>
        <v>46000</v>
      </c>
      <c r="J42" s="258"/>
      <c r="K42" s="257"/>
      <c r="L42" s="143"/>
      <c r="M42" s="141">
        <f t="shared" si="1"/>
        <v>0</v>
      </c>
      <c r="N42" s="143"/>
      <c r="O42" s="141">
        <f t="shared" si="20"/>
        <v>0</v>
      </c>
      <c r="P42" s="219">
        <f t="shared" si="21"/>
        <v>46000</v>
      </c>
      <c r="Q42" s="158"/>
    </row>
    <row r="43" spans="2:17" ht="15.75">
      <c r="B43" s="517"/>
      <c r="C43" s="410">
        <v>42264</v>
      </c>
      <c r="D43" s="236" t="s">
        <v>116</v>
      </c>
      <c r="E43" s="226" t="s">
        <v>50</v>
      </c>
      <c r="F43" s="143">
        <v>2</v>
      </c>
      <c r="G43" s="255"/>
      <c r="H43" s="256">
        <f t="shared" si="22"/>
        <v>0</v>
      </c>
      <c r="I43" s="37">
        <f t="shared" si="23"/>
        <v>0</v>
      </c>
      <c r="J43" s="258" t="s">
        <v>117</v>
      </c>
      <c r="K43" s="257">
        <v>35000</v>
      </c>
      <c r="L43" s="143">
        <v>1</v>
      </c>
      <c r="M43" s="141">
        <f t="shared" si="1"/>
        <v>10000</v>
      </c>
      <c r="N43" s="143"/>
      <c r="O43" s="141">
        <f t="shared" ref="O43:O48" si="24">N43*15000</f>
        <v>0</v>
      </c>
      <c r="P43" s="219">
        <f t="shared" ref="P43:P48" si="25">I43+K43+M43+O43</f>
        <v>45000</v>
      </c>
      <c r="Q43" s="158"/>
    </row>
    <row r="44" spans="2:17" ht="15.75">
      <c r="B44" s="515">
        <v>24</v>
      </c>
      <c r="C44" s="410">
        <v>42265</v>
      </c>
      <c r="D44" s="236" t="s">
        <v>114</v>
      </c>
      <c r="E44" s="226" t="s">
        <v>50</v>
      </c>
      <c r="F44" s="143">
        <v>1</v>
      </c>
      <c r="G44" s="255">
        <v>46</v>
      </c>
      <c r="H44" s="256">
        <f t="shared" si="22"/>
        <v>46</v>
      </c>
      <c r="I44" s="37">
        <f t="shared" si="23"/>
        <v>23000</v>
      </c>
      <c r="J44" s="258"/>
      <c r="K44" s="257"/>
      <c r="L44" s="143"/>
      <c r="M44" s="141">
        <f t="shared" si="1"/>
        <v>0</v>
      </c>
      <c r="N44" s="143"/>
      <c r="O44" s="141">
        <f t="shared" si="24"/>
        <v>0</v>
      </c>
      <c r="P44" s="219">
        <f t="shared" si="25"/>
        <v>23000</v>
      </c>
      <c r="Q44" s="158"/>
    </row>
    <row r="45" spans="2:17" ht="15.75">
      <c r="B45" s="517"/>
      <c r="C45" s="410">
        <v>42265</v>
      </c>
      <c r="D45" s="243" t="s">
        <v>53</v>
      </c>
      <c r="E45" s="227" t="s">
        <v>50</v>
      </c>
      <c r="F45" s="276">
        <v>2</v>
      </c>
      <c r="G45" s="143">
        <v>46</v>
      </c>
      <c r="H45" s="256">
        <f t="shared" si="22"/>
        <v>92</v>
      </c>
      <c r="I45" s="37">
        <f t="shared" si="23"/>
        <v>46000</v>
      </c>
      <c r="J45" s="258"/>
      <c r="K45" s="257"/>
      <c r="L45" s="143">
        <v>2</v>
      </c>
      <c r="M45" s="141">
        <f t="shared" si="1"/>
        <v>20000</v>
      </c>
      <c r="N45" s="143"/>
      <c r="O45" s="141">
        <f t="shared" si="24"/>
        <v>0</v>
      </c>
      <c r="P45" s="219">
        <f t="shared" si="25"/>
        <v>66000</v>
      </c>
      <c r="Q45" s="158"/>
    </row>
    <row r="46" spans="2:17" ht="15.75">
      <c r="B46" s="515">
        <v>25</v>
      </c>
      <c r="C46" s="410">
        <v>42266</v>
      </c>
      <c r="D46" s="243" t="s">
        <v>53</v>
      </c>
      <c r="E46" s="227" t="s">
        <v>50</v>
      </c>
      <c r="F46" s="276">
        <v>3</v>
      </c>
      <c r="G46" s="143">
        <v>46</v>
      </c>
      <c r="H46" s="256">
        <f t="shared" si="22"/>
        <v>138</v>
      </c>
      <c r="I46" s="37">
        <f t="shared" si="23"/>
        <v>69000</v>
      </c>
      <c r="J46" s="258"/>
      <c r="K46" s="257"/>
      <c r="L46" s="143"/>
      <c r="M46" s="141">
        <f t="shared" si="1"/>
        <v>0</v>
      </c>
      <c r="N46" s="143"/>
      <c r="O46" s="141">
        <f t="shared" si="24"/>
        <v>0</v>
      </c>
      <c r="P46" s="219">
        <f t="shared" si="25"/>
        <v>69000</v>
      </c>
      <c r="Q46" s="158"/>
    </row>
    <row r="47" spans="2:17" ht="15.75">
      <c r="B47" s="517"/>
      <c r="C47" s="410">
        <v>42266</v>
      </c>
      <c r="D47" s="236" t="s">
        <v>205</v>
      </c>
      <c r="E47" s="226" t="s">
        <v>155</v>
      </c>
      <c r="F47" s="143">
        <v>1</v>
      </c>
      <c r="G47" s="255">
        <v>69</v>
      </c>
      <c r="H47" s="256">
        <f t="shared" si="22"/>
        <v>69</v>
      </c>
      <c r="I47" s="37">
        <f t="shared" si="23"/>
        <v>34500</v>
      </c>
      <c r="J47" s="258">
        <v>200</v>
      </c>
      <c r="K47" s="257">
        <f>J47*H47</f>
        <v>13800</v>
      </c>
      <c r="L47" s="143">
        <v>6</v>
      </c>
      <c r="M47" s="141">
        <f t="shared" si="1"/>
        <v>60000</v>
      </c>
      <c r="N47" s="143"/>
      <c r="O47" s="141">
        <f t="shared" si="24"/>
        <v>0</v>
      </c>
      <c r="P47" s="219">
        <f t="shared" si="25"/>
        <v>108300</v>
      </c>
      <c r="Q47" s="158"/>
    </row>
    <row r="48" spans="2:17" ht="15.75">
      <c r="B48" s="409">
        <v>26</v>
      </c>
      <c r="C48" s="394">
        <v>42267</v>
      </c>
      <c r="D48" s="236" t="s">
        <v>114</v>
      </c>
      <c r="E48" s="226" t="s">
        <v>50</v>
      </c>
      <c r="F48" s="143">
        <v>1</v>
      </c>
      <c r="G48" s="255">
        <v>46</v>
      </c>
      <c r="H48" s="256">
        <f t="shared" si="22"/>
        <v>46</v>
      </c>
      <c r="I48" s="37">
        <f t="shared" si="23"/>
        <v>23000</v>
      </c>
      <c r="J48" s="258">
        <v>200</v>
      </c>
      <c r="K48" s="257">
        <f>J48*H48</f>
        <v>9200</v>
      </c>
      <c r="L48" s="143">
        <v>5</v>
      </c>
      <c r="M48" s="141">
        <f t="shared" si="1"/>
        <v>50000</v>
      </c>
      <c r="N48" s="143"/>
      <c r="O48" s="141">
        <f t="shared" si="24"/>
        <v>0</v>
      </c>
      <c r="P48" s="219">
        <f t="shared" si="25"/>
        <v>82200</v>
      </c>
      <c r="Q48" s="158"/>
    </row>
    <row r="49" spans="2:17" ht="15.75">
      <c r="B49" s="409">
        <v>27</v>
      </c>
      <c r="C49" s="410">
        <v>42268</v>
      </c>
      <c r="D49" s="236" t="s">
        <v>114</v>
      </c>
      <c r="E49" s="226" t="s">
        <v>50</v>
      </c>
      <c r="F49" s="143">
        <v>1</v>
      </c>
      <c r="G49" s="255">
        <v>46</v>
      </c>
      <c r="H49" s="256">
        <f t="shared" si="18"/>
        <v>46</v>
      </c>
      <c r="I49" s="37">
        <f t="shared" si="19"/>
        <v>23000</v>
      </c>
      <c r="J49" s="258">
        <v>200</v>
      </c>
      <c r="K49" s="257">
        <f>J49*H49</f>
        <v>9200</v>
      </c>
      <c r="L49" s="143">
        <v>2</v>
      </c>
      <c r="M49" s="141">
        <f t="shared" si="1"/>
        <v>20000</v>
      </c>
      <c r="N49" s="143"/>
      <c r="O49" s="141">
        <f t="shared" si="20"/>
        <v>0</v>
      </c>
      <c r="P49" s="219">
        <f t="shared" si="21"/>
        <v>52200</v>
      </c>
      <c r="Q49" s="158"/>
    </row>
    <row r="50" spans="2:17" ht="15.75">
      <c r="B50" s="409">
        <v>28</v>
      </c>
      <c r="C50" s="410">
        <v>42269</v>
      </c>
      <c r="D50" s="235" t="s">
        <v>52</v>
      </c>
      <c r="E50" s="234" t="s">
        <v>51</v>
      </c>
      <c r="F50" s="143"/>
      <c r="G50" s="143"/>
      <c r="H50" s="256">
        <f t="shared" si="18"/>
        <v>0</v>
      </c>
      <c r="I50" s="37">
        <f t="shared" si="19"/>
        <v>0</v>
      </c>
      <c r="J50" s="258"/>
      <c r="K50" s="257"/>
      <c r="L50" s="143"/>
      <c r="M50" s="141">
        <f t="shared" si="1"/>
        <v>0</v>
      </c>
      <c r="N50" s="143"/>
      <c r="O50" s="141">
        <f t="shared" si="20"/>
        <v>0</v>
      </c>
      <c r="P50" s="219">
        <f t="shared" si="21"/>
        <v>0</v>
      </c>
      <c r="Q50" s="158"/>
    </row>
    <row r="51" spans="2:17" s="224" customFormat="1" ht="15.75">
      <c r="B51" s="515">
        <v>29</v>
      </c>
      <c r="C51" s="410">
        <v>42270</v>
      </c>
      <c r="D51" s="236" t="s">
        <v>114</v>
      </c>
      <c r="E51" s="226" t="s">
        <v>50</v>
      </c>
      <c r="F51" s="143">
        <v>1</v>
      </c>
      <c r="G51" s="255">
        <v>46</v>
      </c>
      <c r="H51" s="256">
        <f t="shared" si="4"/>
        <v>46</v>
      </c>
      <c r="I51" s="37">
        <f t="shared" si="5"/>
        <v>23000</v>
      </c>
      <c r="J51" s="258"/>
      <c r="K51" s="257"/>
      <c r="L51" s="143"/>
      <c r="M51" s="141">
        <f t="shared" si="1"/>
        <v>0</v>
      </c>
      <c r="N51" s="143"/>
      <c r="O51" s="141">
        <f t="shared" si="2"/>
        <v>0</v>
      </c>
      <c r="P51" s="219">
        <f t="shared" ref="P51:P54" si="26">I51+K51+M51+O51</f>
        <v>23000</v>
      </c>
      <c r="Q51" s="240"/>
    </row>
    <row r="52" spans="2:17" s="224" customFormat="1" ht="15.75">
      <c r="B52" s="517"/>
      <c r="C52" s="410">
        <v>42270</v>
      </c>
      <c r="D52" s="236" t="s">
        <v>222</v>
      </c>
      <c r="E52" s="226" t="s">
        <v>50</v>
      </c>
      <c r="F52" s="143"/>
      <c r="G52" s="255"/>
      <c r="H52" s="256">
        <f t="shared" ref="H52" si="27">F52*G52</f>
        <v>0</v>
      </c>
      <c r="I52" s="37">
        <f t="shared" ref="I52" si="28">H52*500</f>
        <v>0</v>
      </c>
      <c r="J52" s="258" t="s">
        <v>117</v>
      </c>
      <c r="K52" s="257">
        <v>35000</v>
      </c>
      <c r="L52" s="143">
        <v>2</v>
      </c>
      <c r="M52" s="141">
        <f t="shared" si="1"/>
        <v>20000</v>
      </c>
      <c r="N52" s="143"/>
      <c r="O52" s="141">
        <f t="shared" ref="O52:O53" si="29">N52*15000</f>
        <v>0</v>
      </c>
      <c r="P52" s="219">
        <f t="shared" ref="P52:P53" si="30">I52+K52+M52+O52</f>
        <v>55000</v>
      </c>
      <c r="Q52" s="240"/>
    </row>
    <row r="53" spans="2:17" s="224" customFormat="1" ht="15.75">
      <c r="B53" s="409">
        <v>30</v>
      </c>
      <c r="C53" s="413">
        <v>42271</v>
      </c>
      <c r="D53" s="231" t="s">
        <v>206</v>
      </c>
      <c r="E53" s="103"/>
      <c r="F53" s="143"/>
      <c r="G53" s="255"/>
      <c r="H53" s="256">
        <f t="shared" si="4"/>
        <v>0</v>
      </c>
      <c r="I53" s="37">
        <f t="shared" si="5"/>
        <v>0</v>
      </c>
      <c r="J53" s="258"/>
      <c r="K53" s="257"/>
      <c r="L53" s="143"/>
      <c r="M53" s="141">
        <f t="shared" si="1"/>
        <v>0</v>
      </c>
      <c r="N53" s="143"/>
      <c r="O53" s="141">
        <f t="shared" si="29"/>
        <v>0</v>
      </c>
      <c r="P53" s="219">
        <f t="shared" si="30"/>
        <v>0</v>
      </c>
      <c r="Q53" s="240"/>
    </row>
    <row r="54" spans="2:17" s="224" customFormat="1" ht="16.5" thickBot="1">
      <c r="B54" s="414">
        <v>31</v>
      </c>
      <c r="C54" s="415">
        <v>42272</v>
      </c>
      <c r="D54" s="484" t="s">
        <v>206</v>
      </c>
      <c r="E54" s="267"/>
      <c r="F54" s="247"/>
      <c r="G54" s="417"/>
      <c r="H54" s="269">
        <f t="shared" si="4"/>
        <v>0</v>
      </c>
      <c r="I54" s="182">
        <f t="shared" si="5"/>
        <v>0</v>
      </c>
      <c r="J54" s="418"/>
      <c r="K54" s="419"/>
      <c r="L54" s="247"/>
      <c r="M54" s="183">
        <f t="shared" si="1"/>
        <v>0</v>
      </c>
      <c r="N54" s="247"/>
      <c r="O54" s="183">
        <f t="shared" si="2"/>
        <v>0</v>
      </c>
      <c r="P54" s="397">
        <f t="shared" si="26"/>
        <v>0</v>
      </c>
      <c r="Q54" s="475"/>
    </row>
    <row r="55" spans="2:17" ht="15.75" thickTop="1"/>
  </sheetData>
  <mergeCells count="18">
    <mergeCell ref="B1:Q1"/>
    <mergeCell ref="B2:D2"/>
    <mergeCell ref="B3:D3"/>
    <mergeCell ref="B4:D4"/>
    <mergeCell ref="B11:B12"/>
    <mergeCell ref="B13:B14"/>
    <mergeCell ref="B16:B17"/>
    <mergeCell ref="B19:B20"/>
    <mergeCell ref="B23:B24"/>
    <mergeCell ref="B25:B26"/>
    <mergeCell ref="B44:B45"/>
    <mergeCell ref="B46:B47"/>
    <mergeCell ref="B51:B52"/>
    <mergeCell ref="B29:B31"/>
    <mergeCell ref="B32:B33"/>
    <mergeCell ref="B34:B35"/>
    <mergeCell ref="B39:B40"/>
    <mergeCell ref="B42:B43"/>
  </mergeCells>
  <printOptions horizontalCentered="1"/>
  <pageMargins left="0.2" right="0.2" top="0.25" bottom="0.25" header="0.3" footer="0.3"/>
  <pageSetup paperSize="9" scale="65" orientation="landscape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92D050"/>
  </sheetPr>
  <dimension ref="B1:Q53"/>
  <sheetViews>
    <sheetView tabSelected="1" workbookViewId="0">
      <selection activeCell="P8" sqref="P8"/>
    </sheetView>
  </sheetViews>
  <sheetFormatPr defaultRowHeight="15"/>
  <cols>
    <col min="2" max="2" width="4.28515625" customWidth="1"/>
    <col min="3" max="3" width="11.140625" customWidth="1"/>
    <col min="4" max="4" width="40.7109375" customWidth="1"/>
    <col min="5" max="5" width="8" customWidth="1"/>
    <col min="6" max="6" width="7.28515625" customWidth="1"/>
    <col min="7" max="8" width="7.7109375" customWidth="1"/>
    <col min="9" max="9" width="12.140625" customWidth="1"/>
    <col min="10" max="10" width="11.140625" customWidth="1"/>
    <col min="11" max="11" width="11.85546875" customWidth="1"/>
    <col min="12" max="12" width="7.28515625" customWidth="1"/>
    <col min="13" max="13" width="12.140625" customWidth="1"/>
    <col min="14" max="14" width="7.5703125" customWidth="1"/>
    <col min="15" max="15" width="11" customWidth="1"/>
    <col min="16" max="16" width="14.85546875" customWidth="1"/>
    <col min="17" max="17" width="10.42578125" customWidth="1"/>
  </cols>
  <sheetData>
    <row r="1" spans="2:17">
      <c r="B1" s="531" t="s">
        <v>14</v>
      </c>
      <c r="C1" s="531"/>
      <c r="D1" s="531"/>
      <c r="E1" s="531"/>
      <c r="F1" s="531"/>
      <c r="G1" s="531"/>
      <c r="H1" s="532"/>
      <c r="I1" s="531"/>
      <c r="J1" s="531"/>
      <c r="K1" s="531"/>
      <c r="L1" s="532"/>
      <c r="M1" s="533"/>
      <c r="N1" s="532"/>
      <c r="O1" s="533"/>
      <c r="P1" s="533"/>
      <c r="Q1" s="531"/>
    </row>
    <row r="2" spans="2:17">
      <c r="B2" s="534" t="s">
        <v>33</v>
      </c>
      <c r="C2" s="534"/>
      <c r="D2" s="534"/>
      <c r="E2" s="38"/>
      <c r="F2" s="38"/>
      <c r="G2" s="38"/>
      <c r="H2" s="39"/>
      <c r="I2" s="40"/>
      <c r="J2" s="38"/>
      <c r="K2" s="40"/>
      <c r="L2" s="39"/>
      <c r="M2" s="40"/>
      <c r="N2" s="39"/>
      <c r="O2" s="40"/>
      <c r="P2" s="40"/>
      <c r="Q2" s="38"/>
    </row>
    <row r="3" spans="2:17">
      <c r="B3" s="534" t="s">
        <v>34</v>
      </c>
      <c r="C3" s="534"/>
      <c r="D3" s="534"/>
      <c r="E3" s="38"/>
      <c r="F3" s="38"/>
      <c r="G3" s="38"/>
      <c r="H3" s="39"/>
      <c r="I3" s="40"/>
      <c r="J3" s="38"/>
      <c r="K3" s="40"/>
      <c r="L3" s="39"/>
      <c r="M3" s="40"/>
      <c r="N3" s="39"/>
      <c r="O3" s="40"/>
      <c r="P3" s="40"/>
      <c r="Q3" s="38"/>
    </row>
    <row r="4" spans="2:17">
      <c r="B4" s="534" t="s">
        <v>17</v>
      </c>
      <c r="C4" s="534"/>
      <c r="D4" s="534"/>
      <c r="E4" s="38"/>
      <c r="F4" s="38"/>
      <c r="G4" s="38"/>
      <c r="H4" s="39"/>
      <c r="I4" s="40"/>
      <c r="J4" s="38"/>
      <c r="K4" s="40"/>
      <c r="L4" s="39"/>
      <c r="M4" s="40"/>
      <c r="N4" s="39"/>
      <c r="O4" s="40"/>
      <c r="P4" s="40"/>
      <c r="Q4" s="38"/>
    </row>
    <row r="5" spans="2:17" ht="15.75" thickBot="1">
      <c r="B5" s="360" t="s">
        <v>71</v>
      </c>
      <c r="C5" s="361"/>
      <c r="D5" s="304" t="s">
        <v>110</v>
      </c>
      <c r="E5" s="38"/>
      <c r="F5" s="38"/>
      <c r="G5" s="38"/>
      <c r="H5" s="39"/>
      <c r="I5" s="40"/>
      <c r="J5" s="38"/>
      <c r="K5" s="40"/>
      <c r="L5" s="39"/>
      <c r="M5" s="40"/>
      <c r="N5" s="39"/>
      <c r="O5" s="40"/>
      <c r="P5" s="41"/>
      <c r="Q5" s="38"/>
    </row>
    <row r="6" spans="2:17" ht="34.5" thickBot="1">
      <c r="B6" s="42" t="s">
        <v>1</v>
      </c>
      <c r="C6" s="42" t="s">
        <v>2</v>
      </c>
      <c r="D6" s="43" t="s">
        <v>3</v>
      </c>
      <c r="E6" s="42" t="s">
        <v>4</v>
      </c>
      <c r="F6" s="42" t="s">
        <v>18</v>
      </c>
      <c r="G6" s="44" t="s">
        <v>19</v>
      </c>
      <c r="H6" s="44" t="s">
        <v>20</v>
      </c>
      <c r="I6" s="45" t="s">
        <v>8</v>
      </c>
      <c r="J6" s="42" t="s">
        <v>9</v>
      </c>
      <c r="K6" s="45" t="s">
        <v>10</v>
      </c>
      <c r="L6" s="44" t="s">
        <v>21</v>
      </c>
      <c r="M6" s="45" t="s">
        <v>22</v>
      </c>
      <c r="N6" s="44" t="s">
        <v>23</v>
      </c>
      <c r="O6" s="45" t="s">
        <v>24</v>
      </c>
      <c r="P6" s="45" t="s">
        <v>11</v>
      </c>
      <c r="Q6" s="42" t="s">
        <v>12</v>
      </c>
    </row>
    <row r="7" spans="2:17" ht="15.75" thickBot="1">
      <c r="B7" s="46">
        <v>1</v>
      </c>
      <c r="C7" s="46">
        <v>2</v>
      </c>
      <c r="D7" s="46">
        <v>3</v>
      </c>
      <c r="E7" s="46">
        <v>4</v>
      </c>
      <c r="F7" s="46">
        <v>5</v>
      </c>
      <c r="G7" s="47">
        <v>6</v>
      </c>
      <c r="H7" s="47" t="s">
        <v>26</v>
      </c>
      <c r="I7" s="48" t="s">
        <v>44</v>
      </c>
      <c r="J7" s="46">
        <v>9</v>
      </c>
      <c r="K7" s="47">
        <v>10</v>
      </c>
      <c r="L7" s="47">
        <v>11</v>
      </c>
      <c r="M7" s="48" t="s">
        <v>27</v>
      </c>
      <c r="N7" s="47">
        <v>13</v>
      </c>
      <c r="O7" s="48" t="s">
        <v>28</v>
      </c>
      <c r="P7" s="48" t="s">
        <v>29</v>
      </c>
      <c r="Q7" s="46">
        <v>17</v>
      </c>
    </row>
    <row r="8" spans="2:17" ht="16.5" thickBot="1">
      <c r="B8" s="184"/>
      <c r="C8" s="184"/>
      <c r="D8" s="184"/>
      <c r="E8" s="184"/>
      <c r="F8" s="464">
        <f>SUBTOTAL(9,F9:F992)</f>
        <v>56</v>
      </c>
      <c r="G8" s="465"/>
      <c r="H8" s="464">
        <f>SUBTOTAL(9,H9:H992)</f>
        <v>2411</v>
      </c>
      <c r="I8" s="466">
        <f>SUBTOTAL(9,I9:I1010)</f>
        <v>1205500</v>
      </c>
      <c r="J8" s="467"/>
      <c r="K8" s="466">
        <f>SUBTOTAL(9,K9:K1010)</f>
        <v>341400</v>
      </c>
      <c r="L8" s="464">
        <f>SUBTOTAL(9,L9:L992)</f>
        <v>136</v>
      </c>
      <c r="M8" s="466">
        <f>SUBTOTAL(9,M9:M1010)</f>
        <v>1360000</v>
      </c>
      <c r="N8" s="464">
        <f>SUBTOTAL(9,N9:N992)</f>
        <v>21</v>
      </c>
      <c r="O8" s="466">
        <f>SUBTOTAL(9,O9:O1010)</f>
        <v>315000</v>
      </c>
      <c r="P8" s="508">
        <f>SUBTOTAL(9,P9:P1010)</f>
        <v>3221900</v>
      </c>
      <c r="Q8" s="184"/>
    </row>
    <row r="9" spans="2:17" ht="16.5" thickTop="1">
      <c r="B9" s="523">
        <v>1</v>
      </c>
      <c r="C9" s="473">
        <v>42242</v>
      </c>
      <c r="D9" s="237" t="s">
        <v>53</v>
      </c>
      <c r="E9" s="167" t="s">
        <v>50</v>
      </c>
      <c r="F9" s="194">
        <v>1</v>
      </c>
      <c r="G9" s="194">
        <v>46</v>
      </c>
      <c r="H9" s="261">
        <f>F9*G9</f>
        <v>46</v>
      </c>
      <c r="I9" s="262">
        <f>H9*500</f>
        <v>23000</v>
      </c>
      <c r="J9" s="194"/>
      <c r="K9" s="263"/>
      <c r="L9" s="194"/>
      <c r="M9" s="501">
        <f t="shared" ref="M9:M52" si="0">L9*10000</f>
        <v>0</v>
      </c>
      <c r="N9" s="194"/>
      <c r="O9" s="185">
        <f t="shared" ref="O9:O52" si="1">N9*15000</f>
        <v>0</v>
      </c>
      <c r="P9" s="186">
        <f t="shared" ref="P9:P52" si="2">I9+K9+M9+O9</f>
        <v>23000</v>
      </c>
      <c r="Q9" s="174"/>
    </row>
    <row r="10" spans="2:17" ht="15.75">
      <c r="B10" s="517"/>
      <c r="C10" s="410">
        <v>42242</v>
      </c>
      <c r="D10" s="427" t="s">
        <v>112</v>
      </c>
      <c r="E10" s="428" t="s">
        <v>113</v>
      </c>
      <c r="F10" s="478">
        <v>1</v>
      </c>
      <c r="G10" s="478">
        <v>30</v>
      </c>
      <c r="H10" s="244">
        <f t="shared" ref="H10" si="3">F10*G10</f>
        <v>30</v>
      </c>
      <c r="I10" s="245">
        <f>H10*500</f>
        <v>15000</v>
      </c>
      <c r="J10" s="478"/>
      <c r="K10" s="486"/>
      <c r="L10" s="478">
        <v>1</v>
      </c>
      <c r="M10" s="502">
        <f t="shared" si="0"/>
        <v>10000</v>
      </c>
      <c r="N10" s="478"/>
      <c r="O10" s="49">
        <f t="shared" si="1"/>
        <v>0</v>
      </c>
      <c r="P10" s="50">
        <f t="shared" si="2"/>
        <v>25000</v>
      </c>
      <c r="Q10" s="429"/>
    </row>
    <row r="11" spans="2:17" ht="15.75">
      <c r="B11" s="515">
        <v>2</v>
      </c>
      <c r="C11" s="410">
        <v>42243</v>
      </c>
      <c r="D11" s="243" t="s">
        <v>114</v>
      </c>
      <c r="E11" s="227" t="s">
        <v>50</v>
      </c>
      <c r="F11" s="276">
        <v>1</v>
      </c>
      <c r="G11" s="143">
        <v>46</v>
      </c>
      <c r="H11" s="244">
        <f>F11*G11</f>
        <v>46</v>
      </c>
      <c r="I11" s="245">
        <f>H11*500</f>
        <v>23000</v>
      </c>
      <c r="J11" s="143">
        <v>200</v>
      </c>
      <c r="K11" s="221">
        <f>J11*H11</f>
        <v>9200</v>
      </c>
      <c r="L11" s="143">
        <v>3</v>
      </c>
      <c r="M11" s="502">
        <f t="shared" si="0"/>
        <v>30000</v>
      </c>
      <c r="N11" s="143"/>
      <c r="O11" s="49">
        <f t="shared" ref="O11" si="4">N11*15000</f>
        <v>0</v>
      </c>
      <c r="P11" s="50">
        <f t="shared" ref="P11" si="5">I11+K11+M11+O11</f>
        <v>62200</v>
      </c>
      <c r="Q11" s="158"/>
    </row>
    <row r="12" spans="2:17" ht="15.75">
      <c r="B12" s="517"/>
      <c r="C12" s="410">
        <v>42243</v>
      </c>
      <c r="D12" s="243" t="s">
        <v>53</v>
      </c>
      <c r="E12" s="227" t="s">
        <v>50</v>
      </c>
      <c r="F12" s="276">
        <v>2</v>
      </c>
      <c r="G12" s="143">
        <v>46</v>
      </c>
      <c r="H12" s="244">
        <f t="shared" ref="H12:H51" si="6">F12*G12</f>
        <v>92</v>
      </c>
      <c r="I12" s="245">
        <f t="shared" ref="I12:I51" si="7">H12*500</f>
        <v>46000</v>
      </c>
      <c r="J12" s="143"/>
      <c r="K12" s="221"/>
      <c r="L12" s="143">
        <v>2</v>
      </c>
      <c r="M12" s="502">
        <f t="shared" si="0"/>
        <v>20000</v>
      </c>
      <c r="N12" s="143"/>
      <c r="O12" s="49">
        <f t="shared" ref="O12:O51" si="8">N12*15000</f>
        <v>0</v>
      </c>
      <c r="P12" s="50">
        <f t="shared" ref="P12:P51" si="9">I12+K12+M12+O12</f>
        <v>66000</v>
      </c>
      <c r="Q12" s="158"/>
    </row>
    <row r="13" spans="2:17" ht="15.75">
      <c r="B13" s="515">
        <v>3</v>
      </c>
      <c r="C13" s="410">
        <v>42244</v>
      </c>
      <c r="D13" s="243" t="s">
        <v>54</v>
      </c>
      <c r="E13" s="227" t="s">
        <v>50</v>
      </c>
      <c r="F13" s="276">
        <v>2</v>
      </c>
      <c r="G13" s="143">
        <v>46</v>
      </c>
      <c r="H13" s="244">
        <f t="shared" si="6"/>
        <v>92</v>
      </c>
      <c r="I13" s="245">
        <f t="shared" si="7"/>
        <v>46000</v>
      </c>
      <c r="J13" s="143"/>
      <c r="K13" s="221"/>
      <c r="L13" s="143"/>
      <c r="M13" s="502">
        <f t="shared" si="0"/>
        <v>0</v>
      </c>
      <c r="N13" s="143"/>
      <c r="O13" s="49">
        <f t="shared" si="8"/>
        <v>0</v>
      </c>
      <c r="P13" s="50">
        <f t="shared" si="9"/>
        <v>46000</v>
      </c>
      <c r="Q13" s="158"/>
    </row>
    <row r="14" spans="2:17" ht="15.75">
      <c r="B14" s="517"/>
      <c r="C14" s="410">
        <v>42244</v>
      </c>
      <c r="D14" s="243" t="s">
        <v>114</v>
      </c>
      <c r="E14" s="227" t="s">
        <v>50</v>
      </c>
      <c r="F14" s="276">
        <v>1</v>
      </c>
      <c r="G14" s="143">
        <v>46</v>
      </c>
      <c r="H14" s="244">
        <f t="shared" si="6"/>
        <v>46</v>
      </c>
      <c r="I14" s="245">
        <f t="shared" si="7"/>
        <v>23000</v>
      </c>
      <c r="J14" s="143">
        <v>200</v>
      </c>
      <c r="K14" s="221">
        <f>J14*H14</f>
        <v>9200</v>
      </c>
      <c r="L14" s="143">
        <v>5</v>
      </c>
      <c r="M14" s="502">
        <f t="shared" si="0"/>
        <v>50000</v>
      </c>
      <c r="N14" s="143"/>
      <c r="O14" s="49">
        <f t="shared" si="8"/>
        <v>0</v>
      </c>
      <c r="P14" s="50">
        <f t="shared" si="9"/>
        <v>82200</v>
      </c>
      <c r="Q14" s="158"/>
    </row>
    <row r="15" spans="2:17" ht="15.75">
      <c r="B15" s="409">
        <v>4</v>
      </c>
      <c r="C15" s="410">
        <v>42245</v>
      </c>
      <c r="D15" s="243" t="s">
        <v>114</v>
      </c>
      <c r="E15" s="227" t="s">
        <v>50</v>
      </c>
      <c r="F15" s="276">
        <v>1</v>
      </c>
      <c r="G15" s="143">
        <v>46</v>
      </c>
      <c r="H15" s="244">
        <f t="shared" si="6"/>
        <v>46</v>
      </c>
      <c r="I15" s="245">
        <f t="shared" si="7"/>
        <v>23000</v>
      </c>
      <c r="J15" s="143">
        <v>200</v>
      </c>
      <c r="K15" s="221">
        <f>J15*H15</f>
        <v>9200</v>
      </c>
      <c r="L15" s="143">
        <v>4</v>
      </c>
      <c r="M15" s="502">
        <f t="shared" si="0"/>
        <v>40000</v>
      </c>
      <c r="N15" s="143"/>
      <c r="O15" s="49">
        <f t="shared" si="8"/>
        <v>0</v>
      </c>
      <c r="P15" s="50">
        <f t="shared" si="9"/>
        <v>72200</v>
      </c>
      <c r="Q15" s="158"/>
    </row>
    <row r="16" spans="2:17" ht="15.75">
      <c r="B16" s="409">
        <v>5</v>
      </c>
      <c r="C16" s="394">
        <v>42246</v>
      </c>
      <c r="D16" s="243" t="s">
        <v>114</v>
      </c>
      <c r="E16" s="227" t="s">
        <v>50</v>
      </c>
      <c r="F16" s="276">
        <v>1</v>
      </c>
      <c r="G16" s="143">
        <v>46</v>
      </c>
      <c r="H16" s="244">
        <f t="shared" si="6"/>
        <v>46</v>
      </c>
      <c r="I16" s="245">
        <f t="shared" si="7"/>
        <v>23000</v>
      </c>
      <c r="J16" s="143">
        <v>200</v>
      </c>
      <c r="K16" s="221">
        <f>J16*H16</f>
        <v>9200</v>
      </c>
      <c r="L16" s="143">
        <v>7</v>
      </c>
      <c r="M16" s="502">
        <f t="shared" si="0"/>
        <v>70000</v>
      </c>
      <c r="N16" s="143"/>
      <c r="O16" s="49">
        <f t="shared" si="8"/>
        <v>0</v>
      </c>
      <c r="P16" s="50">
        <f t="shared" si="9"/>
        <v>102200</v>
      </c>
      <c r="Q16" s="158"/>
    </row>
    <row r="17" spans="2:17" ht="15.75">
      <c r="B17" s="409">
        <v>6</v>
      </c>
      <c r="C17" s="410">
        <v>42247</v>
      </c>
      <c r="D17" s="243" t="s">
        <v>114</v>
      </c>
      <c r="E17" s="227" t="s">
        <v>50</v>
      </c>
      <c r="F17" s="276">
        <v>1</v>
      </c>
      <c r="G17" s="143">
        <v>46</v>
      </c>
      <c r="H17" s="244">
        <f t="shared" si="6"/>
        <v>46</v>
      </c>
      <c r="I17" s="245">
        <f t="shared" si="7"/>
        <v>23000</v>
      </c>
      <c r="J17" s="143">
        <v>200</v>
      </c>
      <c r="K17" s="221">
        <f>J17*H17</f>
        <v>9200</v>
      </c>
      <c r="L17" s="143">
        <v>1</v>
      </c>
      <c r="M17" s="502">
        <f t="shared" si="0"/>
        <v>10000</v>
      </c>
      <c r="N17" s="143"/>
      <c r="O17" s="49">
        <f t="shared" si="8"/>
        <v>0</v>
      </c>
      <c r="P17" s="50">
        <f t="shared" si="9"/>
        <v>42200</v>
      </c>
      <c r="Q17" s="158"/>
    </row>
    <row r="18" spans="2:17" ht="15.75">
      <c r="B18" s="409">
        <v>7</v>
      </c>
      <c r="C18" s="410">
        <v>42248</v>
      </c>
      <c r="D18" s="243" t="s">
        <v>114</v>
      </c>
      <c r="E18" s="227" t="s">
        <v>50</v>
      </c>
      <c r="F18" s="276">
        <v>1</v>
      </c>
      <c r="G18" s="143">
        <v>46</v>
      </c>
      <c r="H18" s="244">
        <f t="shared" si="6"/>
        <v>46</v>
      </c>
      <c r="I18" s="245">
        <f t="shared" si="7"/>
        <v>23000</v>
      </c>
      <c r="J18" s="143">
        <v>200</v>
      </c>
      <c r="K18" s="221">
        <f>J18*H18</f>
        <v>9200</v>
      </c>
      <c r="L18" s="143"/>
      <c r="M18" s="502">
        <f t="shared" si="0"/>
        <v>0</v>
      </c>
      <c r="N18" s="143"/>
      <c r="O18" s="49">
        <f t="shared" si="8"/>
        <v>0</v>
      </c>
      <c r="P18" s="50">
        <f t="shared" si="9"/>
        <v>32200</v>
      </c>
      <c r="Q18" s="158"/>
    </row>
    <row r="19" spans="2:17" ht="15.75">
      <c r="B19" s="515">
        <v>8</v>
      </c>
      <c r="C19" s="410">
        <v>42249</v>
      </c>
      <c r="D19" s="243" t="s">
        <v>53</v>
      </c>
      <c r="E19" s="227" t="s">
        <v>50</v>
      </c>
      <c r="F19" s="276">
        <v>2</v>
      </c>
      <c r="G19" s="143">
        <v>46</v>
      </c>
      <c r="H19" s="244">
        <f t="shared" si="6"/>
        <v>92</v>
      </c>
      <c r="I19" s="245">
        <f t="shared" si="7"/>
        <v>46000</v>
      </c>
      <c r="J19" s="143"/>
      <c r="K19" s="221"/>
      <c r="L19" s="143"/>
      <c r="M19" s="502">
        <f t="shared" si="0"/>
        <v>0</v>
      </c>
      <c r="N19" s="143"/>
      <c r="O19" s="49">
        <f t="shared" si="8"/>
        <v>0</v>
      </c>
      <c r="P19" s="50">
        <f t="shared" si="9"/>
        <v>46000</v>
      </c>
      <c r="Q19" s="158"/>
    </row>
    <row r="20" spans="2:17" ht="15.75">
      <c r="B20" s="517"/>
      <c r="C20" s="410">
        <v>42249</v>
      </c>
      <c r="D20" s="236" t="s">
        <v>123</v>
      </c>
      <c r="E20" s="226" t="s">
        <v>51</v>
      </c>
      <c r="F20" s="225">
        <v>4</v>
      </c>
      <c r="G20" s="225"/>
      <c r="H20" s="244">
        <f t="shared" si="6"/>
        <v>0</v>
      </c>
      <c r="I20" s="245">
        <f t="shared" si="7"/>
        <v>0</v>
      </c>
      <c r="J20" s="225" t="s">
        <v>117</v>
      </c>
      <c r="K20" s="251">
        <v>35000</v>
      </c>
      <c r="L20" s="143">
        <v>5</v>
      </c>
      <c r="M20" s="502">
        <f t="shared" si="0"/>
        <v>50000</v>
      </c>
      <c r="N20" s="143">
        <v>1</v>
      </c>
      <c r="O20" s="49">
        <f t="shared" si="8"/>
        <v>15000</v>
      </c>
      <c r="P20" s="50">
        <f t="shared" si="9"/>
        <v>100000</v>
      </c>
      <c r="Q20" s="158"/>
    </row>
    <row r="21" spans="2:17" ht="15.75">
      <c r="B21" s="409">
        <v>9</v>
      </c>
      <c r="C21" s="410">
        <v>42250</v>
      </c>
      <c r="D21" s="243" t="s">
        <v>54</v>
      </c>
      <c r="E21" s="227" t="s">
        <v>50</v>
      </c>
      <c r="F21" s="276">
        <v>2</v>
      </c>
      <c r="G21" s="143">
        <v>46</v>
      </c>
      <c r="H21" s="244">
        <f t="shared" si="6"/>
        <v>92</v>
      </c>
      <c r="I21" s="245">
        <f t="shared" si="7"/>
        <v>46000</v>
      </c>
      <c r="J21" s="143"/>
      <c r="K21" s="221"/>
      <c r="L21" s="143"/>
      <c r="M21" s="502">
        <f t="shared" si="0"/>
        <v>0</v>
      </c>
      <c r="N21" s="143"/>
      <c r="O21" s="49">
        <f t="shared" si="8"/>
        <v>0</v>
      </c>
      <c r="P21" s="50">
        <f t="shared" si="9"/>
        <v>46000</v>
      </c>
      <c r="Q21" s="158"/>
    </row>
    <row r="22" spans="2:17" ht="15.75">
      <c r="B22" s="409">
        <v>10</v>
      </c>
      <c r="C22" s="410">
        <v>42251</v>
      </c>
      <c r="D22" s="243" t="s">
        <v>114</v>
      </c>
      <c r="E22" s="227" t="s">
        <v>50</v>
      </c>
      <c r="F22" s="276">
        <v>1</v>
      </c>
      <c r="G22" s="143">
        <v>46</v>
      </c>
      <c r="H22" s="244">
        <f t="shared" si="6"/>
        <v>46</v>
      </c>
      <c r="I22" s="245">
        <f t="shared" si="7"/>
        <v>23000</v>
      </c>
      <c r="J22" s="143">
        <v>200</v>
      </c>
      <c r="K22" s="221">
        <f>J22*H22</f>
        <v>9200</v>
      </c>
      <c r="L22" s="143">
        <v>6</v>
      </c>
      <c r="M22" s="502">
        <f t="shared" si="0"/>
        <v>60000</v>
      </c>
      <c r="N22" s="143">
        <v>4</v>
      </c>
      <c r="O22" s="49">
        <f t="shared" si="8"/>
        <v>60000</v>
      </c>
      <c r="P22" s="50">
        <f t="shared" si="9"/>
        <v>152200</v>
      </c>
      <c r="Q22" s="158"/>
    </row>
    <row r="23" spans="2:17" ht="15.75">
      <c r="B23" s="515">
        <v>11</v>
      </c>
      <c r="C23" s="410">
        <v>42252</v>
      </c>
      <c r="D23" s="243" t="s">
        <v>114</v>
      </c>
      <c r="E23" s="227" t="s">
        <v>50</v>
      </c>
      <c r="F23" s="276">
        <v>1</v>
      </c>
      <c r="G23" s="143">
        <v>46</v>
      </c>
      <c r="H23" s="244">
        <f t="shared" si="6"/>
        <v>46</v>
      </c>
      <c r="I23" s="245">
        <f t="shared" si="7"/>
        <v>23000</v>
      </c>
      <c r="J23" s="143">
        <v>200</v>
      </c>
      <c r="K23" s="221">
        <f>J23*H23</f>
        <v>9200</v>
      </c>
      <c r="L23" s="143"/>
      <c r="M23" s="502">
        <f t="shared" si="0"/>
        <v>0</v>
      </c>
      <c r="N23" s="143"/>
      <c r="O23" s="49">
        <f t="shared" si="8"/>
        <v>0</v>
      </c>
      <c r="P23" s="50">
        <f t="shared" si="9"/>
        <v>32200</v>
      </c>
      <c r="Q23" s="158"/>
    </row>
    <row r="24" spans="2:17" ht="15.75">
      <c r="B24" s="517"/>
      <c r="C24" s="410">
        <v>42252</v>
      </c>
      <c r="D24" s="236" t="s">
        <v>123</v>
      </c>
      <c r="E24" s="226" t="s">
        <v>51</v>
      </c>
      <c r="F24" s="225">
        <v>3</v>
      </c>
      <c r="G24" s="143"/>
      <c r="H24" s="244">
        <f t="shared" si="6"/>
        <v>0</v>
      </c>
      <c r="I24" s="245">
        <f t="shared" si="7"/>
        <v>0</v>
      </c>
      <c r="J24" s="225" t="s">
        <v>117</v>
      </c>
      <c r="K24" s="251">
        <v>35000</v>
      </c>
      <c r="L24" s="143">
        <v>7</v>
      </c>
      <c r="M24" s="502">
        <f t="shared" si="0"/>
        <v>70000</v>
      </c>
      <c r="N24" s="143"/>
      <c r="O24" s="49">
        <f t="shared" si="8"/>
        <v>0</v>
      </c>
      <c r="P24" s="50">
        <f t="shared" si="9"/>
        <v>105000</v>
      </c>
      <c r="Q24" s="158"/>
    </row>
    <row r="25" spans="2:17" ht="15.75">
      <c r="B25" s="515">
        <v>12</v>
      </c>
      <c r="C25" s="394">
        <v>42253</v>
      </c>
      <c r="D25" s="243" t="s">
        <v>54</v>
      </c>
      <c r="E25" s="227" t="s">
        <v>50</v>
      </c>
      <c r="F25" s="276">
        <v>2</v>
      </c>
      <c r="G25" s="143">
        <v>46</v>
      </c>
      <c r="H25" s="244">
        <f t="shared" si="6"/>
        <v>92</v>
      </c>
      <c r="I25" s="245">
        <f t="shared" si="7"/>
        <v>46000</v>
      </c>
      <c r="J25" s="143"/>
      <c r="K25" s="221"/>
      <c r="L25" s="143"/>
      <c r="M25" s="502">
        <f t="shared" si="0"/>
        <v>0</v>
      </c>
      <c r="N25" s="143"/>
      <c r="O25" s="49">
        <f t="shared" si="8"/>
        <v>0</v>
      </c>
      <c r="P25" s="50">
        <f t="shared" si="9"/>
        <v>46000</v>
      </c>
      <c r="Q25" s="158"/>
    </row>
    <row r="26" spans="2:17" ht="15.75">
      <c r="B26" s="517"/>
      <c r="C26" s="394">
        <v>42253</v>
      </c>
      <c r="D26" s="243" t="s">
        <v>125</v>
      </c>
      <c r="E26" s="227" t="s">
        <v>155</v>
      </c>
      <c r="F26" s="276">
        <v>1</v>
      </c>
      <c r="G26" s="143">
        <v>69</v>
      </c>
      <c r="H26" s="244">
        <f t="shared" si="6"/>
        <v>69</v>
      </c>
      <c r="I26" s="245">
        <f t="shared" si="7"/>
        <v>34500</v>
      </c>
      <c r="J26" s="143">
        <v>200</v>
      </c>
      <c r="K26" s="221">
        <f t="shared" ref="K26:K32" si="10">J26*H26</f>
        <v>13800</v>
      </c>
      <c r="L26" s="143">
        <v>9</v>
      </c>
      <c r="M26" s="502">
        <f t="shared" si="0"/>
        <v>90000</v>
      </c>
      <c r="N26" s="143"/>
      <c r="O26" s="49">
        <f t="shared" si="8"/>
        <v>0</v>
      </c>
      <c r="P26" s="50">
        <f t="shared" si="9"/>
        <v>138300</v>
      </c>
      <c r="Q26" s="158"/>
    </row>
    <row r="27" spans="2:17" ht="15.75">
      <c r="B27" s="409">
        <v>13</v>
      </c>
      <c r="C27" s="410">
        <v>42254</v>
      </c>
      <c r="D27" s="243" t="s">
        <v>114</v>
      </c>
      <c r="E27" s="227" t="s">
        <v>50</v>
      </c>
      <c r="F27" s="276">
        <v>1</v>
      </c>
      <c r="G27" s="143">
        <v>46</v>
      </c>
      <c r="H27" s="244">
        <f t="shared" si="6"/>
        <v>46</v>
      </c>
      <c r="I27" s="245">
        <f t="shared" si="7"/>
        <v>23000</v>
      </c>
      <c r="J27" s="143">
        <v>200</v>
      </c>
      <c r="K27" s="221">
        <f t="shared" si="10"/>
        <v>9200</v>
      </c>
      <c r="L27" s="143">
        <v>2</v>
      </c>
      <c r="M27" s="502">
        <f t="shared" si="0"/>
        <v>20000</v>
      </c>
      <c r="N27" s="143"/>
      <c r="O27" s="49">
        <f t="shared" si="8"/>
        <v>0</v>
      </c>
      <c r="P27" s="50">
        <f t="shared" si="9"/>
        <v>52200</v>
      </c>
      <c r="Q27" s="158"/>
    </row>
    <row r="28" spans="2:17" ht="15.75">
      <c r="B28" s="409">
        <v>14</v>
      </c>
      <c r="C28" s="410">
        <v>42255</v>
      </c>
      <c r="D28" s="243" t="s">
        <v>114</v>
      </c>
      <c r="E28" s="227" t="s">
        <v>50</v>
      </c>
      <c r="F28" s="276">
        <v>1</v>
      </c>
      <c r="G28" s="143">
        <v>46</v>
      </c>
      <c r="H28" s="244">
        <f t="shared" si="6"/>
        <v>46</v>
      </c>
      <c r="I28" s="245">
        <f t="shared" si="7"/>
        <v>23000</v>
      </c>
      <c r="J28" s="143">
        <v>200</v>
      </c>
      <c r="K28" s="221">
        <f t="shared" si="10"/>
        <v>9200</v>
      </c>
      <c r="L28" s="143">
        <v>6</v>
      </c>
      <c r="M28" s="502">
        <f t="shared" si="0"/>
        <v>60000</v>
      </c>
      <c r="N28" s="143"/>
      <c r="O28" s="49">
        <f t="shared" si="8"/>
        <v>0</v>
      </c>
      <c r="P28" s="50">
        <f t="shared" si="9"/>
        <v>92200</v>
      </c>
      <c r="Q28" s="158"/>
    </row>
    <row r="29" spans="2:17" ht="15.75">
      <c r="B29" s="409">
        <v>15</v>
      </c>
      <c r="C29" s="410">
        <v>42256</v>
      </c>
      <c r="D29" s="243" t="s">
        <v>114</v>
      </c>
      <c r="E29" s="227" t="s">
        <v>50</v>
      </c>
      <c r="F29" s="276">
        <v>1</v>
      </c>
      <c r="G29" s="143">
        <v>46</v>
      </c>
      <c r="H29" s="244">
        <f t="shared" si="6"/>
        <v>46</v>
      </c>
      <c r="I29" s="245">
        <f t="shared" si="7"/>
        <v>23000</v>
      </c>
      <c r="J29" s="143">
        <v>200</v>
      </c>
      <c r="K29" s="221">
        <f t="shared" si="10"/>
        <v>9200</v>
      </c>
      <c r="L29" s="143"/>
      <c r="M29" s="502">
        <f t="shared" si="0"/>
        <v>0</v>
      </c>
      <c r="N29" s="143"/>
      <c r="O29" s="49">
        <f t="shared" si="8"/>
        <v>0</v>
      </c>
      <c r="P29" s="50">
        <f t="shared" si="9"/>
        <v>32200</v>
      </c>
      <c r="Q29" s="158"/>
    </row>
    <row r="30" spans="2:17" ht="15.75">
      <c r="B30" s="409">
        <v>16</v>
      </c>
      <c r="C30" s="410">
        <v>42257</v>
      </c>
      <c r="D30" s="243" t="s">
        <v>114</v>
      </c>
      <c r="E30" s="227" t="s">
        <v>50</v>
      </c>
      <c r="F30" s="276">
        <v>1</v>
      </c>
      <c r="G30" s="143">
        <v>46</v>
      </c>
      <c r="H30" s="244">
        <f t="shared" si="6"/>
        <v>46</v>
      </c>
      <c r="I30" s="245">
        <f t="shared" si="7"/>
        <v>23000</v>
      </c>
      <c r="J30" s="143">
        <v>200</v>
      </c>
      <c r="K30" s="221">
        <f t="shared" si="10"/>
        <v>9200</v>
      </c>
      <c r="L30" s="143"/>
      <c r="M30" s="502">
        <f t="shared" si="0"/>
        <v>0</v>
      </c>
      <c r="N30" s="143"/>
      <c r="O30" s="49">
        <f t="shared" si="8"/>
        <v>0</v>
      </c>
      <c r="P30" s="50">
        <f t="shared" si="9"/>
        <v>32200</v>
      </c>
      <c r="Q30" s="158"/>
    </row>
    <row r="31" spans="2:17" ht="15.75">
      <c r="B31" s="409">
        <v>17</v>
      </c>
      <c r="C31" s="410">
        <v>42258</v>
      </c>
      <c r="D31" s="243" t="s">
        <v>114</v>
      </c>
      <c r="E31" s="227" t="s">
        <v>50</v>
      </c>
      <c r="F31" s="276">
        <v>2</v>
      </c>
      <c r="G31" s="143">
        <v>46</v>
      </c>
      <c r="H31" s="244">
        <f t="shared" si="6"/>
        <v>92</v>
      </c>
      <c r="I31" s="245">
        <f t="shared" si="7"/>
        <v>46000</v>
      </c>
      <c r="J31" s="143">
        <v>200</v>
      </c>
      <c r="K31" s="221">
        <f t="shared" si="10"/>
        <v>18400</v>
      </c>
      <c r="L31" s="143">
        <v>7</v>
      </c>
      <c r="M31" s="502">
        <f t="shared" si="0"/>
        <v>70000</v>
      </c>
      <c r="N31" s="143">
        <v>1</v>
      </c>
      <c r="O31" s="49">
        <f t="shared" si="8"/>
        <v>15000</v>
      </c>
      <c r="P31" s="50">
        <f t="shared" si="9"/>
        <v>149400</v>
      </c>
      <c r="Q31" s="158"/>
    </row>
    <row r="32" spans="2:17" ht="15.75">
      <c r="B32" s="409">
        <v>18</v>
      </c>
      <c r="C32" s="410">
        <v>42259</v>
      </c>
      <c r="D32" s="243" t="s">
        <v>114</v>
      </c>
      <c r="E32" s="227" t="s">
        <v>50</v>
      </c>
      <c r="F32" s="276">
        <v>1</v>
      </c>
      <c r="G32" s="143">
        <v>46</v>
      </c>
      <c r="H32" s="244">
        <f t="shared" si="6"/>
        <v>46</v>
      </c>
      <c r="I32" s="245">
        <f t="shared" si="7"/>
        <v>23000</v>
      </c>
      <c r="J32" s="143">
        <v>200</v>
      </c>
      <c r="K32" s="221">
        <f t="shared" si="10"/>
        <v>9200</v>
      </c>
      <c r="L32" s="143"/>
      <c r="M32" s="502">
        <f t="shared" si="0"/>
        <v>0</v>
      </c>
      <c r="N32" s="143"/>
      <c r="O32" s="49">
        <f t="shared" si="8"/>
        <v>0</v>
      </c>
      <c r="P32" s="50">
        <f t="shared" si="9"/>
        <v>32200</v>
      </c>
      <c r="Q32" s="158"/>
    </row>
    <row r="33" spans="2:17" ht="15.75">
      <c r="B33" s="515">
        <v>19</v>
      </c>
      <c r="C33" s="394">
        <v>42260</v>
      </c>
      <c r="D33" s="243" t="s">
        <v>125</v>
      </c>
      <c r="E33" s="227" t="s">
        <v>155</v>
      </c>
      <c r="F33" s="276">
        <v>1</v>
      </c>
      <c r="G33" s="143">
        <v>69</v>
      </c>
      <c r="H33" s="244">
        <f t="shared" si="6"/>
        <v>69</v>
      </c>
      <c r="I33" s="245">
        <f t="shared" si="7"/>
        <v>34500</v>
      </c>
      <c r="J33" s="143">
        <v>200</v>
      </c>
      <c r="K33" s="221">
        <f t="shared" ref="K33:K34" si="11">J33*H33</f>
        <v>13800</v>
      </c>
      <c r="L33" s="143">
        <v>13</v>
      </c>
      <c r="M33" s="502">
        <f t="shared" si="0"/>
        <v>130000</v>
      </c>
      <c r="N33" s="143">
        <v>2</v>
      </c>
      <c r="O33" s="49">
        <f t="shared" si="8"/>
        <v>30000</v>
      </c>
      <c r="P33" s="50">
        <f t="shared" si="9"/>
        <v>208300</v>
      </c>
      <c r="Q33" s="158"/>
    </row>
    <row r="34" spans="2:17" ht="15.75">
      <c r="B34" s="517"/>
      <c r="C34" s="394">
        <v>42260</v>
      </c>
      <c r="D34" s="243" t="s">
        <v>114</v>
      </c>
      <c r="E34" s="227" t="s">
        <v>50</v>
      </c>
      <c r="F34" s="276">
        <v>1</v>
      </c>
      <c r="G34" s="143">
        <v>46</v>
      </c>
      <c r="H34" s="244">
        <f t="shared" si="6"/>
        <v>46</v>
      </c>
      <c r="I34" s="245">
        <f t="shared" si="7"/>
        <v>23000</v>
      </c>
      <c r="J34" s="143">
        <v>200</v>
      </c>
      <c r="K34" s="221">
        <f t="shared" si="11"/>
        <v>9200</v>
      </c>
      <c r="L34" s="143"/>
      <c r="M34" s="502">
        <f t="shared" si="0"/>
        <v>0</v>
      </c>
      <c r="N34" s="143"/>
      <c r="O34" s="49">
        <f t="shared" si="8"/>
        <v>0</v>
      </c>
      <c r="P34" s="50">
        <f t="shared" si="9"/>
        <v>32200</v>
      </c>
      <c r="Q34" s="158"/>
    </row>
    <row r="35" spans="2:17" ht="15.75">
      <c r="B35" s="515">
        <v>20</v>
      </c>
      <c r="C35" s="410">
        <v>42261</v>
      </c>
      <c r="D35" s="243" t="s">
        <v>114</v>
      </c>
      <c r="E35" s="227" t="s">
        <v>50</v>
      </c>
      <c r="F35" s="276">
        <v>1</v>
      </c>
      <c r="G35" s="143">
        <v>46</v>
      </c>
      <c r="H35" s="244">
        <f t="shared" si="6"/>
        <v>46</v>
      </c>
      <c r="I35" s="245">
        <f t="shared" si="7"/>
        <v>23000</v>
      </c>
      <c r="J35" s="143">
        <v>200</v>
      </c>
      <c r="K35" s="221">
        <f>J35*H35</f>
        <v>9200</v>
      </c>
      <c r="L35" s="143">
        <v>3</v>
      </c>
      <c r="M35" s="502">
        <f t="shared" si="0"/>
        <v>30000</v>
      </c>
      <c r="N35" s="143"/>
      <c r="O35" s="49">
        <f t="shared" si="8"/>
        <v>0</v>
      </c>
      <c r="P35" s="50">
        <f t="shared" si="9"/>
        <v>62200</v>
      </c>
      <c r="Q35" s="158"/>
    </row>
    <row r="36" spans="2:17" ht="15.75">
      <c r="B36" s="517"/>
      <c r="C36" s="410">
        <v>42261</v>
      </c>
      <c r="D36" s="243" t="s">
        <v>53</v>
      </c>
      <c r="E36" s="227" t="s">
        <v>50</v>
      </c>
      <c r="F36" s="276">
        <v>2</v>
      </c>
      <c r="G36" s="143">
        <v>46</v>
      </c>
      <c r="H36" s="244">
        <f t="shared" si="6"/>
        <v>92</v>
      </c>
      <c r="I36" s="245">
        <f t="shared" si="7"/>
        <v>46000</v>
      </c>
      <c r="J36" s="143"/>
      <c r="K36" s="221"/>
      <c r="L36" s="143"/>
      <c r="M36" s="502">
        <f t="shared" si="0"/>
        <v>0</v>
      </c>
      <c r="N36" s="143">
        <v>1</v>
      </c>
      <c r="O36" s="49">
        <f t="shared" si="8"/>
        <v>15000</v>
      </c>
      <c r="P36" s="50">
        <f t="shared" si="9"/>
        <v>61000</v>
      </c>
      <c r="Q36" s="158"/>
    </row>
    <row r="37" spans="2:17" ht="15.75">
      <c r="B37" s="515">
        <v>21</v>
      </c>
      <c r="C37" s="410">
        <v>42262</v>
      </c>
      <c r="D37" s="243" t="s">
        <v>114</v>
      </c>
      <c r="E37" s="227" t="s">
        <v>50</v>
      </c>
      <c r="F37" s="276">
        <v>1</v>
      </c>
      <c r="G37" s="143">
        <v>46</v>
      </c>
      <c r="H37" s="244">
        <f t="shared" si="6"/>
        <v>46</v>
      </c>
      <c r="I37" s="245">
        <f t="shared" si="7"/>
        <v>23000</v>
      </c>
      <c r="J37" s="143">
        <v>200</v>
      </c>
      <c r="K37" s="221">
        <f t="shared" ref="K37:K38" si="12">J37*H37</f>
        <v>9200</v>
      </c>
      <c r="L37" s="143">
        <v>9</v>
      </c>
      <c r="M37" s="502">
        <f t="shared" si="0"/>
        <v>90000</v>
      </c>
      <c r="N37" s="143">
        <v>1</v>
      </c>
      <c r="O37" s="49">
        <f t="shared" si="8"/>
        <v>15000</v>
      </c>
      <c r="P37" s="50">
        <f t="shared" si="9"/>
        <v>137200</v>
      </c>
      <c r="Q37" s="158"/>
    </row>
    <row r="38" spans="2:17" ht="15.75">
      <c r="B38" s="517"/>
      <c r="C38" s="410">
        <v>42262</v>
      </c>
      <c r="D38" s="243" t="s">
        <v>125</v>
      </c>
      <c r="E38" s="227" t="s">
        <v>155</v>
      </c>
      <c r="F38" s="276">
        <v>1</v>
      </c>
      <c r="G38" s="143">
        <v>69</v>
      </c>
      <c r="H38" s="244">
        <f t="shared" si="6"/>
        <v>69</v>
      </c>
      <c r="I38" s="245">
        <f t="shared" si="7"/>
        <v>34500</v>
      </c>
      <c r="J38" s="143">
        <v>200</v>
      </c>
      <c r="K38" s="221">
        <f t="shared" si="12"/>
        <v>13800</v>
      </c>
      <c r="L38" s="143"/>
      <c r="M38" s="502">
        <f t="shared" si="0"/>
        <v>0</v>
      </c>
      <c r="N38" s="143"/>
      <c r="O38" s="49">
        <f t="shared" si="8"/>
        <v>0</v>
      </c>
      <c r="P38" s="50">
        <f t="shared" si="9"/>
        <v>48300</v>
      </c>
      <c r="Q38" s="158"/>
    </row>
    <row r="39" spans="2:17" ht="15.75">
      <c r="B39" s="409">
        <v>22</v>
      </c>
      <c r="C39" s="410">
        <v>42263</v>
      </c>
      <c r="D39" s="243" t="s">
        <v>114</v>
      </c>
      <c r="E39" s="227" t="s">
        <v>50</v>
      </c>
      <c r="F39" s="276">
        <v>1</v>
      </c>
      <c r="G39" s="143">
        <v>46</v>
      </c>
      <c r="H39" s="244">
        <f t="shared" si="6"/>
        <v>46</v>
      </c>
      <c r="I39" s="245">
        <f t="shared" si="7"/>
        <v>23000</v>
      </c>
      <c r="J39" s="143">
        <v>200</v>
      </c>
      <c r="K39" s="221">
        <f t="shared" ref="K39" si="13">J39*H39</f>
        <v>9200</v>
      </c>
      <c r="L39" s="143">
        <v>6</v>
      </c>
      <c r="M39" s="502">
        <f t="shared" si="0"/>
        <v>60000</v>
      </c>
      <c r="N39" s="143">
        <v>1</v>
      </c>
      <c r="O39" s="49">
        <f t="shared" si="8"/>
        <v>15000</v>
      </c>
      <c r="P39" s="50">
        <f t="shared" si="9"/>
        <v>107200</v>
      </c>
      <c r="Q39" s="158"/>
    </row>
    <row r="40" spans="2:17" ht="15.75">
      <c r="B40" s="515">
        <v>23</v>
      </c>
      <c r="C40" s="410">
        <v>42264</v>
      </c>
      <c r="D40" s="243" t="s">
        <v>53</v>
      </c>
      <c r="E40" s="227" t="s">
        <v>50</v>
      </c>
      <c r="F40" s="276">
        <v>2</v>
      </c>
      <c r="G40" s="143">
        <v>46</v>
      </c>
      <c r="H40" s="244">
        <f t="shared" si="6"/>
        <v>92</v>
      </c>
      <c r="I40" s="245">
        <f t="shared" si="7"/>
        <v>46000</v>
      </c>
      <c r="J40" s="143"/>
      <c r="K40" s="221"/>
      <c r="L40" s="143">
        <v>7</v>
      </c>
      <c r="M40" s="502">
        <f t="shared" si="0"/>
        <v>70000</v>
      </c>
      <c r="N40" s="143"/>
      <c r="O40" s="49">
        <f t="shared" si="8"/>
        <v>0</v>
      </c>
      <c r="P40" s="50">
        <f t="shared" si="9"/>
        <v>116000</v>
      </c>
      <c r="Q40" s="158"/>
    </row>
    <row r="41" spans="2:17" ht="15.75">
      <c r="B41" s="517"/>
      <c r="C41" s="410">
        <v>42264</v>
      </c>
      <c r="D41" s="243" t="s">
        <v>125</v>
      </c>
      <c r="E41" s="227" t="s">
        <v>155</v>
      </c>
      <c r="F41" s="276">
        <v>1</v>
      </c>
      <c r="G41" s="143">
        <v>69</v>
      </c>
      <c r="H41" s="244">
        <f t="shared" si="6"/>
        <v>69</v>
      </c>
      <c r="I41" s="245">
        <f t="shared" si="7"/>
        <v>34500</v>
      </c>
      <c r="J41" s="143">
        <v>200</v>
      </c>
      <c r="K41" s="221">
        <f t="shared" ref="K41" si="14">J41*H41</f>
        <v>13800</v>
      </c>
      <c r="L41" s="143"/>
      <c r="M41" s="502">
        <f t="shared" si="0"/>
        <v>0</v>
      </c>
      <c r="N41" s="143">
        <v>5</v>
      </c>
      <c r="O41" s="49">
        <f t="shared" si="8"/>
        <v>75000</v>
      </c>
      <c r="P41" s="50">
        <f t="shared" si="9"/>
        <v>123300</v>
      </c>
      <c r="Q41" s="158"/>
    </row>
    <row r="42" spans="2:17" ht="15.75">
      <c r="B42" s="515">
        <v>24</v>
      </c>
      <c r="C42" s="410">
        <v>42265</v>
      </c>
      <c r="D42" s="243" t="s">
        <v>114</v>
      </c>
      <c r="E42" s="227" t="s">
        <v>50</v>
      </c>
      <c r="F42" s="276">
        <v>1</v>
      </c>
      <c r="G42" s="143">
        <v>46</v>
      </c>
      <c r="H42" s="244">
        <f t="shared" si="6"/>
        <v>46</v>
      </c>
      <c r="I42" s="245">
        <f t="shared" si="7"/>
        <v>23000</v>
      </c>
      <c r="J42" s="143">
        <v>200</v>
      </c>
      <c r="K42" s="221">
        <f t="shared" ref="K42" si="15">J42*H42</f>
        <v>9200</v>
      </c>
      <c r="L42" s="143">
        <v>7</v>
      </c>
      <c r="M42" s="502">
        <f t="shared" si="0"/>
        <v>70000</v>
      </c>
      <c r="N42" s="143"/>
      <c r="O42" s="49">
        <f t="shared" si="8"/>
        <v>0</v>
      </c>
      <c r="P42" s="50">
        <f t="shared" si="9"/>
        <v>102200</v>
      </c>
      <c r="Q42" s="158"/>
    </row>
    <row r="43" spans="2:17" ht="15.75">
      <c r="B43" s="517"/>
      <c r="C43" s="410">
        <v>42265</v>
      </c>
      <c r="D43" s="243" t="s">
        <v>53</v>
      </c>
      <c r="E43" s="227" t="s">
        <v>50</v>
      </c>
      <c r="F43" s="276">
        <v>2</v>
      </c>
      <c r="G43" s="143">
        <v>46</v>
      </c>
      <c r="H43" s="244">
        <f t="shared" si="6"/>
        <v>92</v>
      </c>
      <c r="I43" s="245">
        <f t="shared" si="7"/>
        <v>46000</v>
      </c>
      <c r="J43" s="143"/>
      <c r="K43" s="221"/>
      <c r="L43" s="143"/>
      <c r="M43" s="502">
        <f t="shared" si="0"/>
        <v>0</v>
      </c>
      <c r="N43" s="143"/>
      <c r="O43" s="49">
        <f t="shared" si="8"/>
        <v>0</v>
      </c>
      <c r="P43" s="50">
        <f t="shared" si="9"/>
        <v>46000</v>
      </c>
      <c r="Q43" s="158"/>
    </row>
    <row r="44" spans="2:17" ht="15.75">
      <c r="B44" s="515">
        <v>25</v>
      </c>
      <c r="C44" s="410">
        <v>42266</v>
      </c>
      <c r="D44" s="243" t="s">
        <v>53</v>
      </c>
      <c r="E44" s="227" t="s">
        <v>50</v>
      </c>
      <c r="F44" s="276">
        <v>2</v>
      </c>
      <c r="G44" s="143">
        <v>46</v>
      </c>
      <c r="H44" s="244">
        <f t="shared" si="6"/>
        <v>92</v>
      </c>
      <c r="I44" s="245">
        <f t="shared" si="7"/>
        <v>46000</v>
      </c>
      <c r="J44" s="143"/>
      <c r="K44" s="221"/>
      <c r="L44" s="143">
        <v>7</v>
      </c>
      <c r="M44" s="502">
        <f t="shared" si="0"/>
        <v>70000</v>
      </c>
      <c r="N44" s="143"/>
      <c r="O44" s="49">
        <f t="shared" si="8"/>
        <v>0</v>
      </c>
      <c r="P44" s="50">
        <f t="shared" si="9"/>
        <v>116000</v>
      </c>
      <c r="Q44" s="158"/>
    </row>
    <row r="45" spans="2:17" ht="15.75">
      <c r="B45" s="517"/>
      <c r="C45" s="410">
        <v>42266</v>
      </c>
      <c r="D45" s="243" t="s">
        <v>125</v>
      </c>
      <c r="E45" s="227" t="s">
        <v>155</v>
      </c>
      <c r="F45" s="276">
        <v>1</v>
      </c>
      <c r="G45" s="143">
        <v>69</v>
      </c>
      <c r="H45" s="244">
        <f t="shared" si="6"/>
        <v>69</v>
      </c>
      <c r="I45" s="245">
        <f t="shared" si="7"/>
        <v>34500</v>
      </c>
      <c r="J45" s="143">
        <v>200</v>
      </c>
      <c r="K45" s="221">
        <f t="shared" ref="K45" si="16">J45*H45</f>
        <v>13800</v>
      </c>
      <c r="L45" s="143"/>
      <c r="M45" s="502">
        <f t="shared" si="0"/>
        <v>0</v>
      </c>
      <c r="N45" s="143">
        <v>5</v>
      </c>
      <c r="O45" s="49">
        <f t="shared" si="8"/>
        <v>75000</v>
      </c>
      <c r="P45" s="50">
        <f t="shared" si="9"/>
        <v>123300</v>
      </c>
      <c r="Q45" s="158"/>
    </row>
    <row r="46" spans="2:17" ht="15.75">
      <c r="B46" s="515">
        <v>26</v>
      </c>
      <c r="C46" s="394">
        <v>42267</v>
      </c>
      <c r="D46" s="236" t="s">
        <v>230</v>
      </c>
      <c r="E46" s="227" t="s">
        <v>51</v>
      </c>
      <c r="F46" s="143">
        <v>1</v>
      </c>
      <c r="G46" s="143"/>
      <c r="H46" s="244">
        <f t="shared" si="6"/>
        <v>0</v>
      </c>
      <c r="I46" s="245">
        <f t="shared" si="7"/>
        <v>0</v>
      </c>
      <c r="J46" s="143"/>
      <c r="K46" s="221"/>
      <c r="L46" s="143">
        <v>4</v>
      </c>
      <c r="M46" s="502">
        <f t="shared" si="0"/>
        <v>40000</v>
      </c>
      <c r="N46" s="143"/>
      <c r="O46" s="49">
        <f t="shared" si="8"/>
        <v>0</v>
      </c>
      <c r="P46" s="50">
        <f t="shared" si="9"/>
        <v>40000</v>
      </c>
      <c r="Q46" s="158"/>
    </row>
    <row r="47" spans="2:17" ht="15.75">
      <c r="B47" s="517"/>
      <c r="C47" s="394">
        <v>42267</v>
      </c>
      <c r="D47" s="236" t="s">
        <v>231</v>
      </c>
      <c r="E47" s="227" t="s">
        <v>51</v>
      </c>
      <c r="F47" s="143">
        <v>1</v>
      </c>
      <c r="G47" s="143">
        <v>150</v>
      </c>
      <c r="H47" s="244">
        <f t="shared" si="6"/>
        <v>150</v>
      </c>
      <c r="I47" s="245">
        <f t="shared" si="7"/>
        <v>75000</v>
      </c>
      <c r="J47" s="143"/>
      <c r="K47" s="221"/>
      <c r="L47" s="143">
        <v>7</v>
      </c>
      <c r="M47" s="502">
        <f t="shared" si="0"/>
        <v>70000</v>
      </c>
      <c r="N47" s="143"/>
      <c r="O47" s="49">
        <f t="shared" si="8"/>
        <v>0</v>
      </c>
      <c r="P47" s="50">
        <f t="shared" si="9"/>
        <v>145000</v>
      </c>
      <c r="Q47" s="158"/>
    </row>
    <row r="48" spans="2:17" ht="15.75">
      <c r="B48" s="409">
        <v>27</v>
      </c>
      <c r="C48" s="410">
        <v>42268</v>
      </c>
      <c r="D48" s="243" t="s">
        <v>114</v>
      </c>
      <c r="E48" s="227" t="s">
        <v>50</v>
      </c>
      <c r="F48" s="276">
        <v>1</v>
      </c>
      <c r="G48" s="143">
        <v>46</v>
      </c>
      <c r="H48" s="244">
        <f t="shared" si="6"/>
        <v>46</v>
      </c>
      <c r="I48" s="245">
        <f t="shared" si="7"/>
        <v>23000</v>
      </c>
      <c r="J48" s="143">
        <v>200</v>
      </c>
      <c r="K48" s="221">
        <f t="shared" ref="K48" si="17">J48*H48</f>
        <v>9200</v>
      </c>
      <c r="L48" s="143">
        <v>5</v>
      </c>
      <c r="M48" s="502">
        <f t="shared" si="0"/>
        <v>50000</v>
      </c>
      <c r="N48" s="143"/>
      <c r="O48" s="49">
        <f t="shared" si="8"/>
        <v>0</v>
      </c>
      <c r="P48" s="50">
        <f t="shared" si="9"/>
        <v>82200</v>
      </c>
      <c r="Q48" s="158"/>
    </row>
    <row r="49" spans="2:17" s="224" customFormat="1" ht="15.75">
      <c r="B49" s="409">
        <v>28</v>
      </c>
      <c r="C49" s="410">
        <v>42269</v>
      </c>
      <c r="D49" s="504" t="s">
        <v>52</v>
      </c>
      <c r="E49" s="505" t="s">
        <v>51</v>
      </c>
      <c r="F49" s="143"/>
      <c r="G49" s="143"/>
      <c r="H49" s="244">
        <f t="shared" si="6"/>
        <v>0</v>
      </c>
      <c r="I49" s="245">
        <f t="shared" si="7"/>
        <v>0</v>
      </c>
      <c r="J49" s="143"/>
      <c r="K49" s="221"/>
      <c r="L49" s="143"/>
      <c r="M49" s="502">
        <f t="shared" si="0"/>
        <v>0</v>
      </c>
      <c r="N49" s="143"/>
      <c r="O49" s="49">
        <f t="shared" si="8"/>
        <v>0</v>
      </c>
      <c r="P49" s="50">
        <f t="shared" si="9"/>
        <v>0</v>
      </c>
      <c r="Q49" s="240"/>
    </row>
    <row r="50" spans="2:17" s="224" customFormat="1" ht="15.75">
      <c r="B50" s="409">
        <v>29</v>
      </c>
      <c r="C50" s="410">
        <v>42270</v>
      </c>
      <c r="D50" s="236" t="s">
        <v>114</v>
      </c>
      <c r="E50" s="226" t="s">
        <v>50</v>
      </c>
      <c r="F50" s="143">
        <v>1</v>
      </c>
      <c r="G50" s="143">
        <v>46</v>
      </c>
      <c r="H50" s="244">
        <f t="shared" si="6"/>
        <v>46</v>
      </c>
      <c r="I50" s="245">
        <f t="shared" si="7"/>
        <v>23000</v>
      </c>
      <c r="J50" s="143">
        <v>200</v>
      </c>
      <c r="K50" s="221">
        <f>J50*H50</f>
        <v>9200</v>
      </c>
      <c r="L50" s="143">
        <v>3</v>
      </c>
      <c r="M50" s="502">
        <f t="shared" si="0"/>
        <v>30000</v>
      </c>
      <c r="N50" s="143"/>
      <c r="O50" s="49">
        <f t="shared" si="8"/>
        <v>0</v>
      </c>
      <c r="P50" s="50">
        <f t="shared" si="9"/>
        <v>62200</v>
      </c>
      <c r="Q50" s="240"/>
    </row>
    <row r="51" spans="2:17" ht="15.75">
      <c r="B51" s="409">
        <v>30</v>
      </c>
      <c r="C51" s="413">
        <v>42271</v>
      </c>
      <c r="D51" s="231" t="s">
        <v>206</v>
      </c>
      <c r="E51" s="227"/>
      <c r="F51" s="143"/>
      <c r="G51" s="143"/>
      <c r="H51" s="244">
        <f t="shared" si="6"/>
        <v>0</v>
      </c>
      <c r="I51" s="245">
        <f t="shared" si="7"/>
        <v>0</v>
      </c>
      <c r="J51" s="143"/>
      <c r="K51" s="221"/>
      <c r="L51" s="143"/>
      <c r="M51" s="502">
        <f t="shared" si="0"/>
        <v>0</v>
      </c>
      <c r="N51" s="143"/>
      <c r="O51" s="49">
        <f t="shared" si="8"/>
        <v>0</v>
      </c>
      <c r="P51" s="50">
        <f t="shared" si="9"/>
        <v>0</v>
      </c>
      <c r="Q51" s="158"/>
    </row>
    <row r="52" spans="2:17" ht="16.5" thickBot="1">
      <c r="B52" s="414">
        <v>31</v>
      </c>
      <c r="C52" s="415">
        <v>42272</v>
      </c>
      <c r="D52" s="484" t="s">
        <v>206</v>
      </c>
      <c r="E52" s="248"/>
      <c r="F52" s="247"/>
      <c r="G52" s="247"/>
      <c r="H52" s="264">
        <f t="shared" ref="H52" si="18">F52*G52</f>
        <v>0</v>
      </c>
      <c r="I52" s="265">
        <f t="shared" ref="I52" si="19">H52*500</f>
        <v>0</v>
      </c>
      <c r="J52" s="247"/>
      <c r="K52" s="270"/>
      <c r="L52" s="247"/>
      <c r="M52" s="503">
        <f t="shared" si="0"/>
        <v>0</v>
      </c>
      <c r="N52" s="247"/>
      <c r="O52" s="187">
        <f t="shared" si="1"/>
        <v>0</v>
      </c>
      <c r="P52" s="188">
        <f t="shared" si="2"/>
        <v>0</v>
      </c>
      <c r="Q52" s="163"/>
    </row>
    <row r="53" spans="2:17" ht="15.75" thickTop="1"/>
  </sheetData>
  <mergeCells count="17">
    <mergeCell ref="B1:Q1"/>
    <mergeCell ref="B2:D2"/>
    <mergeCell ref="B3:D3"/>
    <mergeCell ref="B4:D4"/>
    <mergeCell ref="B9:B10"/>
    <mergeCell ref="B11:B12"/>
    <mergeCell ref="B13:B14"/>
    <mergeCell ref="B19:B20"/>
    <mergeCell ref="B23:B24"/>
    <mergeCell ref="B25:B26"/>
    <mergeCell ref="B44:B45"/>
    <mergeCell ref="B46:B47"/>
    <mergeCell ref="B33:B34"/>
    <mergeCell ref="B35:B36"/>
    <mergeCell ref="B37:B38"/>
    <mergeCell ref="B40:B41"/>
    <mergeCell ref="B42:B43"/>
  </mergeCells>
  <printOptions horizontalCentered="1"/>
  <pageMargins left="0.2" right="0.2" top="0" bottom="0.25" header="0.3" footer="0.3"/>
  <pageSetup paperSize="9" scale="70" orientation="landscape" horizontalDpi="4294967293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92D050"/>
  </sheetPr>
  <dimension ref="B1:Q51"/>
  <sheetViews>
    <sheetView workbookViewId="0">
      <selection activeCell="P8" sqref="P8"/>
    </sheetView>
  </sheetViews>
  <sheetFormatPr defaultRowHeight="15"/>
  <cols>
    <col min="2" max="2" width="3.5703125" customWidth="1"/>
    <col min="4" max="4" width="40.140625" customWidth="1"/>
    <col min="6" max="6" width="6.5703125" customWidth="1"/>
    <col min="7" max="7" width="8.5703125" customWidth="1"/>
    <col min="8" max="8" width="8.85546875" customWidth="1"/>
    <col min="9" max="9" width="13.42578125" customWidth="1"/>
    <col min="10" max="10" width="11.28515625" customWidth="1"/>
    <col min="11" max="11" width="13.7109375" customWidth="1"/>
    <col min="12" max="12" width="6.7109375" customWidth="1"/>
    <col min="13" max="13" width="12.7109375" customWidth="1"/>
    <col min="14" max="14" width="7.28515625" customWidth="1"/>
    <col min="15" max="15" width="12.140625" customWidth="1"/>
    <col min="16" max="16" width="14.140625" customWidth="1"/>
    <col min="17" max="17" width="9.85546875" customWidth="1"/>
  </cols>
  <sheetData>
    <row r="1" spans="2:17">
      <c r="B1" s="535" t="s">
        <v>14</v>
      </c>
      <c r="C1" s="535"/>
      <c r="D1" s="536"/>
      <c r="E1" s="535"/>
      <c r="F1" s="535"/>
      <c r="G1" s="536"/>
      <c r="H1" s="536"/>
      <c r="I1" s="537"/>
      <c r="J1" s="535"/>
      <c r="K1" s="535"/>
      <c r="L1" s="535"/>
      <c r="M1" s="537"/>
      <c r="N1" s="535"/>
      <c r="O1" s="537"/>
      <c r="P1" s="537"/>
      <c r="Q1" s="535"/>
    </row>
    <row r="2" spans="2:17">
      <c r="B2" s="538" t="s">
        <v>35</v>
      </c>
      <c r="C2" s="538"/>
      <c r="D2" s="539"/>
      <c r="E2" s="51"/>
      <c r="F2" s="51"/>
      <c r="G2" s="52"/>
      <c r="H2" s="52"/>
      <c r="I2" s="53"/>
      <c r="J2" s="51"/>
      <c r="K2" s="53"/>
      <c r="L2" s="52"/>
      <c r="M2" s="53"/>
      <c r="N2" s="52"/>
      <c r="O2" s="53"/>
      <c r="P2" s="53"/>
      <c r="Q2" s="51"/>
    </row>
    <row r="3" spans="2:17">
      <c r="B3" s="538" t="s">
        <v>41</v>
      </c>
      <c r="C3" s="538"/>
      <c r="D3" s="539"/>
      <c r="E3" s="51"/>
      <c r="F3" s="51"/>
      <c r="G3" s="52"/>
      <c r="H3" s="52"/>
      <c r="I3" s="53"/>
      <c r="J3" s="51"/>
      <c r="K3" s="53"/>
      <c r="L3" s="52"/>
      <c r="M3" s="53"/>
      <c r="N3" s="52"/>
      <c r="O3" s="53"/>
      <c r="P3" s="53"/>
      <c r="Q3" s="51"/>
    </row>
    <row r="4" spans="2:17">
      <c r="B4" s="538" t="s">
        <v>17</v>
      </c>
      <c r="C4" s="538"/>
      <c r="D4" s="539"/>
      <c r="E4" s="51"/>
      <c r="F4" s="51"/>
      <c r="G4" s="52"/>
      <c r="H4" s="52"/>
      <c r="I4" s="53"/>
      <c r="J4" s="51"/>
      <c r="K4" s="53"/>
      <c r="L4" s="52"/>
      <c r="M4" s="53"/>
      <c r="N4" s="52"/>
      <c r="O4" s="53"/>
      <c r="P4" s="53"/>
      <c r="Q4" s="51"/>
    </row>
    <row r="5" spans="2:17" ht="15.75" thickBot="1">
      <c r="B5" s="360" t="s">
        <v>71</v>
      </c>
      <c r="C5" s="361"/>
      <c r="D5" s="304" t="s">
        <v>110</v>
      </c>
      <c r="E5" s="51"/>
      <c r="F5" s="51"/>
      <c r="G5" s="52"/>
      <c r="H5" s="52"/>
      <c r="I5" s="53"/>
      <c r="J5" s="54"/>
      <c r="K5" s="55"/>
      <c r="L5" s="52"/>
      <c r="M5" s="53"/>
      <c r="N5" s="52"/>
      <c r="O5" s="53"/>
      <c r="P5" s="56"/>
      <c r="Q5" s="56"/>
    </row>
    <row r="6" spans="2:17" ht="34.5" thickBot="1">
      <c r="B6" s="57" t="s">
        <v>1</v>
      </c>
      <c r="C6" s="57" t="s">
        <v>2</v>
      </c>
      <c r="D6" s="58" t="s">
        <v>3</v>
      </c>
      <c r="E6" s="57" t="s">
        <v>4</v>
      </c>
      <c r="F6" s="57" t="s">
        <v>18</v>
      </c>
      <c r="G6" s="59" t="s">
        <v>19</v>
      </c>
      <c r="H6" s="59" t="s">
        <v>20</v>
      </c>
      <c r="I6" s="60" t="s">
        <v>8</v>
      </c>
      <c r="J6" s="57" t="s">
        <v>9</v>
      </c>
      <c r="K6" s="60" t="s">
        <v>10</v>
      </c>
      <c r="L6" s="59" t="s">
        <v>21</v>
      </c>
      <c r="M6" s="60" t="s">
        <v>22</v>
      </c>
      <c r="N6" s="59" t="s">
        <v>23</v>
      </c>
      <c r="O6" s="60" t="s">
        <v>24</v>
      </c>
      <c r="P6" s="60" t="s">
        <v>11</v>
      </c>
      <c r="Q6" s="57" t="s">
        <v>12</v>
      </c>
    </row>
    <row r="7" spans="2:17" ht="15.75" thickBot="1">
      <c r="B7" s="61">
        <v>1</v>
      </c>
      <c r="C7" s="61">
        <v>2</v>
      </c>
      <c r="D7" s="62">
        <v>3</v>
      </c>
      <c r="E7" s="61">
        <v>4</v>
      </c>
      <c r="F7" s="61">
        <v>5</v>
      </c>
      <c r="G7" s="62">
        <v>6</v>
      </c>
      <c r="H7" s="62" t="s">
        <v>26</v>
      </c>
      <c r="I7" s="63" t="s">
        <v>44</v>
      </c>
      <c r="J7" s="61">
        <v>9</v>
      </c>
      <c r="K7" s="62">
        <v>10</v>
      </c>
      <c r="L7" s="62">
        <v>11</v>
      </c>
      <c r="M7" s="63" t="s">
        <v>27</v>
      </c>
      <c r="N7" s="62">
        <v>13</v>
      </c>
      <c r="O7" s="63" t="s">
        <v>28</v>
      </c>
      <c r="P7" s="63" t="s">
        <v>29</v>
      </c>
      <c r="Q7" s="61">
        <v>17</v>
      </c>
    </row>
    <row r="8" spans="2:17" ht="16.5" thickBot="1">
      <c r="B8" s="189"/>
      <c r="C8" s="189"/>
      <c r="D8" s="190"/>
      <c r="E8" s="189"/>
      <c r="F8" s="444">
        <f>SUBTOTAL(9,F9:F971)</f>
        <v>111</v>
      </c>
      <c r="G8" s="444">
        <f>SUBTOTAL(9,G9:G971)</f>
        <v>506</v>
      </c>
      <c r="H8" s="444">
        <f>SUBTOTAL(9,H9:H971)</f>
        <v>828</v>
      </c>
      <c r="I8" s="445">
        <f>SUBTOTAL(9,I9:I10269)</f>
        <v>414000</v>
      </c>
      <c r="J8" s="446"/>
      <c r="K8" s="445">
        <f>SUBTOTAL(9,K9:K10269)</f>
        <v>569200</v>
      </c>
      <c r="L8" s="444">
        <f>SUBTOTAL(9,L9:L971)</f>
        <v>47.5</v>
      </c>
      <c r="M8" s="445">
        <f>SUBTOTAL(9,M9:M10269)</f>
        <v>475000</v>
      </c>
      <c r="N8" s="444">
        <f>SUBTOTAL(9,N9:N971)</f>
        <v>0</v>
      </c>
      <c r="O8" s="445">
        <f>SUBTOTAL(9,O9:O10269)</f>
        <v>0</v>
      </c>
      <c r="P8" s="508">
        <f>SUBTOTAL(9,P9:P10269)</f>
        <v>1458200</v>
      </c>
      <c r="Q8" s="189"/>
    </row>
    <row r="9" spans="2:17" ht="16.5" thickTop="1">
      <c r="B9" s="408">
        <v>1</v>
      </c>
      <c r="C9" s="473">
        <v>42242</v>
      </c>
      <c r="D9" s="237" t="s">
        <v>167</v>
      </c>
      <c r="E9" s="167" t="s">
        <v>50</v>
      </c>
      <c r="F9" s="194">
        <v>6</v>
      </c>
      <c r="G9" s="194"/>
      <c r="H9" s="286">
        <f t="shared" ref="H9:H11" si="0">F9*G9</f>
        <v>0</v>
      </c>
      <c r="I9" s="287">
        <f>H9*500</f>
        <v>0</v>
      </c>
      <c r="J9" s="288" t="s">
        <v>117</v>
      </c>
      <c r="K9" s="289">
        <v>35000</v>
      </c>
      <c r="L9" s="194">
        <v>3</v>
      </c>
      <c r="M9" s="287">
        <f t="shared" ref="M9:M50" si="1">L9*10000</f>
        <v>30000</v>
      </c>
      <c r="N9" s="288"/>
      <c r="O9" s="170">
        <f t="shared" ref="O9:O50" si="2">N9*15000</f>
        <v>0</v>
      </c>
      <c r="P9" s="172">
        <f>I9+K9+M9+O9</f>
        <v>65000</v>
      </c>
      <c r="Q9" s="174"/>
    </row>
    <row r="10" spans="2:17" ht="15.75">
      <c r="B10" s="409">
        <v>2</v>
      </c>
      <c r="C10" s="410">
        <v>42243</v>
      </c>
      <c r="D10" s="236" t="s">
        <v>167</v>
      </c>
      <c r="E10" s="226" t="s">
        <v>50</v>
      </c>
      <c r="F10" s="143">
        <v>4</v>
      </c>
      <c r="G10" s="143"/>
      <c r="H10" s="249">
        <f t="shared" ref="H10" si="3">F10*G10</f>
        <v>0</v>
      </c>
      <c r="I10" s="250">
        <f t="shared" ref="I10" si="4">H10*500</f>
        <v>0</v>
      </c>
      <c r="J10" s="225" t="s">
        <v>117</v>
      </c>
      <c r="K10" s="251">
        <v>35000</v>
      </c>
      <c r="L10" s="143">
        <v>2.5</v>
      </c>
      <c r="M10" s="250">
        <f t="shared" si="1"/>
        <v>25000</v>
      </c>
      <c r="N10" s="225"/>
      <c r="O10" s="140">
        <f t="shared" ref="O10" si="5">N10*15000</f>
        <v>0</v>
      </c>
      <c r="P10" s="136">
        <f t="shared" ref="P10:P19" si="6">I10+K10+M10+O10</f>
        <v>60000</v>
      </c>
      <c r="Q10" s="158"/>
    </row>
    <row r="11" spans="2:17" s="224" customFormat="1" ht="15.75">
      <c r="B11" s="409">
        <v>3</v>
      </c>
      <c r="C11" s="410">
        <v>42244</v>
      </c>
      <c r="D11" s="236" t="s">
        <v>115</v>
      </c>
      <c r="E11" s="226" t="s">
        <v>51</v>
      </c>
      <c r="F11" s="143"/>
      <c r="G11" s="143"/>
      <c r="H11" s="249">
        <f t="shared" si="0"/>
        <v>0</v>
      </c>
      <c r="I11" s="250">
        <f t="shared" ref="I11" si="7">H11*500</f>
        <v>0</v>
      </c>
      <c r="J11" s="225"/>
      <c r="K11" s="251"/>
      <c r="L11" s="143"/>
      <c r="M11" s="250">
        <f t="shared" si="1"/>
        <v>0</v>
      </c>
      <c r="N11" s="225"/>
      <c r="O11" s="140">
        <f t="shared" si="2"/>
        <v>0</v>
      </c>
      <c r="P11" s="136">
        <f t="shared" si="6"/>
        <v>0</v>
      </c>
      <c r="Q11" s="240"/>
    </row>
    <row r="12" spans="2:17" s="224" customFormat="1" ht="15.75">
      <c r="B12" s="409">
        <v>4</v>
      </c>
      <c r="C12" s="410">
        <v>42245</v>
      </c>
      <c r="D12" s="236" t="s">
        <v>115</v>
      </c>
      <c r="E12" s="226" t="s">
        <v>51</v>
      </c>
      <c r="F12" s="143"/>
      <c r="G12" s="143"/>
      <c r="H12" s="249">
        <f t="shared" ref="H12:H50" si="8">F12*G12</f>
        <v>0</v>
      </c>
      <c r="I12" s="250">
        <f t="shared" ref="I12:I50" si="9">H12*500</f>
        <v>0</v>
      </c>
      <c r="J12" s="225"/>
      <c r="K12" s="251"/>
      <c r="L12" s="143"/>
      <c r="M12" s="250">
        <f t="shared" si="1"/>
        <v>0</v>
      </c>
      <c r="N12" s="225"/>
      <c r="O12" s="140">
        <f t="shared" si="2"/>
        <v>0</v>
      </c>
      <c r="P12" s="136">
        <f t="shared" si="6"/>
        <v>0</v>
      </c>
      <c r="Q12" s="240"/>
    </row>
    <row r="13" spans="2:17" s="224" customFormat="1" ht="15.75">
      <c r="B13" s="515">
        <v>5</v>
      </c>
      <c r="C13" s="394">
        <v>42246</v>
      </c>
      <c r="D13" s="236" t="s">
        <v>54</v>
      </c>
      <c r="E13" s="226" t="s">
        <v>50</v>
      </c>
      <c r="F13" s="143">
        <v>2</v>
      </c>
      <c r="G13" s="143">
        <v>46</v>
      </c>
      <c r="H13" s="249">
        <f t="shared" si="8"/>
        <v>92</v>
      </c>
      <c r="I13" s="250">
        <f t="shared" si="9"/>
        <v>46000</v>
      </c>
      <c r="J13" s="225"/>
      <c r="K13" s="251"/>
      <c r="L13" s="143"/>
      <c r="M13" s="250">
        <f t="shared" si="1"/>
        <v>0</v>
      </c>
      <c r="N13" s="225"/>
      <c r="O13" s="140">
        <f t="shared" si="2"/>
        <v>0</v>
      </c>
      <c r="P13" s="136">
        <f t="shared" si="6"/>
        <v>46000</v>
      </c>
      <c r="Q13" s="240"/>
    </row>
    <row r="14" spans="2:17" s="224" customFormat="1" ht="15.75">
      <c r="B14" s="517"/>
      <c r="C14" s="394">
        <v>42246</v>
      </c>
      <c r="D14" s="236" t="s">
        <v>167</v>
      </c>
      <c r="E14" s="226" t="s">
        <v>50</v>
      </c>
      <c r="F14" s="143">
        <v>6</v>
      </c>
      <c r="G14" s="143"/>
      <c r="H14" s="249">
        <f t="shared" si="8"/>
        <v>0</v>
      </c>
      <c r="I14" s="250">
        <f t="shared" si="9"/>
        <v>0</v>
      </c>
      <c r="J14" s="225" t="s">
        <v>117</v>
      </c>
      <c r="K14" s="251">
        <v>35000</v>
      </c>
      <c r="L14" s="143">
        <v>6</v>
      </c>
      <c r="M14" s="250">
        <f t="shared" si="1"/>
        <v>60000</v>
      </c>
      <c r="N14" s="225"/>
      <c r="O14" s="140">
        <f t="shared" si="2"/>
        <v>0</v>
      </c>
      <c r="P14" s="136">
        <f t="shared" si="6"/>
        <v>95000</v>
      </c>
      <c r="Q14" s="240"/>
    </row>
    <row r="15" spans="2:17" s="224" customFormat="1" ht="15.75">
      <c r="B15" s="409">
        <v>6</v>
      </c>
      <c r="C15" s="410">
        <v>42247</v>
      </c>
      <c r="D15" s="236" t="s">
        <v>167</v>
      </c>
      <c r="E15" s="226" t="s">
        <v>50</v>
      </c>
      <c r="F15" s="143">
        <v>5</v>
      </c>
      <c r="G15" s="143"/>
      <c r="H15" s="249">
        <f t="shared" si="8"/>
        <v>0</v>
      </c>
      <c r="I15" s="250">
        <f t="shared" si="9"/>
        <v>0</v>
      </c>
      <c r="J15" s="225" t="s">
        <v>117</v>
      </c>
      <c r="K15" s="251">
        <v>35000</v>
      </c>
      <c r="L15" s="143"/>
      <c r="M15" s="250">
        <f t="shared" si="1"/>
        <v>0</v>
      </c>
      <c r="N15" s="225"/>
      <c r="O15" s="140">
        <f t="shared" si="2"/>
        <v>0</v>
      </c>
      <c r="P15" s="136">
        <f t="shared" si="6"/>
        <v>35000</v>
      </c>
      <c r="Q15" s="240"/>
    </row>
    <row r="16" spans="2:17" ht="15.75">
      <c r="B16" s="515">
        <v>7</v>
      </c>
      <c r="C16" s="410">
        <v>42248</v>
      </c>
      <c r="D16" s="236" t="s">
        <v>54</v>
      </c>
      <c r="E16" s="226" t="s">
        <v>50</v>
      </c>
      <c r="F16" s="143">
        <v>2</v>
      </c>
      <c r="G16" s="143">
        <v>46</v>
      </c>
      <c r="H16" s="249">
        <f t="shared" si="8"/>
        <v>92</v>
      </c>
      <c r="I16" s="250">
        <f t="shared" si="9"/>
        <v>46000</v>
      </c>
      <c r="J16" s="225"/>
      <c r="K16" s="251"/>
      <c r="L16" s="143"/>
      <c r="M16" s="250">
        <f t="shared" si="1"/>
        <v>0</v>
      </c>
      <c r="N16" s="225"/>
      <c r="O16" s="140">
        <f t="shared" si="2"/>
        <v>0</v>
      </c>
      <c r="P16" s="136">
        <f t="shared" si="6"/>
        <v>46000</v>
      </c>
      <c r="Q16" s="158"/>
    </row>
    <row r="17" spans="2:17" ht="15.75">
      <c r="B17" s="517"/>
      <c r="C17" s="410">
        <v>42248</v>
      </c>
      <c r="D17" s="236" t="s">
        <v>167</v>
      </c>
      <c r="E17" s="226" t="s">
        <v>50</v>
      </c>
      <c r="F17" s="143">
        <v>6</v>
      </c>
      <c r="G17" s="143"/>
      <c r="H17" s="249">
        <f t="shared" si="8"/>
        <v>0</v>
      </c>
      <c r="I17" s="250">
        <f t="shared" si="9"/>
        <v>0</v>
      </c>
      <c r="J17" s="225" t="s">
        <v>117</v>
      </c>
      <c r="K17" s="251">
        <v>35000</v>
      </c>
      <c r="L17" s="143">
        <v>3</v>
      </c>
      <c r="M17" s="250">
        <f t="shared" si="1"/>
        <v>30000</v>
      </c>
      <c r="N17" s="225"/>
      <c r="O17" s="140">
        <f t="shared" si="2"/>
        <v>0</v>
      </c>
      <c r="P17" s="136">
        <f t="shared" si="6"/>
        <v>65000</v>
      </c>
      <c r="Q17" s="158"/>
    </row>
    <row r="18" spans="2:17" ht="15.75">
      <c r="B18" s="515">
        <v>8</v>
      </c>
      <c r="C18" s="410">
        <v>42249</v>
      </c>
      <c r="D18" s="236" t="s">
        <v>54</v>
      </c>
      <c r="E18" s="226" t="s">
        <v>50</v>
      </c>
      <c r="F18" s="143">
        <v>1</v>
      </c>
      <c r="G18" s="143">
        <v>46</v>
      </c>
      <c r="H18" s="249">
        <f t="shared" si="8"/>
        <v>46</v>
      </c>
      <c r="I18" s="250">
        <f t="shared" si="9"/>
        <v>23000</v>
      </c>
      <c r="J18" s="225"/>
      <c r="K18" s="251"/>
      <c r="L18" s="143"/>
      <c r="M18" s="250">
        <f t="shared" si="1"/>
        <v>0</v>
      </c>
      <c r="N18" s="225"/>
      <c r="O18" s="140">
        <f t="shared" si="2"/>
        <v>0</v>
      </c>
      <c r="P18" s="136">
        <f t="shared" si="6"/>
        <v>23000</v>
      </c>
      <c r="Q18" s="158"/>
    </row>
    <row r="19" spans="2:17" ht="15.75">
      <c r="B19" s="517"/>
      <c r="C19" s="410">
        <v>42249</v>
      </c>
      <c r="D19" s="236" t="s">
        <v>167</v>
      </c>
      <c r="E19" s="226" t="s">
        <v>50</v>
      </c>
      <c r="F19" s="143">
        <v>5</v>
      </c>
      <c r="G19" s="143"/>
      <c r="H19" s="249">
        <f t="shared" si="8"/>
        <v>0</v>
      </c>
      <c r="I19" s="250">
        <f t="shared" si="9"/>
        <v>0</v>
      </c>
      <c r="J19" s="225" t="s">
        <v>117</v>
      </c>
      <c r="K19" s="251">
        <v>35000</v>
      </c>
      <c r="L19" s="143">
        <v>2</v>
      </c>
      <c r="M19" s="250">
        <f t="shared" si="1"/>
        <v>20000</v>
      </c>
      <c r="N19" s="225"/>
      <c r="O19" s="140">
        <f t="shared" si="2"/>
        <v>0</v>
      </c>
      <c r="P19" s="136">
        <f t="shared" si="6"/>
        <v>55000</v>
      </c>
      <c r="Q19" s="158"/>
    </row>
    <row r="20" spans="2:17" ht="15.75">
      <c r="B20" s="409">
        <v>9</v>
      </c>
      <c r="C20" s="410">
        <v>42250</v>
      </c>
      <c r="D20" s="236" t="s">
        <v>167</v>
      </c>
      <c r="E20" s="226" t="s">
        <v>50</v>
      </c>
      <c r="F20" s="143">
        <v>7</v>
      </c>
      <c r="G20" s="143"/>
      <c r="H20" s="249">
        <f t="shared" si="8"/>
        <v>0</v>
      </c>
      <c r="I20" s="250">
        <f t="shared" si="9"/>
        <v>0</v>
      </c>
      <c r="J20" s="225" t="s">
        <v>117</v>
      </c>
      <c r="K20" s="251">
        <v>35000</v>
      </c>
      <c r="L20" s="143">
        <v>2</v>
      </c>
      <c r="M20" s="250">
        <f t="shared" si="1"/>
        <v>20000</v>
      </c>
      <c r="N20" s="225"/>
      <c r="O20" s="140">
        <f t="shared" ref="O20:O49" si="10">N20*15000</f>
        <v>0</v>
      </c>
      <c r="P20" s="136">
        <f t="shared" ref="P20:P49" si="11">I20+K20+M20+O20</f>
        <v>55000</v>
      </c>
      <c r="Q20" s="158"/>
    </row>
    <row r="21" spans="2:17" ht="15.75">
      <c r="B21" s="515">
        <v>10</v>
      </c>
      <c r="C21" s="410">
        <v>42251</v>
      </c>
      <c r="D21" s="236" t="s">
        <v>54</v>
      </c>
      <c r="E21" s="226" t="s">
        <v>50</v>
      </c>
      <c r="F21" s="143">
        <v>2</v>
      </c>
      <c r="G21" s="143">
        <v>46</v>
      </c>
      <c r="H21" s="249">
        <f t="shared" si="8"/>
        <v>92</v>
      </c>
      <c r="I21" s="250">
        <f t="shared" si="9"/>
        <v>46000</v>
      </c>
      <c r="J21" s="225"/>
      <c r="K21" s="251"/>
      <c r="L21" s="143"/>
      <c r="M21" s="250">
        <f t="shared" si="1"/>
        <v>0</v>
      </c>
      <c r="N21" s="225"/>
      <c r="O21" s="140">
        <f t="shared" si="10"/>
        <v>0</v>
      </c>
      <c r="P21" s="136">
        <f t="shared" si="11"/>
        <v>46000</v>
      </c>
      <c r="Q21" s="158"/>
    </row>
    <row r="22" spans="2:17" ht="15.75">
      <c r="B22" s="517"/>
      <c r="C22" s="410">
        <v>42251</v>
      </c>
      <c r="D22" s="236" t="s">
        <v>167</v>
      </c>
      <c r="E22" s="226" t="s">
        <v>50</v>
      </c>
      <c r="F22" s="143">
        <v>7</v>
      </c>
      <c r="G22" s="143"/>
      <c r="H22" s="249">
        <f t="shared" si="8"/>
        <v>0</v>
      </c>
      <c r="I22" s="250">
        <f t="shared" si="9"/>
        <v>0</v>
      </c>
      <c r="J22" s="225" t="s">
        <v>117</v>
      </c>
      <c r="K22" s="251">
        <v>35000</v>
      </c>
      <c r="L22" s="143">
        <v>3</v>
      </c>
      <c r="M22" s="250">
        <f t="shared" si="1"/>
        <v>30000</v>
      </c>
      <c r="N22" s="225"/>
      <c r="O22" s="140">
        <f t="shared" si="10"/>
        <v>0</v>
      </c>
      <c r="P22" s="136">
        <f t="shared" si="11"/>
        <v>65000</v>
      </c>
      <c r="Q22" s="158"/>
    </row>
    <row r="23" spans="2:17" s="224" customFormat="1" ht="15.75">
      <c r="B23" s="515">
        <v>11</v>
      </c>
      <c r="C23" s="410">
        <v>42252</v>
      </c>
      <c r="D23" s="236" t="s">
        <v>54</v>
      </c>
      <c r="E23" s="226" t="s">
        <v>50</v>
      </c>
      <c r="F23" s="143">
        <v>2</v>
      </c>
      <c r="G23" s="143">
        <v>46</v>
      </c>
      <c r="H23" s="249">
        <f t="shared" si="8"/>
        <v>92</v>
      </c>
      <c r="I23" s="250">
        <f t="shared" si="9"/>
        <v>46000</v>
      </c>
      <c r="J23" s="225"/>
      <c r="K23" s="251"/>
      <c r="L23" s="143"/>
      <c r="M23" s="250">
        <f t="shared" si="1"/>
        <v>0</v>
      </c>
      <c r="N23" s="225"/>
      <c r="O23" s="140">
        <f t="shared" si="10"/>
        <v>0</v>
      </c>
      <c r="P23" s="136">
        <f t="shared" si="11"/>
        <v>46000</v>
      </c>
      <c r="Q23" s="240"/>
    </row>
    <row r="24" spans="2:17" s="224" customFormat="1" ht="15.75">
      <c r="B24" s="517"/>
      <c r="C24" s="410">
        <v>42252</v>
      </c>
      <c r="D24" s="236" t="s">
        <v>167</v>
      </c>
      <c r="E24" s="226" t="s">
        <v>50</v>
      </c>
      <c r="F24" s="143">
        <v>5</v>
      </c>
      <c r="G24" s="143"/>
      <c r="H24" s="249">
        <f t="shared" si="8"/>
        <v>0</v>
      </c>
      <c r="I24" s="250">
        <f t="shared" si="9"/>
        <v>0</v>
      </c>
      <c r="J24" s="225" t="s">
        <v>117</v>
      </c>
      <c r="K24" s="251">
        <v>35000</v>
      </c>
      <c r="L24" s="143">
        <v>2</v>
      </c>
      <c r="M24" s="250">
        <f t="shared" si="1"/>
        <v>20000</v>
      </c>
      <c r="N24" s="225"/>
      <c r="O24" s="140">
        <f t="shared" si="10"/>
        <v>0</v>
      </c>
      <c r="P24" s="136">
        <f t="shared" si="11"/>
        <v>55000</v>
      </c>
      <c r="Q24" s="240"/>
    </row>
    <row r="25" spans="2:17" ht="15.75">
      <c r="B25" s="409">
        <v>12</v>
      </c>
      <c r="C25" s="394">
        <v>42253</v>
      </c>
      <c r="D25" s="236" t="s">
        <v>167</v>
      </c>
      <c r="E25" s="226" t="s">
        <v>50</v>
      </c>
      <c r="F25" s="143">
        <v>6</v>
      </c>
      <c r="G25" s="143"/>
      <c r="H25" s="249">
        <f t="shared" si="8"/>
        <v>0</v>
      </c>
      <c r="I25" s="250">
        <f t="shared" si="9"/>
        <v>0</v>
      </c>
      <c r="J25" s="225" t="s">
        <v>117</v>
      </c>
      <c r="K25" s="251">
        <v>35000</v>
      </c>
      <c r="L25" s="143"/>
      <c r="M25" s="250">
        <f t="shared" si="1"/>
        <v>0</v>
      </c>
      <c r="N25" s="225"/>
      <c r="O25" s="140">
        <f t="shared" si="10"/>
        <v>0</v>
      </c>
      <c r="P25" s="136">
        <f t="shared" si="11"/>
        <v>35000</v>
      </c>
      <c r="Q25" s="158"/>
    </row>
    <row r="26" spans="2:17" ht="15.75">
      <c r="B26" s="409">
        <v>13</v>
      </c>
      <c r="C26" s="410">
        <v>42254</v>
      </c>
      <c r="D26" s="504" t="s">
        <v>52</v>
      </c>
      <c r="E26" s="505" t="s">
        <v>51</v>
      </c>
      <c r="F26" s="143"/>
      <c r="G26" s="143"/>
      <c r="H26" s="249">
        <f t="shared" si="8"/>
        <v>0</v>
      </c>
      <c r="I26" s="250">
        <f t="shared" si="9"/>
        <v>0</v>
      </c>
      <c r="J26" s="225"/>
      <c r="K26" s="251"/>
      <c r="L26" s="143"/>
      <c r="M26" s="250">
        <f t="shared" si="1"/>
        <v>0</v>
      </c>
      <c r="N26" s="225"/>
      <c r="O26" s="140">
        <f t="shared" si="10"/>
        <v>0</v>
      </c>
      <c r="P26" s="136">
        <f t="shared" si="11"/>
        <v>0</v>
      </c>
      <c r="Q26" s="158"/>
    </row>
    <row r="27" spans="2:17" ht="15.75">
      <c r="B27" s="409">
        <v>14</v>
      </c>
      <c r="C27" s="410">
        <v>42255</v>
      </c>
      <c r="D27" s="504" t="s">
        <v>52</v>
      </c>
      <c r="E27" s="505" t="s">
        <v>51</v>
      </c>
      <c r="F27" s="143"/>
      <c r="G27" s="143"/>
      <c r="H27" s="249">
        <f t="shared" si="8"/>
        <v>0</v>
      </c>
      <c r="I27" s="250">
        <f t="shared" si="9"/>
        <v>0</v>
      </c>
      <c r="J27" s="225"/>
      <c r="K27" s="251"/>
      <c r="L27" s="143"/>
      <c r="M27" s="250">
        <f t="shared" si="1"/>
        <v>0</v>
      </c>
      <c r="N27" s="225"/>
      <c r="O27" s="140">
        <f t="shared" si="10"/>
        <v>0</v>
      </c>
      <c r="P27" s="136">
        <f t="shared" si="11"/>
        <v>0</v>
      </c>
      <c r="Q27" s="158"/>
    </row>
    <row r="28" spans="2:17" ht="15.75">
      <c r="B28" s="409">
        <v>15</v>
      </c>
      <c r="C28" s="410">
        <v>42256</v>
      </c>
      <c r="D28" s="236" t="s">
        <v>167</v>
      </c>
      <c r="E28" s="226" t="s">
        <v>50</v>
      </c>
      <c r="F28" s="143">
        <v>6</v>
      </c>
      <c r="G28" s="143"/>
      <c r="H28" s="249">
        <f t="shared" si="8"/>
        <v>0</v>
      </c>
      <c r="I28" s="250">
        <f t="shared" si="9"/>
        <v>0</v>
      </c>
      <c r="J28" s="225" t="s">
        <v>117</v>
      </c>
      <c r="K28" s="251">
        <v>35000</v>
      </c>
      <c r="L28" s="143"/>
      <c r="M28" s="250">
        <f t="shared" si="1"/>
        <v>0</v>
      </c>
      <c r="N28" s="222"/>
      <c r="O28" s="140">
        <f t="shared" si="10"/>
        <v>0</v>
      </c>
      <c r="P28" s="136">
        <f t="shared" si="11"/>
        <v>35000</v>
      </c>
      <c r="Q28" s="158"/>
    </row>
    <row r="29" spans="2:17" ht="15.75">
      <c r="B29" s="409">
        <v>16</v>
      </c>
      <c r="C29" s="410">
        <v>42257</v>
      </c>
      <c r="D29" s="504" t="s">
        <v>52</v>
      </c>
      <c r="E29" s="505" t="s">
        <v>51</v>
      </c>
      <c r="F29" s="143"/>
      <c r="G29" s="143"/>
      <c r="H29" s="249">
        <f t="shared" si="8"/>
        <v>0</v>
      </c>
      <c r="I29" s="250">
        <f t="shared" si="9"/>
        <v>0</v>
      </c>
      <c r="J29" s="225"/>
      <c r="K29" s="251"/>
      <c r="L29" s="143"/>
      <c r="M29" s="250">
        <f t="shared" si="1"/>
        <v>0</v>
      </c>
      <c r="N29" s="222"/>
      <c r="O29" s="140">
        <f t="shared" si="10"/>
        <v>0</v>
      </c>
      <c r="P29" s="136">
        <f t="shared" si="11"/>
        <v>0</v>
      </c>
      <c r="Q29" s="158"/>
    </row>
    <row r="30" spans="2:17" ht="15.75">
      <c r="B30" s="409">
        <v>17</v>
      </c>
      <c r="C30" s="410">
        <v>42258</v>
      </c>
      <c r="D30" s="504" t="s">
        <v>52</v>
      </c>
      <c r="E30" s="505" t="s">
        <v>51</v>
      </c>
      <c r="F30" s="143"/>
      <c r="G30" s="143"/>
      <c r="H30" s="249">
        <f t="shared" si="8"/>
        <v>0</v>
      </c>
      <c r="I30" s="250">
        <f t="shared" si="9"/>
        <v>0</v>
      </c>
      <c r="J30" s="225"/>
      <c r="K30" s="251"/>
      <c r="L30" s="143"/>
      <c r="M30" s="250">
        <f t="shared" si="1"/>
        <v>0</v>
      </c>
      <c r="N30" s="143"/>
      <c r="O30" s="140">
        <f t="shared" si="10"/>
        <v>0</v>
      </c>
      <c r="P30" s="136">
        <f t="shared" si="11"/>
        <v>0</v>
      </c>
      <c r="Q30" s="158"/>
    </row>
    <row r="31" spans="2:17" ht="15.75">
      <c r="B31" s="409">
        <v>18</v>
      </c>
      <c r="C31" s="410">
        <v>42259</v>
      </c>
      <c r="D31" s="504" t="s">
        <v>52</v>
      </c>
      <c r="E31" s="505" t="s">
        <v>51</v>
      </c>
      <c r="F31" s="143"/>
      <c r="G31" s="143"/>
      <c r="H31" s="249">
        <f t="shared" si="8"/>
        <v>0</v>
      </c>
      <c r="I31" s="250">
        <f t="shared" si="9"/>
        <v>0</v>
      </c>
      <c r="J31" s="223"/>
      <c r="K31" s="223"/>
      <c r="L31" s="143"/>
      <c r="M31" s="250">
        <f t="shared" si="1"/>
        <v>0</v>
      </c>
      <c r="N31" s="222"/>
      <c r="O31" s="140">
        <f t="shared" si="10"/>
        <v>0</v>
      </c>
      <c r="P31" s="136">
        <f t="shared" si="11"/>
        <v>0</v>
      </c>
      <c r="Q31" s="158"/>
    </row>
    <row r="32" spans="2:17" ht="15.75">
      <c r="B32" s="515">
        <v>19</v>
      </c>
      <c r="C32" s="394">
        <v>42260</v>
      </c>
      <c r="D32" s="236" t="s">
        <v>54</v>
      </c>
      <c r="E32" s="226" t="s">
        <v>50</v>
      </c>
      <c r="F32" s="143">
        <v>2</v>
      </c>
      <c r="G32" s="143">
        <v>46</v>
      </c>
      <c r="H32" s="249">
        <f t="shared" si="8"/>
        <v>92</v>
      </c>
      <c r="I32" s="250">
        <f t="shared" si="9"/>
        <v>46000</v>
      </c>
      <c r="J32" s="223"/>
      <c r="K32" s="223"/>
      <c r="L32" s="143"/>
      <c r="M32" s="250">
        <f t="shared" si="1"/>
        <v>0</v>
      </c>
      <c r="N32" s="222"/>
      <c r="O32" s="140">
        <f t="shared" si="10"/>
        <v>0</v>
      </c>
      <c r="P32" s="136">
        <f t="shared" si="11"/>
        <v>46000</v>
      </c>
      <c r="Q32" s="158"/>
    </row>
    <row r="33" spans="2:17" ht="15.75">
      <c r="B33" s="517"/>
      <c r="C33" s="394">
        <v>42260</v>
      </c>
      <c r="D33" s="236" t="s">
        <v>167</v>
      </c>
      <c r="E33" s="226" t="s">
        <v>50</v>
      </c>
      <c r="F33" s="143">
        <v>3</v>
      </c>
      <c r="G33" s="143"/>
      <c r="H33" s="249">
        <f t="shared" si="8"/>
        <v>0</v>
      </c>
      <c r="I33" s="250">
        <f t="shared" si="9"/>
        <v>0</v>
      </c>
      <c r="J33" s="225" t="s">
        <v>117</v>
      </c>
      <c r="K33" s="251">
        <v>35000</v>
      </c>
      <c r="L33" s="143">
        <v>2</v>
      </c>
      <c r="M33" s="250">
        <f t="shared" si="1"/>
        <v>20000</v>
      </c>
      <c r="N33" s="222"/>
      <c r="O33" s="140">
        <f t="shared" si="10"/>
        <v>0</v>
      </c>
      <c r="P33" s="136">
        <f t="shared" si="11"/>
        <v>55000</v>
      </c>
      <c r="Q33" s="158"/>
    </row>
    <row r="34" spans="2:17" ht="15.75">
      <c r="B34" s="515">
        <v>20</v>
      </c>
      <c r="C34" s="410">
        <v>42261</v>
      </c>
      <c r="D34" s="236" t="s">
        <v>53</v>
      </c>
      <c r="E34" s="226" t="s">
        <v>50</v>
      </c>
      <c r="F34" s="143">
        <v>2</v>
      </c>
      <c r="G34" s="143">
        <v>46</v>
      </c>
      <c r="H34" s="249">
        <f t="shared" si="8"/>
        <v>92</v>
      </c>
      <c r="I34" s="250">
        <f t="shared" si="9"/>
        <v>46000</v>
      </c>
      <c r="J34" s="223"/>
      <c r="K34" s="223"/>
      <c r="L34" s="143"/>
      <c r="M34" s="250">
        <f t="shared" si="1"/>
        <v>0</v>
      </c>
      <c r="N34" s="222"/>
      <c r="O34" s="140">
        <f t="shared" si="10"/>
        <v>0</v>
      </c>
      <c r="P34" s="136">
        <f t="shared" si="11"/>
        <v>46000</v>
      </c>
      <c r="Q34" s="158"/>
    </row>
    <row r="35" spans="2:17" ht="15.75">
      <c r="B35" s="517"/>
      <c r="C35" s="410">
        <v>42261</v>
      </c>
      <c r="D35" s="236" t="s">
        <v>167</v>
      </c>
      <c r="E35" s="226" t="s">
        <v>50</v>
      </c>
      <c r="F35" s="143">
        <v>7</v>
      </c>
      <c r="G35" s="143"/>
      <c r="H35" s="249">
        <f t="shared" si="8"/>
        <v>0</v>
      </c>
      <c r="I35" s="250">
        <f t="shared" si="9"/>
        <v>0</v>
      </c>
      <c r="J35" s="225" t="s">
        <v>117</v>
      </c>
      <c r="K35" s="251">
        <v>35000</v>
      </c>
      <c r="L35" s="143">
        <v>3</v>
      </c>
      <c r="M35" s="250">
        <f t="shared" si="1"/>
        <v>30000</v>
      </c>
      <c r="N35" s="222"/>
      <c r="O35" s="140">
        <f t="shared" si="10"/>
        <v>0</v>
      </c>
      <c r="P35" s="136">
        <f t="shared" si="11"/>
        <v>65000</v>
      </c>
      <c r="Q35" s="158"/>
    </row>
    <row r="36" spans="2:17" ht="15.75">
      <c r="B36" s="515">
        <v>21</v>
      </c>
      <c r="C36" s="410">
        <v>42262</v>
      </c>
      <c r="D36" s="236" t="s">
        <v>54</v>
      </c>
      <c r="E36" s="226" t="s">
        <v>50</v>
      </c>
      <c r="F36" s="143">
        <v>1</v>
      </c>
      <c r="G36" s="143">
        <v>46</v>
      </c>
      <c r="H36" s="249">
        <f t="shared" si="8"/>
        <v>46</v>
      </c>
      <c r="I36" s="250">
        <f t="shared" si="9"/>
        <v>23000</v>
      </c>
      <c r="J36" s="225"/>
      <c r="K36" s="251"/>
      <c r="L36" s="223"/>
      <c r="M36" s="250">
        <f t="shared" si="1"/>
        <v>0</v>
      </c>
      <c r="N36" s="222"/>
      <c r="O36" s="140">
        <f t="shared" si="10"/>
        <v>0</v>
      </c>
      <c r="P36" s="136">
        <f t="shared" si="11"/>
        <v>23000</v>
      </c>
      <c r="Q36" s="158"/>
    </row>
    <row r="37" spans="2:17" ht="15.75">
      <c r="B37" s="517"/>
      <c r="C37" s="410">
        <v>42262</v>
      </c>
      <c r="D37" s="236" t="s">
        <v>167</v>
      </c>
      <c r="E37" s="226" t="s">
        <v>50</v>
      </c>
      <c r="F37" s="143">
        <v>6</v>
      </c>
      <c r="G37" s="143"/>
      <c r="H37" s="249">
        <f t="shared" si="8"/>
        <v>0</v>
      </c>
      <c r="I37" s="250">
        <f t="shared" si="9"/>
        <v>0</v>
      </c>
      <c r="J37" s="225"/>
      <c r="K37" s="251"/>
      <c r="L37" s="143">
        <v>2.5</v>
      </c>
      <c r="M37" s="250">
        <f t="shared" si="1"/>
        <v>25000</v>
      </c>
      <c r="N37" s="222"/>
      <c r="O37" s="140">
        <f t="shared" si="10"/>
        <v>0</v>
      </c>
      <c r="P37" s="136">
        <f t="shared" si="11"/>
        <v>25000</v>
      </c>
      <c r="Q37" s="158"/>
    </row>
    <row r="38" spans="2:17" ht="15.75">
      <c r="B38" s="515">
        <v>22</v>
      </c>
      <c r="C38" s="410">
        <v>42263</v>
      </c>
      <c r="D38" s="236" t="s">
        <v>53</v>
      </c>
      <c r="E38" s="226" t="s">
        <v>50</v>
      </c>
      <c r="F38" s="143">
        <v>2</v>
      </c>
      <c r="G38" s="143">
        <v>46</v>
      </c>
      <c r="H38" s="249">
        <f t="shared" si="8"/>
        <v>92</v>
      </c>
      <c r="I38" s="250">
        <f t="shared" si="9"/>
        <v>46000</v>
      </c>
      <c r="J38" s="225"/>
      <c r="K38" s="251"/>
      <c r="L38" s="223"/>
      <c r="M38" s="250">
        <f t="shared" si="1"/>
        <v>0</v>
      </c>
      <c r="N38" s="222"/>
      <c r="O38" s="140">
        <f t="shared" si="10"/>
        <v>0</v>
      </c>
      <c r="P38" s="136">
        <f t="shared" si="11"/>
        <v>46000</v>
      </c>
      <c r="Q38" s="158"/>
    </row>
    <row r="39" spans="2:17" ht="15.75">
      <c r="B39" s="517"/>
      <c r="C39" s="410">
        <v>42263</v>
      </c>
      <c r="D39" s="236" t="s">
        <v>167</v>
      </c>
      <c r="E39" s="226" t="s">
        <v>50</v>
      </c>
      <c r="F39" s="143">
        <v>6</v>
      </c>
      <c r="G39" s="143"/>
      <c r="H39" s="249">
        <f t="shared" si="8"/>
        <v>0</v>
      </c>
      <c r="I39" s="250">
        <f t="shared" si="9"/>
        <v>0</v>
      </c>
      <c r="J39" s="225" t="s">
        <v>117</v>
      </c>
      <c r="K39" s="251">
        <v>35000</v>
      </c>
      <c r="L39" s="143">
        <v>3</v>
      </c>
      <c r="M39" s="250">
        <f t="shared" si="1"/>
        <v>30000</v>
      </c>
      <c r="N39" s="222"/>
      <c r="O39" s="140">
        <f t="shared" si="10"/>
        <v>0</v>
      </c>
      <c r="P39" s="136">
        <f t="shared" si="11"/>
        <v>65000</v>
      </c>
      <c r="Q39" s="158"/>
    </row>
    <row r="40" spans="2:17" ht="15.75">
      <c r="B40" s="515">
        <v>23</v>
      </c>
      <c r="C40" s="410">
        <v>42264</v>
      </c>
      <c r="D40" s="236" t="s">
        <v>53</v>
      </c>
      <c r="E40" s="226" t="s">
        <v>50</v>
      </c>
      <c r="F40" s="143">
        <v>1</v>
      </c>
      <c r="G40" s="143">
        <v>46</v>
      </c>
      <c r="H40" s="249">
        <f t="shared" si="8"/>
        <v>46</v>
      </c>
      <c r="I40" s="250">
        <f t="shared" si="9"/>
        <v>23000</v>
      </c>
      <c r="J40" s="223"/>
      <c r="K40" s="223"/>
      <c r="L40" s="143"/>
      <c r="M40" s="250">
        <f t="shared" si="1"/>
        <v>0</v>
      </c>
      <c r="N40" s="222"/>
      <c r="O40" s="140">
        <f t="shared" si="10"/>
        <v>0</v>
      </c>
      <c r="P40" s="136">
        <f t="shared" si="11"/>
        <v>23000</v>
      </c>
      <c r="Q40" s="158"/>
    </row>
    <row r="41" spans="2:17" ht="15.75">
      <c r="B41" s="517"/>
      <c r="C41" s="410">
        <v>42264</v>
      </c>
      <c r="D41" s="236" t="s">
        <v>167</v>
      </c>
      <c r="E41" s="226" t="s">
        <v>50</v>
      </c>
      <c r="F41" s="143">
        <v>4</v>
      </c>
      <c r="G41" s="143"/>
      <c r="H41" s="249">
        <f t="shared" si="8"/>
        <v>0</v>
      </c>
      <c r="I41" s="250">
        <f t="shared" si="9"/>
        <v>0</v>
      </c>
      <c r="J41" s="225" t="s">
        <v>117</v>
      </c>
      <c r="K41" s="251">
        <v>35000</v>
      </c>
      <c r="L41" s="143">
        <v>3</v>
      </c>
      <c r="M41" s="250">
        <f t="shared" si="1"/>
        <v>30000</v>
      </c>
      <c r="N41" s="222"/>
      <c r="O41" s="140">
        <f t="shared" si="10"/>
        <v>0</v>
      </c>
      <c r="P41" s="136">
        <f t="shared" si="11"/>
        <v>65000</v>
      </c>
      <c r="Q41" s="158"/>
    </row>
    <row r="42" spans="2:17" ht="15.75">
      <c r="B42" s="515">
        <v>24</v>
      </c>
      <c r="C42" s="410">
        <v>42265</v>
      </c>
      <c r="D42" s="254" t="s">
        <v>114</v>
      </c>
      <c r="E42" s="226" t="s">
        <v>50</v>
      </c>
      <c r="F42" s="143">
        <v>1</v>
      </c>
      <c r="G42" s="143">
        <v>46</v>
      </c>
      <c r="H42" s="249">
        <f t="shared" si="8"/>
        <v>46</v>
      </c>
      <c r="I42" s="250">
        <f t="shared" si="9"/>
        <v>23000</v>
      </c>
      <c r="J42" s="143">
        <v>200</v>
      </c>
      <c r="K42" s="251">
        <f>J42*H42</f>
        <v>9200</v>
      </c>
      <c r="L42" s="143"/>
      <c r="M42" s="250">
        <f t="shared" si="1"/>
        <v>0</v>
      </c>
      <c r="N42" s="222"/>
      <c r="O42" s="140">
        <f t="shared" si="10"/>
        <v>0</v>
      </c>
      <c r="P42" s="136">
        <f t="shared" si="11"/>
        <v>32200</v>
      </c>
      <c r="Q42" s="158"/>
    </row>
    <row r="43" spans="2:17" ht="15.75">
      <c r="B43" s="517"/>
      <c r="C43" s="410">
        <v>42265</v>
      </c>
      <c r="D43" s="236" t="s">
        <v>167</v>
      </c>
      <c r="E43" s="226" t="s">
        <v>50</v>
      </c>
      <c r="F43" s="143">
        <v>4</v>
      </c>
      <c r="G43" s="143"/>
      <c r="H43" s="249">
        <f t="shared" si="8"/>
        <v>0</v>
      </c>
      <c r="I43" s="250">
        <f t="shared" si="9"/>
        <v>0</v>
      </c>
      <c r="J43" s="225" t="s">
        <v>117</v>
      </c>
      <c r="K43" s="251">
        <v>35000</v>
      </c>
      <c r="L43" s="143">
        <v>2.5</v>
      </c>
      <c r="M43" s="250">
        <f t="shared" si="1"/>
        <v>25000</v>
      </c>
      <c r="N43" s="222"/>
      <c r="O43" s="140">
        <f t="shared" si="10"/>
        <v>0</v>
      </c>
      <c r="P43" s="136">
        <f t="shared" si="11"/>
        <v>60000</v>
      </c>
      <c r="Q43" s="158"/>
    </row>
    <row r="44" spans="2:17" ht="15.75">
      <c r="B44" s="409">
        <v>25</v>
      </c>
      <c r="C44" s="410">
        <v>42266</v>
      </c>
      <c r="D44" s="236" t="s">
        <v>115</v>
      </c>
      <c r="E44" s="226" t="s">
        <v>51</v>
      </c>
      <c r="F44" s="143"/>
      <c r="G44" s="223"/>
      <c r="H44" s="249">
        <f t="shared" si="8"/>
        <v>0</v>
      </c>
      <c r="I44" s="250">
        <f t="shared" si="9"/>
        <v>0</v>
      </c>
      <c r="J44" s="225"/>
      <c r="K44" s="251"/>
      <c r="L44" s="143"/>
      <c r="M44" s="250">
        <f t="shared" si="1"/>
        <v>0</v>
      </c>
      <c r="N44" s="222"/>
      <c r="O44" s="140">
        <f t="shared" si="10"/>
        <v>0</v>
      </c>
      <c r="P44" s="136">
        <f t="shared" si="11"/>
        <v>0</v>
      </c>
      <c r="Q44" s="158"/>
    </row>
    <row r="45" spans="2:17" ht="15.75">
      <c r="B45" s="409">
        <v>26</v>
      </c>
      <c r="C45" s="394">
        <v>42267</v>
      </c>
      <c r="D45" s="277" t="s">
        <v>232</v>
      </c>
      <c r="E45" s="103" t="s">
        <v>51</v>
      </c>
      <c r="F45" s="143"/>
      <c r="G45" s="143"/>
      <c r="H45" s="249">
        <f t="shared" si="8"/>
        <v>0</v>
      </c>
      <c r="I45" s="250">
        <f t="shared" si="9"/>
        <v>0</v>
      </c>
      <c r="J45" s="143"/>
      <c r="K45" s="251"/>
      <c r="L45" s="143">
        <v>8</v>
      </c>
      <c r="M45" s="250">
        <f t="shared" si="1"/>
        <v>80000</v>
      </c>
      <c r="N45" s="225"/>
      <c r="O45" s="140">
        <f t="shared" si="10"/>
        <v>0</v>
      </c>
      <c r="P45" s="136">
        <f t="shared" si="11"/>
        <v>80000</v>
      </c>
      <c r="Q45" s="158"/>
    </row>
    <row r="46" spans="2:17" ht="15.75">
      <c r="B46" s="409">
        <v>27</v>
      </c>
      <c r="C46" s="410">
        <v>42268</v>
      </c>
      <c r="D46" s="236" t="s">
        <v>115</v>
      </c>
      <c r="E46" s="226" t="s">
        <v>51</v>
      </c>
      <c r="F46" s="143"/>
      <c r="G46" s="143"/>
      <c r="H46" s="249">
        <f t="shared" si="8"/>
        <v>0</v>
      </c>
      <c r="I46" s="250">
        <f t="shared" si="9"/>
        <v>0</v>
      </c>
      <c r="J46" s="225"/>
      <c r="K46" s="251"/>
      <c r="L46" s="143"/>
      <c r="M46" s="250">
        <f t="shared" si="1"/>
        <v>0</v>
      </c>
      <c r="N46" s="223"/>
      <c r="O46" s="140">
        <f t="shared" si="10"/>
        <v>0</v>
      </c>
      <c r="P46" s="136">
        <f t="shared" si="11"/>
        <v>0</v>
      </c>
      <c r="Q46" s="158"/>
    </row>
    <row r="47" spans="2:17" ht="15.75">
      <c r="B47" s="409">
        <v>28</v>
      </c>
      <c r="C47" s="410">
        <v>42269</v>
      </c>
      <c r="D47" s="236" t="s">
        <v>115</v>
      </c>
      <c r="E47" s="226" t="s">
        <v>51</v>
      </c>
      <c r="F47" s="143"/>
      <c r="G47" s="143"/>
      <c r="H47" s="249">
        <f t="shared" si="8"/>
        <v>0</v>
      </c>
      <c r="I47" s="250">
        <f t="shared" si="9"/>
        <v>0</v>
      </c>
      <c r="J47" s="225"/>
      <c r="K47" s="251"/>
      <c r="L47" s="143"/>
      <c r="M47" s="250">
        <f t="shared" si="1"/>
        <v>0</v>
      </c>
      <c r="N47" s="223"/>
      <c r="O47" s="140">
        <f t="shared" si="10"/>
        <v>0</v>
      </c>
      <c r="P47" s="136">
        <f t="shared" si="11"/>
        <v>0</v>
      </c>
      <c r="Q47" s="158"/>
    </row>
    <row r="48" spans="2:17" ht="15.75">
      <c r="B48" s="409">
        <v>29</v>
      </c>
      <c r="C48" s="410">
        <v>42270</v>
      </c>
      <c r="D48" s="236" t="s">
        <v>115</v>
      </c>
      <c r="E48" s="226" t="s">
        <v>51</v>
      </c>
      <c r="F48" s="143"/>
      <c r="G48" s="143"/>
      <c r="H48" s="249">
        <f t="shared" si="8"/>
        <v>0</v>
      </c>
      <c r="I48" s="250">
        <f t="shared" si="9"/>
        <v>0</v>
      </c>
      <c r="J48" s="143"/>
      <c r="K48" s="143"/>
      <c r="L48" s="223"/>
      <c r="M48" s="250">
        <f t="shared" si="1"/>
        <v>0</v>
      </c>
      <c r="N48" s="223"/>
      <c r="O48" s="140">
        <f t="shared" si="10"/>
        <v>0</v>
      </c>
      <c r="P48" s="136">
        <f t="shared" si="11"/>
        <v>0</v>
      </c>
      <c r="Q48" s="158"/>
    </row>
    <row r="49" spans="2:17" ht="15.75">
      <c r="B49" s="409">
        <v>30</v>
      </c>
      <c r="C49" s="413">
        <v>42271</v>
      </c>
      <c r="D49" s="231" t="s">
        <v>206</v>
      </c>
      <c r="E49" s="226"/>
      <c r="F49" s="143"/>
      <c r="G49" s="143"/>
      <c r="H49" s="249">
        <f t="shared" si="8"/>
        <v>0</v>
      </c>
      <c r="I49" s="250">
        <f t="shared" si="9"/>
        <v>0</v>
      </c>
      <c r="J49" s="225"/>
      <c r="K49" s="251"/>
      <c r="L49" s="143"/>
      <c r="M49" s="250">
        <f t="shared" si="1"/>
        <v>0</v>
      </c>
      <c r="N49" s="223"/>
      <c r="O49" s="140">
        <f t="shared" si="10"/>
        <v>0</v>
      </c>
      <c r="P49" s="136">
        <f t="shared" si="11"/>
        <v>0</v>
      </c>
      <c r="Q49" s="158"/>
    </row>
    <row r="50" spans="2:17" ht="16.5" thickBot="1">
      <c r="B50" s="414">
        <v>31</v>
      </c>
      <c r="C50" s="415">
        <v>42272</v>
      </c>
      <c r="D50" s="484" t="s">
        <v>206</v>
      </c>
      <c r="E50" s="248"/>
      <c r="F50" s="247"/>
      <c r="G50" s="247"/>
      <c r="H50" s="420">
        <f t="shared" si="8"/>
        <v>0</v>
      </c>
      <c r="I50" s="421">
        <f t="shared" si="9"/>
        <v>0</v>
      </c>
      <c r="J50" s="398"/>
      <c r="K50" s="435"/>
      <c r="L50" s="247"/>
      <c r="M50" s="421">
        <f t="shared" si="1"/>
        <v>0</v>
      </c>
      <c r="N50" s="285"/>
      <c r="O50" s="176">
        <f t="shared" si="2"/>
        <v>0</v>
      </c>
      <c r="P50" s="177">
        <f t="shared" ref="P50" si="12">I50+K50+M50+O50</f>
        <v>0</v>
      </c>
      <c r="Q50" s="163"/>
    </row>
    <row r="51" spans="2:17" ht="15.75" thickTop="1"/>
  </sheetData>
  <mergeCells count="15">
    <mergeCell ref="B1:Q1"/>
    <mergeCell ref="B2:D2"/>
    <mergeCell ref="B3:D3"/>
    <mergeCell ref="B4:D4"/>
    <mergeCell ref="B13:B14"/>
    <mergeCell ref="B16:B17"/>
    <mergeCell ref="B18:B19"/>
    <mergeCell ref="B21:B22"/>
    <mergeCell ref="B23:B24"/>
    <mergeCell ref="B32:B33"/>
    <mergeCell ref="B34:B35"/>
    <mergeCell ref="B36:B37"/>
    <mergeCell ref="B38:B39"/>
    <mergeCell ref="B40:B41"/>
    <mergeCell ref="B42:B43"/>
  </mergeCells>
  <printOptions horizontalCentered="1"/>
  <pageMargins left="0.2" right="0.2" top="0" bottom="0" header="0.3" footer="0.3"/>
  <pageSetup paperSize="9" scale="70" orientation="landscape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FF0000"/>
  </sheetPr>
  <dimension ref="B1:Q50"/>
  <sheetViews>
    <sheetView workbookViewId="0">
      <selection activeCell="S12" sqref="S12"/>
    </sheetView>
  </sheetViews>
  <sheetFormatPr defaultRowHeight="15"/>
  <cols>
    <col min="2" max="2" width="6.140625" customWidth="1"/>
    <col min="4" max="4" width="39.85546875" customWidth="1"/>
    <col min="5" max="5" width="8.5703125" customWidth="1"/>
    <col min="6" max="6" width="6.85546875" customWidth="1"/>
    <col min="7" max="7" width="7.5703125" customWidth="1"/>
    <col min="9" max="9" width="13.140625" customWidth="1"/>
    <col min="10" max="10" width="11.140625" customWidth="1"/>
    <col min="11" max="11" width="10.85546875" customWidth="1"/>
    <col min="12" max="12" width="6.7109375" customWidth="1"/>
    <col min="13" max="13" width="12.85546875" customWidth="1"/>
    <col min="14" max="14" width="7.28515625" customWidth="1"/>
    <col min="15" max="15" width="11.42578125" customWidth="1"/>
    <col min="16" max="17" width="15.42578125" customWidth="1"/>
  </cols>
  <sheetData>
    <row r="1" spans="2:17">
      <c r="B1" s="540" t="s">
        <v>14</v>
      </c>
      <c r="C1" s="540"/>
      <c r="D1" s="541"/>
      <c r="E1" s="540"/>
      <c r="F1" s="540"/>
      <c r="G1" s="540"/>
      <c r="H1" s="541"/>
      <c r="I1" s="542"/>
      <c r="J1" s="540"/>
      <c r="K1" s="542"/>
      <c r="L1" s="540"/>
      <c r="M1" s="542"/>
      <c r="N1" s="541"/>
      <c r="O1" s="542"/>
      <c r="P1" s="542"/>
      <c r="Q1" s="540"/>
    </row>
    <row r="2" spans="2:17">
      <c r="B2" s="543" t="s">
        <v>104</v>
      </c>
      <c r="C2" s="543"/>
      <c r="D2" s="544"/>
      <c r="E2" s="92"/>
      <c r="F2" s="92"/>
      <c r="G2" s="92"/>
      <c r="H2" s="93"/>
      <c r="I2" s="94"/>
      <c r="J2" s="92"/>
      <c r="K2" s="94"/>
      <c r="L2" s="93"/>
      <c r="M2" s="94"/>
      <c r="N2" s="93"/>
      <c r="O2" s="94"/>
      <c r="P2" s="94"/>
      <c r="Q2" s="92"/>
    </row>
    <row r="3" spans="2:17">
      <c r="B3" s="82" t="s">
        <v>42</v>
      </c>
      <c r="C3" s="82"/>
      <c r="D3" s="82"/>
      <c r="E3" s="92"/>
      <c r="F3" s="92"/>
      <c r="G3" s="92"/>
      <c r="H3" s="93"/>
      <c r="I3" s="94"/>
      <c r="J3" s="92"/>
      <c r="K3" s="94"/>
      <c r="L3" s="93"/>
      <c r="M3" s="94"/>
      <c r="N3" s="93"/>
      <c r="O3" s="94"/>
      <c r="P3" s="94"/>
      <c r="Q3" s="92"/>
    </row>
    <row r="4" spans="2:17">
      <c r="B4" s="543" t="s">
        <v>30</v>
      </c>
      <c r="C4" s="543"/>
      <c r="D4" s="544"/>
      <c r="E4" s="92"/>
      <c r="F4" s="92"/>
      <c r="G4" s="92"/>
      <c r="H4" s="93"/>
      <c r="I4" s="94"/>
      <c r="J4" s="92"/>
      <c r="K4" s="94"/>
      <c r="L4" s="93"/>
      <c r="M4" s="94"/>
      <c r="N4" s="93"/>
      <c r="O4" s="94"/>
      <c r="P4" s="94"/>
      <c r="Q4" s="92"/>
    </row>
    <row r="5" spans="2:17" ht="15.75" thickBot="1">
      <c r="B5" s="360" t="s">
        <v>71</v>
      </c>
      <c r="C5" s="361"/>
      <c r="D5" s="304" t="s">
        <v>110</v>
      </c>
      <c r="E5" s="92"/>
      <c r="F5" s="92"/>
      <c r="G5" s="92"/>
      <c r="H5" s="93"/>
      <c r="I5" s="94"/>
      <c r="J5" s="92"/>
      <c r="K5" s="94"/>
      <c r="L5" s="93"/>
      <c r="M5" s="94"/>
      <c r="N5" s="93"/>
      <c r="O5" s="94"/>
      <c r="P5" s="95"/>
      <c r="Q5" s="92"/>
    </row>
    <row r="6" spans="2:17" ht="34.5" thickBot="1">
      <c r="B6" s="96" t="s">
        <v>1</v>
      </c>
      <c r="C6" s="96" t="s">
        <v>2</v>
      </c>
      <c r="D6" s="97" t="s">
        <v>3</v>
      </c>
      <c r="E6" s="96" t="s">
        <v>4</v>
      </c>
      <c r="F6" s="96" t="s">
        <v>18</v>
      </c>
      <c r="G6" s="98" t="s">
        <v>19</v>
      </c>
      <c r="H6" s="98" t="s">
        <v>20</v>
      </c>
      <c r="I6" s="99" t="s">
        <v>8</v>
      </c>
      <c r="J6" s="96" t="s">
        <v>9</v>
      </c>
      <c r="K6" s="99" t="s">
        <v>10</v>
      </c>
      <c r="L6" s="98" t="s">
        <v>21</v>
      </c>
      <c r="M6" s="99" t="s">
        <v>22</v>
      </c>
      <c r="N6" s="98" t="s">
        <v>23</v>
      </c>
      <c r="O6" s="99" t="s">
        <v>24</v>
      </c>
      <c r="P6" s="99" t="s">
        <v>11</v>
      </c>
      <c r="Q6" s="96" t="s">
        <v>12</v>
      </c>
    </row>
    <row r="7" spans="2:17" ht="15.75" thickBot="1">
      <c r="B7" s="100">
        <v>1</v>
      </c>
      <c r="C7" s="100">
        <v>2</v>
      </c>
      <c r="D7" s="101">
        <v>3</v>
      </c>
      <c r="E7" s="100">
        <v>4</v>
      </c>
      <c r="F7" s="100">
        <v>5</v>
      </c>
      <c r="G7" s="101">
        <v>6</v>
      </c>
      <c r="H7" s="101" t="s">
        <v>26</v>
      </c>
      <c r="I7" s="102" t="s">
        <v>44</v>
      </c>
      <c r="J7" s="100">
        <v>9</v>
      </c>
      <c r="K7" s="102">
        <v>10</v>
      </c>
      <c r="L7" s="101">
        <v>11</v>
      </c>
      <c r="M7" s="102" t="s">
        <v>27</v>
      </c>
      <c r="N7" s="101">
        <v>13</v>
      </c>
      <c r="O7" s="102" t="s">
        <v>28</v>
      </c>
      <c r="P7" s="102" t="s">
        <v>29</v>
      </c>
      <c r="Q7" s="100">
        <v>17</v>
      </c>
    </row>
    <row r="8" spans="2:17" ht="16.5" thickBot="1">
      <c r="B8" s="192"/>
      <c r="C8" s="192"/>
      <c r="D8" s="193"/>
      <c r="E8" s="192"/>
      <c r="F8" s="447">
        <f>SUM(F9:F49)</f>
        <v>28</v>
      </c>
      <c r="G8" s="447"/>
      <c r="H8" s="447">
        <f>SUM(H9:H49)</f>
        <v>1286</v>
      </c>
      <c r="I8" s="448">
        <f>SUM(I9:I49)</f>
        <v>643000</v>
      </c>
      <c r="J8" s="449"/>
      <c r="K8" s="448">
        <f t="shared" ref="K8:N8" si="0">SUM(K9:K49)</f>
        <v>110400</v>
      </c>
      <c r="L8" s="447">
        <f t="shared" si="0"/>
        <v>66</v>
      </c>
      <c r="M8" s="448">
        <f t="shared" si="0"/>
        <v>660000</v>
      </c>
      <c r="N8" s="447">
        <f t="shared" si="0"/>
        <v>5</v>
      </c>
      <c r="O8" s="448">
        <f>SUM(O9:O49)</f>
        <v>75000</v>
      </c>
      <c r="P8" s="512">
        <f>SUM(P9:P49)</f>
        <v>1488400</v>
      </c>
      <c r="Q8" s="192"/>
    </row>
    <row r="9" spans="2:17" ht="16.5" thickTop="1">
      <c r="B9" s="523">
        <v>1</v>
      </c>
      <c r="C9" s="473">
        <v>42242</v>
      </c>
      <c r="D9" s="313" t="s">
        <v>111</v>
      </c>
      <c r="E9" s="253" t="s">
        <v>50</v>
      </c>
      <c r="F9" s="228">
        <v>1</v>
      </c>
      <c r="G9" s="228">
        <v>46</v>
      </c>
      <c r="H9" s="290">
        <f t="shared" ref="H9:H34" si="1">F9*G9</f>
        <v>46</v>
      </c>
      <c r="I9" s="291">
        <f t="shared" ref="I9:I34" si="2">H9*500</f>
        <v>23000</v>
      </c>
      <c r="J9" s="197"/>
      <c r="K9" s="238"/>
      <c r="L9" s="228"/>
      <c r="M9" s="291">
        <f t="shared" ref="M9:M49" si="3">L9*10000</f>
        <v>0</v>
      </c>
      <c r="N9" s="195"/>
      <c r="O9" s="196">
        <f t="shared" ref="O9:O35" si="4">N9*15000</f>
        <v>0</v>
      </c>
      <c r="P9" s="196">
        <f t="shared" ref="P9:P48" si="5">I9+K9+M9+O9</f>
        <v>23000</v>
      </c>
      <c r="Q9" s="198"/>
    </row>
    <row r="10" spans="2:17" ht="15.75">
      <c r="B10" s="517"/>
      <c r="C10" s="410">
        <v>42242</v>
      </c>
      <c r="D10" s="317" t="s">
        <v>112</v>
      </c>
      <c r="E10" s="230" t="s">
        <v>113</v>
      </c>
      <c r="F10" s="229">
        <v>1</v>
      </c>
      <c r="G10" s="229">
        <v>30</v>
      </c>
      <c r="H10" s="259">
        <f t="shared" si="1"/>
        <v>30</v>
      </c>
      <c r="I10" s="260">
        <f t="shared" si="2"/>
        <v>15000</v>
      </c>
      <c r="J10" s="144"/>
      <c r="K10" s="239"/>
      <c r="L10" s="229"/>
      <c r="M10" s="260">
        <f t="shared" si="3"/>
        <v>0</v>
      </c>
      <c r="N10" s="145"/>
      <c r="O10" s="104">
        <f t="shared" si="4"/>
        <v>0</v>
      </c>
      <c r="P10" s="104">
        <f t="shared" si="5"/>
        <v>15000</v>
      </c>
      <c r="Q10" s="199"/>
    </row>
    <row r="11" spans="2:17" ht="15.75">
      <c r="B11" s="515">
        <v>2</v>
      </c>
      <c r="C11" s="410">
        <v>42243</v>
      </c>
      <c r="D11" s="236" t="s">
        <v>114</v>
      </c>
      <c r="E11" s="226" t="s">
        <v>50</v>
      </c>
      <c r="F11" s="227">
        <v>1</v>
      </c>
      <c r="G11" s="227">
        <v>46</v>
      </c>
      <c r="H11" s="259">
        <f t="shared" ref="H11" si="6">F11*G11</f>
        <v>46</v>
      </c>
      <c r="I11" s="260">
        <f t="shared" ref="I11" si="7">H11*500</f>
        <v>23000</v>
      </c>
      <c r="J11" s="144">
        <v>200</v>
      </c>
      <c r="K11" s="239">
        <f>J11*H11</f>
        <v>9200</v>
      </c>
      <c r="L11" s="229"/>
      <c r="M11" s="260">
        <f t="shared" si="3"/>
        <v>0</v>
      </c>
      <c r="N11" s="145"/>
      <c r="O11" s="104">
        <f t="shared" ref="O11" si="8">N11*15000</f>
        <v>0</v>
      </c>
      <c r="P11" s="104">
        <f t="shared" ref="P11" si="9">I11+K11+M11+O11</f>
        <v>32200</v>
      </c>
      <c r="Q11" s="199"/>
    </row>
    <row r="12" spans="2:17" ht="15.75">
      <c r="B12" s="517"/>
      <c r="C12" s="410">
        <v>42243</v>
      </c>
      <c r="D12" s="236" t="s">
        <v>54</v>
      </c>
      <c r="E12" s="226" t="s">
        <v>50</v>
      </c>
      <c r="F12" s="227">
        <v>1</v>
      </c>
      <c r="G12" s="227">
        <v>46</v>
      </c>
      <c r="H12" s="259">
        <f t="shared" ref="H12" si="10">F12*G12</f>
        <v>46</v>
      </c>
      <c r="I12" s="260">
        <f t="shared" ref="I12" si="11">H12*500</f>
        <v>23000</v>
      </c>
      <c r="J12" s="144"/>
      <c r="K12" s="239"/>
      <c r="L12" s="229">
        <v>4</v>
      </c>
      <c r="M12" s="260">
        <f t="shared" si="3"/>
        <v>40000</v>
      </c>
      <c r="N12" s="145"/>
      <c r="O12" s="104">
        <f t="shared" ref="O12" si="12">N12*15000</f>
        <v>0</v>
      </c>
      <c r="P12" s="104">
        <f t="shared" ref="P12" si="13">I12+K12+M12+O12</f>
        <v>63000</v>
      </c>
      <c r="Q12" s="199"/>
    </row>
    <row r="13" spans="2:17" ht="15.75">
      <c r="B13" s="409">
        <v>3</v>
      </c>
      <c r="C13" s="410">
        <v>42244</v>
      </c>
      <c r="D13" s="317" t="s">
        <v>112</v>
      </c>
      <c r="E13" s="230" t="s">
        <v>113</v>
      </c>
      <c r="F13" s="229">
        <v>1</v>
      </c>
      <c r="G13" s="229">
        <v>30</v>
      </c>
      <c r="H13" s="259">
        <f t="shared" si="1"/>
        <v>30</v>
      </c>
      <c r="I13" s="260">
        <f t="shared" si="2"/>
        <v>15000</v>
      </c>
      <c r="J13" s="144"/>
      <c r="K13" s="239"/>
      <c r="L13" s="229"/>
      <c r="M13" s="260">
        <f t="shared" si="3"/>
        <v>0</v>
      </c>
      <c r="N13" s="145"/>
      <c r="O13" s="104">
        <f t="shared" si="4"/>
        <v>0</v>
      </c>
      <c r="P13" s="104">
        <f t="shared" si="5"/>
        <v>15000</v>
      </c>
      <c r="Q13" s="199"/>
    </row>
    <row r="14" spans="2:17" ht="15.75">
      <c r="B14" s="409">
        <v>4</v>
      </c>
      <c r="C14" s="410">
        <v>42245</v>
      </c>
      <c r="D14" s="236" t="s">
        <v>54</v>
      </c>
      <c r="E14" s="226" t="s">
        <v>50</v>
      </c>
      <c r="F14" s="227">
        <v>1</v>
      </c>
      <c r="G14" s="227">
        <v>46</v>
      </c>
      <c r="H14" s="259">
        <f t="shared" si="1"/>
        <v>46</v>
      </c>
      <c r="I14" s="260">
        <f t="shared" si="2"/>
        <v>23000</v>
      </c>
      <c r="J14" s="142"/>
      <c r="K14" s="221"/>
      <c r="L14" s="143"/>
      <c r="M14" s="260">
        <f t="shared" si="3"/>
        <v>0</v>
      </c>
      <c r="N14" s="143"/>
      <c r="O14" s="104">
        <f t="shared" si="4"/>
        <v>0</v>
      </c>
      <c r="P14" s="104">
        <f t="shared" si="5"/>
        <v>23000</v>
      </c>
      <c r="Q14" s="158"/>
    </row>
    <row r="15" spans="2:17" ht="15.75">
      <c r="B15" s="409">
        <v>5</v>
      </c>
      <c r="C15" s="394">
        <v>42246</v>
      </c>
      <c r="D15" s="236" t="s">
        <v>115</v>
      </c>
      <c r="E15" s="226" t="s">
        <v>51</v>
      </c>
      <c r="F15" s="227"/>
      <c r="G15" s="227"/>
      <c r="H15" s="259">
        <f t="shared" ref="H15:H33" si="14">F15*G15</f>
        <v>0</v>
      </c>
      <c r="I15" s="260">
        <f t="shared" ref="I15:I33" si="15">H15*500</f>
        <v>0</v>
      </c>
      <c r="J15" s="142"/>
      <c r="K15" s="221"/>
      <c r="L15" s="143">
        <v>4</v>
      </c>
      <c r="M15" s="260">
        <f t="shared" si="3"/>
        <v>40000</v>
      </c>
      <c r="N15" s="143"/>
      <c r="O15" s="104">
        <f t="shared" ref="O15:O31" si="16">N15*15000</f>
        <v>0</v>
      </c>
      <c r="P15" s="104">
        <f t="shared" si="5"/>
        <v>40000</v>
      </c>
      <c r="Q15" s="158"/>
    </row>
    <row r="16" spans="2:17" s="224" customFormat="1" ht="15.75">
      <c r="B16" s="409">
        <v>6</v>
      </c>
      <c r="C16" s="410">
        <v>42247</v>
      </c>
      <c r="D16" s="236" t="s">
        <v>115</v>
      </c>
      <c r="E16" s="226" t="s">
        <v>51</v>
      </c>
      <c r="F16" s="227"/>
      <c r="G16" s="227"/>
      <c r="H16" s="259">
        <f t="shared" si="14"/>
        <v>0</v>
      </c>
      <c r="I16" s="260">
        <f t="shared" si="15"/>
        <v>0</v>
      </c>
      <c r="J16" s="142"/>
      <c r="K16" s="221"/>
      <c r="L16" s="143"/>
      <c r="M16" s="260">
        <f t="shared" si="3"/>
        <v>0</v>
      </c>
      <c r="N16" s="143"/>
      <c r="O16" s="104">
        <f t="shared" si="16"/>
        <v>0</v>
      </c>
      <c r="P16" s="104">
        <f t="shared" si="5"/>
        <v>0</v>
      </c>
      <c r="Q16" s="240"/>
    </row>
    <row r="17" spans="2:17" s="224" customFormat="1" ht="15.75">
      <c r="B17" s="515">
        <v>7</v>
      </c>
      <c r="C17" s="410">
        <v>42248</v>
      </c>
      <c r="D17" s="236" t="s">
        <v>54</v>
      </c>
      <c r="E17" s="226" t="s">
        <v>50</v>
      </c>
      <c r="F17" s="227">
        <v>1</v>
      </c>
      <c r="G17" s="227">
        <v>46</v>
      </c>
      <c r="H17" s="259">
        <f t="shared" si="14"/>
        <v>46</v>
      </c>
      <c r="I17" s="260">
        <f t="shared" si="15"/>
        <v>23000</v>
      </c>
      <c r="J17" s="142"/>
      <c r="K17" s="221"/>
      <c r="L17" s="143"/>
      <c r="M17" s="260">
        <f t="shared" si="3"/>
        <v>0</v>
      </c>
      <c r="N17" s="143"/>
      <c r="O17" s="104">
        <f t="shared" si="16"/>
        <v>0</v>
      </c>
      <c r="P17" s="104">
        <f t="shared" si="5"/>
        <v>23000</v>
      </c>
      <c r="Q17" s="240"/>
    </row>
    <row r="18" spans="2:17" s="224" customFormat="1" ht="15.75">
      <c r="B18" s="517"/>
      <c r="C18" s="410">
        <v>42248</v>
      </c>
      <c r="D18" s="317" t="s">
        <v>112</v>
      </c>
      <c r="E18" s="230" t="s">
        <v>113</v>
      </c>
      <c r="F18" s="229">
        <v>1</v>
      </c>
      <c r="G18" s="229">
        <v>30</v>
      </c>
      <c r="H18" s="259">
        <f t="shared" si="14"/>
        <v>30</v>
      </c>
      <c r="I18" s="260">
        <f t="shared" si="15"/>
        <v>15000</v>
      </c>
      <c r="J18" s="142"/>
      <c r="K18" s="221"/>
      <c r="L18" s="143"/>
      <c r="M18" s="260">
        <f t="shared" si="3"/>
        <v>0</v>
      </c>
      <c r="N18" s="143"/>
      <c r="O18" s="104">
        <f t="shared" si="16"/>
        <v>0</v>
      </c>
      <c r="P18" s="104">
        <f t="shared" si="5"/>
        <v>15000</v>
      </c>
      <c r="Q18" s="240"/>
    </row>
    <row r="19" spans="2:17" s="224" customFormat="1" ht="15.75">
      <c r="B19" s="409">
        <v>8</v>
      </c>
      <c r="C19" s="410">
        <v>42249</v>
      </c>
      <c r="D19" s="236" t="s">
        <v>53</v>
      </c>
      <c r="E19" s="226" t="s">
        <v>50</v>
      </c>
      <c r="F19" s="227">
        <v>2</v>
      </c>
      <c r="G19" s="227">
        <v>46</v>
      </c>
      <c r="H19" s="259">
        <f t="shared" si="14"/>
        <v>92</v>
      </c>
      <c r="I19" s="260">
        <f t="shared" si="15"/>
        <v>46000</v>
      </c>
      <c r="J19" s="143"/>
      <c r="K19" s="221"/>
      <c r="L19" s="143"/>
      <c r="M19" s="260">
        <f t="shared" si="3"/>
        <v>0</v>
      </c>
      <c r="N19" s="143"/>
      <c r="O19" s="104">
        <f t="shared" si="16"/>
        <v>0</v>
      </c>
      <c r="P19" s="104">
        <f t="shared" si="5"/>
        <v>46000</v>
      </c>
      <c r="Q19" s="240"/>
    </row>
    <row r="20" spans="2:17" s="224" customFormat="1" ht="15.75">
      <c r="B20" s="409">
        <v>9</v>
      </c>
      <c r="C20" s="410">
        <v>42250</v>
      </c>
      <c r="D20" s="236" t="s">
        <v>115</v>
      </c>
      <c r="E20" s="226" t="s">
        <v>51</v>
      </c>
      <c r="F20" s="227"/>
      <c r="G20" s="227"/>
      <c r="H20" s="259">
        <f t="shared" si="14"/>
        <v>0</v>
      </c>
      <c r="I20" s="260">
        <f t="shared" si="15"/>
        <v>0</v>
      </c>
      <c r="J20" s="142"/>
      <c r="K20" s="221"/>
      <c r="L20" s="143"/>
      <c r="M20" s="260">
        <f t="shared" si="3"/>
        <v>0</v>
      </c>
      <c r="N20" s="143"/>
      <c r="O20" s="104">
        <f t="shared" si="16"/>
        <v>0</v>
      </c>
      <c r="P20" s="104">
        <f t="shared" si="5"/>
        <v>0</v>
      </c>
      <c r="Q20" s="240"/>
    </row>
    <row r="21" spans="2:17" s="224" customFormat="1" ht="15.75">
      <c r="B21" s="409">
        <v>10</v>
      </c>
      <c r="C21" s="410">
        <v>42251</v>
      </c>
      <c r="D21" s="236" t="s">
        <v>114</v>
      </c>
      <c r="E21" s="226" t="s">
        <v>50</v>
      </c>
      <c r="F21" s="227">
        <v>1</v>
      </c>
      <c r="G21" s="227">
        <v>46</v>
      </c>
      <c r="H21" s="259">
        <f t="shared" si="14"/>
        <v>46</v>
      </c>
      <c r="I21" s="260">
        <f t="shared" si="15"/>
        <v>23000</v>
      </c>
      <c r="J21" s="144">
        <v>200</v>
      </c>
      <c r="K21" s="239">
        <f>J21*H21</f>
        <v>9200</v>
      </c>
      <c r="L21" s="143">
        <v>7</v>
      </c>
      <c r="M21" s="260">
        <f t="shared" si="3"/>
        <v>70000</v>
      </c>
      <c r="N21" s="143">
        <v>5</v>
      </c>
      <c r="O21" s="104">
        <f t="shared" si="16"/>
        <v>75000</v>
      </c>
      <c r="P21" s="104">
        <f t="shared" si="5"/>
        <v>177200</v>
      </c>
      <c r="Q21" s="240"/>
    </row>
    <row r="22" spans="2:17" s="224" customFormat="1" ht="15.75">
      <c r="B22" s="409">
        <v>11</v>
      </c>
      <c r="C22" s="410">
        <v>42252</v>
      </c>
      <c r="D22" s="504" t="s">
        <v>52</v>
      </c>
      <c r="E22" s="505" t="s">
        <v>51</v>
      </c>
      <c r="F22" s="227"/>
      <c r="G22" s="227"/>
      <c r="H22" s="259">
        <f t="shared" si="14"/>
        <v>0</v>
      </c>
      <c r="I22" s="260">
        <f t="shared" si="15"/>
        <v>0</v>
      </c>
      <c r="J22" s="143"/>
      <c r="K22" s="221"/>
      <c r="L22" s="143"/>
      <c r="M22" s="260">
        <f t="shared" si="3"/>
        <v>0</v>
      </c>
      <c r="N22" s="143"/>
      <c r="O22" s="104">
        <f t="shared" si="16"/>
        <v>0</v>
      </c>
      <c r="P22" s="104">
        <f t="shared" si="5"/>
        <v>0</v>
      </c>
      <c r="Q22" s="240"/>
    </row>
    <row r="23" spans="2:17" s="224" customFormat="1" ht="15.75">
      <c r="B23" s="515">
        <v>12</v>
      </c>
      <c r="C23" s="394">
        <v>42253</v>
      </c>
      <c r="D23" s="236" t="s">
        <v>54</v>
      </c>
      <c r="E23" s="226" t="s">
        <v>50</v>
      </c>
      <c r="F23" s="227">
        <v>1</v>
      </c>
      <c r="G23" s="227">
        <v>46</v>
      </c>
      <c r="H23" s="259">
        <f t="shared" si="14"/>
        <v>46</v>
      </c>
      <c r="I23" s="260">
        <f t="shared" si="15"/>
        <v>23000</v>
      </c>
      <c r="J23" s="142"/>
      <c r="K23" s="221"/>
      <c r="L23" s="143">
        <v>4</v>
      </c>
      <c r="M23" s="260">
        <f t="shared" si="3"/>
        <v>40000</v>
      </c>
      <c r="N23" s="143"/>
      <c r="O23" s="104">
        <f t="shared" si="16"/>
        <v>0</v>
      </c>
      <c r="P23" s="104">
        <f t="shared" si="5"/>
        <v>63000</v>
      </c>
      <c r="Q23" s="240"/>
    </row>
    <row r="24" spans="2:17" s="224" customFormat="1" ht="15.75">
      <c r="B24" s="517"/>
      <c r="C24" s="394">
        <v>42253</v>
      </c>
      <c r="D24" s="243" t="s">
        <v>125</v>
      </c>
      <c r="E24" s="227" t="s">
        <v>122</v>
      </c>
      <c r="F24" s="227">
        <v>1</v>
      </c>
      <c r="G24" s="227">
        <v>69</v>
      </c>
      <c r="H24" s="259">
        <f t="shared" si="14"/>
        <v>69</v>
      </c>
      <c r="I24" s="260">
        <f t="shared" si="15"/>
        <v>34500</v>
      </c>
      <c r="J24" s="144">
        <v>200</v>
      </c>
      <c r="K24" s="239">
        <f>J24*H24</f>
        <v>13800</v>
      </c>
      <c r="L24" s="143">
        <v>4</v>
      </c>
      <c r="M24" s="260">
        <f t="shared" si="3"/>
        <v>40000</v>
      </c>
      <c r="N24" s="143"/>
      <c r="O24" s="260">
        <f t="shared" si="16"/>
        <v>0</v>
      </c>
      <c r="P24" s="104">
        <f t="shared" si="5"/>
        <v>88300</v>
      </c>
      <c r="Q24" s="240"/>
    </row>
    <row r="25" spans="2:17" s="224" customFormat="1" ht="15.75">
      <c r="B25" s="409">
        <v>13</v>
      </c>
      <c r="C25" s="410">
        <v>42254</v>
      </c>
      <c r="D25" s="236" t="s">
        <v>115</v>
      </c>
      <c r="E25" s="226" t="s">
        <v>51</v>
      </c>
      <c r="F25" s="227"/>
      <c r="G25" s="227"/>
      <c r="H25" s="259">
        <f t="shared" si="14"/>
        <v>0</v>
      </c>
      <c r="I25" s="260">
        <f t="shared" si="15"/>
        <v>0</v>
      </c>
      <c r="J25" s="143"/>
      <c r="K25" s="221"/>
      <c r="L25" s="143"/>
      <c r="M25" s="260">
        <f t="shared" si="3"/>
        <v>0</v>
      </c>
      <c r="N25" s="143"/>
      <c r="O25" s="104">
        <f t="shared" si="16"/>
        <v>0</v>
      </c>
      <c r="P25" s="104">
        <f t="shared" si="5"/>
        <v>0</v>
      </c>
      <c r="Q25" s="240"/>
    </row>
    <row r="26" spans="2:17" s="224" customFormat="1" ht="15.75">
      <c r="B26" s="515">
        <v>14</v>
      </c>
      <c r="C26" s="410">
        <v>42255</v>
      </c>
      <c r="D26" s="236" t="s">
        <v>53</v>
      </c>
      <c r="E26" s="226" t="s">
        <v>50</v>
      </c>
      <c r="F26" s="227">
        <v>1</v>
      </c>
      <c r="G26" s="227">
        <v>46</v>
      </c>
      <c r="H26" s="259">
        <f t="shared" si="14"/>
        <v>46</v>
      </c>
      <c r="I26" s="260">
        <f t="shared" si="15"/>
        <v>23000</v>
      </c>
      <c r="J26" s="143"/>
      <c r="K26" s="221"/>
      <c r="L26" s="143"/>
      <c r="M26" s="260">
        <f t="shared" si="3"/>
        <v>0</v>
      </c>
      <c r="N26" s="143"/>
      <c r="O26" s="104">
        <f t="shared" si="16"/>
        <v>0</v>
      </c>
      <c r="P26" s="104">
        <f t="shared" si="5"/>
        <v>23000</v>
      </c>
      <c r="Q26" s="240"/>
    </row>
    <row r="27" spans="2:17" s="224" customFormat="1" ht="15.75">
      <c r="B27" s="517"/>
      <c r="C27" s="410">
        <v>42255</v>
      </c>
      <c r="D27" s="236" t="s">
        <v>114</v>
      </c>
      <c r="E27" s="226" t="s">
        <v>50</v>
      </c>
      <c r="F27" s="227">
        <v>1</v>
      </c>
      <c r="G27" s="227">
        <v>46</v>
      </c>
      <c r="H27" s="259">
        <f t="shared" si="14"/>
        <v>46</v>
      </c>
      <c r="I27" s="260">
        <f t="shared" si="15"/>
        <v>23000</v>
      </c>
      <c r="J27" s="144">
        <v>200</v>
      </c>
      <c r="K27" s="239">
        <f>J27*H27</f>
        <v>9200</v>
      </c>
      <c r="L27" s="143">
        <v>7</v>
      </c>
      <c r="M27" s="260">
        <f t="shared" si="3"/>
        <v>70000</v>
      </c>
      <c r="N27" s="143"/>
      <c r="O27" s="104">
        <f t="shared" si="16"/>
        <v>0</v>
      </c>
      <c r="P27" s="104">
        <f t="shared" si="5"/>
        <v>102200</v>
      </c>
      <c r="Q27" s="240"/>
    </row>
    <row r="28" spans="2:17" s="224" customFormat="1" ht="15.75">
      <c r="B28" s="409">
        <v>15</v>
      </c>
      <c r="C28" s="410">
        <v>42256</v>
      </c>
      <c r="D28" s="231" t="s">
        <v>124</v>
      </c>
      <c r="E28" s="226"/>
      <c r="F28" s="227"/>
      <c r="G28" s="227"/>
      <c r="H28" s="259">
        <f t="shared" si="14"/>
        <v>0</v>
      </c>
      <c r="I28" s="260">
        <f t="shared" si="15"/>
        <v>0</v>
      </c>
      <c r="J28" s="143"/>
      <c r="K28" s="221"/>
      <c r="L28" s="143"/>
      <c r="M28" s="260">
        <f t="shared" si="3"/>
        <v>0</v>
      </c>
      <c r="N28" s="143"/>
      <c r="O28" s="104">
        <f t="shared" si="16"/>
        <v>0</v>
      </c>
      <c r="P28" s="104">
        <f t="shared" si="5"/>
        <v>0</v>
      </c>
      <c r="Q28" s="240"/>
    </row>
    <row r="29" spans="2:17" s="224" customFormat="1" ht="15.75">
      <c r="B29" s="409">
        <v>16</v>
      </c>
      <c r="C29" s="410">
        <v>42257</v>
      </c>
      <c r="D29" s="236" t="s">
        <v>114</v>
      </c>
      <c r="E29" s="226" t="s">
        <v>50</v>
      </c>
      <c r="F29" s="227">
        <v>1</v>
      </c>
      <c r="G29" s="227">
        <v>46</v>
      </c>
      <c r="H29" s="259">
        <f t="shared" si="14"/>
        <v>46</v>
      </c>
      <c r="I29" s="260">
        <f t="shared" si="15"/>
        <v>23000</v>
      </c>
      <c r="J29" s="144">
        <v>200</v>
      </c>
      <c r="K29" s="239">
        <f>J29*H29</f>
        <v>9200</v>
      </c>
      <c r="L29" s="143">
        <v>2</v>
      </c>
      <c r="M29" s="260">
        <f t="shared" si="3"/>
        <v>20000</v>
      </c>
      <c r="N29" s="143"/>
      <c r="O29" s="104">
        <f t="shared" si="16"/>
        <v>0</v>
      </c>
      <c r="P29" s="104">
        <f t="shared" si="5"/>
        <v>52200</v>
      </c>
      <c r="Q29" s="240"/>
    </row>
    <row r="30" spans="2:17" s="224" customFormat="1" ht="15.75">
      <c r="B30" s="409">
        <v>17</v>
      </c>
      <c r="C30" s="410">
        <v>42258</v>
      </c>
      <c r="D30" s="243" t="s">
        <v>188</v>
      </c>
      <c r="E30" s="227" t="s">
        <v>50</v>
      </c>
      <c r="F30" s="227">
        <v>1</v>
      </c>
      <c r="G30" s="227">
        <v>46</v>
      </c>
      <c r="H30" s="259">
        <f t="shared" si="14"/>
        <v>46</v>
      </c>
      <c r="I30" s="260">
        <f t="shared" si="15"/>
        <v>23000</v>
      </c>
      <c r="J30" s="142"/>
      <c r="K30" s="221"/>
      <c r="L30" s="143"/>
      <c r="M30" s="260">
        <f t="shared" si="3"/>
        <v>0</v>
      </c>
      <c r="N30" s="143"/>
      <c r="O30" s="260">
        <f t="shared" si="16"/>
        <v>0</v>
      </c>
      <c r="P30" s="104">
        <f t="shared" si="5"/>
        <v>23000</v>
      </c>
      <c r="Q30" s="240"/>
    </row>
    <row r="31" spans="2:17" ht="15.75">
      <c r="B31" s="409">
        <v>18</v>
      </c>
      <c r="C31" s="410">
        <v>42259</v>
      </c>
      <c r="D31" s="236" t="s">
        <v>114</v>
      </c>
      <c r="E31" s="226" t="s">
        <v>50</v>
      </c>
      <c r="F31" s="227">
        <v>1</v>
      </c>
      <c r="G31" s="227">
        <v>46</v>
      </c>
      <c r="H31" s="259">
        <f t="shared" si="14"/>
        <v>46</v>
      </c>
      <c r="I31" s="260">
        <f t="shared" si="15"/>
        <v>23000</v>
      </c>
      <c r="J31" s="144">
        <v>200</v>
      </c>
      <c r="K31" s="239">
        <f>J31*H31</f>
        <v>9200</v>
      </c>
      <c r="L31" s="143">
        <v>2</v>
      </c>
      <c r="M31" s="260">
        <f t="shared" si="3"/>
        <v>20000</v>
      </c>
      <c r="N31" s="143"/>
      <c r="O31" s="104">
        <f t="shared" si="16"/>
        <v>0</v>
      </c>
      <c r="P31" s="104">
        <f t="shared" si="5"/>
        <v>52200</v>
      </c>
      <c r="Q31" s="158"/>
    </row>
    <row r="32" spans="2:17" s="224" customFormat="1" ht="15.75">
      <c r="B32" s="409">
        <v>19</v>
      </c>
      <c r="C32" s="394">
        <v>42260</v>
      </c>
      <c r="D32" s="243" t="s">
        <v>125</v>
      </c>
      <c r="E32" s="227" t="s">
        <v>122</v>
      </c>
      <c r="F32" s="227">
        <v>1</v>
      </c>
      <c r="G32" s="227">
        <v>69</v>
      </c>
      <c r="H32" s="259">
        <f t="shared" si="14"/>
        <v>69</v>
      </c>
      <c r="I32" s="260">
        <f t="shared" si="15"/>
        <v>34500</v>
      </c>
      <c r="J32" s="144">
        <v>200</v>
      </c>
      <c r="K32" s="239">
        <f>J32*H32</f>
        <v>13800</v>
      </c>
      <c r="L32" s="143">
        <v>7</v>
      </c>
      <c r="M32" s="260">
        <f t="shared" si="3"/>
        <v>70000</v>
      </c>
      <c r="N32" s="143"/>
      <c r="O32" s="260">
        <f t="shared" si="4"/>
        <v>0</v>
      </c>
      <c r="P32" s="104">
        <f t="shared" si="5"/>
        <v>118300</v>
      </c>
      <c r="Q32" s="240"/>
    </row>
    <row r="33" spans="2:17" ht="15.75">
      <c r="B33" s="409">
        <v>20</v>
      </c>
      <c r="C33" s="410">
        <v>42261</v>
      </c>
      <c r="D33" s="236" t="s">
        <v>53</v>
      </c>
      <c r="E33" s="226" t="s">
        <v>50</v>
      </c>
      <c r="F33" s="227">
        <v>2</v>
      </c>
      <c r="G33" s="227">
        <v>46</v>
      </c>
      <c r="H33" s="259">
        <f t="shared" si="14"/>
        <v>92</v>
      </c>
      <c r="I33" s="260">
        <f t="shared" si="15"/>
        <v>46000</v>
      </c>
      <c r="J33" s="143"/>
      <c r="K33" s="221"/>
      <c r="L33" s="143"/>
      <c r="M33" s="260">
        <f t="shared" si="3"/>
        <v>0</v>
      </c>
      <c r="N33" s="143"/>
      <c r="O33" s="104">
        <f t="shared" ref="O33" si="17">N33*15000</f>
        <v>0</v>
      </c>
      <c r="P33" s="104">
        <f t="shared" si="5"/>
        <v>46000</v>
      </c>
      <c r="Q33" s="158"/>
    </row>
    <row r="34" spans="2:17" ht="15.75">
      <c r="B34" s="409">
        <v>21</v>
      </c>
      <c r="C34" s="410">
        <v>42262</v>
      </c>
      <c r="D34" s="236" t="s">
        <v>114</v>
      </c>
      <c r="E34" s="226" t="s">
        <v>50</v>
      </c>
      <c r="F34" s="227">
        <v>1</v>
      </c>
      <c r="G34" s="227">
        <v>46</v>
      </c>
      <c r="H34" s="259">
        <f t="shared" si="1"/>
        <v>46</v>
      </c>
      <c r="I34" s="260">
        <f t="shared" si="2"/>
        <v>23000</v>
      </c>
      <c r="J34" s="144">
        <v>200</v>
      </c>
      <c r="K34" s="239">
        <f>J34*H34</f>
        <v>9200</v>
      </c>
      <c r="L34" s="143">
        <v>5</v>
      </c>
      <c r="M34" s="260">
        <f t="shared" si="3"/>
        <v>50000</v>
      </c>
      <c r="N34" s="143"/>
      <c r="O34" s="104">
        <f t="shared" si="4"/>
        <v>0</v>
      </c>
      <c r="P34" s="104">
        <f t="shared" si="5"/>
        <v>82200</v>
      </c>
      <c r="Q34" s="158"/>
    </row>
    <row r="35" spans="2:17" ht="15.75">
      <c r="B35" s="409">
        <v>22</v>
      </c>
      <c r="C35" s="410">
        <v>42263</v>
      </c>
      <c r="D35" s="236" t="s">
        <v>114</v>
      </c>
      <c r="E35" s="226" t="s">
        <v>50</v>
      </c>
      <c r="F35" s="227">
        <v>1</v>
      </c>
      <c r="G35" s="227">
        <v>46</v>
      </c>
      <c r="H35" s="259">
        <f t="shared" ref="H35:H41" si="18">F35*G35</f>
        <v>46</v>
      </c>
      <c r="I35" s="260">
        <f t="shared" ref="I35:I41" si="19">H35*500</f>
        <v>23000</v>
      </c>
      <c r="J35" s="144">
        <v>200</v>
      </c>
      <c r="K35" s="239">
        <f>J35*H35</f>
        <v>9200</v>
      </c>
      <c r="L35" s="143">
        <v>6</v>
      </c>
      <c r="M35" s="260">
        <f t="shared" si="3"/>
        <v>60000</v>
      </c>
      <c r="N35" s="143"/>
      <c r="O35" s="104">
        <f t="shared" si="4"/>
        <v>0</v>
      </c>
      <c r="P35" s="104">
        <f t="shared" si="5"/>
        <v>92200</v>
      </c>
      <c r="Q35" s="158"/>
    </row>
    <row r="36" spans="2:17" ht="15.75">
      <c r="B36" s="409">
        <v>23</v>
      </c>
      <c r="C36" s="410">
        <v>42264</v>
      </c>
      <c r="D36" s="236" t="s">
        <v>115</v>
      </c>
      <c r="E36" s="226" t="s">
        <v>51</v>
      </c>
      <c r="F36" s="143"/>
      <c r="G36" s="143"/>
      <c r="H36" s="259">
        <f t="shared" si="18"/>
        <v>0</v>
      </c>
      <c r="I36" s="260">
        <f t="shared" si="19"/>
        <v>0</v>
      </c>
      <c r="J36" s="225"/>
      <c r="K36" s="251"/>
      <c r="L36" s="143"/>
      <c r="M36" s="260">
        <f t="shared" si="3"/>
        <v>0</v>
      </c>
      <c r="N36" s="223"/>
      <c r="O36" s="104">
        <f t="shared" ref="O36:O41" si="20">N36*15000</f>
        <v>0</v>
      </c>
      <c r="P36" s="104">
        <f t="shared" si="5"/>
        <v>0</v>
      </c>
      <c r="Q36" s="158"/>
    </row>
    <row r="37" spans="2:17" ht="15.75">
      <c r="B37" s="409">
        <v>24</v>
      </c>
      <c r="C37" s="410">
        <v>42265</v>
      </c>
      <c r="D37" s="236" t="s">
        <v>114</v>
      </c>
      <c r="E37" s="226" t="s">
        <v>50</v>
      </c>
      <c r="F37" s="227">
        <v>1</v>
      </c>
      <c r="G37" s="227">
        <v>46</v>
      </c>
      <c r="H37" s="259">
        <f t="shared" si="18"/>
        <v>46</v>
      </c>
      <c r="I37" s="260">
        <f t="shared" si="19"/>
        <v>23000</v>
      </c>
      <c r="J37" s="144">
        <v>200</v>
      </c>
      <c r="K37" s="239">
        <f>J37*H37</f>
        <v>9200</v>
      </c>
      <c r="L37" s="143">
        <v>5</v>
      </c>
      <c r="M37" s="260">
        <f t="shared" si="3"/>
        <v>50000</v>
      </c>
      <c r="N37" s="223"/>
      <c r="O37" s="104">
        <f t="shared" si="20"/>
        <v>0</v>
      </c>
      <c r="P37" s="104">
        <f t="shared" si="5"/>
        <v>82200</v>
      </c>
      <c r="Q37" s="158"/>
    </row>
    <row r="38" spans="2:17" ht="15.75">
      <c r="B38" s="409">
        <v>25</v>
      </c>
      <c r="C38" s="410">
        <v>42266</v>
      </c>
      <c r="D38" s="236" t="s">
        <v>115</v>
      </c>
      <c r="E38" s="226" t="s">
        <v>51</v>
      </c>
      <c r="F38" s="143"/>
      <c r="G38" s="143"/>
      <c r="H38" s="259">
        <f t="shared" si="18"/>
        <v>0</v>
      </c>
      <c r="I38" s="260">
        <f t="shared" si="19"/>
        <v>0</v>
      </c>
      <c r="J38" s="144"/>
      <c r="K38" s="239"/>
      <c r="L38" s="143"/>
      <c r="M38" s="260">
        <f t="shared" si="3"/>
        <v>0</v>
      </c>
      <c r="N38" s="223"/>
      <c r="O38" s="104">
        <f t="shared" si="20"/>
        <v>0</v>
      </c>
      <c r="P38" s="104">
        <f t="shared" si="5"/>
        <v>0</v>
      </c>
      <c r="Q38" s="158"/>
    </row>
    <row r="39" spans="2:17" ht="15.75">
      <c r="B39" s="515">
        <v>26</v>
      </c>
      <c r="C39" s="394">
        <v>42267</v>
      </c>
      <c r="D39" s="236" t="s">
        <v>114</v>
      </c>
      <c r="E39" s="226" t="s">
        <v>50</v>
      </c>
      <c r="F39" s="227">
        <v>1</v>
      </c>
      <c r="G39" s="227">
        <v>46</v>
      </c>
      <c r="H39" s="259">
        <f t="shared" si="18"/>
        <v>46</v>
      </c>
      <c r="I39" s="260">
        <f t="shared" si="19"/>
        <v>23000</v>
      </c>
      <c r="J39" s="144">
        <v>200</v>
      </c>
      <c r="K39" s="239">
        <f>J39*H39</f>
        <v>9200</v>
      </c>
      <c r="L39" s="143"/>
      <c r="M39" s="260">
        <f t="shared" si="3"/>
        <v>0</v>
      </c>
      <c r="N39" s="223"/>
      <c r="O39" s="104">
        <f t="shared" si="20"/>
        <v>0</v>
      </c>
      <c r="P39" s="104">
        <f t="shared" si="5"/>
        <v>32200</v>
      </c>
      <c r="Q39" s="158"/>
    </row>
    <row r="40" spans="2:17" ht="15.75">
      <c r="B40" s="517"/>
      <c r="C40" s="394">
        <v>42267</v>
      </c>
      <c r="D40" s="236" t="s">
        <v>53</v>
      </c>
      <c r="E40" s="226" t="s">
        <v>50</v>
      </c>
      <c r="F40" s="227">
        <v>1</v>
      </c>
      <c r="G40" s="227">
        <v>46</v>
      </c>
      <c r="H40" s="259">
        <f t="shared" si="18"/>
        <v>46</v>
      </c>
      <c r="I40" s="260">
        <f t="shared" si="19"/>
        <v>23000</v>
      </c>
      <c r="J40" s="222"/>
      <c r="K40" s="223"/>
      <c r="L40" s="143">
        <v>5</v>
      </c>
      <c r="M40" s="260">
        <f t="shared" si="3"/>
        <v>50000</v>
      </c>
      <c r="N40" s="223"/>
      <c r="O40" s="104">
        <f t="shared" si="20"/>
        <v>0</v>
      </c>
      <c r="P40" s="104">
        <f t="shared" si="5"/>
        <v>73000</v>
      </c>
      <c r="Q40" s="158"/>
    </row>
    <row r="41" spans="2:17" s="224" customFormat="1" ht="15.75">
      <c r="B41" s="409">
        <v>27</v>
      </c>
      <c r="C41" s="410">
        <v>42268</v>
      </c>
      <c r="D41" s="236" t="s">
        <v>115</v>
      </c>
      <c r="E41" s="226" t="s">
        <v>51</v>
      </c>
      <c r="F41" s="227"/>
      <c r="G41" s="227"/>
      <c r="H41" s="259">
        <f t="shared" si="18"/>
        <v>0</v>
      </c>
      <c r="I41" s="260">
        <f t="shared" si="19"/>
        <v>0</v>
      </c>
      <c r="J41" s="143"/>
      <c r="K41" s="221"/>
      <c r="L41" s="143"/>
      <c r="M41" s="260">
        <f t="shared" si="3"/>
        <v>0</v>
      </c>
      <c r="N41" s="223"/>
      <c r="O41" s="104">
        <f t="shared" si="20"/>
        <v>0</v>
      </c>
      <c r="P41" s="104">
        <f t="shared" si="5"/>
        <v>0</v>
      </c>
      <c r="Q41" s="240"/>
    </row>
    <row r="42" spans="2:17" s="224" customFormat="1" ht="15.75">
      <c r="B42" s="409">
        <v>28</v>
      </c>
      <c r="C42" s="410">
        <v>42269</v>
      </c>
      <c r="D42" s="231" t="s">
        <v>124</v>
      </c>
      <c r="E42" s="227"/>
      <c r="F42" s="227"/>
      <c r="G42" s="227"/>
      <c r="H42" s="259">
        <f t="shared" ref="H42:H49" si="21">F42*G42</f>
        <v>0</v>
      </c>
      <c r="I42" s="260">
        <f t="shared" ref="I42:I49" si="22">H42*500</f>
        <v>0</v>
      </c>
      <c r="J42" s="143"/>
      <c r="K42" s="221"/>
      <c r="L42" s="143"/>
      <c r="M42" s="260">
        <f t="shared" si="3"/>
        <v>0</v>
      </c>
      <c r="N42" s="223"/>
      <c r="O42" s="104">
        <f t="shared" ref="O42" si="23">N42*15000</f>
        <v>0</v>
      </c>
      <c r="P42" s="104">
        <f t="shared" si="5"/>
        <v>0</v>
      </c>
      <c r="Q42" s="240"/>
    </row>
    <row r="43" spans="2:17" ht="15.75">
      <c r="B43" s="409">
        <v>29</v>
      </c>
      <c r="C43" s="410">
        <v>42270</v>
      </c>
      <c r="D43" s="231" t="s">
        <v>124</v>
      </c>
      <c r="E43" s="227"/>
      <c r="F43" s="227"/>
      <c r="G43" s="227"/>
      <c r="H43" s="259">
        <f t="shared" si="21"/>
        <v>0</v>
      </c>
      <c r="I43" s="260">
        <f t="shared" si="22"/>
        <v>0</v>
      </c>
      <c r="J43" s="222"/>
      <c r="K43" s="223"/>
      <c r="L43" s="143"/>
      <c r="M43" s="260">
        <f t="shared" si="3"/>
        <v>0</v>
      </c>
      <c r="N43" s="223"/>
      <c r="O43" s="104">
        <f t="shared" ref="O43:O49" si="24">N43*15000</f>
        <v>0</v>
      </c>
      <c r="P43" s="104">
        <f t="shared" si="5"/>
        <v>0</v>
      </c>
      <c r="Q43" s="158"/>
    </row>
    <row r="44" spans="2:17" ht="15.75">
      <c r="B44" s="409">
        <v>30</v>
      </c>
      <c r="C44" s="413">
        <v>42271</v>
      </c>
      <c r="D44" s="231" t="s">
        <v>206</v>
      </c>
      <c r="E44" s="227"/>
      <c r="F44" s="227"/>
      <c r="G44" s="227"/>
      <c r="H44" s="259">
        <f t="shared" si="21"/>
        <v>0</v>
      </c>
      <c r="I44" s="260">
        <f t="shared" si="22"/>
        <v>0</v>
      </c>
      <c r="J44" s="144"/>
      <c r="K44" s="239"/>
      <c r="L44" s="143"/>
      <c r="M44" s="260">
        <f t="shared" si="3"/>
        <v>0</v>
      </c>
      <c r="N44" s="223"/>
      <c r="O44" s="104">
        <f t="shared" si="24"/>
        <v>0</v>
      </c>
      <c r="P44" s="104">
        <f t="shared" si="5"/>
        <v>0</v>
      </c>
      <c r="Q44" s="158"/>
    </row>
    <row r="45" spans="2:17" ht="15.75">
      <c r="B45" s="409">
        <v>31</v>
      </c>
      <c r="C45" s="410">
        <v>42272</v>
      </c>
      <c r="D45" s="231" t="s">
        <v>206</v>
      </c>
      <c r="E45" s="488"/>
      <c r="F45" s="227"/>
      <c r="G45" s="227"/>
      <c r="H45" s="259">
        <f t="shared" si="21"/>
        <v>0</v>
      </c>
      <c r="I45" s="260">
        <f t="shared" si="22"/>
        <v>0</v>
      </c>
      <c r="J45" s="143"/>
      <c r="K45" s="221"/>
      <c r="L45" s="143"/>
      <c r="M45" s="260">
        <f t="shared" si="3"/>
        <v>0</v>
      </c>
      <c r="N45" s="223"/>
      <c r="O45" s="104">
        <f t="shared" si="24"/>
        <v>0</v>
      </c>
      <c r="P45" s="104">
        <f t="shared" si="5"/>
        <v>0</v>
      </c>
      <c r="Q45" s="158"/>
    </row>
    <row r="46" spans="2:17" ht="15.75">
      <c r="B46" s="409">
        <v>32</v>
      </c>
      <c r="C46" s="410">
        <v>42273</v>
      </c>
      <c r="D46" s="231" t="s">
        <v>124</v>
      </c>
      <c r="E46" s="106"/>
      <c r="F46" s="106"/>
      <c r="G46" s="106"/>
      <c r="H46" s="259">
        <f t="shared" si="21"/>
        <v>0</v>
      </c>
      <c r="I46" s="260">
        <f t="shared" si="22"/>
        <v>0</v>
      </c>
      <c r="J46" s="106"/>
      <c r="K46" s="106"/>
      <c r="L46" s="106"/>
      <c r="M46" s="260">
        <f t="shared" si="3"/>
        <v>0</v>
      </c>
      <c r="N46" s="106"/>
      <c r="O46" s="104">
        <f t="shared" si="24"/>
        <v>0</v>
      </c>
      <c r="P46" s="104">
        <f t="shared" si="5"/>
        <v>0</v>
      </c>
      <c r="Q46" s="158"/>
    </row>
    <row r="47" spans="2:17" ht="15.75">
      <c r="B47" s="409">
        <v>33</v>
      </c>
      <c r="C47" s="394">
        <v>42274</v>
      </c>
      <c r="D47" s="236" t="s">
        <v>53</v>
      </c>
      <c r="E47" s="226" t="s">
        <v>50</v>
      </c>
      <c r="F47" s="227">
        <v>1</v>
      </c>
      <c r="G47" s="227">
        <v>46</v>
      </c>
      <c r="H47" s="259">
        <f t="shared" si="21"/>
        <v>46</v>
      </c>
      <c r="I47" s="260">
        <f t="shared" si="22"/>
        <v>23000</v>
      </c>
      <c r="J47" s="106"/>
      <c r="K47" s="106"/>
      <c r="L47" s="143">
        <v>4</v>
      </c>
      <c r="M47" s="260">
        <f t="shared" si="3"/>
        <v>40000</v>
      </c>
      <c r="N47" s="106"/>
      <c r="O47" s="104">
        <f t="shared" si="24"/>
        <v>0</v>
      </c>
      <c r="P47" s="104">
        <f t="shared" si="5"/>
        <v>63000</v>
      </c>
      <c r="Q47" s="158"/>
    </row>
    <row r="48" spans="2:17" ht="15.75">
      <c r="B48" s="409">
        <v>34</v>
      </c>
      <c r="C48" s="410">
        <v>42275</v>
      </c>
      <c r="D48" s="504" t="s">
        <v>52</v>
      </c>
      <c r="E48" s="505" t="s">
        <v>51</v>
      </c>
      <c r="F48" s="106"/>
      <c r="G48" s="106"/>
      <c r="H48" s="259">
        <f t="shared" si="21"/>
        <v>0</v>
      </c>
      <c r="I48" s="260">
        <f t="shared" si="22"/>
        <v>0</v>
      </c>
      <c r="J48" s="106"/>
      <c r="K48" s="106"/>
      <c r="L48" s="106"/>
      <c r="M48" s="260">
        <f t="shared" si="3"/>
        <v>0</v>
      </c>
      <c r="N48" s="106"/>
      <c r="O48" s="104">
        <f t="shared" si="24"/>
        <v>0</v>
      </c>
      <c r="P48" s="104">
        <f t="shared" si="5"/>
        <v>0</v>
      </c>
      <c r="Q48" s="158"/>
    </row>
    <row r="49" spans="2:17" ht="16.5" thickBot="1">
      <c r="B49" s="414">
        <v>35</v>
      </c>
      <c r="C49" s="415">
        <v>42276</v>
      </c>
      <c r="D49" s="489" t="s">
        <v>54</v>
      </c>
      <c r="E49" s="248" t="s">
        <v>50</v>
      </c>
      <c r="F49" s="271">
        <v>1</v>
      </c>
      <c r="G49" s="271">
        <v>46</v>
      </c>
      <c r="H49" s="292">
        <f t="shared" si="21"/>
        <v>46</v>
      </c>
      <c r="I49" s="293">
        <f t="shared" si="22"/>
        <v>23000</v>
      </c>
      <c r="J49" s="161"/>
      <c r="K49" s="161"/>
      <c r="L49" s="161"/>
      <c r="M49" s="293">
        <f t="shared" si="3"/>
        <v>0</v>
      </c>
      <c r="N49" s="161"/>
      <c r="O49" s="218">
        <f t="shared" si="24"/>
        <v>0</v>
      </c>
      <c r="P49" s="218">
        <f t="shared" ref="P49" si="25">I49+K49+M49+O49</f>
        <v>23000</v>
      </c>
      <c r="Q49" s="163"/>
    </row>
    <row r="50" spans="2:17" ht="15.75" thickTop="1"/>
  </sheetData>
  <mergeCells count="9">
    <mergeCell ref="B17:B18"/>
    <mergeCell ref="B23:B24"/>
    <mergeCell ref="B26:B27"/>
    <mergeCell ref="B39:B40"/>
    <mergeCell ref="B1:Q1"/>
    <mergeCell ref="B2:D2"/>
    <mergeCell ref="B4:D4"/>
    <mergeCell ref="B9:B10"/>
    <mergeCell ref="B11:B12"/>
  </mergeCells>
  <printOptions horizontalCentered="1"/>
  <pageMargins left="0.2" right="0.2" top="0.25" bottom="0.25" header="0.3" footer="0.3"/>
  <pageSetup paperSize="9" scale="70" orientation="landscape" horizontalDpi="4294967293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92D050"/>
  </sheetPr>
  <dimension ref="B1:Q48"/>
  <sheetViews>
    <sheetView workbookViewId="0">
      <selection activeCell="P8" sqref="P8"/>
    </sheetView>
  </sheetViews>
  <sheetFormatPr defaultRowHeight="15"/>
  <cols>
    <col min="2" max="2" width="3.28515625" customWidth="1"/>
    <col min="4" max="4" width="36.7109375" customWidth="1"/>
    <col min="6" max="6" width="7" customWidth="1"/>
    <col min="7" max="7" width="8.140625" customWidth="1"/>
    <col min="9" max="9" width="13.28515625" customWidth="1"/>
    <col min="10" max="10" width="11.5703125" customWidth="1"/>
    <col min="11" max="11" width="11" customWidth="1"/>
    <col min="12" max="12" width="8" customWidth="1"/>
    <col min="13" max="13" width="10.7109375" customWidth="1"/>
    <col min="14" max="14" width="7.28515625" customWidth="1"/>
    <col min="15" max="15" width="10.7109375" customWidth="1"/>
    <col min="16" max="16" width="16.5703125" customWidth="1"/>
  </cols>
  <sheetData>
    <row r="1" spans="2:17">
      <c r="B1" s="545" t="s">
        <v>14</v>
      </c>
      <c r="C1" s="545"/>
      <c r="D1" s="545"/>
      <c r="E1" s="545"/>
      <c r="F1" s="545"/>
      <c r="G1" s="545"/>
      <c r="H1" s="545"/>
      <c r="I1" s="545"/>
      <c r="J1" s="545"/>
      <c r="K1" s="545"/>
      <c r="L1" s="545"/>
      <c r="M1" s="545"/>
      <c r="N1" s="545"/>
      <c r="O1" s="545"/>
      <c r="P1" s="545"/>
      <c r="Q1" s="545"/>
    </row>
    <row r="2" spans="2:17">
      <c r="B2" s="546" t="s">
        <v>36</v>
      </c>
      <c r="C2" s="546"/>
      <c r="D2" s="546"/>
      <c r="E2" s="64"/>
      <c r="F2" s="64"/>
      <c r="G2" s="64"/>
      <c r="H2" s="65"/>
      <c r="I2" s="66"/>
      <c r="J2" s="64"/>
      <c r="K2" s="67"/>
      <c r="L2" s="65"/>
      <c r="M2" s="67"/>
      <c r="N2" s="65"/>
      <c r="O2" s="67"/>
      <c r="P2" s="67"/>
      <c r="Q2" s="64"/>
    </row>
    <row r="3" spans="2:17">
      <c r="B3" s="546" t="s">
        <v>37</v>
      </c>
      <c r="C3" s="546"/>
      <c r="D3" s="546"/>
      <c r="E3" s="64"/>
      <c r="F3" s="64"/>
      <c r="G3" s="64"/>
      <c r="H3" s="65"/>
      <c r="I3" s="66"/>
      <c r="J3" s="64"/>
      <c r="K3" s="67"/>
      <c r="L3" s="65"/>
      <c r="M3" s="67"/>
      <c r="N3" s="65"/>
      <c r="O3" s="67"/>
      <c r="P3" s="67"/>
      <c r="Q3" s="64"/>
    </row>
    <row r="4" spans="2:17">
      <c r="B4" s="546" t="s">
        <v>30</v>
      </c>
      <c r="C4" s="546"/>
      <c r="D4" s="546"/>
      <c r="E4" s="64"/>
      <c r="F4" s="64"/>
      <c r="G4" s="64"/>
      <c r="H4" s="65"/>
      <c r="I4" s="66"/>
      <c r="J4" s="64"/>
      <c r="K4" s="67"/>
      <c r="L4" s="65"/>
      <c r="M4" s="67"/>
      <c r="N4" s="65"/>
      <c r="O4" s="67"/>
      <c r="P4" s="67"/>
      <c r="Q4" s="64"/>
    </row>
    <row r="5" spans="2:17" ht="15.75" thickBot="1">
      <c r="B5" s="360" t="s">
        <v>71</v>
      </c>
      <c r="C5" s="361"/>
      <c r="D5" s="304" t="s">
        <v>110</v>
      </c>
      <c r="E5" s="64"/>
      <c r="F5" s="64"/>
      <c r="G5" s="64"/>
      <c r="H5" s="65"/>
      <c r="I5" s="66"/>
      <c r="J5" s="64"/>
      <c r="K5" s="67"/>
      <c r="L5" s="65"/>
      <c r="M5" s="67"/>
      <c r="N5" s="65"/>
      <c r="O5" s="67"/>
      <c r="P5" s="68"/>
      <c r="Q5" s="64"/>
    </row>
    <row r="6" spans="2:17" ht="34.5" thickBot="1">
      <c r="B6" s="69" t="s">
        <v>1</v>
      </c>
      <c r="C6" s="69" t="s">
        <v>2</v>
      </c>
      <c r="D6" s="70" t="s">
        <v>3</v>
      </c>
      <c r="E6" s="69" t="s">
        <v>4</v>
      </c>
      <c r="F6" s="69" t="s">
        <v>18</v>
      </c>
      <c r="G6" s="71" t="s">
        <v>19</v>
      </c>
      <c r="H6" s="71" t="s">
        <v>20</v>
      </c>
      <c r="I6" s="72" t="s">
        <v>8</v>
      </c>
      <c r="J6" s="69" t="s">
        <v>9</v>
      </c>
      <c r="K6" s="72" t="s">
        <v>10</v>
      </c>
      <c r="L6" s="71" t="s">
        <v>21</v>
      </c>
      <c r="M6" s="72" t="s">
        <v>22</v>
      </c>
      <c r="N6" s="71" t="s">
        <v>23</v>
      </c>
      <c r="O6" s="72" t="s">
        <v>24</v>
      </c>
      <c r="P6" s="72" t="s">
        <v>11</v>
      </c>
      <c r="Q6" s="69" t="s">
        <v>12</v>
      </c>
    </row>
    <row r="7" spans="2:17" ht="15.75" thickBot="1">
      <c r="B7" s="73">
        <v>1</v>
      </c>
      <c r="C7" s="73">
        <v>2</v>
      </c>
      <c r="D7" s="73">
        <v>3</v>
      </c>
      <c r="E7" s="73">
        <v>4</v>
      </c>
      <c r="F7" s="73">
        <v>5</v>
      </c>
      <c r="G7" s="74">
        <v>6</v>
      </c>
      <c r="H7" s="74" t="s">
        <v>26</v>
      </c>
      <c r="I7" s="75" t="s">
        <v>44</v>
      </c>
      <c r="J7" s="73">
        <v>9</v>
      </c>
      <c r="K7" s="74">
        <v>10</v>
      </c>
      <c r="L7" s="74">
        <v>11</v>
      </c>
      <c r="M7" s="75" t="s">
        <v>27</v>
      </c>
      <c r="N7" s="74">
        <v>13</v>
      </c>
      <c r="O7" s="75" t="s">
        <v>28</v>
      </c>
      <c r="P7" s="75" t="s">
        <v>29</v>
      </c>
      <c r="Q7" s="73">
        <v>17</v>
      </c>
    </row>
    <row r="8" spans="2:17" ht="16.5" thickBot="1">
      <c r="B8" s="200"/>
      <c r="C8" s="200"/>
      <c r="D8" s="200"/>
      <c r="E8" s="200"/>
      <c r="F8" s="444">
        <f>SUBTOTAL(9,F9:F951)</f>
        <v>78</v>
      </c>
      <c r="G8" s="450"/>
      <c r="H8" s="444">
        <f>SUBTOTAL(9,H9:H951)</f>
        <v>1334</v>
      </c>
      <c r="I8" s="445">
        <f>SUBTOTAL(9,I9:I969)</f>
        <v>667000</v>
      </c>
      <c r="J8" s="451"/>
      <c r="K8" s="445">
        <f>SUBTOTAL(9,K9:K969)</f>
        <v>532200</v>
      </c>
      <c r="L8" s="444">
        <f>SUBTOTAL(9,L9:L951)</f>
        <v>62</v>
      </c>
      <c r="M8" s="445">
        <f>SUBTOTAL(9,M9:M969)</f>
        <v>620000</v>
      </c>
      <c r="N8" s="444">
        <f>SUBTOTAL(9,N9:N951)</f>
        <v>0</v>
      </c>
      <c r="O8" s="445">
        <f>SUBTOTAL(9,O9:O969)</f>
        <v>0</v>
      </c>
      <c r="P8" s="508">
        <f>SUBTOTAL(9,P9:P969)</f>
        <v>1819200</v>
      </c>
      <c r="Q8" s="200"/>
    </row>
    <row r="9" spans="2:17" ht="16.5" thickTop="1">
      <c r="B9" s="523">
        <v>1</v>
      </c>
      <c r="C9" s="473">
        <v>42242</v>
      </c>
      <c r="D9" s="237" t="s">
        <v>184</v>
      </c>
      <c r="E9" s="167" t="s">
        <v>50</v>
      </c>
      <c r="F9" s="288">
        <v>2</v>
      </c>
      <c r="G9" s="288">
        <v>46</v>
      </c>
      <c r="H9" s="294">
        <f t="shared" ref="H9:H11" si="0">F9*G9</f>
        <v>92</v>
      </c>
      <c r="I9" s="202">
        <f>H9*500</f>
        <v>46000</v>
      </c>
      <c r="J9" s="194"/>
      <c r="K9" s="263"/>
      <c r="L9" s="194"/>
      <c r="M9" s="202">
        <f t="shared" ref="M9:M47" si="1">L9*10000</f>
        <v>0</v>
      </c>
      <c r="N9" s="194"/>
      <c r="O9" s="201">
        <f t="shared" ref="O9:O47" si="2">N9*15000</f>
        <v>0</v>
      </c>
      <c r="P9" s="203">
        <f t="shared" ref="P9:P47" si="3">I9+K9+M9+O9</f>
        <v>46000</v>
      </c>
      <c r="Q9" s="174"/>
    </row>
    <row r="10" spans="2:17" ht="15.75">
      <c r="B10" s="517"/>
      <c r="C10" s="410">
        <v>42242</v>
      </c>
      <c r="D10" s="236" t="s">
        <v>185</v>
      </c>
      <c r="E10" s="226" t="s">
        <v>50</v>
      </c>
      <c r="F10" s="225">
        <v>3</v>
      </c>
      <c r="G10" s="477"/>
      <c r="H10" s="295">
        <f t="shared" si="0"/>
        <v>0</v>
      </c>
      <c r="I10" s="78">
        <f t="shared" ref="I10:I11" si="4">H10*500</f>
        <v>0</v>
      </c>
      <c r="J10" s="143" t="s">
        <v>117</v>
      </c>
      <c r="K10" s="221">
        <v>35000</v>
      </c>
      <c r="L10" s="478">
        <v>2</v>
      </c>
      <c r="M10" s="78">
        <f t="shared" si="1"/>
        <v>20000</v>
      </c>
      <c r="N10" s="478"/>
      <c r="O10" s="76">
        <f t="shared" si="2"/>
        <v>0</v>
      </c>
      <c r="P10" s="77">
        <f t="shared" si="3"/>
        <v>55000</v>
      </c>
      <c r="Q10" s="429"/>
    </row>
    <row r="11" spans="2:17" ht="15.75">
      <c r="B11" s="409">
        <v>2</v>
      </c>
      <c r="C11" s="410">
        <v>42243</v>
      </c>
      <c r="D11" s="236" t="s">
        <v>183</v>
      </c>
      <c r="E11" s="226" t="s">
        <v>50</v>
      </c>
      <c r="F11" s="225">
        <v>1</v>
      </c>
      <c r="G11" s="225">
        <v>46</v>
      </c>
      <c r="H11" s="295">
        <f t="shared" si="0"/>
        <v>46</v>
      </c>
      <c r="I11" s="78">
        <f t="shared" si="4"/>
        <v>23000</v>
      </c>
      <c r="J11" s="143">
        <v>200</v>
      </c>
      <c r="K11" s="221">
        <f t="shared" ref="K11" si="5">J11*H11</f>
        <v>9200</v>
      </c>
      <c r="L11" s="143">
        <v>3</v>
      </c>
      <c r="M11" s="78">
        <f t="shared" si="1"/>
        <v>30000</v>
      </c>
      <c r="N11" s="143"/>
      <c r="O11" s="76">
        <f t="shared" ref="O11:O46" si="6">N11*15000</f>
        <v>0</v>
      </c>
      <c r="P11" s="77">
        <f t="shared" ref="P11:P46" si="7">I11+K11+M11+O11</f>
        <v>62200</v>
      </c>
      <c r="Q11" s="158"/>
    </row>
    <row r="12" spans="2:17" ht="15.75">
      <c r="B12" s="515">
        <v>3</v>
      </c>
      <c r="C12" s="410">
        <v>42244</v>
      </c>
      <c r="D12" s="236" t="s">
        <v>187</v>
      </c>
      <c r="E12" s="226" t="s">
        <v>50</v>
      </c>
      <c r="F12" s="225">
        <v>2</v>
      </c>
      <c r="G12" s="225">
        <v>46</v>
      </c>
      <c r="H12" s="295">
        <f t="shared" ref="H12:H45" si="8">F12*G12</f>
        <v>92</v>
      </c>
      <c r="I12" s="78">
        <f t="shared" ref="I12:I45" si="9">H12*500</f>
        <v>46000</v>
      </c>
      <c r="J12" s="143"/>
      <c r="K12" s="221"/>
      <c r="L12" s="143"/>
      <c r="M12" s="78">
        <f t="shared" si="1"/>
        <v>0</v>
      </c>
      <c r="N12" s="143"/>
      <c r="O12" s="76">
        <f t="shared" si="6"/>
        <v>0</v>
      </c>
      <c r="P12" s="77">
        <f t="shared" si="7"/>
        <v>46000</v>
      </c>
      <c r="Q12" s="158"/>
    </row>
    <row r="13" spans="2:17" ht="15.75">
      <c r="B13" s="517"/>
      <c r="C13" s="410">
        <v>42244</v>
      </c>
      <c r="D13" s="236" t="s">
        <v>185</v>
      </c>
      <c r="E13" s="226" t="s">
        <v>50</v>
      </c>
      <c r="F13" s="225">
        <v>5</v>
      </c>
      <c r="G13" s="225"/>
      <c r="H13" s="295">
        <f t="shared" si="8"/>
        <v>0</v>
      </c>
      <c r="I13" s="78">
        <f t="shared" si="9"/>
        <v>0</v>
      </c>
      <c r="J13" s="143" t="s">
        <v>117</v>
      </c>
      <c r="K13" s="221">
        <v>35000</v>
      </c>
      <c r="L13" s="143">
        <v>3</v>
      </c>
      <c r="M13" s="78">
        <f t="shared" si="1"/>
        <v>30000</v>
      </c>
      <c r="N13" s="143"/>
      <c r="O13" s="76">
        <f t="shared" si="6"/>
        <v>0</v>
      </c>
      <c r="P13" s="77">
        <f t="shared" si="7"/>
        <v>65000</v>
      </c>
      <c r="Q13" s="158"/>
    </row>
    <row r="14" spans="2:17" ht="15.75">
      <c r="B14" s="515">
        <v>4</v>
      </c>
      <c r="C14" s="410">
        <v>42245</v>
      </c>
      <c r="D14" s="236" t="s">
        <v>187</v>
      </c>
      <c r="E14" s="226" t="s">
        <v>50</v>
      </c>
      <c r="F14" s="225">
        <v>1</v>
      </c>
      <c r="G14" s="225">
        <v>46</v>
      </c>
      <c r="H14" s="295">
        <f t="shared" si="8"/>
        <v>46</v>
      </c>
      <c r="I14" s="78">
        <f t="shared" si="9"/>
        <v>23000</v>
      </c>
      <c r="J14" s="143"/>
      <c r="K14" s="221"/>
      <c r="L14" s="143"/>
      <c r="M14" s="78">
        <f t="shared" si="1"/>
        <v>0</v>
      </c>
      <c r="N14" s="143"/>
      <c r="O14" s="76">
        <f t="shared" si="6"/>
        <v>0</v>
      </c>
      <c r="P14" s="77">
        <f t="shared" si="7"/>
        <v>23000</v>
      </c>
      <c r="Q14" s="158"/>
    </row>
    <row r="15" spans="2:17" ht="15.75">
      <c r="B15" s="517"/>
      <c r="C15" s="410">
        <v>42245</v>
      </c>
      <c r="D15" s="236" t="s">
        <v>185</v>
      </c>
      <c r="E15" s="226" t="s">
        <v>50</v>
      </c>
      <c r="F15" s="225">
        <v>6</v>
      </c>
      <c r="G15" s="258"/>
      <c r="H15" s="295">
        <f t="shared" si="8"/>
        <v>0</v>
      </c>
      <c r="I15" s="78">
        <f t="shared" si="9"/>
        <v>0</v>
      </c>
      <c r="J15" s="143" t="s">
        <v>117</v>
      </c>
      <c r="K15" s="221">
        <v>35000</v>
      </c>
      <c r="L15" s="143">
        <v>1</v>
      </c>
      <c r="M15" s="78">
        <f t="shared" si="1"/>
        <v>10000</v>
      </c>
      <c r="N15" s="143"/>
      <c r="O15" s="76">
        <f t="shared" si="6"/>
        <v>0</v>
      </c>
      <c r="P15" s="77">
        <f t="shared" si="7"/>
        <v>45000</v>
      </c>
      <c r="Q15" s="158"/>
    </row>
    <row r="16" spans="2:17" ht="15.75">
      <c r="B16" s="409">
        <v>5</v>
      </c>
      <c r="C16" s="394">
        <v>42246</v>
      </c>
      <c r="D16" s="236" t="s">
        <v>185</v>
      </c>
      <c r="E16" s="226" t="s">
        <v>50</v>
      </c>
      <c r="F16" s="225">
        <v>5</v>
      </c>
      <c r="G16" s="225"/>
      <c r="H16" s="295">
        <f t="shared" si="8"/>
        <v>0</v>
      </c>
      <c r="I16" s="78">
        <f t="shared" si="9"/>
        <v>0</v>
      </c>
      <c r="J16" s="143" t="s">
        <v>117</v>
      </c>
      <c r="K16" s="221">
        <v>35000</v>
      </c>
      <c r="L16" s="143"/>
      <c r="M16" s="78">
        <f t="shared" si="1"/>
        <v>0</v>
      </c>
      <c r="N16" s="143"/>
      <c r="O16" s="76">
        <f t="shared" si="6"/>
        <v>0</v>
      </c>
      <c r="P16" s="77">
        <f t="shared" si="7"/>
        <v>35000</v>
      </c>
      <c r="Q16" s="158"/>
    </row>
    <row r="17" spans="2:17" ht="15.75">
      <c r="B17" s="515">
        <v>6</v>
      </c>
      <c r="C17" s="410">
        <v>42247</v>
      </c>
      <c r="D17" s="236" t="s">
        <v>183</v>
      </c>
      <c r="E17" s="226" t="s">
        <v>50</v>
      </c>
      <c r="F17" s="225">
        <v>1</v>
      </c>
      <c r="G17" s="225">
        <v>46</v>
      </c>
      <c r="H17" s="295">
        <f t="shared" si="8"/>
        <v>46</v>
      </c>
      <c r="I17" s="78">
        <f t="shared" si="9"/>
        <v>23000</v>
      </c>
      <c r="J17" s="143">
        <v>200</v>
      </c>
      <c r="K17" s="221">
        <f t="shared" ref="K17" si="10">J17*H17</f>
        <v>9200</v>
      </c>
      <c r="L17" s="143"/>
      <c r="M17" s="78">
        <f t="shared" si="1"/>
        <v>0</v>
      </c>
      <c r="N17" s="143"/>
      <c r="O17" s="76">
        <f t="shared" si="6"/>
        <v>0</v>
      </c>
      <c r="P17" s="77">
        <f t="shared" si="7"/>
        <v>32200</v>
      </c>
      <c r="Q17" s="158"/>
    </row>
    <row r="18" spans="2:17" ht="15.75">
      <c r="B18" s="517"/>
      <c r="C18" s="410">
        <v>42247</v>
      </c>
      <c r="D18" s="236" t="s">
        <v>185</v>
      </c>
      <c r="E18" s="226" t="s">
        <v>50</v>
      </c>
      <c r="F18" s="225">
        <v>2</v>
      </c>
      <c r="G18" s="225"/>
      <c r="H18" s="295">
        <f t="shared" si="8"/>
        <v>0</v>
      </c>
      <c r="I18" s="78">
        <f t="shared" si="9"/>
        <v>0</v>
      </c>
      <c r="J18" s="143" t="s">
        <v>117</v>
      </c>
      <c r="K18" s="221">
        <v>35000</v>
      </c>
      <c r="L18" s="143">
        <v>2</v>
      </c>
      <c r="M18" s="78">
        <f t="shared" si="1"/>
        <v>20000</v>
      </c>
      <c r="N18" s="143"/>
      <c r="O18" s="76">
        <f t="shared" si="6"/>
        <v>0</v>
      </c>
      <c r="P18" s="77">
        <f t="shared" si="7"/>
        <v>55000</v>
      </c>
      <c r="Q18" s="158"/>
    </row>
    <row r="19" spans="2:17" ht="15.75">
      <c r="B19" s="409">
        <v>7</v>
      </c>
      <c r="C19" s="410">
        <v>42248</v>
      </c>
      <c r="D19" s="236" t="s">
        <v>185</v>
      </c>
      <c r="E19" s="226" t="s">
        <v>50</v>
      </c>
      <c r="F19" s="225">
        <v>4</v>
      </c>
      <c r="G19" s="143"/>
      <c r="H19" s="295">
        <f t="shared" si="8"/>
        <v>0</v>
      </c>
      <c r="I19" s="78">
        <f t="shared" si="9"/>
        <v>0</v>
      </c>
      <c r="J19" s="143" t="s">
        <v>117</v>
      </c>
      <c r="K19" s="221">
        <v>35000</v>
      </c>
      <c r="L19" s="143"/>
      <c r="M19" s="78">
        <f t="shared" si="1"/>
        <v>0</v>
      </c>
      <c r="N19" s="143"/>
      <c r="O19" s="76">
        <f t="shared" si="6"/>
        <v>0</v>
      </c>
      <c r="P19" s="77">
        <f t="shared" si="7"/>
        <v>35000</v>
      </c>
      <c r="Q19" s="158"/>
    </row>
    <row r="20" spans="2:17" ht="15.75">
      <c r="B20" s="409">
        <v>8</v>
      </c>
      <c r="C20" s="410">
        <v>42249</v>
      </c>
      <c r="D20" s="504" t="s">
        <v>52</v>
      </c>
      <c r="E20" s="505" t="s">
        <v>51</v>
      </c>
      <c r="F20" s="276"/>
      <c r="G20" s="143"/>
      <c r="H20" s="295">
        <f t="shared" si="8"/>
        <v>0</v>
      </c>
      <c r="I20" s="78">
        <f t="shared" si="9"/>
        <v>0</v>
      </c>
      <c r="J20" s="143"/>
      <c r="K20" s="221"/>
      <c r="L20" s="143"/>
      <c r="M20" s="78">
        <f t="shared" si="1"/>
        <v>0</v>
      </c>
      <c r="N20" s="143"/>
      <c r="O20" s="76">
        <f t="shared" si="6"/>
        <v>0</v>
      </c>
      <c r="P20" s="77">
        <f t="shared" si="7"/>
        <v>0</v>
      </c>
      <c r="Q20" s="158"/>
    </row>
    <row r="21" spans="2:17" ht="15.75">
      <c r="B21" s="515">
        <v>9</v>
      </c>
      <c r="C21" s="410">
        <v>42250</v>
      </c>
      <c r="D21" s="236" t="s">
        <v>187</v>
      </c>
      <c r="E21" s="226" t="s">
        <v>50</v>
      </c>
      <c r="F21" s="225">
        <v>2</v>
      </c>
      <c r="G21" s="225">
        <v>46</v>
      </c>
      <c r="H21" s="295">
        <f t="shared" si="8"/>
        <v>92</v>
      </c>
      <c r="I21" s="78">
        <f t="shared" si="9"/>
        <v>46000</v>
      </c>
      <c r="J21" s="143"/>
      <c r="K21" s="221"/>
      <c r="L21" s="143"/>
      <c r="M21" s="78">
        <f t="shared" si="1"/>
        <v>0</v>
      </c>
      <c r="N21" s="143"/>
      <c r="O21" s="76">
        <f t="shared" si="6"/>
        <v>0</v>
      </c>
      <c r="P21" s="77">
        <f t="shared" si="7"/>
        <v>46000</v>
      </c>
      <c r="Q21" s="158"/>
    </row>
    <row r="22" spans="2:17" ht="15.75">
      <c r="B22" s="517"/>
      <c r="C22" s="410">
        <v>42250</v>
      </c>
      <c r="D22" s="236" t="s">
        <v>185</v>
      </c>
      <c r="E22" s="226" t="s">
        <v>50</v>
      </c>
      <c r="F22" s="225">
        <v>3</v>
      </c>
      <c r="G22" s="225"/>
      <c r="H22" s="295">
        <f t="shared" si="8"/>
        <v>0</v>
      </c>
      <c r="I22" s="78">
        <f t="shared" si="9"/>
        <v>0</v>
      </c>
      <c r="J22" s="143" t="s">
        <v>117</v>
      </c>
      <c r="K22" s="221">
        <v>35000</v>
      </c>
      <c r="L22" s="143">
        <v>1</v>
      </c>
      <c r="M22" s="78">
        <f t="shared" si="1"/>
        <v>10000</v>
      </c>
      <c r="N22" s="143"/>
      <c r="O22" s="76">
        <f t="shared" si="6"/>
        <v>0</v>
      </c>
      <c r="P22" s="77">
        <f t="shared" si="7"/>
        <v>45000</v>
      </c>
      <c r="Q22" s="158"/>
    </row>
    <row r="23" spans="2:17" ht="15.75">
      <c r="B23" s="409">
        <v>10</v>
      </c>
      <c r="C23" s="410">
        <v>42251</v>
      </c>
      <c r="D23" s="236" t="s">
        <v>183</v>
      </c>
      <c r="E23" s="226" t="s">
        <v>50</v>
      </c>
      <c r="F23" s="225">
        <v>1</v>
      </c>
      <c r="G23" s="225">
        <v>46</v>
      </c>
      <c r="H23" s="295">
        <f t="shared" si="8"/>
        <v>46</v>
      </c>
      <c r="I23" s="78">
        <f t="shared" si="9"/>
        <v>23000</v>
      </c>
      <c r="J23" s="143">
        <v>200</v>
      </c>
      <c r="K23" s="221">
        <f t="shared" ref="K23" si="11">J23*H23</f>
        <v>9200</v>
      </c>
      <c r="L23" s="143">
        <v>4</v>
      </c>
      <c r="M23" s="78">
        <f t="shared" si="1"/>
        <v>40000</v>
      </c>
      <c r="N23" s="143"/>
      <c r="O23" s="76">
        <f t="shared" si="6"/>
        <v>0</v>
      </c>
      <c r="P23" s="77">
        <f t="shared" si="7"/>
        <v>72200</v>
      </c>
      <c r="Q23" s="158"/>
    </row>
    <row r="24" spans="2:17" ht="15.75">
      <c r="B24" s="409">
        <v>11</v>
      </c>
      <c r="C24" s="410">
        <v>42252</v>
      </c>
      <c r="D24" s="236" t="s">
        <v>187</v>
      </c>
      <c r="E24" s="226" t="s">
        <v>50</v>
      </c>
      <c r="F24" s="225">
        <v>2</v>
      </c>
      <c r="G24" s="225">
        <v>46</v>
      </c>
      <c r="H24" s="295">
        <f t="shared" si="8"/>
        <v>92</v>
      </c>
      <c r="I24" s="78">
        <f t="shared" si="9"/>
        <v>46000</v>
      </c>
      <c r="J24" s="143"/>
      <c r="K24" s="221"/>
      <c r="L24" s="143">
        <v>2</v>
      </c>
      <c r="M24" s="78">
        <f t="shared" si="1"/>
        <v>20000</v>
      </c>
      <c r="N24" s="143"/>
      <c r="O24" s="76">
        <f t="shared" si="6"/>
        <v>0</v>
      </c>
      <c r="P24" s="77">
        <f t="shared" si="7"/>
        <v>66000</v>
      </c>
      <c r="Q24" s="158"/>
    </row>
    <row r="25" spans="2:17" ht="15.75">
      <c r="B25" s="515">
        <v>12</v>
      </c>
      <c r="C25" s="394">
        <v>42253</v>
      </c>
      <c r="D25" s="236" t="s">
        <v>187</v>
      </c>
      <c r="E25" s="226" t="s">
        <v>50</v>
      </c>
      <c r="F25" s="225">
        <v>2</v>
      </c>
      <c r="G25" s="225">
        <v>46</v>
      </c>
      <c r="H25" s="295">
        <f t="shared" si="8"/>
        <v>92</v>
      </c>
      <c r="I25" s="78">
        <f t="shared" si="9"/>
        <v>46000</v>
      </c>
      <c r="J25" s="143"/>
      <c r="K25" s="221"/>
      <c r="L25" s="143"/>
      <c r="M25" s="78">
        <f t="shared" si="1"/>
        <v>0</v>
      </c>
      <c r="N25" s="143"/>
      <c r="O25" s="76">
        <f t="shared" si="6"/>
        <v>0</v>
      </c>
      <c r="P25" s="77">
        <f t="shared" si="7"/>
        <v>46000</v>
      </c>
      <c r="Q25" s="158"/>
    </row>
    <row r="26" spans="2:17" ht="15.75">
      <c r="B26" s="517"/>
      <c r="C26" s="394">
        <v>42253</v>
      </c>
      <c r="D26" s="236" t="s">
        <v>185</v>
      </c>
      <c r="E26" s="226" t="s">
        <v>50</v>
      </c>
      <c r="F26" s="225">
        <v>6</v>
      </c>
      <c r="G26" s="225"/>
      <c r="H26" s="295">
        <f t="shared" si="8"/>
        <v>0</v>
      </c>
      <c r="I26" s="78">
        <f t="shared" si="9"/>
        <v>0</v>
      </c>
      <c r="J26" s="143" t="s">
        <v>117</v>
      </c>
      <c r="K26" s="221">
        <v>35000</v>
      </c>
      <c r="L26" s="143"/>
      <c r="M26" s="78">
        <f t="shared" si="1"/>
        <v>0</v>
      </c>
      <c r="N26" s="143"/>
      <c r="O26" s="76">
        <f t="shared" si="6"/>
        <v>0</v>
      </c>
      <c r="P26" s="77">
        <f t="shared" si="7"/>
        <v>35000</v>
      </c>
      <c r="Q26" s="158"/>
    </row>
    <row r="27" spans="2:17" ht="15.75">
      <c r="B27" s="409">
        <v>13</v>
      </c>
      <c r="C27" s="410">
        <v>42254</v>
      </c>
      <c r="D27" s="236" t="s">
        <v>185</v>
      </c>
      <c r="E27" s="226" t="s">
        <v>50</v>
      </c>
      <c r="F27" s="225">
        <v>9</v>
      </c>
      <c r="G27" s="225"/>
      <c r="H27" s="295">
        <f t="shared" si="8"/>
        <v>0</v>
      </c>
      <c r="I27" s="78">
        <f t="shared" si="9"/>
        <v>0</v>
      </c>
      <c r="J27" s="143" t="s">
        <v>117</v>
      </c>
      <c r="K27" s="221">
        <v>35000</v>
      </c>
      <c r="L27" s="143"/>
      <c r="M27" s="78">
        <f t="shared" si="1"/>
        <v>0</v>
      </c>
      <c r="N27" s="143"/>
      <c r="O27" s="76">
        <f t="shared" si="6"/>
        <v>0</v>
      </c>
      <c r="P27" s="77">
        <f t="shared" si="7"/>
        <v>35000</v>
      </c>
      <c r="Q27" s="158"/>
    </row>
    <row r="28" spans="2:17" ht="15.75">
      <c r="B28" s="409">
        <v>14</v>
      </c>
      <c r="C28" s="410">
        <v>42255</v>
      </c>
      <c r="D28" s="236" t="s">
        <v>183</v>
      </c>
      <c r="E28" s="226" t="s">
        <v>50</v>
      </c>
      <c r="F28" s="225">
        <v>1</v>
      </c>
      <c r="G28" s="225">
        <v>46</v>
      </c>
      <c r="H28" s="295">
        <f t="shared" si="8"/>
        <v>46</v>
      </c>
      <c r="I28" s="78">
        <f t="shared" si="9"/>
        <v>23000</v>
      </c>
      <c r="J28" s="143">
        <v>200</v>
      </c>
      <c r="K28" s="221">
        <f t="shared" ref="K28" si="12">J28*H28</f>
        <v>9200</v>
      </c>
      <c r="L28" s="143">
        <v>6</v>
      </c>
      <c r="M28" s="78">
        <f t="shared" si="1"/>
        <v>60000</v>
      </c>
      <c r="N28" s="143"/>
      <c r="O28" s="76">
        <f t="shared" si="6"/>
        <v>0</v>
      </c>
      <c r="P28" s="77">
        <f t="shared" si="7"/>
        <v>92200</v>
      </c>
      <c r="Q28" s="158"/>
    </row>
    <row r="29" spans="2:17" ht="15.75">
      <c r="B29" s="515">
        <v>15</v>
      </c>
      <c r="C29" s="410">
        <v>42256</v>
      </c>
      <c r="D29" s="236" t="s">
        <v>183</v>
      </c>
      <c r="E29" s="226" t="s">
        <v>50</v>
      </c>
      <c r="F29" s="225">
        <v>1</v>
      </c>
      <c r="G29" s="225">
        <v>46</v>
      </c>
      <c r="H29" s="295">
        <f t="shared" si="8"/>
        <v>46</v>
      </c>
      <c r="I29" s="78">
        <f t="shared" si="9"/>
        <v>23000</v>
      </c>
      <c r="J29" s="143">
        <v>200</v>
      </c>
      <c r="K29" s="221">
        <f t="shared" ref="K29" si="13">J29*H29</f>
        <v>9200</v>
      </c>
      <c r="L29" s="143"/>
      <c r="M29" s="78">
        <f t="shared" si="1"/>
        <v>0</v>
      </c>
      <c r="N29" s="143"/>
      <c r="O29" s="76">
        <f t="shared" si="6"/>
        <v>0</v>
      </c>
      <c r="P29" s="77">
        <f t="shared" si="7"/>
        <v>32200</v>
      </c>
      <c r="Q29" s="158"/>
    </row>
    <row r="30" spans="2:17" ht="15.75">
      <c r="B30" s="517"/>
      <c r="C30" s="410">
        <v>42256</v>
      </c>
      <c r="D30" s="236" t="s">
        <v>185</v>
      </c>
      <c r="E30" s="226" t="s">
        <v>50</v>
      </c>
      <c r="F30" s="225">
        <v>2</v>
      </c>
      <c r="G30" s="225"/>
      <c r="H30" s="295">
        <f t="shared" si="8"/>
        <v>0</v>
      </c>
      <c r="I30" s="78">
        <f t="shared" si="9"/>
        <v>0</v>
      </c>
      <c r="J30" s="143" t="s">
        <v>117</v>
      </c>
      <c r="K30" s="221">
        <v>35000</v>
      </c>
      <c r="L30" s="143">
        <v>2.5</v>
      </c>
      <c r="M30" s="78">
        <f t="shared" si="1"/>
        <v>25000</v>
      </c>
      <c r="N30" s="143"/>
      <c r="O30" s="76">
        <f t="shared" si="6"/>
        <v>0</v>
      </c>
      <c r="P30" s="77">
        <f t="shared" si="7"/>
        <v>60000</v>
      </c>
      <c r="Q30" s="158"/>
    </row>
    <row r="31" spans="2:17" ht="15.75">
      <c r="B31" s="409">
        <v>16</v>
      </c>
      <c r="C31" s="410">
        <v>42257</v>
      </c>
      <c r="D31" s="236" t="s">
        <v>183</v>
      </c>
      <c r="E31" s="226" t="s">
        <v>50</v>
      </c>
      <c r="F31" s="225">
        <v>1</v>
      </c>
      <c r="G31" s="225">
        <v>46</v>
      </c>
      <c r="H31" s="295">
        <f t="shared" si="8"/>
        <v>46</v>
      </c>
      <c r="I31" s="78">
        <f t="shared" si="9"/>
        <v>23000</v>
      </c>
      <c r="J31" s="143">
        <v>200</v>
      </c>
      <c r="K31" s="221">
        <f t="shared" ref="K31" si="14">J31*H31</f>
        <v>9200</v>
      </c>
      <c r="L31" s="143">
        <v>4</v>
      </c>
      <c r="M31" s="78">
        <f t="shared" si="1"/>
        <v>40000</v>
      </c>
      <c r="N31" s="143"/>
      <c r="O31" s="76">
        <f t="shared" si="6"/>
        <v>0</v>
      </c>
      <c r="P31" s="77">
        <f t="shared" si="7"/>
        <v>72200</v>
      </c>
      <c r="Q31" s="158"/>
    </row>
    <row r="32" spans="2:17" ht="15.75">
      <c r="B32" s="409">
        <v>17</v>
      </c>
      <c r="C32" s="410">
        <v>42258</v>
      </c>
      <c r="D32" s="236" t="s">
        <v>183</v>
      </c>
      <c r="E32" s="226" t="s">
        <v>50</v>
      </c>
      <c r="F32" s="225">
        <v>2</v>
      </c>
      <c r="G32" s="225">
        <v>46</v>
      </c>
      <c r="H32" s="295">
        <f t="shared" si="8"/>
        <v>92</v>
      </c>
      <c r="I32" s="78">
        <f t="shared" si="9"/>
        <v>46000</v>
      </c>
      <c r="J32" s="143">
        <v>200</v>
      </c>
      <c r="K32" s="221">
        <f t="shared" ref="K32" si="15">J32*H32</f>
        <v>18400</v>
      </c>
      <c r="L32" s="143">
        <v>3</v>
      </c>
      <c r="M32" s="78">
        <f t="shared" si="1"/>
        <v>30000</v>
      </c>
      <c r="N32" s="143"/>
      <c r="O32" s="76">
        <f t="shared" si="6"/>
        <v>0</v>
      </c>
      <c r="P32" s="77">
        <f t="shared" si="7"/>
        <v>94400</v>
      </c>
      <c r="Q32" s="158"/>
    </row>
    <row r="33" spans="2:17" s="224" customFormat="1" ht="15.75">
      <c r="B33" s="409">
        <v>18</v>
      </c>
      <c r="C33" s="410">
        <v>42259</v>
      </c>
      <c r="D33" s="243" t="s">
        <v>186</v>
      </c>
      <c r="E33" s="227" t="s">
        <v>155</v>
      </c>
      <c r="F33" s="225">
        <v>1</v>
      </c>
      <c r="G33" s="225">
        <v>69</v>
      </c>
      <c r="H33" s="295">
        <f t="shared" si="8"/>
        <v>69</v>
      </c>
      <c r="I33" s="78">
        <f t="shared" si="9"/>
        <v>34500</v>
      </c>
      <c r="J33" s="143">
        <v>200</v>
      </c>
      <c r="K33" s="221">
        <f t="shared" ref="K33:K34" si="16">J33*H33</f>
        <v>13800</v>
      </c>
      <c r="L33" s="143"/>
      <c r="M33" s="78">
        <f t="shared" si="1"/>
        <v>0</v>
      </c>
      <c r="N33" s="143"/>
      <c r="O33" s="76">
        <f t="shared" si="6"/>
        <v>0</v>
      </c>
      <c r="P33" s="77">
        <f t="shared" si="7"/>
        <v>48300</v>
      </c>
      <c r="Q33" s="240"/>
    </row>
    <row r="34" spans="2:17" s="224" customFormat="1" ht="15.75">
      <c r="B34" s="409">
        <v>19</v>
      </c>
      <c r="C34" s="394">
        <v>42260</v>
      </c>
      <c r="D34" s="243" t="s">
        <v>186</v>
      </c>
      <c r="E34" s="227" t="s">
        <v>155</v>
      </c>
      <c r="F34" s="225">
        <v>1</v>
      </c>
      <c r="G34" s="225">
        <v>69</v>
      </c>
      <c r="H34" s="295">
        <f t="shared" si="8"/>
        <v>69</v>
      </c>
      <c r="I34" s="78">
        <f t="shared" si="9"/>
        <v>34500</v>
      </c>
      <c r="J34" s="143">
        <v>200</v>
      </c>
      <c r="K34" s="221">
        <f t="shared" si="16"/>
        <v>13800</v>
      </c>
      <c r="L34" s="143">
        <v>10</v>
      </c>
      <c r="M34" s="78">
        <f t="shared" si="1"/>
        <v>100000</v>
      </c>
      <c r="N34" s="143"/>
      <c r="O34" s="76">
        <f t="shared" si="6"/>
        <v>0</v>
      </c>
      <c r="P34" s="77">
        <f t="shared" si="7"/>
        <v>148300</v>
      </c>
      <c r="Q34" s="240"/>
    </row>
    <row r="35" spans="2:17" ht="15.75">
      <c r="B35" s="515">
        <v>20</v>
      </c>
      <c r="C35" s="410">
        <v>42261</v>
      </c>
      <c r="D35" s="236" t="s">
        <v>184</v>
      </c>
      <c r="E35" s="226" t="s">
        <v>50</v>
      </c>
      <c r="F35" s="225">
        <v>2</v>
      </c>
      <c r="G35" s="225">
        <v>46</v>
      </c>
      <c r="H35" s="295">
        <f t="shared" si="8"/>
        <v>92</v>
      </c>
      <c r="I35" s="78">
        <f t="shared" si="9"/>
        <v>46000</v>
      </c>
      <c r="J35" s="143"/>
      <c r="K35" s="221"/>
      <c r="L35" s="143"/>
      <c r="M35" s="78">
        <f t="shared" si="1"/>
        <v>0</v>
      </c>
      <c r="N35" s="143"/>
      <c r="O35" s="76">
        <f t="shared" si="6"/>
        <v>0</v>
      </c>
      <c r="P35" s="77">
        <f t="shared" si="7"/>
        <v>46000</v>
      </c>
      <c r="Q35" s="158"/>
    </row>
    <row r="36" spans="2:17" ht="15.75">
      <c r="B36" s="517"/>
      <c r="C36" s="410">
        <v>42261</v>
      </c>
      <c r="D36" s="236" t="s">
        <v>185</v>
      </c>
      <c r="E36" s="226" t="s">
        <v>50</v>
      </c>
      <c r="F36" s="225">
        <v>5</v>
      </c>
      <c r="G36" s="225"/>
      <c r="H36" s="295">
        <f t="shared" si="8"/>
        <v>0</v>
      </c>
      <c r="I36" s="78">
        <f t="shared" si="9"/>
        <v>0</v>
      </c>
      <c r="J36" s="143" t="s">
        <v>117</v>
      </c>
      <c r="K36" s="221">
        <v>35000</v>
      </c>
      <c r="L36" s="143">
        <v>2.5</v>
      </c>
      <c r="M36" s="78">
        <f t="shared" si="1"/>
        <v>25000</v>
      </c>
      <c r="N36" s="143"/>
      <c r="O36" s="76">
        <f t="shared" si="6"/>
        <v>0</v>
      </c>
      <c r="P36" s="77">
        <f t="shared" si="7"/>
        <v>60000</v>
      </c>
      <c r="Q36" s="158"/>
    </row>
    <row r="37" spans="2:17" ht="15.75">
      <c r="B37" s="409">
        <v>21</v>
      </c>
      <c r="C37" s="410">
        <v>42262</v>
      </c>
      <c r="D37" s="236" t="s">
        <v>183</v>
      </c>
      <c r="E37" s="226" t="s">
        <v>50</v>
      </c>
      <c r="F37" s="225">
        <v>1</v>
      </c>
      <c r="G37" s="225">
        <v>46</v>
      </c>
      <c r="H37" s="295">
        <f t="shared" si="8"/>
        <v>46</v>
      </c>
      <c r="I37" s="78">
        <f t="shared" si="9"/>
        <v>23000</v>
      </c>
      <c r="J37" s="143">
        <v>200</v>
      </c>
      <c r="K37" s="221">
        <f>J37*H37</f>
        <v>9200</v>
      </c>
      <c r="L37" s="143">
        <v>3</v>
      </c>
      <c r="M37" s="78">
        <f t="shared" si="1"/>
        <v>30000</v>
      </c>
      <c r="N37" s="143"/>
      <c r="O37" s="76">
        <f t="shared" si="6"/>
        <v>0</v>
      </c>
      <c r="P37" s="77">
        <f t="shared" si="7"/>
        <v>62200</v>
      </c>
      <c r="Q37" s="158"/>
    </row>
    <row r="38" spans="2:17" ht="15.75">
      <c r="B38" s="409">
        <v>22</v>
      </c>
      <c r="C38" s="410">
        <v>42263</v>
      </c>
      <c r="D38" s="236" t="s">
        <v>183</v>
      </c>
      <c r="E38" s="226" t="s">
        <v>50</v>
      </c>
      <c r="F38" s="225">
        <v>1</v>
      </c>
      <c r="G38" s="225">
        <v>46</v>
      </c>
      <c r="H38" s="295">
        <f t="shared" si="8"/>
        <v>46</v>
      </c>
      <c r="I38" s="78">
        <f t="shared" si="9"/>
        <v>23000</v>
      </c>
      <c r="J38" s="143">
        <v>200</v>
      </c>
      <c r="K38" s="221">
        <f>J38*H38</f>
        <v>9200</v>
      </c>
      <c r="L38" s="143">
        <v>3</v>
      </c>
      <c r="M38" s="78">
        <f t="shared" si="1"/>
        <v>30000</v>
      </c>
      <c r="N38" s="143"/>
      <c r="O38" s="76">
        <f t="shared" si="6"/>
        <v>0</v>
      </c>
      <c r="P38" s="77">
        <f t="shared" si="7"/>
        <v>62200</v>
      </c>
      <c r="Q38" s="158"/>
    </row>
    <row r="39" spans="2:17" ht="15.75">
      <c r="B39" s="409">
        <v>23</v>
      </c>
      <c r="C39" s="410">
        <v>42264</v>
      </c>
      <c r="D39" s="504" t="s">
        <v>52</v>
      </c>
      <c r="E39" s="505" t="s">
        <v>51</v>
      </c>
      <c r="F39" s="225"/>
      <c r="G39" s="225"/>
      <c r="H39" s="295">
        <f t="shared" si="8"/>
        <v>0</v>
      </c>
      <c r="I39" s="78">
        <f t="shared" si="9"/>
        <v>0</v>
      </c>
      <c r="J39" s="143"/>
      <c r="K39" s="221"/>
      <c r="L39" s="143"/>
      <c r="M39" s="78">
        <f t="shared" si="1"/>
        <v>0</v>
      </c>
      <c r="N39" s="143"/>
      <c r="O39" s="76">
        <f t="shared" si="6"/>
        <v>0</v>
      </c>
      <c r="P39" s="77">
        <f t="shared" si="7"/>
        <v>0</v>
      </c>
      <c r="Q39" s="158"/>
    </row>
    <row r="40" spans="2:17" ht="15.75">
      <c r="B40" s="409">
        <v>24</v>
      </c>
      <c r="C40" s="410">
        <v>42265</v>
      </c>
      <c r="D40" s="504" t="s">
        <v>52</v>
      </c>
      <c r="E40" s="505" t="s">
        <v>51</v>
      </c>
      <c r="F40" s="225"/>
      <c r="G40" s="225"/>
      <c r="H40" s="295">
        <f t="shared" si="8"/>
        <v>0</v>
      </c>
      <c r="I40" s="78">
        <f t="shared" si="9"/>
        <v>0</v>
      </c>
      <c r="J40" s="143"/>
      <c r="K40" s="221"/>
      <c r="L40" s="143"/>
      <c r="M40" s="78">
        <f t="shared" si="1"/>
        <v>0</v>
      </c>
      <c r="N40" s="143"/>
      <c r="O40" s="76">
        <f t="shared" si="6"/>
        <v>0</v>
      </c>
      <c r="P40" s="77">
        <f t="shared" si="7"/>
        <v>0</v>
      </c>
      <c r="Q40" s="158"/>
    </row>
    <row r="41" spans="2:17" ht="15.75">
      <c r="B41" s="409">
        <v>25</v>
      </c>
      <c r="C41" s="410">
        <v>42266</v>
      </c>
      <c r="D41" s="504" t="s">
        <v>52</v>
      </c>
      <c r="E41" s="505" t="s">
        <v>51</v>
      </c>
      <c r="F41" s="225"/>
      <c r="G41" s="225"/>
      <c r="H41" s="295">
        <f t="shared" si="8"/>
        <v>0</v>
      </c>
      <c r="I41" s="78">
        <f t="shared" si="9"/>
        <v>0</v>
      </c>
      <c r="J41" s="246"/>
      <c r="K41" s="296"/>
      <c r="L41" s="143"/>
      <c r="M41" s="78">
        <f t="shared" si="1"/>
        <v>0</v>
      </c>
      <c r="N41" s="143"/>
      <c r="O41" s="76">
        <f t="shared" si="6"/>
        <v>0</v>
      </c>
      <c r="P41" s="77">
        <f t="shared" si="7"/>
        <v>0</v>
      </c>
      <c r="Q41" s="158"/>
    </row>
    <row r="42" spans="2:17" ht="15.75">
      <c r="B42" s="409">
        <v>26</v>
      </c>
      <c r="C42" s="394">
        <v>42267</v>
      </c>
      <c r="D42" s="236" t="s">
        <v>183</v>
      </c>
      <c r="E42" s="226" t="s">
        <v>50</v>
      </c>
      <c r="F42" s="225">
        <v>1</v>
      </c>
      <c r="G42" s="225">
        <v>46</v>
      </c>
      <c r="H42" s="295">
        <f t="shared" si="8"/>
        <v>46</v>
      </c>
      <c r="I42" s="78">
        <f t="shared" si="9"/>
        <v>23000</v>
      </c>
      <c r="J42" s="143">
        <v>200</v>
      </c>
      <c r="K42" s="221">
        <f>J42*H42</f>
        <v>9200</v>
      </c>
      <c r="L42" s="143">
        <v>6</v>
      </c>
      <c r="M42" s="78">
        <f t="shared" si="1"/>
        <v>60000</v>
      </c>
      <c r="N42" s="143"/>
      <c r="O42" s="76">
        <f t="shared" si="6"/>
        <v>0</v>
      </c>
      <c r="P42" s="77">
        <f t="shared" si="7"/>
        <v>92200</v>
      </c>
      <c r="Q42" s="158"/>
    </row>
    <row r="43" spans="2:17" ht="15.75">
      <c r="B43" s="409">
        <v>27</v>
      </c>
      <c r="C43" s="410">
        <v>42268</v>
      </c>
      <c r="D43" s="236" t="s">
        <v>183</v>
      </c>
      <c r="E43" s="226" t="s">
        <v>50</v>
      </c>
      <c r="F43" s="225">
        <v>1</v>
      </c>
      <c r="G43" s="225">
        <v>46</v>
      </c>
      <c r="H43" s="295">
        <f t="shared" si="8"/>
        <v>46</v>
      </c>
      <c r="I43" s="78">
        <f t="shared" si="9"/>
        <v>23000</v>
      </c>
      <c r="J43" s="143">
        <v>200</v>
      </c>
      <c r="K43" s="221">
        <f>J43*H43</f>
        <v>9200</v>
      </c>
      <c r="L43" s="143">
        <v>2</v>
      </c>
      <c r="M43" s="78">
        <f t="shared" si="1"/>
        <v>20000</v>
      </c>
      <c r="N43" s="143"/>
      <c r="O43" s="76">
        <f t="shared" si="6"/>
        <v>0</v>
      </c>
      <c r="P43" s="77">
        <f t="shared" si="7"/>
        <v>52200</v>
      </c>
      <c r="Q43" s="158"/>
    </row>
    <row r="44" spans="2:17" s="224" customFormat="1" ht="15.75">
      <c r="B44" s="409">
        <v>28</v>
      </c>
      <c r="C44" s="410">
        <v>42269</v>
      </c>
      <c r="D44" s="504" t="s">
        <v>52</v>
      </c>
      <c r="E44" s="505" t="s">
        <v>51</v>
      </c>
      <c r="F44" s="225"/>
      <c r="G44" s="225"/>
      <c r="H44" s="295">
        <f t="shared" si="8"/>
        <v>0</v>
      </c>
      <c r="I44" s="78">
        <f t="shared" si="9"/>
        <v>0</v>
      </c>
      <c r="J44" s="143"/>
      <c r="K44" s="221"/>
      <c r="L44" s="143"/>
      <c r="M44" s="78">
        <f t="shared" si="1"/>
        <v>0</v>
      </c>
      <c r="N44" s="143"/>
      <c r="O44" s="76">
        <f t="shared" si="6"/>
        <v>0</v>
      </c>
      <c r="P44" s="77">
        <f t="shared" si="7"/>
        <v>0</v>
      </c>
      <c r="Q44" s="240"/>
    </row>
    <row r="45" spans="2:17" ht="15.75">
      <c r="B45" s="409">
        <v>29</v>
      </c>
      <c r="C45" s="410">
        <v>42270</v>
      </c>
      <c r="D45" s="236" t="s">
        <v>183</v>
      </c>
      <c r="E45" s="226" t="s">
        <v>50</v>
      </c>
      <c r="F45" s="225">
        <v>1</v>
      </c>
      <c r="G45" s="225">
        <v>46</v>
      </c>
      <c r="H45" s="295">
        <f t="shared" si="8"/>
        <v>46</v>
      </c>
      <c r="I45" s="78">
        <f t="shared" si="9"/>
        <v>23000</v>
      </c>
      <c r="J45" s="143">
        <v>200</v>
      </c>
      <c r="K45" s="221">
        <f>J45*H45</f>
        <v>9200</v>
      </c>
      <c r="L45" s="143">
        <v>2</v>
      </c>
      <c r="M45" s="78">
        <f t="shared" si="1"/>
        <v>20000</v>
      </c>
      <c r="N45" s="143"/>
      <c r="O45" s="76">
        <f t="shared" si="6"/>
        <v>0</v>
      </c>
      <c r="P45" s="77">
        <f t="shared" si="7"/>
        <v>52200</v>
      </c>
      <c r="Q45" s="158"/>
    </row>
    <row r="46" spans="2:17" ht="15.75">
      <c r="B46" s="409">
        <v>30</v>
      </c>
      <c r="C46" s="413">
        <v>42271</v>
      </c>
      <c r="D46" s="231" t="s">
        <v>206</v>
      </c>
      <c r="E46" s="103"/>
      <c r="F46" s="258"/>
      <c r="G46" s="225"/>
      <c r="H46" s="295">
        <f t="shared" ref="H46:H47" si="17">F46*G46</f>
        <v>0</v>
      </c>
      <c r="I46" s="78">
        <f t="shared" ref="I46:I47" si="18">H46*500</f>
        <v>0</v>
      </c>
      <c r="J46" s="296"/>
      <c r="K46" s="296"/>
      <c r="L46" s="223"/>
      <c r="M46" s="78">
        <f t="shared" si="1"/>
        <v>0</v>
      </c>
      <c r="N46" s="143"/>
      <c r="O46" s="76">
        <f t="shared" si="6"/>
        <v>0</v>
      </c>
      <c r="P46" s="77">
        <f t="shared" si="7"/>
        <v>0</v>
      </c>
      <c r="Q46" s="158"/>
    </row>
    <row r="47" spans="2:17" ht="16.5" thickBot="1">
      <c r="B47" s="414">
        <v>31</v>
      </c>
      <c r="C47" s="415">
        <v>42272</v>
      </c>
      <c r="D47" s="484" t="s">
        <v>206</v>
      </c>
      <c r="E47" s="267"/>
      <c r="F47" s="418"/>
      <c r="G47" s="398"/>
      <c r="H47" s="297">
        <f t="shared" si="17"/>
        <v>0</v>
      </c>
      <c r="I47" s="205">
        <f t="shared" si="18"/>
        <v>0</v>
      </c>
      <c r="J47" s="400"/>
      <c r="K47" s="399"/>
      <c r="L47" s="247"/>
      <c r="M47" s="205">
        <f t="shared" si="1"/>
        <v>0</v>
      </c>
      <c r="N47" s="247"/>
      <c r="O47" s="204">
        <f t="shared" si="2"/>
        <v>0</v>
      </c>
      <c r="P47" s="206">
        <f t="shared" si="3"/>
        <v>0</v>
      </c>
      <c r="Q47" s="163"/>
    </row>
    <row r="48" spans="2:17" ht="15.75" thickTop="1"/>
  </sheetData>
  <mergeCells count="12">
    <mergeCell ref="B1:Q1"/>
    <mergeCell ref="B2:D2"/>
    <mergeCell ref="B3:D3"/>
    <mergeCell ref="B4:D4"/>
    <mergeCell ref="B9:B10"/>
    <mergeCell ref="B29:B30"/>
    <mergeCell ref="B35:B36"/>
    <mergeCell ref="B12:B13"/>
    <mergeCell ref="B14:B15"/>
    <mergeCell ref="B17:B18"/>
    <mergeCell ref="B21:B22"/>
    <mergeCell ref="B25:B26"/>
  </mergeCells>
  <printOptions horizontalCentered="1"/>
  <pageMargins left="0.2" right="0.2" top="0.25" bottom="0.25" header="0.3" footer="0.3"/>
  <pageSetup paperSize="9" scale="70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Named Ranges</vt:lpstr>
      </vt:variant>
      <vt:variant>
        <vt:i4>21</vt:i4>
      </vt:variant>
    </vt:vector>
  </HeadingPairs>
  <TitlesOfParts>
    <vt:vector size="42" baseType="lpstr">
      <vt:lpstr>Efrianto</vt:lpstr>
      <vt:lpstr>M. Syukri</vt:lpstr>
      <vt:lpstr>Trado 001</vt:lpstr>
      <vt:lpstr>DT 03</vt:lpstr>
      <vt:lpstr>DT 07</vt:lpstr>
      <vt:lpstr>DT 08</vt:lpstr>
      <vt:lpstr>DT 09</vt:lpstr>
      <vt:lpstr>DT 10</vt:lpstr>
      <vt:lpstr>DT 11</vt:lpstr>
      <vt:lpstr>DT 12</vt:lpstr>
      <vt:lpstr>DT 21</vt:lpstr>
      <vt:lpstr>Buje 30</vt:lpstr>
      <vt:lpstr>27</vt:lpstr>
      <vt:lpstr>14</vt:lpstr>
      <vt:lpstr>Iswandi 34.</vt:lpstr>
      <vt:lpstr>Abd Muis 35</vt:lpstr>
      <vt:lpstr>ZAinal 36</vt:lpstr>
      <vt:lpstr>Nuardi 37</vt:lpstr>
      <vt:lpstr>Dovita 38</vt:lpstr>
      <vt:lpstr>Muchtar Joni 39</vt:lpstr>
      <vt:lpstr> 40</vt:lpstr>
      <vt:lpstr>' 40'!Print_Area</vt:lpstr>
      <vt:lpstr>'14'!Print_Area</vt:lpstr>
      <vt:lpstr>'27'!Print_Area</vt:lpstr>
      <vt:lpstr>'Abd Muis 35'!Print_Area</vt:lpstr>
      <vt:lpstr>'Buje 30'!Print_Area</vt:lpstr>
      <vt:lpstr>'Dovita 38'!Print_Area</vt:lpstr>
      <vt:lpstr>'DT 03'!Print_Area</vt:lpstr>
      <vt:lpstr>'DT 07'!Print_Area</vt:lpstr>
      <vt:lpstr>'DT 08'!Print_Area</vt:lpstr>
      <vt:lpstr>'DT 09'!Print_Area</vt:lpstr>
      <vt:lpstr>'DT 10'!Print_Area</vt:lpstr>
      <vt:lpstr>'DT 11'!Print_Area</vt:lpstr>
      <vt:lpstr>'DT 12'!Print_Area</vt:lpstr>
      <vt:lpstr>'DT 21'!Print_Area</vt:lpstr>
      <vt:lpstr>Efrianto!Print_Area</vt:lpstr>
      <vt:lpstr>'Iswandi 34.'!Print_Area</vt:lpstr>
      <vt:lpstr>'M. Syukri'!Print_Area</vt:lpstr>
      <vt:lpstr>'Muchtar Joni 39'!Print_Area</vt:lpstr>
      <vt:lpstr>'Nuardi 37'!Print_Area</vt:lpstr>
      <vt:lpstr>'Trado 001'!Print_Area</vt:lpstr>
      <vt:lpstr>'ZAinal 36'!Print_Area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Lenovo</cp:lastModifiedBy>
  <cp:lastPrinted>2015-10-01T08:42:31Z</cp:lastPrinted>
  <dcterms:created xsi:type="dcterms:W3CDTF">2014-08-09T03:15:40Z</dcterms:created>
  <dcterms:modified xsi:type="dcterms:W3CDTF">2015-10-16T09:38:26Z</dcterms:modified>
</cp:coreProperties>
</file>