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lockStructure="1"/>
  <bookViews>
    <workbookView showSheetTabs="0" windowWidth="23040" windowHeight="9000" firstSheet="8" activeTab="7"/>
  </bookViews>
  <sheets>
    <sheet name="MAIN MENU" sheetId="62" r:id="rId1"/>
    <sheet name="INSTRUCTION" sheetId="26" r:id="rId2"/>
    <sheet name="SCORE SHEET with STATS " sheetId="30" r:id="rId3"/>
    <sheet name="List of SHS SUBJECTS" sheetId="64" r:id="rId4"/>
    <sheet name="DATA SHEET" sheetId="63" r:id="rId5"/>
    <sheet name="FIRST QUARTER CLASS RECORD " sheetId="12" r:id="rId6"/>
    <sheet name="SECOND QUARTER CLASS RECORD" sheetId="65" r:id="rId7"/>
    <sheet name="SEMESTER FINAL GRADE" sheetId="49" r:id="rId8"/>
    <sheet name="RECOMPUTED FINAL GRADE" sheetId="48" r:id="rId9"/>
    <sheet name="FIRST QTR GRADE SHEET" sheetId="47" r:id="rId10"/>
    <sheet name="SECOND QTR GRADE SHEET" sheetId="66" r:id="rId11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0">#REF!</definedName>
    <definedName name="\a" localSheetId="6">#REF!</definedName>
    <definedName name="\a">#REF!</definedName>
    <definedName name="\c">#N/A</definedName>
    <definedName name="\d">#N/A</definedName>
    <definedName name="\q">#N/A</definedName>
    <definedName name="\s" localSheetId="10">#REF!</definedName>
    <definedName name="\s" localSheetId="6">#REF!</definedName>
    <definedName name="\s">#REF!</definedName>
    <definedName name="\t">#N/A</definedName>
    <definedName name="_Fill" localSheetId="4" hidden="1">#REF!</definedName>
    <definedName name="_Fill" localSheetId="0" hidden="1">#REF!</definedName>
    <definedName name="_Fill" localSheetId="10" hidden="1">#REF!</definedName>
    <definedName name="_Fill" localSheetId="6" hidden="1">#REF!</definedName>
    <definedName name="_Fill" hidden="1">#REF!</definedName>
    <definedName name="_Key1" localSheetId="4" hidden="1">#REF!</definedName>
    <definedName name="_Key1" localSheetId="0" hidden="1">#REF!</definedName>
    <definedName name="_Key1" localSheetId="10" hidden="1">#REF!</definedName>
    <definedName name="_Key1" localSheetId="6" hidden="1">#REF!</definedName>
    <definedName name="_Key1" hidden="1">#REF!</definedName>
    <definedName name="_Order1" hidden="1">255</definedName>
    <definedName name="_Sort" localSheetId="4" hidden="1">#REF!</definedName>
    <definedName name="_Sort" localSheetId="0" hidden="1">#REF!</definedName>
    <definedName name="_Sort" localSheetId="10" hidden="1">#REF!</definedName>
    <definedName name="_Sort" localSheetId="6" hidden="1">#REF!</definedName>
    <definedName name="_Sort" hidden="1">#REF!</definedName>
    <definedName name="AgeProfileWorks" localSheetId="10">#REF!</definedName>
    <definedName name="AgeProfileWorks" localSheetId="6">#REF!</definedName>
    <definedName name="AgeProfileWorks">#REF!</definedName>
    <definedName name="CB" localSheetId="10">#REF!</definedName>
    <definedName name="CB" localSheetId="6">#REF!</definedName>
    <definedName name="CB">#REF!</definedName>
    <definedName name="CDAY" localSheetId="10">#REF!</definedName>
    <definedName name="CDAY" localSheetId="6">#REF!</definedName>
    <definedName name="CDAY">#REF!</definedName>
    <definedName name="CentralNonCentral" localSheetId="9">#REF!</definedName>
    <definedName name="CentralNonCentral" localSheetId="8">#REF!</definedName>
    <definedName name="CentralNonCentral" localSheetId="2">#REF!</definedName>
    <definedName name="CentralNonCentral" localSheetId="10">#REF!</definedName>
    <definedName name="CentralNonCentral" localSheetId="6">#REF!</definedName>
    <definedName name="CentralNonCentral" localSheetId="7">#REF!</definedName>
    <definedName name="CentralNonCentral">#REF!</definedName>
    <definedName name="CMONTH" localSheetId="10">#REF!</definedName>
    <definedName name="CMONTH" localSheetId="6">#REF!</definedName>
    <definedName name="CMONTH">#REF!</definedName>
    <definedName name="CNonC" localSheetId="9">#REF!</definedName>
    <definedName name="CNonC" localSheetId="8">#REF!</definedName>
    <definedName name="CNonC" localSheetId="2">#REF!</definedName>
    <definedName name="CNonC" localSheetId="10">#REF!</definedName>
    <definedName name="CNonC" localSheetId="6">#REF!</definedName>
    <definedName name="CNonC" localSheetId="7">#REF!</definedName>
    <definedName name="CNonC">#REF!</definedName>
    <definedName name="Counter" localSheetId="4">COUNTA(INDEX(ValData,,MATCH('[1]CLASS PROGRAM'!XFD1,#REF!,0)))</definedName>
    <definedName name="Counter" localSheetId="0">COUNTA(INDEX(ValData,,MATCH('[1]CLASS PROGRAM'!XFD1,#REF!,0)))</definedName>
    <definedName name="Counter" localSheetId="10">COUNTA(INDEX(ValData,,MATCH('[1]CLASS PROGRAM'!XFD1,#REF!,0)))</definedName>
    <definedName name="Counter" localSheetId="6">COUNTA(INDEX(ValData,,MATCH('[1]CLASS PROGRAM'!XFD1,#REF!,0)))</definedName>
    <definedName name="Counter">COUNTA(INDEX(ValData,,MATCH('[1]CLASS PROGRAM'!XFD1,#REF!,0)))</definedName>
    <definedName name="CYEAR" localSheetId="10">#REF!</definedName>
    <definedName name="CYEAR" localSheetId="6">#REF!</definedName>
    <definedName name="CYEAR">#REF!</definedName>
    <definedName name="DAY" localSheetId="10">#REF!</definedName>
    <definedName name="DAY" localSheetId="6">#REF!</definedName>
    <definedName name="DAY">#REF!</definedName>
    <definedName name="elective" localSheetId="3">'List of SHS SUBJECTS'!$A$19:$A$147</definedName>
    <definedName name="elective">'[2]List of Specializations'!$D$8:$D$127</definedName>
    <definedName name="electives" localSheetId="3">'List of SHS SUBJECTS'!$A$19:$A$147</definedName>
    <definedName name="ElemSecElem" localSheetId="9">#REF!</definedName>
    <definedName name="ElemSecElem" localSheetId="8">#REF!</definedName>
    <definedName name="ElemSecElem" localSheetId="2">#REF!</definedName>
    <definedName name="ElemSecElem" localSheetId="10">#REF!</definedName>
    <definedName name="ElemSecElem" localSheetId="6">#REF!</definedName>
    <definedName name="ElemSecElem" localSheetId="7">#REF!</definedName>
    <definedName name="ElemSecElem">#REF!</definedName>
    <definedName name="ElemSecSec" localSheetId="9">#REF!</definedName>
    <definedName name="ElemSecSec" localSheetId="8">#REF!</definedName>
    <definedName name="ElemSecSec" localSheetId="2">#REF!</definedName>
    <definedName name="ElemSecSec" localSheetId="10">#REF!</definedName>
    <definedName name="ElemSecSec" localSheetId="6">#REF!</definedName>
    <definedName name="ElemSecSec" localSheetId="7">#REF!</definedName>
    <definedName name="ElemSecSec">#REF!</definedName>
    <definedName name="Essentials" localSheetId="9">#REF!</definedName>
    <definedName name="Essentials" localSheetId="8">#REF!</definedName>
    <definedName name="Essentials" localSheetId="2">#REF!</definedName>
    <definedName name="Essentials" localSheetId="10">#REF!</definedName>
    <definedName name="Essentials" localSheetId="6">#REF!</definedName>
    <definedName name="Essentials" localSheetId="7">#REF!</definedName>
    <definedName name="Essentials">#REF!</definedName>
    <definedName name="finalOption" localSheetId="9">#REF!</definedName>
    <definedName name="finalOption" localSheetId="8">#REF!</definedName>
    <definedName name="finalOption" localSheetId="2">#REF!</definedName>
    <definedName name="finalOption" localSheetId="10">#REF!</definedName>
    <definedName name="finalOption" localSheetId="6">#REF!</definedName>
    <definedName name="finalOption" localSheetId="7">#REF!</definedName>
    <definedName name="finalOption">#REF!</definedName>
    <definedName name="gas">'[3]List of Specializations'!$D$8:$D$127</definedName>
    <definedName name="GASStrnd" localSheetId="4">'[4]List of Specializations'!$A$4:$A$38</definedName>
    <definedName name="GASStrnd" localSheetId="0">'[4]List of Specializations'!$A$4:$A$38</definedName>
    <definedName name="GASStrnd">'[5]List of Specializations'!$A$4:$A$38</definedName>
    <definedName name="MonoMulti" localSheetId="9">#REF!</definedName>
    <definedName name="MonoMulti" localSheetId="8">#REF!</definedName>
    <definedName name="MonoMulti" localSheetId="2">#REF!</definedName>
    <definedName name="MonoMulti" localSheetId="10">#REF!</definedName>
    <definedName name="MonoMulti" localSheetId="6">#REF!</definedName>
    <definedName name="MonoMulti" localSheetId="7">#REF!</definedName>
    <definedName name="MonoMulti">#REF!</definedName>
    <definedName name="MONTH" localSheetId="10">#REF!</definedName>
    <definedName name="MONTH" localSheetId="6">#REF!</definedName>
    <definedName name="MONTH">#REF!</definedName>
    <definedName name="NotSecAndElem" localSheetId="9">#REF!</definedName>
    <definedName name="NotSecAndElem" localSheetId="8">#REF!</definedName>
    <definedName name="NotSecAndElem" localSheetId="2">#REF!</definedName>
    <definedName name="NotSecAndElem" localSheetId="10">#REF!</definedName>
    <definedName name="NotSecAndElem" localSheetId="6">#REF!</definedName>
    <definedName name="NotSecAndElem" localSheetId="7">#REF!</definedName>
    <definedName name="NotSecAndElem">#REF!</definedName>
    <definedName name="Number" localSheetId="3">'List of SHS SUBJECTS'!#REF!</definedName>
    <definedName name="Number" localSheetId="10">'[6]List of SHS SUBJECTS'!#REF!</definedName>
    <definedName name="Number" localSheetId="6">'[6]List of SHS SUBJECTS'!#REF!</definedName>
    <definedName name="Number">'[6]List of SHS SUBJECTS'!#REF!</definedName>
    <definedName name="options" localSheetId="9">#REF!</definedName>
    <definedName name="options" localSheetId="8">#REF!</definedName>
    <definedName name="options" localSheetId="2">#REF!</definedName>
    <definedName name="options" localSheetId="10">#REF!</definedName>
    <definedName name="options" localSheetId="6">#REF!</definedName>
    <definedName name="options" localSheetId="7">#REF!</definedName>
    <definedName name="options">#REF!</definedName>
    <definedName name="_xlnm.Print_Area" localSheetId="4">'DATA SHEET'!$B$1:$N$112</definedName>
    <definedName name="_xlnm.Print_Area" localSheetId="9">'FIRST QTR GRADE SHEET'!$A$1:$AK$103</definedName>
    <definedName name="_xlnm.Print_Area" localSheetId="5">'FIRST QUARTER CLASS RECORD '!$A$1:$AM$105</definedName>
    <definedName name="_xlnm.Print_Area" localSheetId="1">INSTRUCTION!$A$1:$A$97</definedName>
    <definedName name="_xlnm.Print_Area" localSheetId="3">'List of SHS SUBJECTS'!$A$1:$D$169</definedName>
    <definedName name="_xlnm.Print_Area" localSheetId="8">'RECOMPUTED FINAL GRADE'!$A$1:$AP$105</definedName>
    <definedName name="_xlnm.Print_Area" localSheetId="2">'SCORE SHEET with STATS '!$A$1:$J$116</definedName>
    <definedName name="_xlnm.Print_Area" localSheetId="10">'SECOND QTR GRADE SHEET'!$A$1:$AK$103</definedName>
    <definedName name="_xlnm.Print_Area" localSheetId="6">'SECOND QUARTER CLASS RECORD'!$A$1:$AM$105</definedName>
    <definedName name="_xlnm.Print_Area" localSheetId="7">'SEMESTER FINAL GRADE'!$A$1:$AJ$73</definedName>
    <definedName name="_xlnm.Print_Area">#REF!</definedName>
    <definedName name="PRINT_AREA_MI" localSheetId="10">#REF!</definedName>
    <definedName name="PRINT_AREA_MI" localSheetId="6">#REF!</definedName>
    <definedName name="PRINT_AREA_MI">#REF!</definedName>
    <definedName name="_xlnm.Print_Titles">#REF!</definedName>
    <definedName name="ProfileOK" localSheetId="9">#REF!</definedName>
    <definedName name="ProfileOK" localSheetId="8">#REF!</definedName>
    <definedName name="ProfileOK" localSheetId="2">#REF!</definedName>
    <definedName name="ProfileOK" localSheetId="10">#REF!</definedName>
    <definedName name="ProfileOK" localSheetId="6">#REF!</definedName>
    <definedName name="ProfileOK" localSheetId="7">#REF!</definedName>
    <definedName name="ProfileOK">#REF!</definedName>
    <definedName name="PublicPrivate" localSheetId="9">#REF!</definedName>
    <definedName name="PublicPrivate" localSheetId="8">#REF!</definedName>
    <definedName name="PublicPrivate" localSheetId="2">#REF!</definedName>
    <definedName name="PublicPrivate" localSheetId="10">#REF!</definedName>
    <definedName name="PublicPrivate" localSheetId="6">#REF!</definedName>
    <definedName name="PublicPrivate" localSheetId="7">#REF!</definedName>
    <definedName name="PublicPrivate">#REF!</definedName>
    <definedName name="specialization">'[2]List of Specializations'!$A$3:$A$88</definedName>
    <definedName name="SPECIALIZATIONS" localSheetId="3">'List of SHS SUBJECTS'!#REF!</definedName>
    <definedName name="SPECIALIZATIONS" localSheetId="10">'[6]List of SHS SUBJECTS'!#REF!</definedName>
    <definedName name="SPECIALIZATIONS" localSheetId="6">'[6]List of SHS SUBJECTS'!#REF!</definedName>
    <definedName name="SPECIALIZATIONS">'[6]List of SHS SUBJECTS'!#REF!</definedName>
    <definedName name="SUBGROUP" localSheetId="0">'[7]SUBGROUP LIST'!$C$23:$C$40</definedName>
    <definedName name="SUBGROUP">'[8]SUBGROUP LIST'!$C$20:$C$38</definedName>
    <definedName name="SUBJECTS">'List of SHS SUBJECTS'!$B$2:$B$171</definedName>
    <definedName name="Subs" localSheetId="9">#REF!</definedName>
    <definedName name="Subs" localSheetId="8">#REF!</definedName>
    <definedName name="Subs" localSheetId="2">#REF!</definedName>
    <definedName name="Subs" localSheetId="10">#REF!</definedName>
    <definedName name="Subs" localSheetId="6">#REF!</definedName>
    <definedName name="Subs" localSheetId="7">#REF!</definedName>
    <definedName name="Subs">#REF!</definedName>
    <definedName name="TECH__VOC_SPECIALIZATIONS" localSheetId="3">'List of SHS SUBJECTS'!#REF!</definedName>
    <definedName name="TECH__VOC_SPECIALIZATIONS" localSheetId="10">'[6]List of SHS SUBJECTS'!#REF!</definedName>
    <definedName name="TECH__VOC_SPECIALIZATIONS" localSheetId="6">'[6]List of SHS SUBJECTS'!#REF!</definedName>
    <definedName name="TECH__VOC_SPECIALIZATIONS">'[6]List of SHS SUBJECTS'!#REF!</definedName>
    <definedName name="totalAnswer" localSheetId="9">#REF!</definedName>
    <definedName name="totalAnswer" localSheetId="8">#REF!</definedName>
    <definedName name="totalAnswer" localSheetId="2">#REF!</definedName>
    <definedName name="totalAnswer" localSheetId="10">#REF!</definedName>
    <definedName name="totalAnswer" localSheetId="6">#REF!</definedName>
    <definedName name="totalAnswer" localSheetId="7">#REF!</definedName>
    <definedName name="totalAnswer">#REF!</definedName>
    <definedName name="totalKSA" localSheetId="9">#REF!</definedName>
    <definedName name="totalKSA" localSheetId="8">#REF!</definedName>
    <definedName name="totalKSA" localSheetId="2">#REF!</definedName>
    <definedName name="totalKSA" localSheetId="10">#REF!</definedName>
    <definedName name="totalKSA" localSheetId="6">#REF!</definedName>
    <definedName name="totalKSA" localSheetId="7">#REF!</definedName>
    <definedName name="totalKSA">#REF!</definedName>
    <definedName name="TRACK_STRAND" localSheetId="0">[7]Source!$T$3:$T$12</definedName>
    <definedName name="TRACK_STRAND">[8]Source!$N$3:$N$13</definedName>
    <definedName name="tvl" localSheetId="3">'List of SHS SUBJECTS'!#REF!</definedName>
    <definedName name="tvl" localSheetId="10">'[6]List of SHS SUBJECTS'!#REF!</definedName>
    <definedName name="tvl" localSheetId="6">'[6]List of SHS SUBJECTS'!#REF!</definedName>
    <definedName name="tvl">'[6]List of SHS SUBJECTS'!#REF!</definedName>
    <definedName name="TVLSpecializations" localSheetId="3">'List of SHS SUBJECTS'!#REF!</definedName>
    <definedName name="TVLSpecializations" localSheetId="10">'[6]List of SHS SUBJECTS'!#REF!</definedName>
    <definedName name="TVLSpecializations" localSheetId="6">'[6]List of SHS SUBJECTS'!#REF!</definedName>
    <definedName name="TVLSpecializations">'[6]List of SHS SUBJECTS'!#REF!</definedName>
    <definedName name="validation_list1">OFFSET('[8]CLASS PROGRAM 1'!AFC1048553,,,COUNTIF('[8]CLASS PROGRAM 1'!$AFG$8:$AFG$228,"?*"))</definedName>
    <definedName name="validation_list2">OFFSET('[8]CLASS PROGRAM 1'!AFH1048552,,,COUNTIF('[8]CLASS PROGRAM 1'!$AFL$8:$AFL$228,"?*"))</definedName>
    <definedName name="validation_list3">OFFSET('[8]CLASS PROGRAM 1'!AFM1048551,,,COUNTIF('[8]CLASS PROGRAM 1'!$AFQ$8:$AFQ$228,"?*"))</definedName>
    <definedName name="validation_list4">OFFSET('[8]CLASS PROGRAM 1'!AFR1048550,,,COUNTIF('[8]CLASS PROGRAM 1'!$AFV$8:$AFV$228,"?*"))</definedName>
    <definedName name="validation_list5">OFFSET('[8]CLASS PROGRAM 1'!AFW1048549,,,COUNTIF('[8]CLASS PROGRAM 1'!$AGA$8:$AGA$228,"?*"))</definedName>
    <definedName name="validation_list6">OFFSET('[8]CLASS PROGRAM 1'!AGB1048548,,,COUNTIF('[8]CLASS PROGRAM 1'!$AGF$8:$AGF$228,"?*"))</definedName>
    <definedName name="validation_list7">OFFSET('[8]CLASS PROGRAM 1'!AGG1048547,,,COUNTIF('[8]CLASS PROGRAM 1'!$AGK$8:$AGK$228,"?*"))</definedName>
    <definedName name="validation_list8">OFFSET('[8]CLASS PROGRAM 1'!AGL1048546,,,COUNTIF('[8]CLASS PROGRAM 1'!$AGP$8:$AGP$228,"?*"))</definedName>
    <definedName name="validation_list9">OFFSET('[8]CLASS PROGRAM 1'!AGQ1048545,,,COUNTIF('[8]CLASS PROGRAM 1'!$AGU$8:$AGU$228,"?*"))</definedName>
    <definedName name="x">'[9]List of Specializations'!$F$4:$F$14</definedName>
    <definedName name="YEAR" localSheetId="10">#REF!</definedName>
    <definedName name="YEAR" localSheetId="6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<sst xmlns="http://schemas.openxmlformats.org/spreadsheetml/2006/main" count="1122" uniqueCount="473">
  <si>
    <t>SENIOR HIGH SCHOOL      ELECTRONIC CLASS RECORD</t>
  </si>
  <si>
    <t>INSTRUCTIONS</t>
  </si>
  <si>
    <t>DATA SHEET</t>
  </si>
  <si>
    <t>FIRST QUARTER ECR</t>
  </si>
  <si>
    <t>SEMESTRAL FINAL GRADE</t>
  </si>
  <si>
    <t>SCORE SHEET WITH STATS</t>
  </si>
  <si>
    <t>SECOND QUARTER ECR</t>
  </si>
  <si>
    <t>FIRST QUARTER GRADE SHEET</t>
  </si>
  <si>
    <t>RECOMPUTED GRADE</t>
  </si>
  <si>
    <t>SECOND QUARTER GRADE SHEET</t>
  </si>
  <si>
    <t xml:space="preserve">   Nothing is here. Scroll to your left.</t>
  </si>
  <si>
    <t>RONIL D. MANAYON</t>
  </si>
  <si>
    <t>Developer</t>
  </si>
  <si>
    <t xml:space="preserve">   Nothing is here. Scroll up.</t>
  </si>
  <si>
    <t>Revised Grading-System for Grades 1-10 under the K to 12 Curriculum</t>
  </si>
  <si>
    <r>
      <rPr>
        <b/>
        <sz val="18"/>
        <color indexed="62"/>
        <rFont val="Calibri"/>
        <charset val="134"/>
      </rPr>
      <t>(</t>
    </r>
    <r>
      <rPr>
        <b/>
        <sz val="18"/>
        <color rgb="FFFF0000"/>
        <rFont val="Calibri"/>
        <charset val="134"/>
      </rPr>
      <t>DepEd Order No. 8, s. 2015</t>
    </r>
    <r>
      <rPr>
        <b/>
        <sz val="18"/>
        <color indexed="62"/>
        <rFont val="Calibri"/>
        <charset val="134"/>
      </rPr>
      <t>)</t>
    </r>
  </si>
  <si>
    <t>Please do the following to maximize the use of this electronic tool:</t>
  </si>
  <si>
    <r>
      <rPr>
        <sz val="11"/>
        <color theme="1"/>
        <rFont val="Calibri"/>
        <charset val="134"/>
        <scheme val="minor"/>
      </rPr>
      <t xml:space="preserve">1. Enter the necessary data such as Name of School, Address of School, Grade/year Level and Section, Grading Period,  Name of Pupils/Students, Name of Subject-Teacher and the Name of School Head on the </t>
    </r>
    <r>
      <rPr>
        <b/>
        <i/>
        <sz val="11"/>
        <color indexed="8"/>
        <rFont val="Calibri"/>
        <charset val="134"/>
      </rPr>
      <t>DATA SHEET</t>
    </r>
    <r>
      <rPr>
        <sz val="10"/>
        <rFont val="Arial"/>
        <charset val="134"/>
      </rPr>
      <t>. (the rest of the sheets will be filled-in automatically)</t>
    </r>
  </si>
  <si>
    <r>
      <rPr>
        <sz val="11"/>
        <color theme="1"/>
        <rFont val="Calibri"/>
        <charset val="134"/>
        <scheme val="minor"/>
      </rPr>
      <t xml:space="preserve">2. After completing the required data in all required fields, </t>
    </r>
    <r>
      <rPr>
        <b/>
        <sz val="11"/>
        <color rgb="FF00B050"/>
        <rFont val="Calibri"/>
        <charset val="134"/>
        <scheme val="minor"/>
      </rPr>
      <t>CLICK</t>
    </r>
    <r>
      <rPr>
        <sz val="11"/>
        <color theme="1"/>
        <rFont val="Calibri"/>
        <charset val="134"/>
        <scheme val="minor"/>
      </rPr>
      <t xml:space="preserve"> the </t>
    </r>
    <r>
      <rPr>
        <b/>
        <sz val="11"/>
        <color rgb="FF00B050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button to go back to the MAIN Menu (Interface). CLICK </t>
    </r>
    <r>
      <rPr>
        <b/>
        <i/>
        <sz val="11"/>
        <color rgb="FFFF0000"/>
        <rFont val="Calibri"/>
        <charset val="134"/>
        <scheme val="minor"/>
      </rPr>
      <t>FIRST QUARTER CLASS RECORD</t>
    </r>
    <r>
      <rPr>
        <sz val="11"/>
        <color theme="1"/>
        <rFont val="Calibri"/>
        <charset val="134"/>
        <scheme val="minor"/>
      </rPr>
      <t xml:space="preserve"> sheet.</t>
    </r>
  </si>
  <si>
    <r>
      <rPr>
        <sz val="11"/>
        <color theme="1"/>
        <rFont val="Calibri"/>
        <charset val="134"/>
        <scheme val="minor"/>
      </rPr>
      <t xml:space="preserve">3. Enter the </t>
    </r>
    <r>
      <rPr>
        <b/>
        <i/>
        <sz val="14"/>
        <color rgb="FFFF0000"/>
        <rFont val="Calibri"/>
        <charset val="134"/>
        <scheme val="minor"/>
      </rPr>
      <t>Highest Possible Score  (HPS)</t>
    </r>
    <r>
      <rPr>
        <sz val="11"/>
        <color theme="1"/>
        <rFont val="Calibri"/>
        <charset val="134"/>
        <scheme val="minor"/>
      </rPr>
      <t xml:space="preserve"> of all the the Summative Assessments (Written Work, Performance Tasks, Quarterly Assessment) on the Spaces provided for.(</t>
    </r>
    <r>
      <rPr>
        <b/>
        <i/>
        <sz val="11"/>
        <color rgb="FF00B050"/>
        <rFont val="Calibri"/>
        <charset val="134"/>
        <scheme val="minor"/>
      </rPr>
      <t>Existing data are only samples, you may delete the entries and change them</t>
    </r>
    <r>
      <rPr>
        <sz val="11"/>
        <color theme="1"/>
        <rFont val="Calibri"/>
        <charset val="134"/>
        <scheme val="minor"/>
      </rPr>
      <t>)</t>
    </r>
  </si>
  <si>
    <t>4. Enter the Raw Scores of the Pupils/Students on the corresponding spaces.(The Total, Percentage Scores (PS) and Weighted Scores (WS) are generated automatically in all components, Written Work, Performance Tasks and Quarterly Assessment)</t>
  </si>
  <si>
    <r>
      <rPr>
        <sz val="11"/>
        <color indexed="8"/>
        <rFont val="Arial Narrow"/>
        <charset val="134"/>
      </rPr>
      <t>5. After the Quarterly Assessment, and when all the Summative Assessment Results are recorded, the</t>
    </r>
    <r>
      <rPr>
        <b/>
        <i/>
        <sz val="11"/>
        <color rgb="FF0000FF"/>
        <rFont val="Arial Narrow"/>
        <charset val="134"/>
      </rPr>
      <t xml:space="preserve"> Initial Grade</t>
    </r>
    <r>
      <rPr>
        <sz val="11"/>
        <color indexed="8"/>
        <rFont val="Arial Narrow"/>
        <charset val="134"/>
      </rPr>
      <t xml:space="preserve"> (Sum of all the Weighted Scores (WW,PT and QA) will be automatically generated with the </t>
    </r>
    <r>
      <rPr>
        <b/>
        <i/>
        <sz val="11"/>
        <color rgb="FF0000FF"/>
        <rFont val="Arial Narrow"/>
        <charset val="134"/>
      </rPr>
      <t>Quarterly Grade</t>
    </r>
    <r>
      <rPr>
        <sz val="11"/>
        <color indexed="8"/>
        <rFont val="Arial Narrow"/>
        <charset val="134"/>
      </rPr>
      <t xml:space="preserve"> (Transmuted Grade ) and the corresponding</t>
    </r>
    <r>
      <rPr>
        <b/>
        <i/>
        <sz val="11"/>
        <color rgb="FF0000FF"/>
        <rFont val="Arial Narrow"/>
        <charset val="134"/>
      </rPr>
      <t xml:space="preserve"> Description</t>
    </r>
    <r>
      <rPr>
        <sz val="11"/>
        <rFont val="Arial Narrow"/>
        <charset val="134"/>
      </rPr>
      <t xml:space="preserve">(Either Outstanding, Very Satisfactory, Satisfactory, Fairly Satisfactory,or Did Not Meet Expectations). </t>
    </r>
  </si>
  <si>
    <t>6. To SAVE your file, CLICK Office Button, then CLICK Save As, then Rename.</t>
  </si>
  <si>
    <r>
      <rPr>
        <sz val="11"/>
        <color indexed="8"/>
        <rFont val="Arial Narrow"/>
        <charset val="134"/>
      </rPr>
      <t xml:space="preserve">7. In Renaming, use a </t>
    </r>
    <r>
      <rPr>
        <b/>
        <i/>
        <sz val="11"/>
        <color rgb="FF00B050"/>
        <rFont val="Arial Narrow"/>
        <charset val="134"/>
      </rPr>
      <t>FILE NAME</t>
    </r>
    <r>
      <rPr>
        <sz val="11"/>
        <color indexed="8"/>
        <rFont val="Arial Narrow"/>
        <charset val="134"/>
      </rPr>
      <t xml:space="preserve"> that is UNIQUE or something that you can remember or that will be different  from other subjects/sections you are handling. (Ex. </t>
    </r>
    <r>
      <rPr>
        <b/>
        <i/>
        <sz val="11"/>
        <color rgb="FF0000FF"/>
        <rFont val="Arial Narrow"/>
        <charset val="134"/>
      </rPr>
      <t>GRADES FOR K TO 12 ORAL COM MANAYON.xlsx</t>
    </r>
    <r>
      <rPr>
        <sz val="11"/>
        <color indexed="8"/>
        <rFont val="Arial Narrow"/>
        <charset val="134"/>
      </rPr>
      <t>)</t>
    </r>
  </si>
  <si>
    <r>
      <rPr>
        <sz val="11"/>
        <color indexed="8"/>
        <rFont val="Arial Narrow"/>
        <charset val="134"/>
      </rPr>
      <t xml:space="preserve">8. Your </t>
    </r>
    <r>
      <rPr>
        <b/>
        <i/>
        <sz val="11"/>
        <color rgb="FF0000FF"/>
        <rFont val="Arial Narrow"/>
        <charset val="134"/>
      </rPr>
      <t>Electronic Class Record</t>
    </r>
    <r>
      <rPr>
        <sz val="11"/>
        <color indexed="8"/>
        <rFont val="Arial Narrow"/>
        <charset val="134"/>
      </rPr>
      <t xml:space="preserve"> with the </t>
    </r>
    <r>
      <rPr>
        <b/>
        <i/>
        <sz val="11"/>
        <color rgb="FF00B050"/>
        <rFont val="Arial Narrow"/>
        <charset val="134"/>
      </rPr>
      <t>GRADE SHEET</t>
    </r>
    <r>
      <rPr>
        <sz val="11"/>
        <color indexed="8"/>
        <rFont val="Arial Narrow"/>
        <charset val="134"/>
      </rPr>
      <t xml:space="preserve"> is now </t>
    </r>
    <r>
      <rPr>
        <b/>
        <i/>
        <sz val="14"/>
        <color rgb="FF0000FF"/>
        <rFont val="Arial Narrow"/>
        <charset val="134"/>
      </rPr>
      <t>READY for PRINTING</t>
    </r>
    <r>
      <rPr>
        <sz val="11"/>
        <color indexed="8"/>
        <rFont val="Arial Narrow"/>
        <charset val="134"/>
      </rPr>
      <t xml:space="preserve"> (</t>
    </r>
    <r>
      <rPr>
        <b/>
        <sz val="11"/>
        <color theme="1"/>
        <rFont val="Arial Narrow"/>
        <charset val="134"/>
      </rPr>
      <t xml:space="preserve">Use Legal-sized Bond paper). CLICK the  </t>
    </r>
    <r>
      <rPr>
        <b/>
        <i/>
        <sz val="11"/>
        <color rgb="FF00B050"/>
        <rFont val="Arial Narrow"/>
        <charset val="134"/>
      </rPr>
      <t>FIRST QUARTER GRADE SHEETS</t>
    </r>
    <r>
      <rPr>
        <b/>
        <sz val="11"/>
        <color theme="1"/>
        <rFont val="Arial Narrow"/>
        <charset val="134"/>
      </rPr>
      <t xml:space="preserve"> on the following SHEETS (Print).</t>
    </r>
  </si>
  <si>
    <r>
      <rPr>
        <sz val="11"/>
        <color indexed="8"/>
        <rFont val="Arial Narrow"/>
        <charset val="134"/>
      </rPr>
      <t xml:space="preserve">9. Your printed CLASS RECORD and GRADE SHEET is now </t>
    </r>
    <r>
      <rPr>
        <b/>
        <i/>
        <sz val="14"/>
        <color rgb="FF00B050"/>
        <rFont val="Arial Narrow"/>
        <charset val="134"/>
      </rPr>
      <t>Ready for Submission</t>
    </r>
    <r>
      <rPr>
        <sz val="11"/>
        <color indexed="8"/>
        <rFont val="Arial Narrow"/>
        <charset val="134"/>
      </rPr>
      <t xml:space="preserve">. </t>
    </r>
  </si>
  <si>
    <r>
      <rPr>
        <sz val="11"/>
        <color indexed="8"/>
        <rFont val="Arial Narrow"/>
        <charset val="134"/>
      </rPr>
      <t xml:space="preserve">10. For the Next Grading Period or Quarter, USE the same SAVED File, this time </t>
    </r>
    <r>
      <rPr>
        <b/>
        <sz val="11"/>
        <color rgb="FFFF000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</t>
    </r>
    <r>
      <rPr>
        <b/>
        <i/>
        <sz val="11"/>
        <color rgb="FF0000FF"/>
        <rFont val="Arial Narrow"/>
        <charset val="134"/>
      </rPr>
      <t>SECOND QUARTER CLASS RECORD</t>
    </r>
    <r>
      <rPr>
        <sz val="11"/>
        <color indexed="8"/>
        <rFont val="Arial Narrow"/>
        <charset val="134"/>
      </rPr>
      <t xml:space="preserve"> Sheet. Then </t>
    </r>
    <r>
      <rPr>
        <b/>
        <i/>
        <sz val="14"/>
        <color rgb="FFFF0000"/>
        <rFont val="Arial Narrow"/>
        <charset val="134"/>
      </rPr>
      <t>DO</t>
    </r>
    <r>
      <rPr>
        <sz val="11"/>
        <color indexed="8"/>
        <rFont val="Arial Narrow"/>
        <charset val="134"/>
      </rPr>
      <t xml:space="preserve"> the SAME Process.</t>
    </r>
  </si>
  <si>
    <r>
      <rPr>
        <sz val="11"/>
        <color indexed="8"/>
        <rFont val="Arial Narrow"/>
        <charset val="134"/>
      </rPr>
      <t>11. When ALL the QUARTERS in a semester are Completed, the Average SEMESTRAL FINAL GRADE for the subject will be GENERATED automatically. Please click the Sheet</t>
    </r>
    <r>
      <rPr>
        <b/>
        <sz val="14"/>
        <color rgb="FFFF0000"/>
        <rFont val="Arial Narrow"/>
        <charset val="134"/>
      </rPr>
      <t xml:space="preserve"> SEMESTRAL FINAL GRADE. </t>
    </r>
    <r>
      <rPr>
        <sz val="14"/>
        <color theme="1"/>
        <rFont val="Arial Narrow"/>
        <charset val="134"/>
      </rPr>
      <t>This Sheet is now</t>
    </r>
    <r>
      <rPr>
        <b/>
        <sz val="14"/>
        <color rgb="FFFF0000"/>
        <rFont val="Arial Narrow"/>
        <charset val="134"/>
      </rPr>
      <t xml:space="preserve"> READY </t>
    </r>
    <r>
      <rPr>
        <b/>
        <sz val="14"/>
        <color rgb="FF00B050"/>
        <rFont val="Arial Narrow"/>
        <charset val="134"/>
      </rPr>
      <t>for Printing.</t>
    </r>
  </si>
  <si>
    <r>
      <rPr>
        <sz val="11"/>
        <color indexed="8"/>
        <rFont val="Arial Narrow"/>
        <charset val="134"/>
      </rPr>
      <t xml:space="preserve">12. If Pupil/s/Student/s has/have a Rating equivalent to </t>
    </r>
    <r>
      <rPr>
        <b/>
        <i/>
        <sz val="11"/>
        <color rgb="FFFF0000"/>
        <rFont val="Arial Narrow"/>
        <charset val="134"/>
      </rPr>
      <t>DID NOT MEET EXPECTATIONS</t>
    </r>
    <r>
      <rPr>
        <sz val="11"/>
        <color indexed="8"/>
        <rFont val="Arial Narrow"/>
        <charset val="134"/>
      </rPr>
      <t xml:space="preserve">, the following Pupil/s or Student/s shall take REMEDIAL CLASS and  Summative Assessment scores shall be recorded in the Sheet </t>
    </r>
    <r>
      <rPr>
        <b/>
        <i/>
        <sz val="11"/>
        <color rgb="FF0000FF"/>
        <rFont val="Arial Narrow"/>
        <charset val="134"/>
      </rPr>
      <t>RECOMPUTED FINAL GRADE SHEET. (</t>
    </r>
    <r>
      <rPr>
        <i/>
        <sz val="11"/>
        <color theme="1"/>
        <rFont val="Arial Narrow"/>
        <charset val="134"/>
      </rPr>
      <t>Take note: you will only enter summative scores for REMEDIAL CLASS only for those Students/pupils with Final Grade of below 75%.)</t>
    </r>
  </si>
  <si>
    <r>
      <rPr>
        <sz val="11"/>
        <color indexed="8"/>
        <rFont val="Arial Narrow"/>
        <charset val="134"/>
      </rPr>
      <t xml:space="preserve">13. The  </t>
    </r>
    <r>
      <rPr>
        <b/>
        <i/>
        <sz val="11"/>
        <color rgb="FFFF0000"/>
        <rFont val="Arial Narrow"/>
        <charset val="134"/>
      </rPr>
      <t>RECOMPUTED FINAL GRADE</t>
    </r>
    <r>
      <rPr>
        <sz val="11"/>
        <color indexed="8"/>
        <rFont val="Arial Narrow"/>
        <charset val="134"/>
      </rPr>
      <t xml:space="preserve"> of those who undergo Remedial Class will be generated automatically and the final result shall then be entered in the required form and shall be submitted to the Division Office.</t>
    </r>
  </si>
  <si>
    <t>Testing for Validity of the SUMMATIVE ASSESSMENT Using 75% Proficiency Level of Students/ Pupils</t>
  </si>
  <si>
    <r>
      <rPr>
        <sz val="11"/>
        <color indexed="8"/>
        <rFont val="Arial Narrow"/>
        <charset val="134"/>
      </rPr>
      <t xml:space="preserve">1. </t>
    </r>
    <r>
      <rPr>
        <b/>
        <i/>
        <sz val="11"/>
        <color rgb="FF00B05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the Sheet </t>
    </r>
    <r>
      <rPr>
        <b/>
        <sz val="11"/>
        <color rgb="FF0000FF"/>
        <rFont val="Arial Narrow"/>
        <charset val="134"/>
      </rPr>
      <t>SCORE SHEET with STATS</t>
    </r>
    <r>
      <rPr>
        <sz val="11"/>
        <color indexed="8"/>
        <rFont val="Arial Narrow"/>
        <charset val="134"/>
      </rPr>
      <t>.</t>
    </r>
  </si>
  <si>
    <r>
      <rPr>
        <sz val="11"/>
        <color indexed="8"/>
        <rFont val="Arial Narrow"/>
        <charset val="134"/>
      </rPr>
      <t xml:space="preserve">2. </t>
    </r>
    <r>
      <rPr>
        <b/>
        <i/>
        <sz val="11"/>
        <color rgb="FF00B050"/>
        <rFont val="Arial Narrow"/>
        <charset val="134"/>
      </rPr>
      <t>ENTER</t>
    </r>
    <r>
      <rPr>
        <sz val="11"/>
        <color indexed="8"/>
        <rFont val="Arial Narrow"/>
        <charset val="134"/>
      </rPr>
      <t xml:space="preserve"> the scores on the fields/cells provided for, corresponding to the scores of the respective pupils/students.</t>
    </r>
  </si>
  <si>
    <r>
      <rPr>
        <sz val="11"/>
        <color indexed="8"/>
        <rFont val="Arial Narrow"/>
        <charset val="134"/>
      </rPr>
      <t xml:space="preserve">3. </t>
    </r>
    <r>
      <rPr>
        <b/>
        <i/>
        <sz val="11"/>
        <color rgb="FF00B050"/>
        <rFont val="Arial Narrow"/>
        <charset val="134"/>
      </rPr>
      <t>CHECK</t>
    </r>
    <r>
      <rPr>
        <sz val="11"/>
        <color indexed="8"/>
        <rFont val="Arial Narrow"/>
        <charset val="134"/>
      </rPr>
      <t xml:space="preserve"> the interpretation if the following Summative Assessment is Valid or Not. (It is either Accepted (RECORDED) or for Retest). </t>
    </r>
  </si>
  <si>
    <r>
      <rPr>
        <sz val="11"/>
        <color indexed="8"/>
        <rFont val="Arial Narrow"/>
        <charset val="134"/>
      </rPr>
      <t xml:space="preserve">4. </t>
    </r>
    <r>
      <rPr>
        <b/>
        <i/>
        <sz val="11"/>
        <color rgb="FF00B050"/>
        <rFont val="Arial Narrow"/>
        <charset val="134"/>
      </rPr>
      <t>COPY</t>
    </r>
    <r>
      <rPr>
        <sz val="11"/>
        <color indexed="8"/>
        <rFont val="Arial Narrow"/>
        <charset val="134"/>
      </rPr>
      <t xml:space="preserve"> the set of SCORES if the Conclusion is  "These Summative Scores are Acceptable and can be Recorded" or else Reteach and Retest.</t>
    </r>
  </si>
  <si>
    <r>
      <rPr>
        <sz val="11"/>
        <color indexed="8"/>
        <rFont val="Arial Narrow"/>
        <charset val="134"/>
      </rPr>
      <t xml:space="preserve">5. </t>
    </r>
    <r>
      <rPr>
        <b/>
        <i/>
        <sz val="11"/>
        <color rgb="FF00B050"/>
        <rFont val="Arial Narrow"/>
        <charset val="134"/>
      </rPr>
      <t>HIGHLIGHT</t>
    </r>
    <r>
      <rPr>
        <sz val="11"/>
        <color indexed="8"/>
        <rFont val="Arial Narrow"/>
        <charset val="134"/>
      </rPr>
      <t xml:space="preserve"> the set of SCORES and COPY them to the FIRST QUARTER CLASS RECORD . </t>
    </r>
  </si>
  <si>
    <t>Adjusting Row Height, Column Width, Font Style and Size and others.</t>
  </si>
  <si>
    <r>
      <rPr>
        <b/>
        <sz val="14"/>
        <color indexed="62"/>
        <rFont val="Calibri"/>
        <charset val="134"/>
      </rPr>
      <t xml:space="preserve">1. You can now </t>
    </r>
    <r>
      <rPr>
        <b/>
        <i/>
        <sz val="14"/>
        <color rgb="FF00B050"/>
        <rFont val="Calibri"/>
        <charset val="134"/>
      </rPr>
      <t>Adjust Column Width and Row Height</t>
    </r>
    <r>
      <rPr>
        <b/>
        <sz val="14"/>
        <color indexed="62"/>
        <rFont val="Calibri"/>
        <charset val="134"/>
      </rPr>
      <t xml:space="preserve">, </t>
    </r>
    <r>
      <rPr>
        <b/>
        <sz val="14"/>
        <color rgb="FFFF0000"/>
        <rFont val="Calibri"/>
        <charset val="134"/>
      </rPr>
      <t>Hide Rows</t>
    </r>
    <r>
      <rPr>
        <b/>
        <sz val="14"/>
        <color indexed="62"/>
        <rFont val="Calibri"/>
        <charset val="134"/>
      </rPr>
      <t xml:space="preserve">, and </t>
    </r>
    <r>
      <rPr>
        <b/>
        <sz val="14"/>
        <color rgb="FF00B0F0"/>
        <rFont val="Calibri"/>
        <charset val="134"/>
      </rPr>
      <t xml:space="preserve">Change Font Style and Size </t>
    </r>
    <r>
      <rPr>
        <b/>
        <sz val="14"/>
        <color theme="1"/>
        <rFont val="Calibri"/>
        <charset val="134"/>
      </rPr>
      <t>without Unprotecting the worksheets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</si>
  <si>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2. For </t>
    </r>
    <r>
      <rPr>
        <b/>
        <sz val="14"/>
        <color rgb="FFFF0000"/>
        <rFont val="Calibri"/>
        <charset val="134"/>
      </rPr>
      <t>EXCESS</t>
    </r>
    <r>
      <rPr>
        <b/>
        <sz val="14"/>
        <color indexed="62"/>
        <rFont val="Calibri"/>
        <charset val="134"/>
      </rPr>
      <t xml:space="preserve"> Rows, </t>
    </r>
    <r>
      <rPr>
        <b/>
        <sz val="14"/>
        <color rgb="FFFF0000"/>
        <rFont val="Calibri"/>
        <charset val="134"/>
      </rPr>
      <t>DO NOT</t>
    </r>
    <r>
      <rPr>
        <b/>
        <i/>
        <sz val="14"/>
        <color rgb="FF00B050"/>
        <rFont val="Calibri"/>
        <charset val="134"/>
      </rPr>
      <t xml:space="preserve"> Delete</t>
    </r>
    <r>
      <rPr>
        <b/>
        <sz val="14"/>
        <color indexed="62"/>
        <rFont val="Calibri"/>
        <charset val="134"/>
      </rPr>
      <t xml:space="preserve"> them, just </t>
    </r>
    <r>
      <rPr>
        <b/>
        <sz val="14"/>
        <color rgb="FF00B0F0"/>
        <rFont val="Calibri"/>
        <charset val="134"/>
      </rPr>
      <t>HIDE</t>
    </r>
    <r>
      <rPr>
        <b/>
        <sz val="14"/>
        <color indexed="62"/>
        <rFont val="Calibri"/>
        <charset val="134"/>
      </rPr>
      <t xml:space="preserve"> them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</si>
  <si>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3. After doing all </t>
    </r>
    <r>
      <rPr>
        <b/>
        <sz val="14"/>
        <color rgb="FFFF0000"/>
        <rFont val="Calibri"/>
        <charset val="134"/>
      </rPr>
      <t>changes</t>
    </r>
    <r>
      <rPr>
        <b/>
        <sz val="14"/>
        <color indexed="62"/>
        <rFont val="Calibri"/>
        <charset val="134"/>
      </rPr>
      <t>, please</t>
    </r>
    <r>
      <rPr>
        <b/>
        <i/>
        <sz val="14"/>
        <color rgb="FF00B050"/>
        <rFont val="Calibri"/>
        <charset val="134"/>
      </rPr>
      <t xml:space="preserve"> SAVE</t>
    </r>
    <r>
      <rPr>
        <b/>
        <sz val="14"/>
        <color indexed="62"/>
        <rFont val="Calibri"/>
        <charset val="134"/>
      </rPr>
      <t xml:space="preserve"> now your worksheet</t>
    </r>
    <r>
      <rPr>
        <b/>
        <sz val="14"/>
        <color rgb="FF00B0F0"/>
        <rFont val="Calibri"/>
        <charset val="134"/>
      </rPr>
      <t>.</t>
    </r>
  </si>
  <si>
    <r>
      <rPr>
        <b/>
        <i/>
        <sz val="16"/>
        <color theme="1"/>
        <rFont val="Calibri"/>
        <charset val="134"/>
        <scheme val="minor"/>
      </rPr>
      <t xml:space="preserve">Thank you for USING this Electronic Tool!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-</t>
    </r>
    <r>
      <rPr>
        <b/>
        <i/>
        <sz val="16"/>
        <color rgb="FF0000FF"/>
        <rFont val="Calibri"/>
        <charset val="134"/>
        <scheme val="minor"/>
      </rPr>
      <t>RONIL D. MANAYON</t>
    </r>
    <r>
      <rPr>
        <sz val="16"/>
        <color rgb="FF00B050"/>
        <rFont val="Calibri"/>
        <charset val="134"/>
        <scheme val="minor"/>
      </rPr>
      <t xml:space="preserve">  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                          </t>
    </r>
  </si>
  <si>
    <t>Republic of the Philippines</t>
  </si>
  <si>
    <t>DEPARTMENT OF EDUCATION</t>
  </si>
  <si>
    <t>TESTING FOR THE VALIDITY AND ACCEPTABILITY OF SCORES</t>
  </si>
  <si>
    <t>NAMES OF STUDENTS</t>
  </si>
  <si>
    <t>PS</t>
  </si>
  <si>
    <t>N</t>
  </si>
  <si>
    <t>TS</t>
  </si>
  <si>
    <t>PL</t>
  </si>
  <si>
    <t>HPS</t>
  </si>
  <si>
    <t>LEVEL OF PROFICIENCY</t>
  </si>
  <si>
    <t>Proficiency Level</t>
  </si>
  <si>
    <t xml:space="preserve">Interpretation  </t>
  </si>
  <si>
    <t>INDEX OF MASTERY</t>
  </si>
  <si>
    <t>Index of Mastery</t>
  </si>
  <si>
    <t>Conclusion</t>
  </si>
  <si>
    <t>SUBGROUP</t>
  </si>
  <si>
    <t>SUBJECTS</t>
  </si>
  <si>
    <t>NUMBER OF HOURS</t>
  </si>
  <si>
    <t>PRE-REQUISITES SUBJECTS</t>
  </si>
  <si>
    <t>EQUIVALENT WEIGHTS</t>
  </si>
  <si>
    <t>CORE SUBJECTS</t>
  </si>
  <si>
    <t>WRITTEN WORK (WW)</t>
  </si>
  <si>
    <t>PERFORMANCE TASK (PT)</t>
  </si>
  <si>
    <t>QUAETERLY ASSESSMENT (QA)</t>
  </si>
  <si>
    <t>IA</t>
  </si>
  <si>
    <t>Oral Communication (IA)</t>
  </si>
  <si>
    <t>Reading and Writing (IA)</t>
  </si>
  <si>
    <t>IB</t>
  </si>
  <si>
    <t>Komunikasyon at Pananaliksik sa Wika at Kulturang Pilipino (IB)</t>
  </si>
  <si>
    <t>Pagbasa at Pagsusuri ng Iba't-Ibang Teksto Tungo sa Pananaliksik (IB)</t>
  </si>
  <si>
    <t>ICI</t>
  </si>
  <si>
    <t>21st Century Literature from the Philippines and the World (IC)</t>
  </si>
  <si>
    <t>Contemporary Philippine Arts from the Regions (IC)</t>
  </si>
  <si>
    <t>Introduction to the Philosophy of the Human Person / Pambungad sa Pilosopiya ng Tao (IC)</t>
  </si>
  <si>
    <t>Understanding Culture, Society and Politics (IC)</t>
  </si>
  <si>
    <t>ID</t>
  </si>
  <si>
    <t>Media and Information Literacy (ID)</t>
  </si>
  <si>
    <t>IIIA</t>
  </si>
  <si>
    <t>General Mathematics (IIIA)</t>
  </si>
  <si>
    <t>Statistics and Probability (IIIA)</t>
  </si>
  <si>
    <t>IIIB</t>
  </si>
  <si>
    <t>Earth and Life Science (IIIB)</t>
  </si>
  <si>
    <t>Physical Science (IIIB)</t>
  </si>
  <si>
    <t>V</t>
  </si>
  <si>
    <t>Personal Development / Pansariling Kaunlaran (V)</t>
  </si>
  <si>
    <t>PE and Health (V)</t>
  </si>
  <si>
    <t>APPLIED SUBJECTS (ACADEMIC)</t>
  </si>
  <si>
    <t>English for Academic and Professional Purposes (IA)-ACADEMIC</t>
  </si>
  <si>
    <t>X</t>
  </si>
  <si>
    <t>Entrepreneurship (X)- ACADEMIC</t>
  </si>
  <si>
    <t>Practical Research 1 (IA)- ACADEMIC</t>
  </si>
  <si>
    <t xml:space="preserve">Statistics and Probability </t>
  </si>
  <si>
    <t>Pagsulat sa Filipino sa Piling Larangan (Akademik, Isports, Sining, at Tech-Voc) (IB) ACADEMIC</t>
  </si>
  <si>
    <t>Empowerment Technologies (E-Tech): ICT fpr Professional Tracks (ID) - ACADEMIC</t>
  </si>
  <si>
    <t>Practical Research 2 (ID) - ACADEMIC</t>
  </si>
  <si>
    <t xml:space="preserve">Practical Research 1 </t>
  </si>
  <si>
    <t>Research Project/Culminating Activity* (X) -ACADEMIC</t>
  </si>
  <si>
    <t>Taken in G12</t>
  </si>
  <si>
    <t>APPLIED SUBJECTS (TVL, SPORTS, ARTS AND DESIGN)</t>
  </si>
  <si>
    <t>English for Academic and Professional Purposes (IA)- TVL</t>
  </si>
  <si>
    <t>Entrepreneurship (X) -TVL</t>
  </si>
  <si>
    <t>Practical Research 1 (IA)-TVL</t>
  </si>
  <si>
    <t>Pagsulat sa Filipino sa Piling Larangan (Akademik, Isports, Sining, at Tech-Voc) (IB) - TVL</t>
  </si>
  <si>
    <t>Empowerment Technologies (E-Tech): ICT fpr Professional Tracks (ID) - TVL</t>
  </si>
  <si>
    <t>Practical Research 2 (ID) -TVL</t>
  </si>
  <si>
    <t>Research Project/Culminating Activity* (X) -TVL</t>
  </si>
  <si>
    <t>SPECIALIZED SUBJECTS</t>
  </si>
  <si>
    <t>Earth Science (STEM) (IIIB)</t>
  </si>
  <si>
    <t>Basic Calculus (IIIA) (STEM)</t>
  </si>
  <si>
    <t>IIIC</t>
  </si>
  <si>
    <t>General Biology 1 (IIIC) (STEM)</t>
  </si>
  <si>
    <t>General Biology 2 (IIIC) (STEM)</t>
  </si>
  <si>
    <t xml:space="preserve">General Biology 1 </t>
  </si>
  <si>
    <t>General Chemistry 1 (IIIC) (STEM)</t>
  </si>
  <si>
    <t>General Chemistry 2 (IIIC) (STEM)</t>
  </si>
  <si>
    <t xml:space="preserve">General Chemistry 1 </t>
  </si>
  <si>
    <t>General Physics 1 (IIIB) (STEM)</t>
  </si>
  <si>
    <t>General Physics 2 (IIIB) (STEM)</t>
  </si>
  <si>
    <t xml:space="preserve">General Physics 1 </t>
  </si>
  <si>
    <t>Pre-Calculus (IIIA) (STEM)</t>
  </si>
  <si>
    <t>ICII</t>
  </si>
  <si>
    <t>Applied Economics (IC2) (ABM)</t>
  </si>
  <si>
    <t>IIA</t>
  </si>
  <si>
    <t>Business Ethics and Social Responsibility (IIA) (ABM)</t>
  </si>
  <si>
    <t>IIB</t>
  </si>
  <si>
    <t>Fundamentals of Accountancy, Business, and Management 1 (IIB) (ABM)</t>
  </si>
  <si>
    <t>Fundamentals of Accountancy, Business, and Management 2 (IIB) (ABM)</t>
  </si>
  <si>
    <t>Fundamentals of Accountancy, Business, and Management 1</t>
  </si>
  <si>
    <t>Business Math (IIA) (ABM)</t>
  </si>
  <si>
    <t>Business Finance (IIB) (ABM)</t>
  </si>
  <si>
    <t>Organization and Management (IIA) (ABM)</t>
  </si>
  <si>
    <t>Principles of Marketing (IIA) (ABM)</t>
  </si>
  <si>
    <t>ICIII</t>
  </si>
  <si>
    <t>Creative Nonfiction (IC3) (HUMSS)</t>
  </si>
  <si>
    <t>Creative Writing/Malikhaing Pagsulat (IC3) (HUMSS)</t>
  </si>
  <si>
    <t>ICIV</t>
  </si>
  <si>
    <t>Introduction to World Religions and Belief Systems (IC4) (HUMSS)</t>
  </si>
  <si>
    <t>Trends, Networks, and Critical Thinking in the 21st Century Culture (IC4) (HUMSS)</t>
  </si>
  <si>
    <t>Community Engagement, Solidarity, and Citizenship (IC4) (HUMSS)</t>
  </si>
  <si>
    <t>Discipline and Ideas in the Applied Sciences (IC3) (HUMSS)</t>
  </si>
  <si>
    <t>Disciplines and Ideas in the Social Sciences (IC3) (HUMSS)</t>
  </si>
  <si>
    <t>Philippine Politics and Governance (IC4) (HUMSS)</t>
  </si>
  <si>
    <t>Applied Economics (IC2) (GAS)</t>
  </si>
  <si>
    <t>Disaster Readiness and Risk Reduction (IC2) (GAS)</t>
  </si>
  <si>
    <t>Organization and Management (IIA) (GAS)</t>
  </si>
  <si>
    <t>VI</t>
  </si>
  <si>
    <t>Apprenticeship and Exploration of Different Arts Fields (VI) (ARTS)</t>
  </si>
  <si>
    <t>Creative Industries I: Arts and Design Appreciation and Production (VI) (ARTS)</t>
  </si>
  <si>
    <t>Creative Industries II: Performing Arts (VI) (ARTS)</t>
  </si>
  <si>
    <t xml:space="preserve">Creative Industries I: Arts and Design Appreciation and Production </t>
  </si>
  <si>
    <t>Developing Filipino Identity in the Arts (VI) (ARTS)</t>
  </si>
  <si>
    <t xml:space="preserve"> (ARTS)Exhibit for Arts Production (Literary Arts) (VI) (ARTS)</t>
  </si>
  <si>
    <t>Exhibit for Arts Production (Media Arts and Visual Arts) (VI) (ARTS)</t>
  </si>
  <si>
    <t>Integrating the Elements and Principles of Organization in the Arts (VI) (ARTS)</t>
  </si>
  <si>
    <t>Leadership and Management in Different Arts Fields (VI) (ARTS)</t>
  </si>
  <si>
    <t>Performing Arts Production (VI) (ARTS)</t>
  </si>
  <si>
    <t>Physical and Personal Development in the Arts (VI) (ARTS)</t>
  </si>
  <si>
    <t>Apprenticeship (Off-campus) (V) (SPORTS)</t>
  </si>
  <si>
    <t xml:space="preserve">Practicum (In-campus) </t>
  </si>
  <si>
    <t>Fitness Testing and Exercise Programming (V) (SPORTS)</t>
  </si>
  <si>
    <t>Fitness, Sports, and Recreation Leadership (V) (SPORTS)</t>
  </si>
  <si>
    <t>Fundamental of Coaching (V) (SPORTS)</t>
  </si>
  <si>
    <t>Human Movement (V) (SPORTS)</t>
  </si>
  <si>
    <t>Practicum (In-campus) (V) (SPORTS)</t>
  </si>
  <si>
    <t>Psychosocial Aspects of Sports and Exercise (V) (SPORTS)</t>
  </si>
  <si>
    <t>Safety and First Aid (V) (SPORTS)</t>
  </si>
  <si>
    <t>Sports Officiating and Activity Management (V) (SPORTS)</t>
  </si>
  <si>
    <t>IVA</t>
  </si>
  <si>
    <t>Agricultural Crop Production (NC I)</t>
  </si>
  <si>
    <t>Agricultural Crop Production (NC II)</t>
  </si>
  <si>
    <t>Agricultural Crop Production (NC III)</t>
  </si>
  <si>
    <t>Agricultural Crops Production (NC II)</t>
  </si>
  <si>
    <t>Animal Health Care Management (NC III)</t>
  </si>
  <si>
    <t>Animal Production- Poultry Chicken (NC II)</t>
  </si>
  <si>
    <t xml:space="preserve">when updated, this will become Animal Production (NC II), Animal Production (Poultry-Chicken) (NC II), Animal Production (Ruminants) (NC II), Animal Production (Swine) (NC II) </t>
  </si>
  <si>
    <t>Animal Production- Large Ruminants (NC II)</t>
  </si>
  <si>
    <t>Animal Production- Swine (NC II)</t>
  </si>
  <si>
    <t>Animal Production (NC II)</t>
  </si>
  <si>
    <t>Aquaculture (NC II)</t>
  </si>
  <si>
    <t>Artificial Insemination- Large Ruminants (NC II)</t>
  </si>
  <si>
    <t>Artificial Insemination- Swine (NC II)</t>
  </si>
  <si>
    <t>Fish Capture (NC II)</t>
  </si>
  <si>
    <t>Fish Products Packaging (NC II)</t>
  </si>
  <si>
    <t>Fish Wharf Operation (NC I)</t>
  </si>
  <si>
    <t>Fishing Gear Repair and Maintenance (NC III)</t>
  </si>
  <si>
    <t>Food Processing (NC II)</t>
  </si>
  <si>
    <t>Horticulture (NC III)</t>
  </si>
  <si>
    <t xml:space="preserve">Horticulture (NC II) </t>
  </si>
  <si>
    <t>Landscape Installation and Maintenance (NC II)</t>
  </si>
  <si>
    <t>Agricultural Crops Production (NC I)</t>
  </si>
  <si>
    <t>Organic Agriculture Production (NC II)</t>
  </si>
  <si>
    <t>Pest Management (NC II)</t>
  </si>
  <si>
    <t>Rice Machinery Operation (NC II)</t>
  </si>
  <si>
    <t>Rubber Processing (NC II)</t>
  </si>
  <si>
    <t>Rubber Production (NC I)</t>
  </si>
  <si>
    <t>Slaughtering Operation- Hog Swine Pig (NC II)</t>
  </si>
  <si>
    <t>IVD</t>
  </si>
  <si>
    <t>Attractions and Theme Parks Tourism (NC II)</t>
  </si>
  <si>
    <t>Barbering (NC II)</t>
  </si>
  <si>
    <t>Bartending (NC II)</t>
  </si>
  <si>
    <t>Beauty/ Nail Care (NC II)</t>
  </si>
  <si>
    <t xml:space="preserve">40 hours of the subject during exploratory Grade 7/8 </t>
  </si>
  <si>
    <t>Bread and Pastry Production (NC II)</t>
  </si>
  <si>
    <t>Caregiving (NC II)</t>
  </si>
  <si>
    <t>40 hours of the subject during exploratory Grade 7/8</t>
  </si>
  <si>
    <t>Commercial Cooking (NC III)</t>
  </si>
  <si>
    <t>Cookery NC II</t>
  </si>
  <si>
    <t>Cookery (NC II)</t>
  </si>
  <si>
    <t>Dressmaking (NC II)</t>
  </si>
  <si>
    <t>Events Management Services (NC III)</t>
  </si>
  <si>
    <t>Fashion Design (NC III)</t>
  </si>
  <si>
    <t>Dressmaking (NC II) or Tailoring (NC II)</t>
  </si>
  <si>
    <t>Food and Beverage Services (NC II)</t>
  </si>
  <si>
    <t>Front Office Services (NC II)</t>
  </si>
  <si>
    <t>Hairdressing (NC II)</t>
  </si>
  <si>
    <t>Hairdressing (NC III)</t>
  </si>
  <si>
    <t>Hairdressing NC II</t>
  </si>
  <si>
    <t>Handicraft- Fashion Accessories  and Paper Craft</t>
  </si>
  <si>
    <t>Handicraft- Needlecraft</t>
  </si>
  <si>
    <t xml:space="preserve">Handicraft- Woodcraft Leathercraft </t>
  </si>
  <si>
    <t>Handicraft- Basketry Macrame</t>
  </si>
  <si>
    <t>Housekeeping (NC II)</t>
  </si>
  <si>
    <t>Tailoring (NC II)</t>
  </si>
  <si>
    <t>Local Guiding Services (NC II)</t>
  </si>
  <si>
    <t>Tourism Promotion Services (NC II)</t>
  </si>
  <si>
    <t>Travel Services (NC II)</t>
  </si>
  <si>
    <t>Wellness Massage (NC II)</t>
  </si>
  <si>
    <t>IVC</t>
  </si>
  <si>
    <t>Animation (NC II)</t>
  </si>
  <si>
    <t>Broadband Installation- Fixed Wireless Systems (NC II)</t>
  </si>
  <si>
    <t xml:space="preserve">Automotive Servicing (NC I) </t>
  </si>
  <si>
    <t>Computer Systems Servicing (NC II)</t>
  </si>
  <si>
    <t>Computer Programming .Net Technology (NC III)</t>
  </si>
  <si>
    <t xml:space="preserve">Carpentry (NC II) </t>
  </si>
  <si>
    <t>Computer Programming Java (NC III)</t>
  </si>
  <si>
    <t>Computer Programming Oracle Database (NC III)</t>
  </si>
  <si>
    <t>Contact Center Services (NC II)</t>
  </si>
  <si>
    <t>Illustration (NC II)</t>
  </si>
  <si>
    <t>Medical Transcription (NC II)</t>
  </si>
  <si>
    <t>Technical Drafting (NC II)</t>
  </si>
  <si>
    <t xml:space="preserve">Electrical Installation and Maintenance (NC II) </t>
  </si>
  <si>
    <t>Telecom OSP and Subscriber Line Installation- Copper Cable/ POTS and DSL (NC II)</t>
  </si>
  <si>
    <t>Telecom OSP Installation- Fiber Optic Cable (NC II)</t>
  </si>
  <si>
    <t>IVB</t>
  </si>
  <si>
    <t>Automotive Servicing (NC I)</t>
  </si>
  <si>
    <t>Electronic Products Assembly and Servicing (NC II) (EPAS)</t>
  </si>
  <si>
    <t>Automotive Servicing (NC II)</t>
  </si>
  <si>
    <t>Shielded Metal Arc Welding (SMAW) (NC II)</t>
  </si>
  <si>
    <t>Carpentry (NC II)</t>
  </si>
  <si>
    <t xml:space="preserve">Gas Metal Arc Welding (GMAW) (NC II) </t>
  </si>
  <si>
    <t>Carpentry (NC III)</t>
  </si>
  <si>
    <t>Construction Painting (NC II)</t>
  </si>
  <si>
    <t xml:space="preserve">Machining (NC I) </t>
  </si>
  <si>
    <t>Electronic Products Assembly and Servicing (NC II)</t>
  </si>
  <si>
    <t>Domestic Refrigeration and Air-conditioning (DOMRAC) Servicing (NC II)</t>
  </si>
  <si>
    <t>Consumer Electronics Servicing (NC II)</t>
  </si>
  <si>
    <t>Driving (NC II)</t>
  </si>
  <si>
    <t>Electric Power Distribution Line Construction (NC II)</t>
  </si>
  <si>
    <t>Electrical Installation and Maintenance (NC II)</t>
  </si>
  <si>
    <t xml:space="preserve">Plumbing (NC I) </t>
  </si>
  <si>
    <t>Furniture Making- Finishing (NC II)</t>
  </si>
  <si>
    <t>Domestic Refrigeration and Airconditioning (DOMRAC) Servicing NC II</t>
  </si>
  <si>
    <t>Gas Metal Arc Welding- GMAW (NC II)</t>
  </si>
  <si>
    <t>Gas Tungsten Arc Welding- GTAW (NC II)</t>
  </si>
  <si>
    <t>Shielded Metal Arc Welding (NC I)</t>
  </si>
  <si>
    <t>Instrumentation and Control Servicing (NC II)</t>
  </si>
  <si>
    <t>Machining (NC I)</t>
  </si>
  <si>
    <t>Machining (NC II)</t>
  </si>
  <si>
    <t>Masonry (NC II)</t>
  </si>
  <si>
    <t>Telecom OSP and Subscriber Line Installation (Copper Cable/POTS and DSL) (NC II) Telecom OSP Installation (Fiber Optic Cable) NC II</t>
  </si>
  <si>
    <t>Mechatronics Servicing (NC II)</t>
  </si>
  <si>
    <t>Motorcycle/ Small Engine Servicing (NC II)</t>
  </si>
  <si>
    <t>when updated, this will become Programming (.net Technology) (NC II), Programming (Java) {NC II), Programming ( Oracle Database) (NC II)</t>
  </si>
  <si>
    <t>Plumbing (NC I)</t>
  </si>
  <si>
    <t>Plumbing (NC II)</t>
  </si>
  <si>
    <t>Refrigeration and Air-Conditioning [RAC] Packed Air-Conditioning Unit [PACU] Commercial Refrigeration Equipment [CRE] Servicing (NC II)</t>
  </si>
  <si>
    <t>Shielded Metal Arc Welding (NC II)</t>
  </si>
  <si>
    <t>Tile Setting (NC II)</t>
  </si>
  <si>
    <t>Computer Hardware Servicing (NC II)</t>
  </si>
  <si>
    <t>Transmission Line Installation and Maintenance (NC II)</t>
  </si>
  <si>
    <t>Telecom OSP and Subscriber Line Installation (Copper Cable/POTS and DSL) (NC II)</t>
  </si>
  <si>
    <t>//TVL Maritime//</t>
  </si>
  <si>
    <t>(ACAD)Work Immersion/ Research/ Business Enterprise/Simulation/ Exhibit/ Performance</t>
  </si>
  <si>
    <t xml:space="preserve">(TVL) Work Immersion/Research/Career Advocacy/Culminating Activity </t>
  </si>
  <si>
    <t>Name of School:</t>
  </si>
  <si>
    <t>Benedicto College</t>
  </si>
  <si>
    <t>Grade Level:</t>
  </si>
  <si>
    <t>School ID :</t>
  </si>
  <si>
    <t>Name of Section:</t>
  </si>
  <si>
    <t>CONSOLACION</t>
  </si>
  <si>
    <t>Region:</t>
  </si>
  <si>
    <t>VII</t>
  </si>
  <si>
    <t>Subject:</t>
  </si>
  <si>
    <t>Division :</t>
  </si>
  <si>
    <t>Mandaue City</t>
  </si>
  <si>
    <t>Teacher:</t>
  </si>
  <si>
    <t>Mr. Carlos Malait, LPT</t>
  </si>
  <si>
    <t>District/Municipality:</t>
  </si>
  <si>
    <t>South District</t>
  </si>
  <si>
    <t>School Head/ Principal:</t>
  </si>
  <si>
    <t>Dr. Johner D. Montegrande</t>
  </si>
  <si>
    <t>School Year:</t>
  </si>
  <si>
    <t>2024-2025</t>
  </si>
  <si>
    <t>Name of Learners                                                                   (Surname, First Name MI)</t>
  </si>
  <si>
    <t>Sex</t>
  </si>
  <si>
    <t>Address</t>
  </si>
  <si>
    <t>Name of Guardian</t>
  </si>
  <si>
    <t>Contact Number</t>
  </si>
  <si>
    <t>LEARNERS</t>
  </si>
  <si>
    <t>,</t>
  </si>
  <si>
    <t>Prepared by:</t>
  </si>
  <si>
    <t>JUVAN MARHEY DEL SOCORRO, LPT</t>
  </si>
  <si>
    <t>Class Adviser/ Subject Teacher</t>
  </si>
  <si>
    <t>Date</t>
  </si>
  <si>
    <t>CLASS RECORD</t>
  </si>
  <si>
    <t>(Pursuant to Deped Order 8 series of 2015)</t>
  </si>
  <si>
    <t>Region</t>
  </si>
  <si>
    <t>Division</t>
  </si>
  <si>
    <t>District</t>
  </si>
  <si>
    <t>School Name</t>
  </si>
  <si>
    <t>School Year</t>
  </si>
  <si>
    <t>Grade Level</t>
  </si>
  <si>
    <t>Section</t>
  </si>
  <si>
    <t>Grading Period</t>
  </si>
  <si>
    <t>FIRST QUARTER</t>
  </si>
  <si>
    <t>Subject</t>
  </si>
  <si>
    <t>WRITTEN WORK</t>
  </si>
  <si>
    <t>PERFORMANCE TASKS</t>
  </si>
  <si>
    <t>QUARTERLY ASSESSMENT</t>
  </si>
  <si>
    <t>INITIAL GRADE</t>
  </si>
  <si>
    <t>QUAR- TERLY GRADE</t>
  </si>
  <si>
    <t>DESCRIPTION</t>
  </si>
  <si>
    <t>L1</t>
  </si>
  <si>
    <t>L2</t>
  </si>
  <si>
    <t>ST</t>
  </si>
  <si>
    <t>notes</t>
  </si>
  <si>
    <t>TOTAL</t>
  </si>
  <si>
    <t>WS</t>
  </si>
  <si>
    <t>CL</t>
  </si>
  <si>
    <t>DV</t>
  </si>
  <si>
    <t>ME</t>
  </si>
  <si>
    <t>male</t>
  </si>
  <si>
    <t>Family Name</t>
  </si>
  <si>
    <t>First Name</t>
  </si>
  <si>
    <t>MI</t>
  </si>
  <si>
    <t>o</t>
  </si>
  <si>
    <t>vs</t>
  </si>
  <si>
    <t>s</t>
  </si>
  <si>
    <t>fs</t>
  </si>
  <si>
    <t>dnme</t>
  </si>
  <si>
    <t>Subject Teacher</t>
  </si>
  <si>
    <t>Department Coordinator</t>
  </si>
  <si>
    <t>School Administrator</t>
  </si>
  <si>
    <t>If you have Questions, You can reach me at this number:</t>
  </si>
  <si>
    <t>0925-3009572</t>
  </si>
  <si>
    <t>STUDENTS' PERFORMANCE PROFILE</t>
  </si>
  <si>
    <t>MALE</t>
  </si>
  <si>
    <t>%AGE</t>
  </si>
  <si>
    <t>FEMALE</t>
  </si>
  <si>
    <t>Outstanding</t>
  </si>
  <si>
    <t>Very Satisfactory</t>
  </si>
  <si>
    <t>Satisfactory</t>
  </si>
  <si>
    <t>Fairly Satisfactory</t>
  </si>
  <si>
    <t>Did Not Meet Expectations</t>
  </si>
  <si>
    <t>School ID</t>
  </si>
  <si>
    <t>SECOND QUARTER</t>
  </si>
  <si>
    <t>FIRST SEMESTER FINAL GRADE</t>
  </si>
  <si>
    <t>Teacher</t>
  </si>
  <si>
    <t>NAMES</t>
  </si>
  <si>
    <t>GRADING PERIOD</t>
  </si>
  <si>
    <t>AVERAGE</t>
  </si>
  <si>
    <t>FINAL GRADE</t>
  </si>
  <si>
    <t>REMARKS</t>
  </si>
  <si>
    <t>total</t>
  </si>
  <si>
    <t>female</t>
  </si>
  <si>
    <t>RECOMPUTED FINAL GRADE</t>
  </si>
  <si>
    <t>REMEDIAL CLASS 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</si>
  <si>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</si>
  <si>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</si>
  <si>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</si>
  <si>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</si>
  <si>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</si>
  <si>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</si>
  <si>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</si>
  <si>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</si>
  <si>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</si>
  <si>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</si>
  <si>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</si>
  <si>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</si>
  <si>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</si>
  <si>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</si>
  <si>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</si>
  <si>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</si>
  <si>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</si>
  <si>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</si>
  <si>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</si>
  <si>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</si>
  <si>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</si>
  <si>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</si>
  <si>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</si>
  <si>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</si>
  <si>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</si>
  <si>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</si>
  <si>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</si>
  <si>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</si>
  <si>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</si>
  <si>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</si>
  <si>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</si>
  <si>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</si>
  <si>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</si>
  <si>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</si>
  <si>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</si>
  <si>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</si>
  <si>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</si>
  <si>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</si>
  <si>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</si>
  <si>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</si>
  <si>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</si>
  <si>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</si>
  <si>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</si>
  <si>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</si>
  <si>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</si>
  <si>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</si>
  <si>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</si>
  <si>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</si>
  <si>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</si>
  <si>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</si>
  <si>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</si>
  <si>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</si>
  <si>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</si>
  <si>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</si>
  <si>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</si>
  <si>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</si>
  <si>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</si>
  <si>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</si>
  <si>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</si>
  <si>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</si>
  <si>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</si>
  <si>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</si>
  <si>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</si>
  <si>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</si>
  <si>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</si>
  <si>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</si>
  <si>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</si>
  <si>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</si>
  <si>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</si>
  <si>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</si>
  <si>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</si>
  <si>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</si>
  <si>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</si>
  <si>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</si>
  <si>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</si>
  <si>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</si>
  <si>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</si>
  <si>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</si>
  <si>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</si>
  <si>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</si>
  <si>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</si>
  <si>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</si>
  <si>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</si>
  <si>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</si>
  <si>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</si>
  <si>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</si>
  <si>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</si>
  <si>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</si>
  <si>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</si>
  <si>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</si>
  <si>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GRADING SHEET</t>
  </si>
  <si>
    <t>PERCENTAGE SCORES</t>
  </si>
  <si>
    <t>WEIGHTED SCORES</t>
  </si>
  <si>
    <t>TRANSMUTED GRADE</t>
  </si>
  <si>
    <t>PERFORMANCE TASK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</si>
</sst>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;;"/>
    <numFmt numFmtId="177" formatCode="#"/>
    <numFmt numFmtId="178" formatCode="#.00"/>
    <numFmt numFmtId="179" formatCode="#.0"/>
  </numFmts>
  <fonts count="163">
    <font>
      <sz val="10"/>
      <name val="Arial"/>
      <charset val="134"/>
    </font>
    <font>
      <sz val="10"/>
      <color rgb="FF00B05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1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sz val="16"/>
      <color theme="1"/>
      <name val="Century Gothic"/>
      <charset val="134"/>
    </font>
    <font>
      <b/>
      <sz val="12"/>
      <name val="Arial"/>
      <charset val="134"/>
    </font>
    <font>
      <b/>
      <sz val="12"/>
      <color theme="1"/>
      <name val="Century Gothic"/>
      <charset val="134"/>
    </font>
    <font>
      <sz val="12"/>
      <name val="Arial Narrow"/>
      <charset val="134"/>
    </font>
    <font>
      <b/>
      <sz val="11"/>
      <name val="Arial"/>
      <charset val="134"/>
    </font>
    <font>
      <b/>
      <sz val="12"/>
      <color theme="1"/>
      <name val="Arial Narrow"/>
      <charset val="134"/>
    </font>
    <font>
      <sz val="16"/>
      <name val="Arial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sz val="10"/>
      <name val="Century Gothic"/>
      <charset val="134"/>
    </font>
    <font>
      <sz val="6"/>
      <color rgb="FF00B050"/>
      <name val="Arial"/>
      <charset val="134"/>
    </font>
    <font>
      <sz val="18"/>
      <name val="Arial"/>
      <charset val="134"/>
    </font>
    <font>
      <sz val="10"/>
      <color indexed="53"/>
      <name val="Arial"/>
      <charset val="134"/>
    </font>
    <font>
      <b/>
      <sz val="16"/>
      <color theme="1"/>
      <name val="Arial Narrow"/>
      <charset val="134"/>
    </font>
    <font>
      <sz val="14"/>
      <color theme="1"/>
      <name val="Arial Narrow"/>
      <charset val="134"/>
    </font>
    <font>
      <b/>
      <sz val="14"/>
      <color theme="0"/>
      <name val="Arial Narrow"/>
      <charset val="134"/>
    </font>
    <font>
      <sz val="18"/>
      <color rgb="FF0000FF"/>
      <name val="Bernard MT Condensed"/>
      <charset val="134"/>
    </font>
    <font>
      <b/>
      <i/>
      <sz val="14"/>
      <color theme="1"/>
      <name val="Arial Narrow"/>
      <charset val="134"/>
    </font>
    <font>
      <sz val="6"/>
      <color indexed="53"/>
      <name val="Arial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b/>
      <sz val="10"/>
      <name val="Arial"/>
      <charset val="134"/>
    </font>
    <font>
      <b/>
      <i/>
      <sz val="10"/>
      <color theme="1"/>
      <name val="Arial Narrow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6"/>
      <color theme="0"/>
      <name val="Arial"/>
      <charset val="134"/>
    </font>
    <font>
      <i/>
      <sz val="13"/>
      <color theme="1"/>
      <name val="Arial"/>
      <charset val="134"/>
    </font>
    <font>
      <i/>
      <sz val="11"/>
      <color theme="1"/>
      <name val="Arial"/>
      <charset val="134"/>
    </font>
    <font>
      <sz val="16"/>
      <color theme="1"/>
      <name val="Arial"/>
      <charset val="134"/>
    </font>
    <font>
      <i/>
      <sz val="12"/>
      <color theme="1"/>
      <name val="Arial"/>
      <charset val="134"/>
    </font>
    <font>
      <b/>
      <sz val="11"/>
      <color theme="1"/>
      <name val="Arial"/>
      <charset val="134"/>
    </font>
    <font>
      <b/>
      <i/>
      <sz val="11"/>
      <name val="Candara"/>
      <charset val="134"/>
    </font>
    <font>
      <b/>
      <sz val="12"/>
      <name val="Candara"/>
      <charset val="134"/>
    </font>
    <font>
      <b/>
      <sz val="8"/>
      <name val="Candara"/>
      <charset val="134"/>
    </font>
    <font>
      <b/>
      <i/>
      <sz val="10"/>
      <name val="Candara"/>
      <charset val="134"/>
    </font>
    <font>
      <b/>
      <sz val="11"/>
      <color theme="1"/>
      <name val="Calibri"/>
      <charset val="134"/>
      <scheme val="minor"/>
    </font>
    <font>
      <b/>
      <sz val="16"/>
      <name val="Candara"/>
      <charset val="134"/>
    </font>
    <font>
      <sz val="8"/>
      <color theme="1"/>
      <name val="Arial Narrow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Arial"/>
      <charset val="134"/>
    </font>
    <font>
      <sz val="8"/>
      <color theme="1"/>
      <name val="Arial"/>
      <charset val="134"/>
    </font>
    <font>
      <sz val="14"/>
      <name val="Old English Text MT"/>
      <charset val="134"/>
    </font>
    <font>
      <sz val="14"/>
      <color theme="1"/>
      <name val="Adobe Heiti Std R"/>
      <charset val="128"/>
    </font>
    <font>
      <sz val="14"/>
      <color theme="1"/>
      <name val="Bernard MT Condensed"/>
      <charset val="134"/>
    </font>
    <font>
      <b/>
      <sz val="20"/>
      <color theme="1"/>
      <name val="Arial Narrow"/>
      <charset val="134"/>
    </font>
    <font>
      <sz val="18"/>
      <color theme="1"/>
      <name val="Arial Narrow"/>
      <charset val="134"/>
    </font>
    <font>
      <sz val="16"/>
      <name val="Century Gothic"/>
      <charset val="134"/>
    </font>
    <font>
      <sz val="18"/>
      <name val="Bernard MT Condensed"/>
      <charset val="134"/>
    </font>
    <font>
      <b/>
      <i/>
      <sz val="12"/>
      <name val="Century Gothic"/>
      <charset val="134"/>
    </font>
    <font>
      <b/>
      <sz val="12"/>
      <color rgb="FF0000FF"/>
      <name val="Century Gothic"/>
      <charset val="134"/>
    </font>
    <font>
      <b/>
      <sz val="10"/>
      <color indexed="45"/>
      <name val="Castellar"/>
      <charset val="134"/>
    </font>
    <font>
      <sz val="12"/>
      <color rgb="FF00B050"/>
      <name val="Century Gothic"/>
      <charset val="134"/>
    </font>
    <font>
      <b/>
      <sz val="12"/>
      <color rgb="FF00B050"/>
      <name val="Century Gothic"/>
      <charset val="134"/>
    </font>
    <font>
      <b/>
      <sz val="12"/>
      <color rgb="FFFF0000"/>
      <name val="Century Gothic"/>
      <charset val="134"/>
    </font>
    <font>
      <b/>
      <sz val="14"/>
      <color rgb="FF0000FF"/>
      <name val="Century Gothic"/>
      <charset val="134"/>
    </font>
    <font>
      <sz val="12"/>
      <color rgb="FFFF0000"/>
      <name val="Century Gothic"/>
      <charset val="134"/>
    </font>
    <font>
      <sz val="12"/>
      <color rgb="FF0000FF"/>
      <name val="Century Gothic"/>
      <charset val="134"/>
    </font>
    <font>
      <sz val="16"/>
      <color rgb="FF0000FF"/>
      <name val="Century Gothic"/>
      <charset val="134"/>
    </font>
    <font>
      <i/>
      <sz val="16"/>
      <color theme="1"/>
      <name val="Century Gothic"/>
      <charset val="134"/>
    </font>
    <font>
      <i/>
      <sz val="22"/>
      <color theme="1"/>
      <name val="Arial"/>
      <charset val="134"/>
    </font>
    <font>
      <b/>
      <sz val="16"/>
      <color rgb="FF0000FF"/>
      <name val="Century Gothic"/>
      <charset val="134"/>
    </font>
    <font>
      <sz val="16"/>
      <color rgb="FFFF0000"/>
      <name val="Century Gothic"/>
      <charset val="134"/>
    </font>
    <font>
      <b/>
      <sz val="16"/>
      <name val="Arial"/>
      <charset val="134"/>
    </font>
    <font>
      <sz val="18"/>
      <color rgb="FF0000FF"/>
      <name val="Century Gothic"/>
      <charset val="134"/>
    </font>
    <font>
      <sz val="10"/>
      <color rgb="FFFF0000"/>
      <name val="Arial"/>
      <charset val="134"/>
    </font>
    <font>
      <b/>
      <sz val="20"/>
      <color rgb="FF00B050"/>
      <name val="Century Gothic"/>
      <charset val="134"/>
    </font>
    <font>
      <b/>
      <sz val="18"/>
      <color rgb="FF7030A0"/>
      <name val="Bradley Hand ITC"/>
      <charset val="134"/>
    </font>
    <font>
      <b/>
      <sz val="18"/>
      <name val="Arial"/>
      <charset val="134"/>
    </font>
    <font>
      <b/>
      <sz val="16"/>
      <color indexed="62"/>
      <name val="Calibri"/>
      <charset val="134"/>
    </font>
    <font>
      <b/>
      <sz val="18"/>
      <color indexed="62"/>
      <name val="Calibri"/>
      <charset val="134"/>
    </font>
    <font>
      <sz val="20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Arial Narrow"/>
      <charset val="134"/>
    </font>
    <font>
      <sz val="10"/>
      <color indexed="8"/>
      <name val="Arial Narrow"/>
      <charset val="134"/>
    </font>
    <font>
      <b/>
      <i/>
      <sz val="11"/>
      <color theme="1"/>
      <name val="Calibri"/>
      <charset val="134"/>
      <scheme val="minor"/>
    </font>
    <font>
      <b/>
      <sz val="10"/>
      <color indexed="8"/>
      <name val="Arial Narrow"/>
      <charset val="134"/>
    </font>
    <font>
      <b/>
      <sz val="14"/>
      <color indexed="62"/>
      <name val="Calibri"/>
      <charset val="134"/>
    </font>
    <font>
      <sz val="16"/>
      <color theme="1"/>
      <name val="Calibri"/>
      <charset val="134"/>
      <scheme val="minor"/>
    </font>
    <font>
      <b/>
      <u/>
      <sz val="24"/>
      <color theme="10"/>
      <name val="Calibri"/>
      <charset val="134"/>
      <scheme val="minor"/>
    </font>
    <font>
      <sz val="36"/>
      <name val="Book Antiqua"/>
      <charset val="134"/>
    </font>
    <font>
      <sz val="28"/>
      <name val="Arial"/>
      <charset val="134"/>
    </font>
    <font>
      <b/>
      <u/>
      <sz val="22"/>
      <color theme="10"/>
      <name val="Calibri"/>
      <charset val="134"/>
      <scheme val="minor"/>
    </font>
    <font>
      <b/>
      <sz val="20"/>
      <name val="Century Gothic"/>
      <charset val="134"/>
    </font>
    <font>
      <b/>
      <u/>
      <sz val="22"/>
      <color rgb="FF800080"/>
      <name val="Calibri"/>
      <charset val="134"/>
      <scheme val="minor"/>
    </font>
    <font>
      <b/>
      <u/>
      <sz val="20"/>
      <color rgb="FF0000FF"/>
      <name val="Century Gothic"/>
      <charset val="134"/>
    </font>
    <font>
      <b/>
      <sz val="22"/>
      <color theme="1"/>
      <name val="Candara"/>
      <charset val="134"/>
    </font>
    <font>
      <i/>
      <sz val="20"/>
      <color theme="1"/>
      <name val="Bradley Hand ITC"/>
      <charset val="134"/>
    </font>
    <font>
      <b/>
      <u/>
      <sz val="22"/>
      <color theme="0"/>
      <name val="Arial Narrow"/>
      <charset val="134"/>
    </font>
    <font>
      <b/>
      <u/>
      <sz val="22"/>
      <color theme="9" tint="-0.249977111117893"/>
      <name val="Calibri"/>
      <charset val="134"/>
      <scheme val="minor"/>
    </font>
    <font>
      <b/>
      <u/>
      <sz val="20"/>
      <color rgb="FFCC6600"/>
      <name val="Century Gothic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4"/>
      <color rgb="FF00B050"/>
      <name val="Calibri"/>
      <charset val="134"/>
    </font>
    <font>
      <b/>
      <sz val="14"/>
      <color rgb="FFFF0000"/>
      <name val="Calibri"/>
      <charset val="134"/>
    </font>
    <font>
      <b/>
      <sz val="14"/>
      <color rgb="FF00B0F0"/>
      <name val="Calibri"/>
      <charset val="134"/>
    </font>
    <font>
      <b/>
      <sz val="14"/>
      <color theme="1"/>
      <name val="Calibri"/>
      <charset val="134"/>
    </font>
    <font>
      <b/>
      <i/>
      <sz val="14"/>
      <color rgb="FF00B050"/>
      <name val="Arial Narrow"/>
      <charset val="134"/>
    </font>
    <font>
      <b/>
      <i/>
      <sz val="11"/>
      <color indexed="8"/>
      <name val="Calibri"/>
      <charset val="134"/>
    </font>
    <font>
      <b/>
      <i/>
      <sz val="11"/>
      <color rgb="FF00B050"/>
      <name val="Arial Narrow"/>
      <charset val="134"/>
    </font>
    <font>
      <b/>
      <i/>
      <sz val="11"/>
      <color rgb="FFFF0000"/>
      <name val="Arial Narrow"/>
      <charset val="134"/>
    </font>
    <font>
      <b/>
      <i/>
      <sz val="11"/>
      <color rgb="FF0000FF"/>
      <name val="Arial Narrow"/>
      <charset val="134"/>
    </font>
    <font>
      <i/>
      <sz val="11"/>
      <color theme="1"/>
      <name val="Arial Narrow"/>
      <charset val="134"/>
    </font>
    <font>
      <b/>
      <sz val="14"/>
      <color rgb="FFFF0000"/>
      <name val="Arial Narrow"/>
      <charset val="134"/>
    </font>
    <font>
      <b/>
      <sz val="14"/>
      <color rgb="FF00B050"/>
      <name val="Arial Narrow"/>
      <charset val="134"/>
    </font>
    <font>
      <b/>
      <sz val="11"/>
      <color rgb="FF0000FF"/>
      <name val="Arial Narrow"/>
      <charset val="134"/>
    </font>
    <font>
      <b/>
      <sz val="11"/>
      <color rgb="FFFF0000"/>
      <name val="Arial Narrow"/>
      <charset val="134"/>
    </font>
    <font>
      <b/>
      <i/>
      <sz val="14"/>
      <color rgb="FFFF0000"/>
      <name val="Arial Narrow"/>
      <charset val="134"/>
    </font>
    <font>
      <sz val="11"/>
      <name val="Arial Narrow"/>
      <charset val="134"/>
    </font>
    <font>
      <b/>
      <i/>
      <sz val="14"/>
      <color rgb="FF0000FF"/>
      <name val="Arial Narrow"/>
      <charset val="134"/>
    </font>
    <font>
      <b/>
      <sz val="11"/>
      <color rgb="FF00B05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i/>
      <sz val="14"/>
      <color rgb="FFFF0000"/>
      <name val="Calibri"/>
      <charset val="134"/>
      <scheme val="minor"/>
    </font>
    <font>
      <b/>
      <i/>
      <sz val="11"/>
      <color rgb="FF00B05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b/>
      <i/>
      <sz val="16"/>
      <color rgb="FF0000FF"/>
      <name val="Calibri"/>
      <charset val="134"/>
      <scheme val="minor"/>
    </font>
    <font>
      <sz val="16"/>
      <color rgb="FF00B050"/>
      <name val="Calibri"/>
      <charset val="134"/>
      <scheme val="minor"/>
    </font>
    <font>
      <b/>
      <sz val="18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6E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48" fillId="0" borderId="0" applyFont="0" applyFill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center"/>
    </xf>
    <xf numFmtId="0" fontId="48" fillId="17" borderId="82" applyNumberFormat="0" applyFon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83" applyNumberFormat="0" applyFill="0" applyAlignment="0" applyProtection="0">
      <alignment vertical="center"/>
    </xf>
    <xf numFmtId="0" fontId="125" fillId="0" borderId="83" applyNumberFormat="0" applyFill="0" applyAlignment="0" applyProtection="0">
      <alignment vertical="center"/>
    </xf>
    <xf numFmtId="0" fontId="126" fillId="0" borderId="84" applyNumberFormat="0" applyFill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18" borderId="85" applyNumberFormat="0" applyAlignment="0" applyProtection="0">
      <alignment vertical="center"/>
    </xf>
    <xf numFmtId="0" fontId="128" fillId="19" borderId="86" applyNumberFormat="0" applyAlignment="0" applyProtection="0">
      <alignment vertical="center"/>
    </xf>
    <xf numFmtId="0" fontId="129" fillId="19" borderId="85" applyNumberFormat="0" applyAlignment="0" applyProtection="0">
      <alignment vertical="center"/>
    </xf>
    <xf numFmtId="0" fontId="130" fillId="20" borderId="87" applyNumberFormat="0" applyAlignment="0" applyProtection="0">
      <alignment vertical="center"/>
    </xf>
    <xf numFmtId="0" fontId="131" fillId="0" borderId="88" applyNumberFormat="0" applyFill="0" applyAlignment="0" applyProtection="0">
      <alignment vertical="center"/>
    </xf>
    <xf numFmtId="0" fontId="132" fillId="0" borderId="89" applyNumberFormat="0" applyFill="0" applyAlignment="0" applyProtection="0">
      <alignment vertical="center"/>
    </xf>
    <xf numFmtId="0" fontId="133" fillId="21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35" fillId="23" borderId="0" applyNumberFormat="0" applyBorder="0" applyAlignment="0" applyProtection="0">
      <alignment vertical="center"/>
    </xf>
    <xf numFmtId="0" fontId="136" fillId="24" borderId="0" applyNumberFormat="0" applyBorder="0" applyAlignment="0" applyProtection="0">
      <alignment vertical="center"/>
    </xf>
    <xf numFmtId="0" fontId="48" fillId="10" borderId="0" applyNumberFormat="0" applyBorder="0" applyAlignment="0" applyProtection="0"/>
    <xf numFmtId="0" fontId="137" fillId="25" borderId="0" applyNumberFormat="0" applyBorder="0" applyAlignment="0" applyProtection="0">
      <alignment vertical="center"/>
    </xf>
    <xf numFmtId="0" fontId="136" fillId="26" borderId="0" applyNumberFormat="0" applyBorder="0" applyAlignment="0" applyProtection="0">
      <alignment vertical="center"/>
    </xf>
    <xf numFmtId="0" fontId="136" fillId="27" borderId="0" applyNumberFormat="0" applyBorder="0" applyAlignment="0" applyProtection="0">
      <alignment vertical="center"/>
    </xf>
    <xf numFmtId="0" fontId="137" fillId="28" borderId="0" applyNumberFormat="0" applyBorder="0" applyAlignment="0" applyProtection="0">
      <alignment vertical="center"/>
    </xf>
    <xf numFmtId="0" fontId="137" fillId="29" borderId="0" applyNumberFormat="0" applyBorder="0" applyAlignment="0" applyProtection="0">
      <alignment vertical="center"/>
    </xf>
    <xf numFmtId="0" fontId="136" fillId="30" borderId="0" applyNumberFormat="0" applyBorder="0" applyAlignment="0" applyProtection="0">
      <alignment vertical="center"/>
    </xf>
    <xf numFmtId="0" fontId="136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/>
    <xf numFmtId="0" fontId="137" fillId="32" borderId="0" applyNumberFormat="0" applyBorder="0" applyAlignment="0" applyProtection="0">
      <alignment vertical="center"/>
    </xf>
    <xf numFmtId="0" fontId="136" fillId="33" borderId="0" applyNumberFormat="0" applyBorder="0" applyAlignment="0" applyProtection="0">
      <alignment vertical="center"/>
    </xf>
    <xf numFmtId="0" fontId="136" fillId="34" borderId="0" applyNumberFormat="0" applyBorder="0" applyAlignment="0" applyProtection="0">
      <alignment vertical="center"/>
    </xf>
    <xf numFmtId="0" fontId="48" fillId="4" borderId="0" applyNumberFormat="0" applyBorder="0" applyAlignment="0" applyProtection="0"/>
    <xf numFmtId="0" fontId="137" fillId="12" borderId="0" applyNumberFormat="0" applyBorder="0" applyAlignment="0" applyProtection="0">
      <alignment vertical="center"/>
    </xf>
    <xf numFmtId="0" fontId="136" fillId="35" borderId="0" applyNumberFormat="0" applyBorder="0" applyAlignment="0" applyProtection="0">
      <alignment vertical="center"/>
    </xf>
    <xf numFmtId="0" fontId="136" fillId="36" borderId="0" applyNumberFormat="0" applyBorder="0" applyAlignment="0" applyProtection="0">
      <alignment vertical="center"/>
    </xf>
    <xf numFmtId="0" fontId="137" fillId="37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6" fillId="39" borderId="0" applyNumberFormat="0" applyBorder="0" applyAlignment="0" applyProtection="0">
      <alignment vertical="center"/>
    </xf>
    <xf numFmtId="0" fontId="136" fillId="40" borderId="0" applyNumberFormat="0" applyBorder="0" applyAlignment="0" applyProtection="0">
      <alignment vertical="center"/>
    </xf>
    <xf numFmtId="0" fontId="48" fillId="9" borderId="0" applyNumberFormat="0" applyBorder="0" applyAlignment="0" applyProtection="0"/>
    <xf numFmtId="0" fontId="137" fillId="41" borderId="0" applyNumberFormat="0" applyBorder="0" applyAlignment="0" applyProtection="0">
      <alignment vertical="center"/>
    </xf>
    <xf numFmtId="0" fontId="136" fillId="42" borderId="0" applyNumberFormat="0" applyBorder="0" applyAlignment="0" applyProtection="0">
      <alignment vertical="center"/>
    </xf>
    <xf numFmtId="0" fontId="48" fillId="0" borderId="0"/>
    <xf numFmtId="0" fontId="0" fillId="0" borderId="0"/>
    <xf numFmtId="0" fontId="0" fillId="0" borderId="0"/>
    <xf numFmtId="0" fontId="46" fillId="0" borderId="0"/>
    <xf numFmtId="0" fontId="48" fillId="0" borderId="0"/>
    <xf numFmtId="0" fontId="0" fillId="0" borderId="0"/>
    <xf numFmtId="0" fontId="0" fillId="0" borderId="0"/>
  </cellStyleXfs>
  <cellXfs count="6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76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6" fontId="7" fillId="0" borderId="0" xfId="0" applyNumberFormat="1" applyFont="1" applyAlignment="1" applyProtection="1">
      <alignment horizontal="center" vertical="center"/>
      <protection hidden="1"/>
    </xf>
    <xf numFmtId="0" fontId="8" fillId="0" borderId="0" xfId="54" applyFont="1" applyProtection="1">
      <protection hidden="1"/>
    </xf>
    <xf numFmtId="0" fontId="9" fillId="0" borderId="0" xfId="54" applyFont="1" applyAlignment="1" applyProtection="1">
      <alignment horizontal="center"/>
      <protection hidden="1"/>
    </xf>
    <xf numFmtId="0" fontId="10" fillId="0" borderId="1" xfId="54" applyFont="1" applyBorder="1" applyAlignment="1" applyProtection="1">
      <alignment horizontal="center"/>
      <protection hidden="1"/>
    </xf>
    <xf numFmtId="0" fontId="10" fillId="0" borderId="2" xfId="54" applyFont="1" applyBorder="1" applyAlignment="1" applyProtection="1">
      <alignment horizontal="center"/>
      <protection hidden="1"/>
    </xf>
    <xf numFmtId="0" fontId="11" fillId="0" borderId="0" xfId="54" applyFont="1" applyProtection="1">
      <protection hidden="1"/>
    </xf>
    <xf numFmtId="0" fontId="12" fillId="0" borderId="0" xfId="54" applyFont="1" applyProtection="1">
      <protection hidden="1"/>
    </xf>
    <xf numFmtId="0" fontId="13" fillId="0" borderId="0" xfId="54" applyFont="1" applyAlignment="1" applyProtection="1">
      <alignment horizontal="right"/>
      <protection hidden="1"/>
    </xf>
    <xf numFmtId="0" fontId="10" fillId="0" borderId="1" xfId="54" applyFont="1" applyBorder="1" applyAlignment="1" applyProtection="1">
      <alignment horizontal="center" vertical="center"/>
      <protection hidden="1"/>
    </xf>
    <xf numFmtId="0" fontId="10" fillId="0" borderId="2" xfId="54" applyFont="1" applyBorder="1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hidden="1"/>
    </xf>
    <xf numFmtId="0" fontId="15" fillId="2" borderId="3" xfId="54" applyFont="1" applyFill="1" applyBorder="1" applyAlignment="1" applyProtection="1">
      <alignment horizontal="center" vertical="center"/>
      <protection hidden="1"/>
    </xf>
    <xf numFmtId="0" fontId="15" fillId="2" borderId="4" xfId="54" applyFont="1" applyFill="1" applyBorder="1" applyAlignment="1" applyProtection="1">
      <alignment horizontal="center" vertical="center"/>
      <protection hidden="1"/>
    </xf>
    <xf numFmtId="0" fontId="15" fillId="2" borderId="5" xfId="54" applyFont="1" applyFill="1" applyBorder="1" applyAlignment="1" applyProtection="1">
      <alignment horizontal="center" vertical="center"/>
      <protection hidden="1"/>
    </xf>
    <xf numFmtId="0" fontId="16" fillId="2" borderId="3" xfId="54" applyFont="1" applyFill="1" applyBorder="1" applyAlignment="1" applyProtection="1">
      <alignment horizontal="center" vertical="center"/>
      <protection hidden="1"/>
    </xf>
    <xf numFmtId="0" fontId="16" fillId="2" borderId="4" xfId="54" applyFont="1" applyFill="1" applyBorder="1" applyAlignment="1" applyProtection="1">
      <alignment horizontal="center" vertical="center"/>
      <protection hidden="1"/>
    </xf>
    <xf numFmtId="0" fontId="15" fillId="2" borderId="6" xfId="54" applyFont="1" applyFill="1" applyBorder="1" applyAlignment="1" applyProtection="1">
      <alignment vertical="center"/>
      <protection hidden="1"/>
    </xf>
    <xf numFmtId="0" fontId="17" fillId="2" borderId="6" xfId="54" applyFont="1" applyFill="1" applyBorder="1" applyAlignment="1" applyProtection="1">
      <alignment vertical="center"/>
      <protection hidden="1"/>
    </xf>
    <xf numFmtId="0" fontId="15" fillId="2" borderId="7" xfId="54" applyFont="1" applyFill="1" applyBorder="1" applyAlignment="1" applyProtection="1">
      <alignment vertical="center"/>
      <protection hidden="1"/>
    </xf>
    <xf numFmtId="0" fontId="17" fillId="2" borderId="7" xfId="54" applyFont="1" applyFill="1" applyBorder="1" applyAlignment="1" applyProtection="1">
      <alignment vertical="center"/>
      <protection hidden="1"/>
    </xf>
    <xf numFmtId="0" fontId="17" fillId="2" borderId="8" xfId="54" applyFont="1" applyFill="1" applyBorder="1" applyAlignment="1" applyProtection="1">
      <alignment vertical="center"/>
      <protection hidden="1"/>
    </xf>
    <xf numFmtId="0" fontId="18" fillId="2" borderId="7" xfId="54" applyFont="1" applyFill="1" applyBorder="1" applyAlignment="1" applyProtection="1">
      <alignment vertical="center"/>
      <protection hidden="1"/>
    </xf>
    <xf numFmtId="0" fontId="19" fillId="2" borderId="9" xfId="54" applyFont="1" applyFill="1" applyBorder="1" applyAlignment="1" applyProtection="1">
      <alignment horizontal="center" vertical="center" wrapText="1"/>
      <protection hidden="1"/>
    </xf>
    <xf numFmtId="0" fontId="19" fillId="2" borderId="10" xfId="54" applyFont="1" applyFill="1" applyBorder="1" applyAlignment="1" applyProtection="1">
      <alignment horizontal="center" vertical="center" wrapText="1"/>
      <protection hidden="1"/>
    </xf>
    <xf numFmtId="0" fontId="20" fillId="0" borderId="11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Protection="1">
      <protection hidden="1"/>
    </xf>
    <xf numFmtId="0" fontId="21" fillId="0" borderId="12" xfId="0" applyFont="1" applyBorder="1" applyProtection="1">
      <protection hidden="1"/>
    </xf>
    <xf numFmtId="0" fontId="21" fillId="0" borderId="13" xfId="0" applyFont="1" applyBorder="1" applyProtection="1">
      <protection hidden="1"/>
    </xf>
    <xf numFmtId="0" fontId="17" fillId="0" borderId="12" xfId="0" applyFont="1" applyBorder="1" applyAlignment="1" applyProtection="1">
      <alignment horizontal="center" vertical="center"/>
      <protection hidden="1"/>
    </xf>
    <xf numFmtId="2" fontId="17" fillId="0" borderId="14" xfId="54" applyNumberFormat="1" applyFont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 wrapText="1"/>
      <protection hidden="1"/>
    </xf>
    <xf numFmtId="0" fontId="20" fillId="0" borderId="16" xfId="0" applyFont="1" applyBorder="1" applyAlignment="1" applyProtection="1">
      <alignment horizontal="center" vertical="center"/>
      <protection hidden="1"/>
    </xf>
    <xf numFmtId="0" fontId="21" fillId="0" borderId="16" xfId="0" applyFont="1" applyBorder="1" applyProtection="1">
      <protection hidden="1"/>
    </xf>
    <xf numFmtId="0" fontId="21" fillId="0" borderId="2" xfId="0" applyFont="1" applyBorder="1" applyProtection="1">
      <protection hidden="1"/>
    </xf>
    <xf numFmtId="0" fontId="21" fillId="0" borderId="17" xfId="0" applyFont="1" applyBorder="1" applyProtection="1"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176" fontId="6" fillId="0" borderId="2" xfId="0" applyNumberFormat="1" applyFont="1" applyBorder="1" applyAlignment="1" applyProtection="1">
      <alignment horizontal="center" vertical="center"/>
      <protection hidden="1"/>
    </xf>
    <xf numFmtId="176" fontId="6" fillId="0" borderId="18" xfId="0" applyNumberFormat="1" applyFont="1" applyBorder="1" applyAlignment="1" applyProtection="1">
      <alignment horizontal="center" vertical="center"/>
      <protection hidden="1"/>
    </xf>
    <xf numFmtId="176" fontId="4" fillId="0" borderId="0" xfId="0" applyNumberFormat="1" applyFont="1" applyAlignment="1" applyProtection="1">
      <alignment horizontal="center"/>
      <protection hidden="1"/>
    </xf>
    <xf numFmtId="176" fontId="5" fillId="0" borderId="0" xfId="0" applyNumberFormat="1" applyFont="1" applyAlignment="1" applyProtection="1">
      <alignment horizontal="right" vertical="center"/>
      <protection hidden="1"/>
    </xf>
    <xf numFmtId="0" fontId="10" fillId="0" borderId="18" xfId="54" applyFont="1" applyBorder="1" applyAlignment="1" applyProtection="1">
      <alignment horizontal="center"/>
      <protection hidden="1"/>
    </xf>
    <xf numFmtId="0" fontId="10" fillId="0" borderId="0" xfId="54" applyFont="1" applyProtection="1">
      <protection hidden="1"/>
    </xf>
    <xf numFmtId="0" fontId="10" fillId="0" borderId="18" xfId="54" applyFont="1" applyBorder="1" applyAlignment="1" applyProtection="1">
      <alignment horizontal="center" vertical="center"/>
      <protection hidden="1"/>
    </xf>
    <xf numFmtId="0" fontId="22" fillId="0" borderId="0" xfId="54" applyFont="1" applyAlignment="1" applyProtection="1">
      <alignment horizontal="right"/>
      <protection hidden="1"/>
    </xf>
    <xf numFmtId="177" fontId="19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/>
      <protection hidden="1"/>
    </xf>
    <xf numFmtId="178" fontId="17" fillId="0" borderId="15" xfId="54" applyNumberFormat="1" applyFont="1" applyBorder="1" applyAlignment="1" applyProtection="1">
      <alignment horizontal="center" vertical="center"/>
      <protection hidden="1"/>
    </xf>
    <xf numFmtId="176" fontId="7" fillId="0" borderId="0" xfId="0" applyNumberFormat="1" applyFont="1" applyAlignment="1" applyProtection="1">
      <alignment vertical="center"/>
      <protection hidden="1"/>
    </xf>
    <xf numFmtId="176" fontId="23" fillId="0" borderId="0" xfId="0" applyNumberFormat="1" applyFont="1" applyAlignment="1" applyProtection="1">
      <alignment vertical="center"/>
      <protection hidden="1"/>
    </xf>
    <xf numFmtId="176" fontId="6" fillId="0" borderId="0" xfId="0" applyNumberFormat="1" applyFont="1" applyAlignment="1" applyProtection="1">
      <alignment horizontal="right" vertical="center"/>
      <protection hidden="1"/>
    </xf>
    <xf numFmtId="0" fontId="24" fillId="0" borderId="1" xfId="54" applyFont="1" applyBorder="1" applyAlignment="1" applyProtection="1">
      <alignment horizontal="center" vertical="center" wrapText="1"/>
      <protection hidden="1"/>
    </xf>
    <xf numFmtId="0" fontId="24" fillId="0" borderId="2" xfId="54" applyFont="1" applyBorder="1" applyAlignment="1" applyProtection="1">
      <alignment horizontal="center" vertical="center" wrapText="1"/>
      <protection hidden="1"/>
    </xf>
    <xf numFmtId="0" fontId="24" fillId="0" borderId="18" xfId="54" applyFont="1" applyBorder="1" applyAlignment="1" applyProtection="1">
      <alignment horizontal="center" vertical="center" wrapText="1"/>
      <protection hidden="1"/>
    </xf>
    <xf numFmtId="0" fontId="16" fillId="2" borderId="19" xfId="54" applyFont="1" applyFill="1" applyBorder="1" applyAlignment="1" applyProtection="1">
      <alignment horizontal="center" vertical="center"/>
      <protection hidden="1"/>
    </xf>
    <xf numFmtId="177" fontId="19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21" xfId="54" applyNumberFormat="1" applyFont="1" applyBorder="1" applyAlignment="1" applyProtection="1">
      <alignment horizontal="center" vertical="center"/>
      <protection hidden="1"/>
    </xf>
    <xf numFmtId="178" fontId="17" fillId="0" borderId="14" xfId="54" applyNumberFormat="1" applyFont="1" applyBorder="1" applyAlignment="1" applyProtection="1">
      <alignment horizontal="center" vertical="center"/>
      <protection hidden="1"/>
    </xf>
    <xf numFmtId="2" fontId="25" fillId="0" borderId="15" xfId="54" applyNumberFormat="1" applyFont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hidden="1"/>
    </xf>
    <xf numFmtId="0" fontId="9" fillId="0" borderId="22" xfId="54" applyFont="1" applyBorder="1" applyAlignment="1" applyProtection="1">
      <alignment horizontal="center"/>
      <protection hidden="1"/>
    </xf>
    <xf numFmtId="176" fontId="6" fillId="0" borderId="0" xfId="0" applyNumberFormat="1" applyFont="1" applyAlignment="1" applyProtection="1">
      <alignment vertical="center"/>
      <protection hidden="1"/>
    </xf>
    <xf numFmtId="2" fontId="27" fillId="2" borderId="23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5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6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3" xfId="54" applyNumberFormat="1" applyFont="1" applyBorder="1" applyAlignment="1" applyProtection="1">
      <alignment horizontal="center" vertical="center"/>
      <protection hidden="1"/>
    </xf>
    <xf numFmtId="2" fontId="16" fillId="0" borderId="24" xfId="54" applyNumberFormat="1" applyFont="1" applyBorder="1" applyAlignment="1" applyProtection="1">
      <alignment horizontal="center" vertical="center"/>
      <protection hidden="1"/>
    </xf>
    <xf numFmtId="2" fontId="16" fillId="0" borderId="14" xfId="54" applyNumberFormat="1" applyFont="1" applyBorder="1" applyAlignment="1" applyProtection="1">
      <alignment horizontal="center" vertical="center"/>
      <protection hidden="1"/>
    </xf>
    <xf numFmtId="2" fontId="16" fillId="0" borderId="15" xfId="54" applyNumberFormat="1" applyFont="1" applyBorder="1" applyAlignment="1" applyProtection="1">
      <alignment horizontal="center" vertical="center"/>
      <protection hidden="1"/>
    </xf>
    <xf numFmtId="176" fontId="6" fillId="0" borderId="27" xfId="0" applyNumberFormat="1" applyFont="1" applyBorder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0" fontId="0" fillId="0" borderId="0" xfId="0" applyProtection="1">
      <protection hidden="1"/>
    </xf>
    <xf numFmtId="2" fontId="27" fillId="2" borderId="28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9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0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1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8" xfId="54" applyNumberFormat="1" applyFont="1" applyBorder="1" applyAlignment="1" applyProtection="1">
      <alignment horizontal="center" vertical="center"/>
      <protection hidden="1"/>
    </xf>
    <xf numFmtId="2" fontId="16" fillId="0" borderId="29" xfId="54" applyNumberFormat="1" applyFont="1" applyBorder="1" applyAlignment="1" applyProtection="1">
      <alignment horizontal="center" vertical="center"/>
      <protection hidden="1"/>
    </xf>
    <xf numFmtId="2" fontId="16" fillId="0" borderId="21" xfId="54" applyNumberFormat="1" applyFont="1" applyBorder="1" applyAlignment="1" applyProtection="1">
      <alignment horizontal="center" vertical="center"/>
      <protection hidden="1"/>
    </xf>
    <xf numFmtId="2" fontId="16" fillId="0" borderId="32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0" fontId="21" fillId="0" borderId="33" xfId="0" applyFont="1" applyBorder="1" applyProtection="1">
      <protection hidden="1"/>
    </xf>
    <xf numFmtId="0" fontId="21" fillId="0" borderId="34" xfId="0" applyFont="1" applyBorder="1" applyProtection="1">
      <protection hidden="1"/>
    </xf>
    <xf numFmtId="0" fontId="21" fillId="0" borderId="35" xfId="0" applyFont="1" applyBorder="1" applyProtection="1"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2" fontId="17" fillId="0" borderId="25" xfId="54" applyNumberFormat="1" applyFont="1" applyBorder="1" applyAlignment="1" applyProtection="1">
      <alignment horizontal="center" vertical="center" wrapText="1"/>
      <protection hidden="1"/>
    </xf>
    <xf numFmtId="2" fontId="17" fillId="0" borderId="26" xfId="54" applyNumberFormat="1" applyFont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31" fillId="0" borderId="0" xfId="54" applyFont="1" applyAlignment="1">
      <alignment horizontal="center"/>
    </xf>
    <xf numFmtId="2" fontId="17" fillId="0" borderId="26" xfId="54" applyNumberFormat="1" applyFont="1" applyBorder="1" applyAlignment="1" applyProtection="1">
      <alignment horizontal="center" vertical="center"/>
      <protection hidden="1"/>
    </xf>
    <xf numFmtId="178" fontId="17" fillId="0" borderId="26" xfId="54" applyNumberFormat="1" applyFont="1" applyBorder="1" applyAlignment="1" applyProtection="1">
      <alignment horizontal="center" vertical="center"/>
      <protection hidden="1"/>
    </xf>
    <xf numFmtId="0" fontId="29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78" fontId="17" fillId="0" borderId="36" xfId="54" applyNumberFormat="1" applyFont="1" applyBorder="1" applyAlignment="1" applyProtection="1">
      <alignment horizontal="center" vertical="center"/>
      <protection hidden="1"/>
    </xf>
    <xf numFmtId="178" fontId="17" fillId="0" borderId="27" xfId="54" applyNumberFormat="1" applyFont="1" applyBorder="1" applyAlignment="1" applyProtection="1">
      <alignment horizontal="center" vertical="center"/>
      <protection hidden="1"/>
    </xf>
    <xf numFmtId="2" fontId="25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30" xfId="54" applyNumberFormat="1" applyFont="1" applyBorder="1" applyAlignment="1" applyProtection="1">
      <alignment horizontal="center" vertical="center"/>
      <protection hidden="1"/>
    </xf>
    <xf numFmtId="178" fontId="17" fillId="0" borderId="9" xfId="54" applyNumberFormat="1" applyFont="1" applyBorder="1" applyAlignment="1" applyProtection="1">
      <alignment horizontal="center" vertical="center"/>
      <protection hidden="1"/>
    </xf>
    <xf numFmtId="178" fontId="17" fillId="0" borderId="10" xfId="54" applyNumberFormat="1" applyFont="1" applyBorder="1" applyAlignment="1" applyProtection="1">
      <alignment horizontal="center" vertical="center"/>
      <protection hidden="1"/>
    </xf>
    <xf numFmtId="2" fontId="25" fillId="0" borderId="10" xfId="54" applyNumberFormat="1" applyFont="1" applyBorder="1" applyAlignment="1" applyProtection="1">
      <alignment horizontal="center" vertical="center"/>
      <protection hidden="1"/>
    </xf>
    <xf numFmtId="1" fontId="33" fillId="0" borderId="0" xfId="54" applyNumberFormat="1" applyFont="1" applyAlignment="1">
      <alignment horizontal="center"/>
    </xf>
    <xf numFmtId="0" fontId="31" fillId="0" borderId="0" xfId="54" applyFont="1"/>
    <xf numFmtId="177" fontId="31" fillId="0" borderId="0" xfId="54" applyNumberFormat="1" applyFont="1" applyAlignment="1">
      <alignment horizontal="center"/>
    </xf>
    <xf numFmtId="178" fontId="17" fillId="0" borderId="1" xfId="54" applyNumberFormat="1" applyFont="1" applyBorder="1" applyAlignment="1" applyProtection="1">
      <alignment horizontal="center" vertical="center"/>
      <protection hidden="1"/>
    </xf>
    <xf numFmtId="2" fontId="16" fillId="0" borderId="37" xfId="54" applyNumberFormat="1" applyFont="1" applyBorder="1" applyAlignment="1" applyProtection="1">
      <alignment horizontal="center" vertical="center"/>
      <protection hidden="1"/>
    </xf>
    <xf numFmtId="178" fontId="17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9" xfId="54" applyNumberFormat="1" applyFont="1" applyBorder="1" applyAlignment="1" applyProtection="1">
      <alignment horizontal="center" vertical="center"/>
      <protection hidden="1"/>
    </xf>
    <xf numFmtId="2" fontId="16" fillId="0" borderId="10" xfId="54" applyNumberFormat="1" applyFont="1" applyBorder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34" fillId="0" borderId="0" xfId="0" applyFont="1" applyAlignment="1">
      <alignment horizontal="center"/>
    </xf>
    <xf numFmtId="2" fontId="16" fillId="0" borderId="18" xfId="54" applyNumberFormat="1" applyFont="1" applyBorder="1" applyAlignment="1" applyProtection="1">
      <alignment horizontal="center" vertical="center"/>
      <protection hidden="1"/>
    </xf>
    <xf numFmtId="2" fontId="16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39" xfId="54" applyNumberFormat="1" applyFont="1" applyBorder="1" applyAlignment="1" applyProtection="1">
      <alignment horizontal="center" vertical="center"/>
      <protection hidden="1"/>
    </xf>
    <xf numFmtId="0" fontId="27" fillId="2" borderId="9" xfId="54" applyFont="1" applyFill="1" applyBorder="1" applyAlignment="1" applyProtection="1">
      <alignment horizontal="center" vertical="center" wrapText="1"/>
      <protection hidden="1"/>
    </xf>
    <xf numFmtId="0" fontId="27" fillId="2" borderId="10" xfId="54" applyFont="1" applyFill="1" applyBorder="1" applyAlignment="1" applyProtection="1">
      <alignment horizontal="center" vertical="center" wrapText="1"/>
      <protection hidden="1"/>
    </xf>
    <xf numFmtId="2" fontId="17" fillId="0" borderId="36" xfId="54" applyNumberFormat="1" applyFont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 wrapText="1"/>
      <protection hidden="1"/>
    </xf>
    <xf numFmtId="0" fontId="27" fillId="2" borderId="5" xfId="54" applyFont="1" applyFill="1" applyBorder="1" applyAlignment="1" applyProtection="1">
      <alignment horizontal="center" vertical="center" wrapText="1"/>
      <protection hidden="1"/>
    </xf>
    <xf numFmtId="0" fontId="27" fillId="2" borderId="40" xfId="54" applyFont="1" applyFill="1" applyBorder="1" applyAlignment="1" applyProtection="1">
      <alignment horizontal="center" vertical="center" wrapText="1"/>
      <protection hidden="1"/>
    </xf>
    <xf numFmtId="0" fontId="27" fillId="2" borderId="41" xfId="54" applyFont="1" applyFill="1" applyBorder="1" applyAlignment="1" applyProtection="1">
      <alignment horizontal="center" vertical="center" wrapText="1"/>
      <protection hidden="1"/>
    </xf>
    <xf numFmtId="177" fontId="27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/>
      <protection hidden="1"/>
    </xf>
    <xf numFmtId="177" fontId="27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36" xfId="54" applyNumberFormat="1" applyFont="1" applyBorder="1" applyAlignment="1" applyProtection="1">
      <alignment horizontal="center" vertical="center"/>
      <protection hidden="1"/>
    </xf>
    <xf numFmtId="2" fontId="16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25" xfId="54" applyNumberFormat="1" applyFont="1" applyBorder="1" applyAlignment="1" applyProtection="1">
      <alignment horizontal="center" vertical="center"/>
      <protection hidden="1"/>
    </xf>
    <xf numFmtId="2" fontId="25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25" xfId="54" applyNumberFormat="1" applyFont="1" applyBorder="1" applyAlignment="1" applyProtection="1">
      <alignment horizontal="center" vertical="center"/>
      <protection hidden="1"/>
    </xf>
    <xf numFmtId="2" fontId="16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30" xfId="54" applyNumberFormat="1" applyFont="1" applyBorder="1" applyAlignment="1" applyProtection="1">
      <alignment horizontal="center" vertical="center"/>
      <protection hidden="1"/>
    </xf>
    <xf numFmtId="2" fontId="16" fillId="0" borderId="31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/>
    <xf numFmtId="0" fontId="35" fillId="0" borderId="0" xfId="0" applyFont="1"/>
    <xf numFmtId="0" fontId="0" fillId="0" borderId="0" xfId="0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locked="0"/>
    </xf>
    <xf numFmtId="0" fontId="15" fillId="0" borderId="23" xfId="54" applyFont="1" applyBorder="1" applyAlignment="1">
      <alignment horizontal="center" vertical="center"/>
    </xf>
    <xf numFmtId="0" fontId="15" fillId="0" borderId="24" xfId="54" applyFont="1" applyBorder="1" applyAlignment="1">
      <alignment horizontal="center" vertical="center"/>
    </xf>
    <xf numFmtId="0" fontId="15" fillId="0" borderId="42" xfId="54" applyFont="1" applyBorder="1" applyAlignment="1">
      <alignment horizontal="center" vertical="center"/>
    </xf>
    <xf numFmtId="0" fontId="15" fillId="0" borderId="28" xfId="54" applyFont="1" applyBorder="1" applyAlignment="1">
      <alignment horizontal="center" vertical="center"/>
    </xf>
    <xf numFmtId="9" fontId="36" fillId="0" borderId="23" xfId="54" applyNumberFormat="1" applyFont="1" applyBorder="1" applyAlignment="1">
      <alignment horizontal="center" vertical="center"/>
    </xf>
    <xf numFmtId="9" fontId="36" fillId="0" borderId="24" xfId="54" applyNumberFormat="1" applyFont="1" applyBorder="1" applyAlignment="1">
      <alignment horizontal="center" vertical="center"/>
    </xf>
    <xf numFmtId="0" fontId="15" fillId="0" borderId="36" xfId="54" applyFont="1" applyBorder="1" applyAlignment="1">
      <alignment horizontal="center" vertical="center"/>
    </xf>
    <xf numFmtId="0" fontId="15" fillId="0" borderId="27" xfId="54" applyFont="1" applyBorder="1" applyAlignment="1">
      <alignment horizontal="center" vertical="center"/>
    </xf>
    <xf numFmtId="0" fontId="15" fillId="0" borderId="1" xfId="54" applyFont="1" applyBorder="1" applyAlignment="1">
      <alignment horizontal="center" vertical="center"/>
    </xf>
    <xf numFmtId="0" fontId="15" fillId="0" borderId="38" xfId="54" applyFont="1" applyBorder="1" applyAlignment="1">
      <alignment horizontal="center" vertical="center"/>
    </xf>
    <xf numFmtId="9" fontId="15" fillId="0" borderId="25" xfId="54" applyNumberFormat="1" applyFont="1" applyBorder="1" applyAlignment="1">
      <alignment horizontal="center" vertical="center" wrapText="1"/>
    </xf>
    <xf numFmtId="9" fontId="15" fillId="0" borderId="26" xfId="54" applyNumberFormat="1" applyFont="1" applyBorder="1" applyAlignment="1">
      <alignment horizontal="center" vertical="center" wrapText="1"/>
    </xf>
    <xf numFmtId="0" fontId="15" fillId="0" borderId="25" xfId="54" applyFont="1" applyBorder="1" applyAlignment="1">
      <alignment horizontal="center" vertical="center"/>
    </xf>
    <xf numFmtId="0" fontId="15" fillId="0" borderId="26" xfId="54" applyFont="1" applyBorder="1" applyAlignment="1">
      <alignment horizontal="center" vertical="center"/>
    </xf>
    <xf numFmtId="0" fontId="15" fillId="0" borderId="43" xfId="54" applyFont="1" applyBorder="1" applyAlignment="1">
      <alignment horizontal="center" vertical="center"/>
    </xf>
    <xf numFmtId="0" fontId="15" fillId="0" borderId="30" xfId="54" applyFont="1" applyBorder="1" applyAlignment="1">
      <alignment horizontal="center" vertical="center"/>
    </xf>
    <xf numFmtId="0" fontId="16" fillId="2" borderId="3" xfId="54" applyFont="1" applyFill="1" applyBorder="1" applyAlignment="1" applyProtection="1">
      <alignment horizontal="center" vertical="center"/>
      <protection locked="0"/>
    </xf>
    <xf numFmtId="0" fontId="16" fillId="2" borderId="44" xfId="54" applyFont="1" applyFill="1" applyBorder="1" applyAlignment="1" applyProtection="1">
      <alignment horizontal="center" vertical="center"/>
      <protection locked="0"/>
    </xf>
    <xf numFmtId="0" fontId="15" fillId="0" borderId="45" xfId="54" applyFont="1" applyBorder="1" applyAlignment="1">
      <alignment vertical="center"/>
    </xf>
    <xf numFmtId="0" fontId="17" fillId="0" borderId="5" xfId="54" applyFont="1" applyBorder="1" applyAlignment="1">
      <alignment vertical="center"/>
    </xf>
    <xf numFmtId="0" fontId="15" fillId="0" borderId="40" xfId="54" applyFont="1" applyBorder="1" applyAlignment="1">
      <alignment vertical="center"/>
    </xf>
    <xf numFmtId="0" fontId="17" fillId="0" borderId="40" xfId="54" applyFont="1" applyBorder="1" applyAlignment="1">
      <alignment vertical="center"/>
    </xf>
    <xf numFmtId="0" fontId="17" fillId="0" borderId="46" xfId="54" applyFont="1" applyBorder="1" applyAlignment="1">
      <alignment vertical="center"/>
    </xf>
    <xf numFmtId="0" fontId="18" fillId="0" borderId="47" xfId="54" applyFont="1" applyBorder="1" applyAlignment="1">
      <alignment vertical="center"/>
    </xf>
    <xf numFmtId="0" fontId="17" fillId="0" borderId="9" xfId="54" applyFont="1" applyBorder="1" applyAlignment="1" applyProtection="1">
      <alignment horizontal="center" vertical="center"/>
      <protection locked="0"/>
    </xf>
    <xf numFmtId="0" fontId="17" fillId="0" borderId="4" xfId="54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hidden="1"/>
    </xf>
    <xf numFmtId="0" fontId="21" fillId="0" borderId="42" xfId="0" applyFont="1" applyBorder="1"/>
    <xf numFmtId="0" fontId="21" fillId="0" borderId="48" xfId="0" applyFont="1" applyBorder="1"/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15" xfId="54" applyFont="1" applyBorder="1" applyAlignment="1" applyProtection="1">
      <alignment horizontal="center" vertical="center"/>
      <protection locked="0"/>
    </xf>
    <xf numFmtId="0" fontId="17" fillId="0" borderId="49" xfId="54" applyFont="1" applyBorder="1" applyAlignment="1" applyProtection="1">
      <alignment horizontal="center" vertical="center"/>
      <protection locked="0"/>
    </xf>
    <xf numFmtId="0" fontId="21" fillId="0" borderId="1" xfId="0" applyFont="1" applyBorder="1"/>
    <xf numFmtId="0" fontId="21" fillId="0" borderId="2" xfId="0" applyFont="1" applyBorder="1"/>
    <xf numFmtId="0" fontId="17" fillId="0" borderId="36" xfId="0" applyFont="1" applyBorder="1" applyAlignment="1" applyProtection="1">
      <alignment horizontal="center" vertical="center"/>
      <protection locked="0"/>
    </xf>
    <xf numFmtId="0" fontId="17" fillId="0" borderId="27" xfId="54" applyFont="1" applyBorder="1" applyAlignment="1" applyProtection="1">
      <alignment horizontal="center" vertical="center"/>
      <protection locked="0"/>
    </xf>
    <xf numFmtId="0" fontId="17" fillId="0" borderId="18" xfId="54" applyFont="1" applyBorder="1" applyAlignment="1" applyProtection="1">
      <alignment horizontal="center" vertical="center"/>
      <protection locked="0"/>
    </xf>
    <xf numFmtId="0" fontId="16" fillId="2" borderId="22" xfId="54" applyFont="1" applyFill="1" applyBorder="1" applyAlignment="1" applyProtection="1">
      <alignment horizontal="center" vertical="center"/>
      <protection locked="0"/>
    </xf>
    <xf numFmtId="0" fontId="17" fillId="0" borderId="5" xfId="54" applyFont="1" applyBorder="1" applyAlignment="1" applyProtection="1">
      <alignment horizontal="center" vertical="center"/>
      <protection locked="0"/>
    </xf>
    <xf numFmtId="0" fontId="17" fillId="0" borderId="44" xfId="54" applyFont="1" applyBorder="1" applyAlignment="1" applyProtection="1">
      <alignment horizontal="center" vertical="center"/>
      <protection locked="0"/>
    </xf>
    <xf numFmtId="0" fontId="17" fillId="0" borderId="22" xfId="54" applyFont="1" applyBorder="1" applyAlignment="1" applyProtection="1">
      <alignment horizontal="center" vertical="center"/>
      <protection locked="0"/>
    </xf>
    <xf numFmtId="0" fontId="17" fillId="0" borderId="1" xfId="54" applyFont="1" applyBorder="1" applyAlignment="1" applyProtection="1">
      <alignment horizontal="center" vertical="center"/>
      <protection locked="0"/>
    </xf>
    <xf numFmtId="1" fontId="17" fillId="0" borderId="27" xfId="54" applyNumberFormat="1" applyFont="1" applyBorder="1" applyAlignment="1" applyProtection="1">
      <alignment horizontal="center" vertical="center"/>
      <protection locked="0"/>
    </xf>
    <xf numFmtId="1" fontId="17" fillId="0" borderId="1" xfId="54" applyNumberFormat="1" applyFont="1" applyBorder="1" applyAlignment="1" applyProtection="1">
      <alignment horizontal="center" vertical="center"/>
      <protection locked="0"/>
    </xf>
    <xf numFmtId="9" fontId="36" fillId="0" borderId="28" xfId="54" applyNumberFormat="1" applyFont="1" applyBorder="1" applyAlignment="1">
      <alignment horizontal="center" vertical="center"/>
    </xf>
    <xf numFmtId="0" fontId="36" fillId="0" borderId="23" xfId="54" applyFont="1" applyBorder="1" applyAlignment="1">
      <alignment horizontal="center" vertical="center"/>
    </xf>
    <xf numFmtId="0" fontId="36" fillId="0" borderId="24" xfId="54" applyFont="1" applyBorder="1" applyAlignment="1">
      <alignment horizontal="center" vertical="center"/>
    </xf>
    <xf numFmtId="9" fontId="15" fillId="0" borderId="30" xfId="54" applyNumberFormat="1" applyFont="1" applyBorder="1" applyAlignment="1">
      <alignment horizontal="center" vertical="center" wrapText="1"/>
    </xf>
    <xf numFmtId="9" fontId="27" fillId="2" borderId="50" xfId="54" applyNumberFormat="1" applyFont="1" applyFill="1" applyBorder="1" applyAlignment="1">
      <alignment vertical="center"/>
    </xf>
    <xf numFmtId="1" fontId="27" fillId="2" borderId="44" xfId="54" applyNumberFormat="1" applyFont="1" applyFill="1" applyBorder="1" applyAlignment="1">
      <alignment horizontal="center" vertical="center"/>
    </xf>
    <xf numFmtId="179" fontId="27" fillId="2" borderId="51" xfId="54" applyNumberFormat="1" applyFont="1" applyFill="1" applyBorder="1" applyAlignment="1">
      <alignment horizontal="center" vertical="center"/>
    </xf>
    <xf numFmtId="0" fontId="16" fillId="2" borderId="50" xfId="54" applyFont="1" applyFill="1" applyBorder="1" applyAlignment="1" applyProtection="1">
      <alignment horizontal="center" vertical="center"/>
      <protection locked="0"/>
    </xf>
    <xf numFmtId="177" fontId="17" fillId="0" borderId="3" xfId="54" applyNumberFormat="1" applyFont="1" applyBorder="1" applyAlignment="1" applyProtection="1">
      <alignment horizontal="center" vertical="center"/>
      <protection hidden="1"/>
    </xf>
    <xf numFmtId="2" fontId="17" fillId="0" borderId="4" xfId="54" applyNumberFormat="1" applyFont="1" applyBorder="1" applyAlignment="1" applyProtection="1">
      <alignment horizontal="center" vertical="center"/>
      <protection hidden="1"/>
    </xf>
    <xf numFmtId="178" fontId="17" fillId="0" borderId="19" xfId="54" applyNumberFormat="1" applyFont="1" applyBorder="1" applyAlignment="1" applyProtection="1">
      <alignment horizontal="center" vertical="center"/>
      <protection hidden="1"/>
    </xf>
    <xf numFmtId="0" fontId="17" fillId="0" borderId="41" xfId="54" applyFont="1" applyBorder="1" applyAlignment="1" applyProtection="1">
      <alignment horizontal="center" vertical="center"/>
      <protection locked="0"/>
    </xf>
    <xf numFmtId="177" fontId="17" fillId="0" borderId="14" xfId="54" applyNumberFormat="1" applyFont="1" applyBorder="1" applyAlignment="1" applyProtection="1">
      <alignment horizontal="center" vertical="center"/>
      <protection hidden="1"/>
    </xf>
    <xf numFmtId="0" fontId="17" fillId="0" borderId="52" xfId="54" applyFont="1" applyBorder="1" applyAlignment="1" applyProtection="1">
      <alignment horizontal="center" vertical="center"/>
      <protection locked="0"/>
    </xf>
    <xf numFmtId="177" fontId="17" fillId="0" borderId="36" xfId="54" applyNumberFormat="1" applyFont="1" applyBorder="1" applyAlignment="1" applyProtection="1">
      <alignment horizontal="center" vertical="center"/>
      <protection hidden="1"/>
    </xf>
    <xf numFmtId="0" fontId="36" fillId="0" borderId="28" xfId="54" applyFont="1" applyBorder="1" applyAlignment="1">
      <alignment horizontal="center" vertical="center"/>
    </xf>
    <xf numFmtId="0" fontId="17" fillId="0" borderId="53" xfId="54" applyFont="1" applyBorder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0" fillId="0" borderId="0" xfId="54" applyFont="1" applyAlignment="1" applyProtection="1">
      <alignment horizontal="center"/>
      <protection hidden="1"/>
    </xf>
    <xf numFmtId="0" fontId="36" fillId="0" borderId="54" xfId="54" applyFont="1" applyBorder="1" applyAlignment="1">
      <alignment horizontal="center" vertical="center" wrapText="1"/>
    </xf>
    <xf numFmtId="0" fontId="36" fillId="0" borderId="24" xfId="54" applyFont="1" applyBorder="1" applyAlignment="1">
      <alignment horizontal="center" vertical="center" wrapText="1"/>
    </xf>
    <xf numFmtId="0" fontId="36" fillId="0" borderId="28" xfId="54" applyFont="1" applyBorder="1" applyAlignment="1">
      <alignment horizontal="center" vertical="center" wrapText="1"/>
    </xf>
    <xf numFmtId="0" fontId="17" fillId="0" borderId="47" xfId="54" applyFont="1" applyBorder="1" applyAlignment="1">
      <alignment horizontal="center" vertical="center" wrapText="1"/>
    </xf>
    <xf numFmtId="9" fontId="15" fillId="0" borderId="55" xfId="54" applyNumberFormat="1" applyFont="1" applyBorder="1" applyAlignment="1">
      <alignment horizontal="center" vertical="center" wrapText="1"/>
    </xf>
    <xf numFmtId="0" fontId="17" fillId="0" borderId="56" xfId="54" applyFont="1" applyBorder="1" applyAlignment="1">
      <alignment horizontal="center" vertical="center" wrapText="1"/>
    </xf>
    <xf numFmtId="0" fontId="16" fillId="2" borderId="0" xfId="54" applyFont="1" applyFill="1" applyAlignment="1" applyProtection="1">
      <alignment horizontal="center" vertical="center"/>
      <protection locked="0"/>
    </xf>
    <xf numFmtId="0" fontId="17" fillId="0" borderId="40" xfId="54" applyFont="1" applyBorder="1" applyAlignment="1" applyProtection="1">
      <alignment horizontal="center" vertical="center"/>
      <protection locked="0"/>
    </xf>
    <xf numFmtId="0" fontId="17" fillId="0" borderId="3" xfId="54" applyFont="1" applyBorder="1" applyAlignment="1" applyProtection="1">
      <alignment horizontal="center" vertical="center"/>
      <protection hidden="1"/>
    </xf>
    <xf numFmtId="178" fontId="37" fillId="0" borderId="31" xfId="54" applyNumberFormat="1" applyFont="1" applyBorder="1" applyAlignment="1" applyProtection="1">
      <alignment horizontal="center" vertical="center"/>
      <protection hidden="1"/>
    </xf>
    <xf numFmtId="0" fontId="17" fillId="0" borderId="39" xfId="54" applyFont="1" applyBorder="1" applyAlignment="1">
      <alignment horizontal="center" vertical="center" wrapText="1"/>
    </xf>
    <xf numFmtId="0" fontId="17" fillId="0" borderId="12" xfId="54" applyFont="1" applyBorder="1" applyAlignment="1" applyProtection="1">
      <alignment horizontal="center" vertical="center"/>
      <protection locked="0"/>
    </xf>
    <xf numFmtId="0" fontId="17" fillId="0" borderId="14" xfId="54" applyFont="1" applyBorder="1" applyAlignment="1" applyProtection="1">
      <alignment horizontal="center" vertical="center"/>
      <protection hidden="1"/>
    </xf>
    <xf numFmtId="178" fontId="17" fillId="0" borderId="53" xfId="54" applyNumberFormat="1" applyFont="1" applyBorder="1" applyAlignment="1" applyProtection="1">
      <alignment horizontal="center" vertical="center"/>
      <protection hidden="1"/>
    </xf>
    <xf numFmtId="178" fontId="37" fillId="0" borderId="15" xfId="54" applyNumberFormat="1" applyFont="1" applyBorder="1" applyAlignment="1" applyProtection="1">
      <alignment horizontal="center" vertical="center"/>
      <protection hidden="1"/>
    </xf>
    <xf numFmtId="1" fontId="21" fillId="0" borderId="15" xfId="54" applyNumberFormat="1" applyFont="1" applyBorder="1" applyAlignment="1" applyProtection="1">
      <alignment horizontal="center" vertical="center"/>
      <protection hidden="1"/>
    </xf>
    <xf numFmtId="1" fontId="38" fillId="0" borderId="13" xfId="54" applyNumberFormat="1" applyFont="1" applyBorder="1" applyAlignment="1" applyProtection="1">
      <alignment horizontal="center" vertical="center"/>
      <protection hidden="1"/>
    </xf>
    <xf numFmtId="1" fontId="21" fillId="0" borderId="32" xfId="54" applyNumberFormat="1" applyFont="1" applyBorder="1" applyAlignment="1" applyProtection="1">
      <alignment horizontal="center" vertical="center"/>
      <protection hidden="1"/>
    </xf>
    <xf numFmtId="0" fontId="17" fillId="0" borderId="2" xfId="54" applyFont="1" applyBorder="1" applyAlignment="1" applyProtection="1">
      <alignment horizontal="center" vertical="center"/>
      <protection locked="0"/>
    </xf>
    <xf numFmtId="0" fontId="17" fillId="0" borderId="36" xfId="54" applyFont="1" applyBorder="1" applyAlignment="1" applyProtection="1">
      <alignment horizontal="center" vertical="center"/>
      <protection hidden="1"/>
    </xf>
    <xf numFmtId="178" fontId="37" fillId="0" borderId="27" xfId="54" applyNumberFormat="1" applyFont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17" fillId="0" borderId="47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1" fontId="40" fillId="0" borderId="32" xfId="54" applyNumberFormat="1" applyFont="1" applyBorder="1" applyAlignment="1" applyProtection="1">
      <alignment horizontal="center" vertical="center"/>
      <protection hidden="1"/>
    </xf>
    <xf numFmtId="0" fontId="40" fillId="0" borderId="32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21" fillId="0" borderId="43" xfId="0" applyFont="1" applyBorder="1"/>
    <xf numFmtId="0" fontId="21" fillId="0" borderId="34" xfId="0" applyFont="1" applyBorder="1"/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6" xfId="54" applyFont="1" applyBorder="1" applyAlignment="1" applyProtection="1">
      <alignment horizontal="center" vertical="center"/>
      <protection locked="0"/>
    </xf>
    <xf numFmtId="0" fontId="17" fillId="0" borderId="55" xfId="54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30" fillId="0" borderId="0" xfId="0" applyFont="1" applyAlignment="1">
      <alignment horizontal="center"/>
    </xf>
    <xf numFmtId="1" fontId="17" fillId="0" borderId="26" xfId="54" applyNumberFormat="1" applyFont="1" applyBorder="1" applyAlignment="1" applyProtection="1">
      <alignment horizontal="center" vertical="center"/>
      <protection locked="0"/>
    </xf>
    <xf numFmtId="1" fontId="17" fillId="0" borderId="43" xfId="54" applyNumberFormat="1" applyFont="1" applyBorder="1" applyAlignment="1" applyProtection="1">
      <alignment horizontal="center" vertical="center"/>
      <protection locked="0"/>
    </xf>
    <xf numFmtId="0" fontId="29" fillId="0" borderId="0" xfId="0" applyFont="1"/>
    <xf numFmtId="0" fontId="32" fillId="0" borderId="0" xfId="0" applyFont="1"/>
    <xf numFmtId="177" fontId="17" fillId="0" borderId="25" xfId="54" applyNumberFormat="1" applyFont="1" applyBorder="1" applyAlignment="1" applyProtection="1">
      <alignment horizontal="center" vertical="center"/>
      <protection hidden="1"/>
    </xf>
    <xf numFmtId="0" fontId="17" fillId="0" borderId="43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17" fillId="0" borderId="34" xfId="54" applyFont="1" applyBorder="1" applyAlignment="1" applyProtection="1">
      <alignment horizontal="center" vertical="center"/>
      <protection locked="0"/>
    </xf>
    <xf numFmtId="0" fontId="17" fillId="0" borderId="25" xfId="54" applyFont="1" applyBorder="1" applyAlignment="1" applyProtection="1">
      <alignment horizontal="center" vertical="center"/>
      <protection hidden="1"/>
    </xf>
    <xf numFmtId="178" fontId="17" fillId="0" borderId="43" xfId="54" applyNumberFormat="1" applyFont="1" applyBorder="1" applyAlignment="1" applyProtection="1">
      <alignment horizontal="center" vertical="center"/>
      <protection hidden="1"/>
    </xf>
    <xf numFmtId="178" fontId="37" fillId="0" borderId="26" xfId="54" applyNumberFormat="1" applyFont="1" applyBorder="1" applyAlignment="1" applyProtection="1">
      <alignment horizontal="center" vertical="center"/>
      <protection hidden="1"/>
    </xf>
    <xf numFmtId="1" fontId="21" fillId="0" borderId="26" xfId="54" applyNumberFormat="1" applyFont="1" applyBorder="1" applyAlignment="1" applyProtection="1">
      <alignment horizontal="center" vertical="center"/>
      <protection hidden="1"/>
    </xf>
    <xf numFmtId="1" fontId="38" fillId="0" borderId="35" xfId="54" applyNumberFormat="1" applyFont="1" applyBorder="1" applyAlignment="1" applyProtection="1">
      <alignment horizontal="center" vertical="center"/>
      <protection hidden="1"/>
    </xf>
    <xf numFmtId="1" fontId="21" fillId="0" borderId="31" xfId="54" applyNumberFormat="1" applyFont="1" applyBorder="1" applyAlignment="1" applyProtection="1">
      <alignment horizontal="center" vertical="center"/>
      <protection hidden="1"/>
    </xf>
    <xf numFmtId="179" fontId="31" fillId="0" borderId="0" xfId="54" applyNumberFormat="1" applyFont="1" applyAlignment="1">
      <alignment horizontal="center"/>
    </xf>
    <xf numFmtId="179" fontId="41" fillId="0" borderId="0" xfId="54" applyNumberFormat="1" applyFont="1" applyAlignment="1">
      <alignment horizontal="center"/>
    </xf>
    <xf numFmtId="1" fontId="40" fillId="0" borderId="31" xfId="54" applyNumberFormat="1" applyFont="1" applyBorder="1" applyAlignment="1" applyProtection="1">
      <alignment horizontal="center" vertical="center"/>
      <protection hidden="1"/>
    </xf>
    <xf numFmtId="0" fontId="40" fillId="0" borderId="31" xfId="0" applyFont="1" applyBorder="1" applyAlignment="1" applyProtection="1">
      <alignment horizontal="center" vertical="center" wrapText="1"/>
      <protection hidden="1"/>
    </xf>
    <xf numFmtId="0" fontId="30" fillId="0" borderId="0" xfId="0" applyFont="1"/>
    <xf numFmtId="0" fontId="42" fillId="0" borderId="1" xfId="54" applyFont="1" applyBorder="1" applyAlignment="1" applyProtection="1">
      <alignment horizontal="center"/>
      <protection locked="0"/>
    </xf>
    <xf numFmtId="0" fontId="42" fillId="0" borderId="2" xfId="54" applyFont="1" applyBorder="1" applyAlignment="1" applyProtection="1">
      <alignment horizontal="center"/>
      <protection locked="0"/>
    </xf>
    <xf numFmtId="0" fontId="16" fillId="2" borderId="5" xfId="54" applyFont="1" applyFill="1" applyBorder="1" applyAlignment="1" applyProtection="1">
      <alignment horizontal="center" vertical="center"/>
      <protection hidden="1"/>
    </xf>
    <xf numFmtId="0" fontId="16" fillId="2" borderId="40" xfId="54" applyFont="1" applyFill="1" applyBorder="1" applyAlignment="1" applyProtection="1">
      <alignment horizontal="center" vertical="center"/>
      <protection hidden="1"/>
    </xf>
    <xf numFmtId="0" fontId="15" fillId="2" borderId="58" xfId="54" applyFont="1" applyFill="1" applyBorder="1" applyAlignment="1" applyProtection="1">
      <alignment vertical="center"/>
      <protection hidden="1"/>
    </xf>
    <xf numFmtId="0" fontId="17" fillId="2" borderId="58" xfId="54" applyFont="1" applyFill="1" applyBorder="1" applyAlignment="1" applyProtection="1">
      <alignment vertical="center"/>
      <protection hidden="1"/>
    </xf>
    <xf numFmtId="0" fontId="15" fillId="2" borderId="48" xfId="54" applyFont="1" applyFill="1" applyBorder="1" applyAlignment="1" applyProtection="1">
      <alignment vertical="center"/>
      <protection hidden="1"/>
    </xf>
    <xf numFmtId="0" fontId="17" fillId="2" borderId="48" xfId="54" applyFont="1" applyFill="1" applyBorder="1" applyAlignment="1" applyProtection="1">
      <alignment vertical="center"/>
      <protection hidden="1"/>
    </xf>
    <xf numFmtId="0" fontId="17" fillId="2" borderId="59" xfId="54" applyFont="1" applyFill="1" applyBorder="1" applyAlignment="1" applyProtection="1">
      <alignment vertical="center"/>
      <protection hidden="1"/>
    </xf>
    <xf numFmtId="0" fontId="18" fillId="2" borderId="29" xfId="54" applyFont="1" applyFill="1" applyBorder="1" applyAlignment="1" applyProtection="1">
      <alignment vertical="center"/>
      <protection hidden="1"/>
    </xf>
    <xf numFmtId="0" fontId="27" fillId="2" borderId="58" xfId="54" applyFont="1" applyFill="1" applyBorder="1" applyAlignment="1" applyProtection="1">
      <alignment horizontal="center" vertical="center" wrapText="1"/>
      <protection hidden="1"/>
    </xf>
    <xf numFmtId="0" fontId="27" fillId="2" borderId="48" xfId="54" applyFont="1" applyFill="1" applyBorder="1" applyAlignment="1" applyProtection="1">
      <alignment horizontal="center" vertical="center" wrapText="1"/>
      <protection hidden="1"/>
    </xf>
    <xf numFmtId="0" fontId="17" fillId="0" borderId="32" xfId="0" applyFont="1" applyBorder="1" applyAlignment="1" applyProtection="1">
      <alignment horizontal="center" vertical="center"/>
      <protection hidden="1"/>
    </xf>
    <xf numFmtId="1" fontId="17" fillId="0" borderId="11" xfId="54" applyNumberFormat="1" applyFont="1" applyBorder="1" applyAlignment="1" applyProtection="1">
      <alignment horizontal="center" vertical="center" wrapText="1"/>
      <protection hidden="1"/>
    </xf>
    <xf numFmtId="1" fontId="17" fillId="0" borderId="12" xfId="54" applyNumberFormat="1" applyFont="1" applyBorder="1" applyAlignment="1" applyProtection="1">
      <alignment horizontal="center" vertical="center" wrapText="1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42" fillId="0" borderId="18" xfId="54" applyFont="1" applyBorder="1" applyAlignment="1" applyProtection="1">
      <alignment horizontal="center"/>
      <protection locked="0"/>
    </xf>
    <xf numFmtId="0" fontId="27" fillId="2" borderId="54" xfId="54" applyFont="1" applyFill="1" applyBorder="1" applyAlignment="1" applyProtection="1">
      <alignment horizontal="center" vertical="center" wrapText="1"/>
      <protection hidden="1"/>
    </xf>
    <xf numFmtId="177" fontId="27" fillId="2" borderId="42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48" xfId="54" applyNumberFormat="1" applyFont="1" applyFill="1" applyBorder="1" applyAlignment="1" applyProtection="1">
      <alignment horizontal="center" vertical="center" wrapText="1"/>
      <protection hidden="1"/>
    </xf>
    <xf numFmtId="1" fontId="17" fillId="0" borderId="13" xfId="54" applyNumberFormat="1" applyFont="1" applyBorder="1" applyAlignment="1" applyProtection="1">
      <alignment horizontal="center" vertical="center" wrapText="1"/>
      <protection hidden="1"/>
    </xf>
    <xf numFmtId="0" fontId="42" fillId="0" borderId="1" xfId="54" applyFont="1" applyBorder="1" applyAlignment="1" applyProtection="1">
      <alignment horizontal="center"/>
      <protection hidden="1"/>
    </xf>
    <xf numFmtId="0" fontId="42" fillId="0" borderId="2" xfId="54" applyFont="1" applyBorder="1" applyAlignment="1" applyProtection="1">
      <alignment horizontal="center"/>
      <protection hidden="1"/>
    </xf>
    <xf numFmtId="0" fontId="27" fillId="2" borderId="60" xfId="54" applyFont="1" applyFill="1" applyBorder="1" applyAlignment="1" applyProtection="1">
      <alignment horizontal="center" vertical="center" wrapText="1"/>
      <protection hidden="1"/>
    </xf>
    <xf numFmtId="0" fontId="27" fillId="2" borderId="61" xfId="54" applyFont="1" applyFill="1" applyBorder="1" applyAlignment="1" applyProtection="1">
      <alignment horizontal="center" vertical="center" wrapText="1"/>
      <protection hidden="1"/>
    </xf>
    <xf numFmtId="177" fontId="27" fillId="2" borderId="59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11" xfId="54" applyFont="1" applyFill="1" applyBorder="1" applyAlignment="1" applyProtection="1">
      <alignment horizontal="center" vertical="center" wrapText="1"/>
      <protection hidden="1"/>
    </xf>
    <xf numFmtId="0" fontId="27" fillId="2" borderId="12" xfId="54" applyFont="1" applyFill="1" applyBorder="1" applyAlignment="1" applyProtection="1">
      <alignment horizontal="center" vertical="center" wrapText="1"/>
      <protection hidden="1"/>
    </xf>
    <xf numFmtId="1" fontId="25" fillId="0" borderId="14" xfId="54" applyNumberFormat="1" applyFont="1" applyBorder="1" applyAlignment="1" applyProtection="1">
      <alignment horizontal="center" vertical="center"/>
      <protection hidden="1"/>
    </xf>
    <xf numFmtId="1" fontId="25" fillId="0" borderId="15" xfId="54" applyNumberFormat="1" applyFont="1" applyBorder="1" applyAlignment="1" applyProtection="1">
      <alignment horizontal="center" vertical="center"/>
      <protection hidden="1"/>
    </xf>
    <xf numFmtId="0" fontId="43" fillId="0" borderId="22" xfId="54" applyFont="1" applyBorder="1" applyAlignment="1" applyProtection="1">
      <alignment horizontal="center"/>
      <protection hidden="1"/>
    </xf>
    <xf numFmtId="0" fontId="43" fillId="0" borderId="0" xfId="54" applyFont="1" applyAlignment="1" applyProtection="1">
      <alignment horizontal="center"/>
      <protection hidden="1"/>
    </xf>
    <xf numFmtId="0" fontId="42" fillId="0" borderId="18" xfId="54" applyFont="1" applyBorder="1" applyAlignment="1" applyProtection="1">
      <alignment horizontal="center"/>
      <protection hidden="1"/>
    </xf>
    <xf numFmtId="0" fontId="9" fillId="0" borderId="0" xfId="54" applyFont="1" applyProtection="1">
      <protection hidden="1"/>
    </xf>
    <xf numFmtId="0" fontId="22" fillId="0" borderId="0" xfId="54" applyFont="1" applyProtection="1">
      <protection hidden="1"/>
    </xf>
    <xf numFmtId="0" fontId="27" fillId="2" borderId="62" xfId="54" applyFont="1" applyFill="1" applyBorder="1" applyAlignment="1" applyProtection="1">
      <alignment horizontal="center" vertical="center" wrapText="1"/>
      <protection hidden="1"/>
    </xf>
    <xf numFmtId="177" fontId="27" fillId="2" borderId="6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52" xfId="54" applyFont="1" applyFill="1" applyBorder="1" applyAlignment="1" applyProtection="1">
      <alignment horizontal="center" vertical="center" wrapText="1"/>
      <protection hidden="1"/>
    </xf>
    <xf numFmtId="177" fontId="27" fillId="2" borderId="5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7" xfId="54" applyNumberFormat="1" applyFont="1" applyFill="1" applyBorder="1" applyAlignment="1" applyProtection="1">
      <alignment horizontal="center" vertical="center" wrapText="1"/>
      <protection hidden="1"/>
    </xf>
    <xf numFmtId="177" fontId="17" fillId="0" borderId="15" xfId="54" applyNumberFormat="1" applyFont="1" applyBorder="1" applyAlignment="1" applyProtection="1">
      <alignment horizontal="center" vertical="center"/>
      <protection hidden="1"/>
    </xf>
    <xf numFmtId="2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6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3" xfId="54" applyNumberFormat="1" applyFont="1" applyFill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>
      <alignment horizontal="center"/>
    </xf>
    <xf numFmtId="0" fontId="44" fillId="3" borderId="65" xfId="0" applyFont="1" applyFill="1" applyBorder="1" applyAlignment="1">
      <alignment horizontal="center" vertical="center"/>
    </xf>
    <xf numFmtId="0" fontId="44" fillId="3" borderId="66" xfId="0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6" fillId="0" borderId="3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hidden="1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44" fillId="3" borderId="67" xfId="0" applyFont="1" applyFill="1" applyBorder="1" applyAlignment="1">
      <alignment horizontal="center" vertical="center"/>
    </xf>
    <xf numFmtId="2" fontId="0" fillId="0" borderId="24" xfId="0" applyNumberFormat="1" applyBorder="1" applyAlignment="1" applyProtection="1">
      <alignment horizontal="center" vertical="center"/>
      <protection hidden="1"/>
    </xf>
    <xf numFmtId="2" fontId="0" fillId="0" borderId="28" xfId="0" applyNumberFormat="1" applyBorder="1" applyAlignment="1" applyProtection="1">
      <alignment horizontal="center" vertical="center"/>
      <protection hidden="1"/>
    </xf>
    <xf numFmtId="2" fontId="0" fillId="0" borderId="27" xfId="0" applyNumberFormat="1" applyBorder="1" applyAlignment="1" applyProtection="1">
      <alignment horizontal="center" vertical="center"/>
      <protection hidden="1"/>
    </xf>
    <xf numFmtId="2" fontId="0" fillId="0" borderId="38" xfId="0" applyNumberFormat="1" applyBorder="1" applyAlignment="1" applyProtection="1">
      <alignment horizontal="center" vertical="center"/>
      <protection hidden="1"/>
    </xf>
    <xf numFmtId="2" fontId="0" fillId="0" borderId="26" xfId="0" applyNumberFormat="1" applyBorder="1" applyAlignment="1" applyProtection="1">
      <alignment horizontal="center" vertical="center"/>
      <protection hidden="1"/>
    </xf>
    <xf numFmtId="2" fontId="0" fillId="0" borderId="30" xfId="0" applyNumberForma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8" fillId="0" borderId="0" xfId="54" applyFont="1" applyProtection="1">
      <protection locked="0"/>
    </xf>
    <xf numFmtId="0" fontId="13" fillId="0" borderId="0" xfId="54" applyFont="1" applyAlignment="1" applyProtection="1">
      <alignment horizontal="right"/>
      <protection locked="0"/>
    </xf>
    <xf numFmtId="0" fontId="11" fillId="0" borderId="0" xfId="54" applyFont="1" applyProtection="1">
      <protection locked="0"/>
    </xf>
    <xf numFmtId="0" fontId="11" fillId="0" borderId="0" xfId="54" applyFont="1" applyAlignment="1" applyProtection="1">
      <alignment horizontal="center" vertical="center"/>
      <protection locked="0"/>
    </xf>
    <xf numFmtId="0" fontId="12" fillId="0" borderId="0" xfId="54" applyFont="1" applyProtection="1">
      <protection locked="0"/>
    </xf>
    <xf numFmtId="0" fontId="10" fillId="0" borderId="1" xfId="54" applyFont="1" applyBorder="1" applyAlignment="1" applyProtection="1">
      <alignment horizontal="center"/>
      <protection locked="0"/>
    </xf>
    <xf numFmtId="0" fontId="10" fillId="0" borderId="2" xfId="54" applyFont="1" applyBorder="1" applyAlignment="1" applyProtection="1">
      <alignment horizontal="center"/>
      <protection locked="0"/>
    </xf>
    <xf numFmtId="0" fontId="14" fillId="0" borderId="0" xfId="54" applyFont="1" applyAlignment="1" applyProtection="1">
      <alignment horizontal="center" vertical="center"/>
      <protection locked="0"/>
    </xf>
    <xf numFmtId="0" fontId="15" fillId="0" borderId="68" xfId="54" applyFont="1" applyBorder="1" applyAlignment="1">
      <alignment horizontal="center" vertical="center"/>
    </xf>
    <xf numFmtId="0" fontId="15" fillId="0" borderId="69" xfId="54" applyFont="1" applyBorder="1" applyAlignment="1">
      <alignment horizontal="center" vertical="center"/>
    </xf>
    <xf numFmtId="0" fontId="15" fillId="0" borderId="70" xfId="54" applyFont="1" applyBorder="1" applyAlignment="1">
      <alignment horizontal="center" vertical="center"/>
    </xf>
    <xf numFmtId="0" fontId="15" fillId="0" borderId="71" xfId="54" applyFont="1" applyBorder="1" applyAlignment="1">
      <alignment horizontal="center" vertical="center"/>
    </xf>
    <xf numFmtId="0" fontId="45" fillId="2" borderId="72" xfId="54" applyFont="1" applyFill="1" applyBorder="1" applyAlignment="1" applyProtection="1">
      <alignment horizontal="center" vertical="center"/>
      <protection locked="0"/>
    </xf>
    <xf numFmtId="0" fontId="45" fillId="2" borderId="49" xfId="54" applyFont="1" applyFill="1" applyBorder="1" applyAlignment="1" applyProtection="1">
      <alignment horizontal="center" vertical="center"/>
      <protection locked="0"/>
    </xf>
    <xf numFmtId="0" fontId="17" fillId="0" borderId="45" xfId="54" applyFont="1" applyBorder="1" applyAlignment="1">
      <alignment vertical="center"/>
    </xf>
    <xf numFmtId="0" fontId="18" fillId="0" borderId="72" xfId="54" applyFont="1" applyBorder="1" applyAlignment="1">
      <alignment horizontal="center" vertical="center"/>
    </xf>
    <xf numFmtId="0" fontId="17" fillId="4" borderId="73" xfId="54" applyFont="1" applyFill="1" applyBorder="1" applyAlignment="1" applyProtection="1">
      <alignment horizontal="center" vertical="center"/>
      <protection locked="0"/>
    </xf>
    <xf numFmtId="0" fontId="17" fillId="4" borderId="41" xfId="54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horizontal="center" vertical="center"/>
      <protection hidden="1"/>
    </xf>
    <xf numFmtId="0" fontId="17" fillId="5" borderId="52" xfId="54" applyFont="1" applyFill="1" applyBorder="1" applyAlignment="1" applyProtection="1">
      <alignment horizontal="center" vertical="center"/>
      <protection locked="0"/>
    </xf>
    <xf numFmtId="0" fontId="17" fillId="5" borderId="24" xfId="54" applyFont="1" applyFill="1" applyBorder="1" applyAlignment="1" applyProtection="1">
      <alignment horizontal="center" vertical="center"/>
      <protection locked="0"/>
    </xf>
    <xf numFmtId="0" fontId="17" fillId="5" borderId="15" xfId="54" applyFont="1" applyFill="1" applyBorder="1" applyAlignment="1" applyProtection="1">
      <alignment horizontal="center" vertical="center"/>
      <protection locked="0"/>
    </xf>
    <xf numFmtId="0" fontId="17" fillId="5" borderId="27" xfId="54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/>
      <protection locked="0"/>
    </xf>
    <xf numFmtId="176" fontId="5" fillId="0" borderId="0" xfId="0" applyNumberFormat="1" applyFont="1" applyAlignment="1" applyProtection="1">
      <alignment horizontal="right" vertical="center"/>
      <protection locked="0"/>
    </xf>
    <xf numFmtId="0" fontId="10" fillId="0" borderId="18" xfId="54" applyFont="1" applyBorder="1" applyAlignment="1" applyProtection="1">
      <alignment horizontal="center"/>
      <protection locked="0"/>
    </xf>
    <xf numFmtId="0" fontId="22" fillId="0" borderId="0" xfId="54" applyFont="1" applyAlignment="1" applyProtection="1">
      <alignment horizontal="right"/>
      <protection locked="0"/>
    </xf>
    <xf numFmtId="0" fontId="45" fillId="2" borderId="44" xfId="54" applyFont="1" applyFill="1" applyBorder="1" applyAlignment="1" applyProtection="1">
      <alignment horizontal="center" vertical="center"/>
      <protection locked="0"/>
    </xf>
    <xf numFmtId="0" fontId="45" fillId="2" borderId="22" xfId="54" applyFont="1" applyFill="1" applyBorder="1" applyAlignment="1" applyProtection="1">
      <alignment horizontal="center" vertical="center"/>
      <protection locked="0"/>
    </xf>
    <xf numFmtId="0" fontId="17" fillId="4" borderId="4" xfId="54" applyFont="1" applyFill="1" applyBorder="1" applyAlignment="1" applyProtection="1">
      <alignment horizontal="center" vertical="center"/>
      <protection locked="0"/>
    </xf>
    <xf numFmtId="0" fontId="17" fillId="4" borderId="5" xfId="54" applyFont="1" applyFill="1" applyBorder="1" applyAlignment="1" applyProtection="1">
      <alignment horizontal="center" vertical="center"/>
      <protection locked="0"/>
    </xf>
    <xf numFmtId="1" fontId="17" fillId="5" borderId="27" xfId="54" applyNumberFormat="1" applyFont="1" applyFill="1" applyBorder="1" applyAlignment="1" applyProtection="1">
      <alignment horizontal="center" vertical="center"/>
      <protection locked="0"/>
    </xf>
    <xf numFmtId="1" fontId="17" fillId="5" borderId="1" xfId="54" applyNumberFormat="1" applyFont="1" applyFill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vertical="center"/>
      <protection locked="0"/>
    </xf>
    <xf numFmtId="0" fontId="10" fillId="0" borderId="70" xfId="54" applyFont="1" applyBorder="1" applyAlignment="1" applyProtection="1">
      <alignment horizontal="center" vertical="center" wrapText="1"/>
      <protection hidden="1"/>
    </xf>
    <xf numFmtId="0" fontId="10" fillId="0" borderId="57" xfId="54" applyFont="1" applyBorder="1" applyAlignment="1" applyProtection="1">
      <alignment horizontal="center" vertical="center" wrapText="1"/>
      <protection hidden="1"/>
    </xf>
    <xf numFmtId="0" fontId="10" fillId="0" borderId="22" xfId="54" applyFont="1" applyBorder="1" applyAlignment="1" applyProtection="1">
      <alignment horizontal="center" vertical="center" wrapText="1"/>
      <protection hidden="1"/>
    </xf>
    <xf numFmtId="0" fontId="10" fillId="0" borderId="0" xfId="54" applyFont="1" applyAlignment="1" applyProtection="1">
      <alignment horizontal="center" vertical="center" wrapText="1"/>
      <protection hidden="1"/>
    </xf>
    <xf numFmtId="9" fontId="20" fillId="2" borderId="50" xfId="54" applyNumberFormat="1" applyFont="1" applyFill="1" applyBorder="1" applyAlignment="1">
      <alignment vertical="center"/>
    </xf>
    <xf numFmtId="1" fontId="20" fillId="2" borderId="44" xfId="54" applyNumberFormat="1" applyFont="1" applyFill="1" applyBorder="1" applyAlignment="1">
      <alignment horizontal="center" vertical="center"/>
    </xf>
    <xf numFmtId="179" fontId="20" fillId="2" borderId="51" xfId="54" applyNumberFormat="1" applyFont="1" applyFill="1" applyBorder="1" applyAlignment="1">
      <alignment horizontal="center" vertical="center"/>
    </xf>
    <xf numFmtId="0" fontId="45" fillId="2" borderId="50" xfId="54" applyFont="1" applyFill="1" applyBorder="1" applyAlignment="1" applyProtection="1">
      <alignment horizontal="center" vertical="center"/>
      <protection locked="0"/>
    </xf>
    <xf numFmtId="177" fontId="17" fillId="4" borderId="3" xfId="54" applyNumberFormat="1" applyFont="1" applyFill="1" applyBorder="1" applyAlignment="1" applyProtection="1">
      <alignment horizontal="center" vertical="center"/>
      <protection hidden="1"/>
    </xf>
    <xf numFmtId="2" fontId="17" fillId="4" borderId="4" xfId="54" applyNumberFormat="1" applyFont="1" applyFill="1" applyBorder="1" applyAlignment="1" applyProtection="1">
      <alignment horizontal="center" vertical="center"/>
      <protection hidden="1"/>
    </xf>
    <xf numFmtId="178" fontId="17" fillId="4" borderId="19" xfId="54" applyNumberFormat="1" applyFont="1" applyFill="1" applyBorder="1" applyAlignment="1" applyProtection="1">
      <alignment horizontal="center" vertical="center"/>
      <protection hidden="1"/>
    </xf>
    <xf numFmtId="177" fontId="17" fillId="5" borderId="36" xfId="54" applyNumberFormat="1" applyFont="1" applyFill="1" applyBorder="1" applyAlignment="1" applyProtection="1">
      <alignment horizontal="center" vertical="center"/>
      <protection hidden="1"/>
    </xf>
    <xf numFmtId="2" fontId="17" fillId="5" borderId="27" xfId="54" applyNumberFormat="1" applyFont="1" applyFill="1" applyBorder="1" applyAlignment="1" applyProtection="1">
      <alignment horizontal="center" vertical="center"/>
      <protection hidden="1"/>
    </xf>
    <xf numFmtId="178" fontId="17" fillId="5" borderId="38" xfId="54" applyNumberFormat="1" applyFont="1" applyFill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locked="0"/>
    </xf>
    <xf numFmtId="176" fontId="6" fillId="0" borderId="0" xfId="0" applyNumberFormat="1" applyFont="1" applyAlignment="1" applyProtection="1">
      <alignment horizontal="right" vertical="center"/>
      <protection locked="0"/>
    </xf>
    <xf numFmtId="0" fontId="10" fillId="0" borderId="74" xfId="54" applyFont="1" applyBorder="1" applyAlignment="1" applyProtection="1">
      <alignment horizontal="center" vertical="center" wrapText="1"/>
      <protection hidden="1"/>
    </xf>
    <xf numFmtId="0" fontId="22" fillId="0" borderId="0" xfId="54" applyFont="1" applyAlignment="1" applyProtection="1">
      <alignment horizontal="center"/>
      <protection locked="0"/>
    </xf>
    <xf numFmtId="0" fontId="22" fillId="0" borderId="49" xfId="54" applyFont="1" applyBorder="1" applyAlignment="1" applyProtection="1">
      <alignment horizontal="center"/>
      <protection locked="0"/>
    </xf>
    <xf numFmtId="0" fontId="10" fillId="0" borderId="49" xfId="54" applyFont="1" applyBorder="1" applyAlignment="1" applyProtection="1">
      <alignment horizontal="center" vertical="center" wrapText="1"/>
      <protection hidden="1"/>
    </xf>
    <xf numFmtId="0" fontId="17" fillId="5" borderId="1" xfId="54" applyFont="1" applyFill="1" applyBorder="1" applyAlignment="1" applyProtection="1">
      <alignment horizontal="center" vertical="center"/>
      <protection locked="0"/>
    </xf>
    <xf numFmtId="177" fontId="17" fillId="5" borderId="14" xfId="54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28" fillId="0" borderId="0" xfId="0" applyFont="1" applyProtection="1">
      <protection locked="0"/>
    </xf>
    <xf numFmtId="0" fontId="45" fillId="2" borderId="0" xfId="54" applyFont="1" applyFill="1" applyAlignment="1" applyProtection="1">
      <alignment horizontal="center" vertical="center"/>
      <protection locked="0"/>
    </xf>
    <xf numFmtId="0" fontId="17" fillId="4" borderId="40" xfId="54" applyFont="1" applyFill="1" applyBorder="1" applyAlignment="1" applyProtection="1">
      <alignment horizontal="center" vertical="center"/>
      <protection locked="0"/>
    </xf>
    <xf numFmtId="0" fontId="17" fillId="4" borderId="3" xfId="54" applyFont="1" applyFill="1" applyBorder="1" applyAlignment="1" applyProtection="1">
      <alignment horizontal="center" vertical="center"/>
      <protection hidden="1"/>
    </xf>
    <xf numFmtId="178" fontId="37" fillId="4" borderId="39" xfId="54" applyNumberFormat="1" applyFont="1" applyFill="1" applyBorder="1" applyAlignment="1" applyProtection="1">
      <alignment horizontal="center" vertical="center"/>
      <protection hidden="1"/>
    </xf>
    <xf numFmtId="1" fontId="21" fillId="4" borderId="39" xfId="54" applyNumberFormat="1" applyFont="1" applyFill="1" applyBorder="1" applyAlignment="1" applyProtection="1">
      <alignment horizontal="center" vertical="center"/>
      <protection hidden="1"/>
    </xf>
    <xf numFmtId="178" fontId="37" fillId="0" borderId="32" xfId="54" applyNumberFormat="1" applyFont="1" applyBorder="1" applyAlignment="1" applyProtection="1">
      <alignment horizontal="center" vertical="center"/>
      <protection hidden="1"/>
    </xf>
    <xf numFmtId="178" fontId="37" fillId="0" borderId="37" xfId="54" applyNumberFormat="1" applyFont="1" applyBorder="1" applyAlignment="1" applyProtection="1">
      <alignment horizontal="center" vertical="center"/>
      <protection hidden="1"/>
    </xf>
    <xf numFmtId="1" fontId="21" fillId="0" borderId="37" xfId="54" applyNumberFormat="1" applyFont="1" applyBorder="1" applyAlignment="1" applyProtection="1">
      <alignment horizontal="center" vertical="center"/>
      <protection hidden="1"/>
    </xf>
    <xf numFmtId="0" fontId="17" fillId="5" borderId="12" xfId="54" applyFont="1" applyFill="1" applyBorder="1" applyAlignment="1" applyProtection="1">
      <alignment horizontal="center" vertical="center"/>
      <protection locked="0"/>
    </xf>
    <xf numFmtId="0" fontId="17" fillId="5" borderId="36" xfId="54" applyFont="1" applyFill="1" applyBorder="1" applyAlignment="1" applyProtection="1">
      <alignment horizontal="center" vertical="center"/>
      <protection hidden="1"/>
    </xf>
    <xf numFmtId="178" fontId="37" fillId="5" borderId="37" xfId="54" applyNumberFormat="1" applyFont="1" applyFill="1" applyBorder="1" applyAlignment="1" applyProtection="1">
      <alignment horizontal="center" vertical="center"/>
      <protection hidden="1"/>
    </xf>
    <xf numFmtId="1" fontId="21" fillId="5" borderId="37" xfId="54" applyNumberFormat="1" applyFont="1" applyFill="1" applyBorder="1" applyAlignment="1" applyProtection="1">
      <alignment horizontal="center" vertical="center"/>
      <protection hidden="1"/>
    </xf>
    <xf numFmtId="0" fontId="40" fillId="5" borderId="32" xfId="0" applyFont="1" applyFill="1" applyBorder="1" applyAlignment="1" applyProtection="1">
      <alignment horizontal="center" vertical="center" wrapText="1"/>
      <protection hidden="1"/>
    </xf>
    <xf numFmtId="0" fontId="17" fillId="5" borderId="18" xfId="54" applyFont="1" applyFill="1" applyBorder="1" applyAlignment="1" applyProtection="1">
      <alignment horizontal="center" vertical="center"/>
      <protection locked="0"/>
    </xf>
    <xf numFmtId="0" fontId="21" fillId="0" borderId="43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25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 applyProtection="1">
      <alignment horizontal="center"/>
      <protection hidden="1"/>
    </xf>
    <xf numFmtId="0" fontId="46" fillId="0" borderId="0" xfId="0" applyFont="1"/>
    <xf numFmtId="0" fontId="45" fillId="2" borderId="72" xfId="55" applyFont="1" applyFill="1" applyBorder="1" applyAlignment="1" applyProtection="1">
      <alignment horizontal="center" vertical="center"/>
      <protection locked="0"/>
    </xf>
    <xf numFmtId="0" fontId="45" fillId="2" borderId="49" xfId="55" applyFont="1" applyFill="1" applyBorder="1" applyAlignment="1" applyProtection="1">
      <alignment horizontal="center" vertical="center"/>
      <protection locked="0"/>
    </xf>
    <xf numFmtId="0" fontId="30" fillId="6" borderId="27" xfId="55" applyFont="1" applyFill="1" applyBorder="1" applyAlignment="1" applyProtection="1">
      <alignment horizontal="center" vertical="center"/>
      <protection locked="0"/>
    </xf>
    <xf numFmtId="0" fontId="46" fillId="0" borderId="27" xfId="0" applyFont="1" applyBorder="1" applyAlignment="1" applyProtection="1">
      <alignment horizontal="center" vertical="center"/>
      <protection hidden="1"/>
    </xf>
    <xf numFmtId="0" fontId="9" fillId="0" borderId="27" xfId="55" applyFont="1" applyBorder="1" applyAlignment="1" applyProtection="1">
      <alignment horizontal="center" vertical="center"/>
      <protection locked="0"/>
    </xf>
    <xf numFmtId="0" fontId="17" fillId="0" borderId="49" xfId="55" applyFont="1" applyBorder="1" applyAlignment="1" applyProtection="1">
      <alignment horizontal="center" vertical="center"/>
      <protection locked="0"/>
    </xf>
    <xf numFmtId="0" fontId="17" fillId="0" borderId="18" xfId="55" applyFont="1" applyBorder="1" applyAlignment="1" applyProtection="1">
      <alignment horizontal="center" vertical="center"/>
      <protection locked="0"/>
    </xf>
    <xf numFmtId="0" fontId="45" fillId="2" borderId="44" xfId="55" applyFont="1" applyFill="1" applyBorder="1" applyAlignment="1" applyProtection="1">
      <alignment horizontal="center" vertical="center"/>
      <protection locked="0"/>
    </xf>
    <xf numFmtId="0" fontId="30" fillId="7" borderId="27" xfId="54" applyFont="1" applyFill="1" applyBorder="1" applyAlignment="1" applyProtection="1">
      <alignment horizontal="center" vertical="center"/>
      <protection locked="0"/>
    </xf>
    <xf numFmtId="0" fontId="17" fillId="0" borderId="44" xfId="55" applyFont="1" applyBorder="1" applyAlignment="1" applyProtection="1">
      <alignment horizontal="center" vertical="center"/>
      <protection locked="0"/>
    </xf>
    <xf numFmtId="0" fontId="17" fillId="0" borderId="27" xfId="55" applyFont="1" applyBorder="1" applyAlignment="1" applyProtection="1">
      <alignment horizontal="center" vertical="center"/>
      <protection locked="0"/>
    </xf>
    <xf numFmtId="0" fontId="45" fillId="2" borderId="50" xfId="55" applyFont="1" applyFill="1" applyBorder="1" applyAlignment="1" applyProtection="1">
      <alignment horizontal="center" vertical="center"/>
      <protection locked="0"/>
    </xf>
    <xf numFmtId="0" fontId="17" fillId="8" borderId="41" xfId="55" applyFont="1" applyFill="1" applyBorder="1" applyAlignment="1" applyProtection="1">
      <alignment horizontal="center" vertical="center"/>
      <protection locked="0"/>
    </xf>
    <xf numFmtId="0" fontId="17" fillId="0" borderId="52" xfId="55" applyFont="1" applyBorder="1" applyAlignment="1" applyProtection="1">
      <alignment horizontal="center" vertical="center"/>
      <protection locked="0"/>
    </xf>
    <xf numFmtId="0" fontId="17" fillId="0" borderId="15" xfId="55" applyFont="1" applyBorder="1" applyAlignment="1" applyProtection="1">
      <alignment horizontal="center" vertical="center"/>
      <protection locked="0"/>
    </xf>
    <xf numFmtId="0" fontId="45" fillId="2" borderId="0" xfId="55" applyFont="1" applyFill="1" applyAlignment="1" applyProtection="1">
      <alignment horizontal="center" vertical="center"/>
      <protection locked="0"/>
    </xf>
    <xf numFmtId="0" fontId="17" fillId="4" borderId="40" xfId="55" applyFont="1" applyFill="1" applyBorder="1" applyAlignment="1" applyProtection="1">
      <alignment horizontal="center" vertical="center"/>
      <protection locked="0"/>
    </xf>
    <xf numFmtId="0" fontId="17" fillId="0" borderId="12" xfId="55" applyFont="1" applyBorder="1" applyAlignment="1" applyProtection="1">
      <alignment horizontal="center" vertical="center"/>
      <protection locked="0"/>
    </xf>
    <xf numFmtId="0" fontId="17" fillId="0" borderId="2" xfId="55" applyFont="1" applyBorder="1" applyAlignment="1" applyProtection="1">
      <alignment horizontal="center" vertical="center"/>
      <protection locked="0"/>
    </xf>
    <xf numFmtId="0" fontId="46" fillId="0" borderId="0" xfId="0" applyFont="1" applyProtection="1">
      <protection hidden="1"/>
    </xf>
    <xf numFmtId="2" fontId="46" fillId="0" borderId="0" xfId="0" applyNumberFormat="1" applyFont="1" applyProtection="1"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9" fillId="0" borderId="27" xfId="54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0" fontId="44" fillId="3" borderId="23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43" xfId="0" applyFont="1" applyBorder="1" applyAlignment="1">
      <alignment horizontal="left"/>
    </xf>
    <xf numFmtId="0" fontId="44" fillId="3" borderId="28" xfId="0" applyFont="1" applyFill="1" applyBorder="1" applyAlignment="1">
      <alignment horizontal="center" vertical="center"/>
    </xf>
    <xf numFmtId="0" fontId="47" fillId="0" borderId="0" xfId="53" applyFont="1"/>
    <xf numFmtId="0" fontId="47" fillId="5" borderId="45" xfId="46" applyFont="1" applyFill="1" applyBorder="1"/>
    <xf numFmtId="0" fontId="47" fillId="5" borderId="40" xfId="46" applyFont="1" applyFill="1" applyBorder="1"/>
    <xf numFmtId="0" fontId="47" fillId="5" borderId="7" xfId="46" applyFont="1" applyFill="1" applyBorder="1"/>
    <xf numFmtId="0" fontId="48" fillId="0" borderId="7" xfId="53" applyBorder="1"/>
    <xf numFmtId="0" fontId="47" fillId="9" borderId="75" xfId="46" applyFont="1" applyBorder="1" applyAlignment="1" applyProtection="1">
      <protection locked="0"/>
    </xf>
    <xf numFmtId="0" fontId="47" fillId="9" borderId="0" xfId="46" applyFont="1" applyBorder="1" applyAlignment="1" applyProtection="1">
      <protection locked="0"/>
    </xf>
    <xf numFmtId="0" fontId="48" fillId="10" borderId="0" xfId="26" applyBorder="1" applyAlignment="1" applyProtection="1">
      <alignment horizontal="center"/>
      <protection locked="0"/>
    </xf>
    <xf numFmtId="0" fontId="0" fillId="10" borderId="0" xfId="26" applyFont="1" applyBorder="1" applyAlignment="1" applyProtection="1">
      <alignment horizontal="center"/>
      <protection locked="0"/>
    </xf>
    <xf numFmtId="0" fontId="47" fillId="9" borderId="75" xfId="46" applyFont="1" applyBorder="1" applyAlignment="1" applyProtection="1"/>
    <xf numFmtId="0" fontId="47" fillId="9" borderId="0" xfId="46" applyFont="1" applyBorder="1" applyAlignment="1" applyProtection="1"/>
    <xf numFmtId="0" fontId="48" fillId="10" borderId="0" xfId="26" applyBorder="1" applyAlignment="1" applyProtection="1">
      <alignment horizontal="center"/>
    </xf>
    <xf numFmtId="0" fontId="49" fillId="10" borderId="76" xfId="26" applyFont="1" applyBorder="1" applyAlignment="1" applyProtection="1">
      <alignment horizontal="center"/>
    </xf>
    <xf numFmtId="0" fontId="47" fillId="9" borderId="75" xfId="46" applyFont="1" applyBorder="1"/>
    <xf numFmtId="0" fontId="47" fillId="9" borderId="0" xfId="46" applyFont="1" applyBorder="1"/>
    <xf numFmtId="0" fontId="47" fillId="4" borderId="0" xfId="38" applyFont="1" applyBorder="1"/>
    <xf numFmtId="0" fontId="50" fillId="4" borderId="0" xfId="38" applyFont="1" applyBorder="1"/>
    <xf numFmtId="0" fontId="51" fillId="0" borderId="12" xfId="53" applyFont="1" applyBorder="1" applyAlignment="1" applyProtection="1">
      <alignment horizontal="center" vertical="center"/>
      <protection hidden="1"/>
    </xf>
    <xf numFmtId="0" fontId="51" fillId="0" borderId="2" xfId="53" applyFont="1" applyBorder="1" applyAlignment="1" applyProtection="1">
      <alignment horizontal="center" vertical="center"/>
      <protection hidden="1"/>
    </xf>
    <xf numFmtId="0" fontId="52" fillId="11" borderId="27" xfId="53" applyFont="1" applyFill="1" applyBorder="1" applyAlignment="1">
      <alignment horizontal="center" vertical="center" wrapText="1"/>
    </xf>
    <xf numFmtId="0" fontId="52" fillId="11" borderId="70" xfId="53" applyFont="1" applyFill="1" applyBorder="1" applyAlignment="1">
      <alignment horizontal="center" vertical="center" wrapText="1"/>
    </xf>
    <xf numFmtId="0" fontId="52" fillId="7" borderId="27" xfId="53" applyFont="1" applyFill="1" applyBorder="1" applyAlignment="1">
      <alignment horizontal="center" vertical="center" wrapText="1"/>
    </xf>
    <xf numFmtId="0" fontId="52" fillId="7" borderId="1" xfId="53" applyFont="1" applyFill="1" applyBorder="1" applyAlignment="1">
      <alignment horizontal="center" vertical="center" wrapText="1"/>
    </xf>
    <xf numFmtId="0" fontId="0" fillId="12" borderId="77" xfId="0" applyFill="1" applyBorder="1" applyAlignment="1" applyProtection="1">
      <alignment horizontal="center" vertical="center"/>
      <protection hidden="1"/>
    </xf>
    <xf numFmtId="0" fontId="47" fillId="0" borderId="78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</xf>
    <xf numFmtId="0" fontId="47" fillId="0" borderId="79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  <protection locked="0"/>
    </xf>
    <xf numFmtId="0" fontId="53" fillId="13" borderId="45" xfId="46" applyFont="1" applyFill="1" applyBorder="1" applyAlignment="1">
      <alignment horizontal="center" vertical="center"/>
    </xf>
    <xf numFmtId="0" fontId="53" fillId="13" borderId="40" xfId="46" applyFont="1" applyFill="1" applyBorder="1" applyAlignment="1">
      <alignment horizontal="center" vertical="center"/>
    </xf>
    <xf numFmtId="0" fontId="53" fillId="13" borderId="46" xfId="46" applyFont="1" applyFill="1" applyBorder="1" applyAlignment="1">
      <alignment horizontal="center" vertical="center"/>
    </xf>
    <xf numFmtId="0" fontId="47" fillId="9" borderId="80" xfId="46" applyFont="1" applyBorder="1" applyAlignment="1" applyProtection="1">
      <protection locked="0"/>
    </xf>
    <xf numFmtId="0" fontId="47" fillId="9" borderId="80" xfId="46" applyFont="1" applyBorder="1"/>
    <xf numFmtId="0" fontId="51" fillId="0" borderId="12" xfId="53" applyFont="1" applyBorder="1" applyAlignment="1" applyProtection="1">
      <alignment horizontal="center" vertical="center"/>
      <protection locked="0"/>
    </xf>
    <xf numFmtId="0" fontId="48" fillId="9" borderId="80" xfId="46" applyBorder="1" applyAlignment="1" applyProtection="1">
      <alignment vertical="center"/>
      <protection locked="0"/>
    </xf>
    <xf numFmtId="0" fontId="51" fillId="0" borderId="2" xfId="53" applyFont="1" applyBorder="1" applyAlignment="1" applyProtection="1">
      <alignment horizontal="center" vertical="center"/>
      <protection locked="0"/>
    </xf>
    <xf numFmtId="0" fontId="52" fillId="0" borderId="2" xfId="53" applyFont="1" applyBorder="1" applyAlignment="1" applyProtection="1">
      <alignment horizontal="center" vertical="center"/>
      <protection locked="0"/>
    </xf>
    <xf numFmtId="0" fontId="51" fillId="0" borderId="2" xfId="53" applyFont="1" applyBorder="1" applyAlignment="1" applyProtection="1">
      <alignment horizontal="center" vertical="center" wrapText="1"/>
      <protection locked="0"/>
    </xf>
    <xf numFmtId="0" fontId="51" fillId="0" borderId="12" xfId="53" applyFont="1" applyBorder="1" applyAlignment="1">
      <alignment horizontal="center" vertical="center"/>
    </xf>
    <xf numFmtId="0" fontId="48" fillId="9" borderId="80" xfId="46" applyBorder="1" applyAlignment="1" applyProtection="1">
      <alignment horizontal="left" vertical="center"/>
      <protection locked="0"/>
    </xf>
    <xf numFmtId="0" fontId="52" fillId="0" borderId="57" xfId="53" applyFont="1" applyBorder="1" applyAlignment="1" applyProtection="1">
      <alignment horizontal="center" vertical="center"/>
      <protection locked="0"/>
    </xf>
    <xf numFmtId="0" fontId="48" fillId="9" borderId="80" xfId="46" applyBorder="1"/>
    <xf numFmtId="0" fontId="54" fillId="11" borderId="70" xfId="53" applyFont="1" applyFill="1" applyBorder="1" applyAlignment="1">
      <alignment horizontal="center" vertical="center" wrapText="1"/>
    </xf>
    <xf numFmtId="0" fontId="54" fillId="11" borderId="57" xfId="53" applyFont="1" applyFill="1" applyBorder="1" applyAlignment="1">
      <alignment horizontal="center" vertical="center" wrapText="1"/>
    </xf>
    <xf numFmtId="0" fontId="54" fillId="11" borderId="74" xfId="53" applyFont="1" applyFill="1" applyBorder="1" applyAlignment="1">
      <alignment horizontal="center" vertical="center" wrapText="1"/>
    </xf>
    <xf numFmtId="0" fontId="54" fillId="11" borderId="27" xfId="53" applyFont="1" applyFill="1" applyBorder="1" applyAlignment="1">
      <alignment horizontal="center" vertical="center" wrapText="1"/>
    </xf>
    <xf numFmtId="0" fontId="55" fillId="11" borderId="27" xfId="53" applyFont="1" applyFill="1" applyBorder="1" applyAlignment="1">
      <alignment horizontal="center" vertical="center" wrapText="1"/>
    </xf>
    <xf numFmtId="0" fontId="54" fillId="7" borderId="1" xfId="53" applyFont="1" applyFill="1" applyBorder="1" applyAlignment="1">
      <alignment horizontal="center" vertical="center" wrapText="1"/>
    </xf>
    <xf numFmtId="0" fontId="54" fillId="7" borderId="2" xfId="53" applyFont="1" applyFill="1" applyBorder="1" applyAlignment="1">
      <alignment horizontal="center" vertical="center" wrapText="1"/>
    </xf>
    <xf numFmtId="0" fontId="55" fillId="7" borderId="18" xfId="53" applyFont="1" applyFill="1" applyBorder="1" applyAlignment="1">
      <alignment horizontal="center" vertical="center" wrapText="1"/>
    </xf>
    <xf numFmtId="1" fontId="56" fillId="0" borderId="79" xfId="53" applyNumberFormat="1" applyFont="1" applyBorder="1" applyAlignment="1" applyProtection="1">
      <alignment horizontal="left" vertical="center"/>
      <protection locked="0"/>
    </xf>
    <xf numFmtId="1" fontId="57" fillId="0" borderId="79" xfId="53" applyNumberFormat="1" applyFont="1" applyBorder="1" applyAlignment="1" applyProtection="1">
      <alignment horizontal="left" vertical="center"/>
      <protection locked="0"/>
    </xf>
    <xf numFmtId="0" fontId="52" fillId="0" borderId="79" xfId="53" applyFont="1" applyBorder="1" applyAlignment="1" applyProtection="1">
      <alignment horizontal="left" vertical="center"/>
      <protection locked="0"/>
    </xf>
    <xf numFmtId="1" fontId="56" fillId="0" borderId="77" xfId="53" applyNumberFormat="1" applyFont="1" applyBorder="1" applyAlignment="1" applyProtection="1">
      <alignment horizontal="left" vertical="center"/>
      <protection locked="0"/>
    </xf>
    <xf numFmtId="1" fontId="57" fillId="0" borderId="77" xfId="53" applyNumberFormat="1" applyFont="1" applyBorder="1" applyAlignment="1" applyProtection="1">
      <alignment horizontal="left" vertical="center"/>
      <protection locked="0"/>
    </xf>
    <xf numFmtId="0" fontId="52" fillId="0" borderId="77" xfId="53" applyFont="1" applyBorder="1" applyAlignment="1" applyProtection="1">
      <alignment horizontal="left" vertical="center"/>
      <protection locked="0"/>
    </xf>
    <xf numFmtId="0" fontId="47" fillId="0" borderId="77" xfId="34" applyFont="1" applyFill="1" applyBorder="1" applyAlignment="1" applyProtection="1">
      <alignment vertical="center" wrapText="1"/>
      <protection locked="0"/>
    </xf>
    <xf numFmtId="0" fontId="47" fillId="0" borderId="77" xfId="34" applyFont="1" applyFill="1" applyBorder="1" applyAlignment="1" applyProtection="1">
      <alignment horizontal="center" vertical="center" wrapText="1"/>
      <protection locked="0"/>
    </xf>
    <xf numFmtId="0" fontId="47" fillId="9" borderId="6" xfId="46" applyFont="1" applyBorder="1"/>
    <xf numFmtId="0" fontId="47" fillId="9" borderId="7" xfId="46" applyFont="1" applyBorder="1"/>
    <xf numFmtId="0" fontId="58" fillId="0" borderId="12" xfId="53" applyFont="1" applyBorder="1" applyAlignment="1" applyProtection="1">
      <alignment horizontal="center"/>
      <protection locked="0"/>
    </xf>
    <xf numFmtId="0" fontId="58" fillId="0" borderId="0" xfId="53" applyFont="1" applyAlignment="1" applyProtection="1">
      <alignment horizontal="center"/>
      <protection locked="0"/>
    </xf>
    <xf numFmtId="0" fontId="47" fillId="0" borderId="0" xfId="53" applyFont="1" applyAlignment="1">
      <alignment horizontal="center"/>
    </xf>
    <xf numFmtId="0" fontId="47" fillId="9" borderId="8" xfId="46" applyFont="1" applyBorder="1"/>
    <xf numFmtId="49" fontId="58" fillId="0" borderId="12" xfId="53" applyNumberFormat="1" applyFont="1" applyBorder="1" applyAlignment="1" applyProtection="1">
      <alignment horizontal="center"/>
      <protection locked="0"/>
    </xf>
    <xf numFmtId="49" fontId="58" fillId="0" borderId="0" xfId="53" applyNumberFormat="1" applyFont="1" applyAlignment="1" applyProtection="1">
      <alignment horizontal="center"/>
      <protection locked="0"/>
    </xf>
    <xf numFmtId="0" fontId="47" fillId="0" borderId="0" xfId="53" applyFont="1" applyAlignment="1">
      <alignment horizontal="center" vertical="center"/>
    </xf>
    <xf numFmtId="0" fontId="47" fillId="0" borderId="0" xfId="53" applyFont="1" applyAlignment="1">
      <alignment horizontal="left"/>
    </xf>
    <xf numFmtId="0" fontId="18" fillId="0" borderId="0" xfId="53" applyFont="1"/>
    <xf numFmtId="0" fontId="59" fillId="7" borderId="27" xfId="55" applyFont="1" applyFill="1" applyBorder="1" applyAlignment="1">
      <alignment horizontal="center" vertical="center" wrapText="1"/>
    </xf>
    <xf numFmtId="0" fontId="60" fillId="7" borderId="27" xfId="55" applyFont="1" applyFill="1" applyBorder="1" applyAlignment="1">
      <alignment horizontal="center" vertical="center" wrapText="1"/>
    </xf>
    <xf numFmtId="0" fontId="61" fillId="7" borderId="27" xfId="55" applyFont="1" applyFill="1" applyBorder="1" applyAlignment="1">
      <alignment horizontal="center" vertical="center" wrapText="1"/>
    </xf>
    <xf numFmtId="0" fontId="27" fillId="0" borderId="27" xfId="53" applyFont="1" applyBorder="1" applyAlignment="1">
      <alignment horizontal="center" vertical="center" wrapText="1"/>
    </xf>
    <xf numFmtId="0" fontId="15" fillId="14" borderId="27" xfId="53" applyFont="1" applyFill="1" applyBorder="1" applyAlignment="1">
      <alignment horizontal="center" vertical="center"/>
    </xf>
    <xf numFmtId="0" fontId="62" fillId="10" borderId="27" xfId="55" applyFont="1" applyFill="1" applyBorder="1" applyAlignment="1">
      <alignment vertical="center" wrapText="1"/>
    </xf>
    <xf numFmtId="0" fontId="63" fillId="10" borderId="27" xfId="53" applyFont="1" applyFill="1" applyBorder="1" applyAlignment="1">
      <alignment horizontal="left" vertical="center"/>
    </xf>
    <xf numFmtId="0" fontId="64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/>
    <xf numFmtId="0" fontId="65" fillId="10" borderId="27" xfId="53" applyFont="1" applyFill="1" applyBorder="1" applyAlignment="1">
      <alignment horizontal="center" vertical="center" wrapText="1"/>
    </xf>
    <xf numFmtId="0" fontId="66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left" vertical="center" wrapText="1"/>
    </xf>
    <xf numFmtId="0" fontId="67" fillId="0" borderId="27" xfId="55" applyFont="1" applyBorder="1" applyAlignment="1">
      <alignment horizontal="center" vertical="center"/>
    </xf>
    <xf numFmtId="0" fontId="18" fillId="0" borderId="27" xfId="53" applyFont="1" applyBorder="1" applyAlignment="1">
      <alignment horizontal="left" vertical="center" wrapText="1"/>
    </xf>
    <xf numFmtId="9" fontId="27" fillId="0" borderId="27" xfId="53" applyNumberFormat="1" applyFont="1" applyBorder="1" applyAlignment="1">
      <alignment horizontal="center" vertical="center" wrapText="1"/>
    </xf>
    <xf numFmtId="0" fontId="66" fillId="10" borderId="27" xfId="55" applyFont="1" applyFill="1" applyBorder="1" applyAlignment="1">
      <alignment horizontal="center" vertical="center"/>
    </xf>
    <xf numFmtId="0" fontId="68" fillId="10" borderId="27" xfId="53" applyFont="1" applyFill="1" applyBorder="1" applyAlignment="1">
      <alignment horizontal="left" vertical="center" wrapText="1"/>
    </xf>
    <xf numFmtId="0" fontId="67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 applyAlignment="1">
      <alignment horizontal="left" vertical="center" wrapText="1"/>
    </xf>
    <xf numFmtId="9" fontId="27" fillId="10" borderId="27" xfId="53" applyNumberFormat="1" applyFont="1" applyFill="1" applyBorder="1" applyAlignment="1">
      <alignment horizontal="center" vertical="center" wrapText="1"/>
    </xf>
    <xf numFmtId="0" fontId="50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8" fillId="0" borderId="27" xfId="0" applyFont="1" applyBorder="1"/>
    <xf numFmtId="0" fontId="18" fillId="0" borderId="27" xfId="0" applyFont="1" applyBorder="1" applyAlignment="1">
      <alignment horizontal="center" vertical="center"/>
    </xf>
    <xf numFmtId="0" fontId="18" fillId="0" borderId="18" xfId="53" applyFont="1" applyBorder="1" applyAlignment="1">
      <alignment horizontal="left" vertical="center" wrapText="1"/>
    </xf>
    <xf numFmtId="0" fontId="18" fillId="0" borderId="27" xfId="0" applyFont="1" applyBorder="1" applyAlignment="1">
      <alignment wrapText="1"/>
    </xf>
    <xf numFmtId="0" fontId="18" fillId="0" borderId="27" xfId="0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0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vertical="center"/>
    </xf>
    <xf numFmtId="0" fontId="69" fillId="0" borderId="27" xfId="55" applyFont="1" applyBorder="1" applyAlignment="1" applyProtection="1">
      <alignment vertical="center" wrapText="1"/>
      <protection hidden="1"/>
    </xf>
    <xf numFmtId="0" fontId="50" fillId="0" borderId="27" xfId="55" applyFont="1" applyBorder="1" applyAlignment="1" applyProtection="1">
      <alignment horizontal="center" vertical="center" wrapText="1"/>
      <protection hidden="1"/>
    </xf>
    <xf numFmtId="0" fontId="70" fillId="0" borderId="0" xfId="0" applyFont="1" applyAlignment="1" applyProtection="1">
      <alignment horizontal="center"/>
      <protection hidden="1"/>
    </xf>
    <xf numFmtId="0" fontId="71" fillId="0" borderId="0" xfId="0" applyFont="1" applyAlignment="1" applyProtection="1">
      <alignment horizontal="center"/>
      <protection hidden="1"/>
    </xf>
    <xf numFmtId="0" fontId="72" fillId="0" borderId="0" xfId="0" applyFont="1" applyAlignment="1" applyProtection="1">
      <alignment horizontal="center"/>
      <protection hidden="1"/>
    </xf>
    <xf numFmtId="0" fontId="5" fillId="0" borderId="76" xfId="0" applyFont="1" applyBorder="1" applyAlignment="1" applyProtection="1">
      <alignment horizontal="center"/>
      <protection hidden="1"/>
    </xf>
    <xf numFmtId="0" fontId="73" fillId="0" borderId="81" xfId="54" applyFont="1" applyBorder="1" applyAlignment="1" applyProtection="1">
      <alignment horizontal="center"/>
      <protection hidden="1"/>
    </xf>
    <xf numFmtId="0" fontId="74" fillId="0" borderId="0" xfId="54" applyFont="1" applyAlignment="1" applyProtection="1">
      <alignment horizontal="center"/>
      <protection hidden="1"/>
    </xf>
    <xf numFmtId="0" fontId="75" fillId="7" borderId="1" xfId="54" applyFont="1" applyFill="1" applyBorder="1" applyAlignment="1">
      <alignment horizontal="center" vertical="center"/>
    </xf>
    <xf numFmtId="0" fontId="75" fillId="7" borderId="2" xfId="54" applyFont="1" applyFill="1" applyBorder="1" applyAlignment="1">
      <alignment horizontal="center" vertical="center"/>
    </xf>
    <xf numFmtId="0" fontId="75" fillId="7" borderId="18" xfId="54" applyFont="1" applyFill="1" applyBorder="1" applyAlignment="1">
      <alignment horizontal="center" vertical="center"/>
    </xf>
    <xf numFmtId="9" fontId="76" fillId="7" borderId="27" xfId="54" applyNumberFormat="1" applyFont="1" applyFill="1" applyBorder="1" applyAlignment="1">
      <alignment horizontal="center" vertical="center"/>
    </xf>
    <xf numFmtId="0" fontId="77" fillId="7" borderId="27" xfId="54" applyFont="1" applyFill="1" applyBorder="1" applyAlignment="1" applyProtection="1">
      <alignment horizontal="center" vertical="center"/>
      <protection locked="0"/>
    </xf>
    <xf numFmtId="9" fontId="78" fillId="7" borderId="27" xfId="54" applyNumberFormat="1" applyFont="1" applyFill="1" applyBorder="1" applyAlignment="1">
      <alignment horizontal="center" vertical="center"/>
    </xf>
    <xf numFmtId="0" fontId="75" fillId="7" borderId="27" xfId="54" applyFont="1" applyFill="1" applyBorder="1" applyAlignment="1">
      <alignment horizontal="center" vertical="center"/>
    </xf>
    <xf numFmtId="0" fontId="30" fillId="0" borderId="27" xfId="54" applyFont="1" applyBorder="1" applyAlignment="1" applyProtection="1">
      <alignment horizontal="center" vertical="center"/>
      <protection locked="0"/>
    </xf>
    <xf numFmtId="178" fontId="9" fillId="7" borderId="27" xfId="54" applyNumberFormat="1" applyFont="1" applyFill="1" applyBorder="1" applyAlignment="1">
      <alignment horizontal="center" vertical="center"/>
    </xf>
    <xf numFmtId="0" fontId="79" fillId="9" borderId="27" xfId="0" applyFont="1" applyFill="1" applyBorder="1" applyAlignment="1">
      <alignment horizontal="center" vertical="center"/>
    </xf>
    <xf numFmtId="0" fontId="9" fillId="9" borderId="27" xfId="0" applyFont="1" applyFill="1" applyBorder="1"/>
    <xf numFmtId="178" fontId="9" fillId="9" borderId="27" xfId="54" applyNumberFormat="1" applyFont="1" applyFill="1" applyBorder="1" applyAlignment="1">
      <alignment horizontal="center" vertical="center"/>
    </xf>
    <xf numFmtId="178" fontId="80" fillId="9" borderId="27" xfId="54" applyNumberFormat="1" applyFont="1" applyFill="1" applyBorder="1" applyAlignment="1">
      <alignment horizontal="center" vertical="center"/>
    </xf>
    <xf numFmtId="1" fontId="81" fillId="7" borderId="27" xfId="54" applyNumberFormat="1" applyFont="1" applyFill="1" applyBorder="1" applyAlignment="1">
      <alignment horizontal="center" vertical="center"/>
    </xf>
    <xf numFmtId="179" fontId="82" fillId="7" borderId="27" xfId="54" applyNumberFormat="1" applyFont="1" applyFill="1" applyBorder="1" applyAlignment="1">
      <alignment horizontal="center" vertical="center"/>
    </xf>
    <xf numFmtId="1" fontId="83" fillId="7" borderId="27" xfId="54" applyNumberFormat="1" applyFont="1" applyFill="1" applyBorder="1" applyAlignment="1">
      <alignment horizontal="center" vertical="center"/>
    </xf>
    <xf numFmtId="177" fontId="84" fillId="7" borderId="27" xfId="54" applyNumberFormat="1" applyFont="1" applyFill="1" applyBorder="1" applyAlignment="1">
      <alignment horizontal="center" vertical="center"/>
    </xf>
    <xf numFmtId="1" fontId="83" fillId="9" borderId="27" xfId="54" applyNumberFormat="1" applyFont="1" applyFill="1" applyBorder="1" applyAlignment="1">
      <alignment horizontal="center" vertical="center"/>
    </xf>
    <xf numFmtId="177" fontId="84" fillId="9" borderId="27" xfId="54" applyNumberFormat="1" applyFont="1" applyFill="1" applyBorder="1" applyAlignment="1">
      <alignment horizontal="center" vertical="center"/>
    </xf>
    <xf numFmtId="178" fontId="80" fillId="9" borderId="26" xfId="54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24" fillId="0" borderId="27" xfId="0" applyFont="1" applyBorder="1" applyProtection="1">
      <protection locked="0"/>
    </xf>
    <xf numFmtId="0" fontId="30" fillId="0" borderId="0" xfId="54" applyFont="1" applyAlignment="1" applyProtection="1">
      <alignment horizontal="center" vertical="center"/>
      <protection locked="0"/>
    </xf>
    <xf numFmtId="178" fontId="85" fillId="0" borderId="50" xfId="54" applyNumberFormat="1" applyFont="1" applyBorder="1" applyAlignment="1">
      <alignment horizontal="center" vertical="center"/>
    </xf>
    <xf numFmtId="178" fontId="86" fillId="0" borderId="44" xfId="54" applyNumberFormat="1" applyFont="1" applyBorder="1" applyAlignment="1">
      <alignment horizontal="center" vertical="center"/>
    </xf>
    <xf numFmtId="0" fontId="87" fillId="15" borderId="60" xfId="0" applyFont="1" applyFill="1" applyBorder="1" applyAlignment="1">
      <alignment horizontal="center" vertical="center"/>
    </xf>
    <xf numFmtId="0" fontId="87" fillId="15" borderId="61" xfId="0" applyFont="1" applyFill="1" applyBorder="1" applyAlignment="1">
      <alignment horizontal="center" vertical="center"/>
    </xf>
    <xf numFmtId="0" fontId="87" fillId="15" borderId="64" xfId="0" applyFont="1" applyFill="1" applyBorder="1" applyAlignment="1">
      <alignment horizontal="center" vertical="center"/>
    </xf>
    <xf numFmtId="178" fontId="87" fillId="15" borderId="58" xfId="54" applyNumberFormat="1" applyFont="1" applyFill="1" applyBorder="1" applyAlignment="1">
      <alignment horizontal="center" vertical="center"/>
    </xf>
    <xf numFmtId="178" fontId="87" fillId="15" borderId="59" xfId="54" applyNumberFormat="1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7" fillId="15" borderId="7" xfId="0" applyFont="1" applyFill="1" applyBorder="1" applyAlignment="1">
      <alignment horizontal="center" vertical="center"/>
    </xf>
    <xf numFmtId="0" fontId="87" fillId="15" borderId="8" xfId="0" applyFont="1" applyFill="1" applyBorder="1" applyAlignment="1">
      <alignment horizontal="center" vertical="center"/>
    </xf>
    <xf numFmtId="0" fontId="87" fillId="15" borderId="33" xfId="0" applyFont="1" applyFill="1" applyBorder="1" applyAlignment="1">
      <alignment horizontal="center"/>
    </xf>
    <xf numFmtId="0" fontId="87" fillId="15" borderId="35" xfId="0" applyFont="1" applyFill="1" applyBorder="1" applyAlignment="1">
      <alignment horizontal="center"/>
    </xf>
    <xf numFmtId="1" fontId="88" fillId="15" borderId="45" xfId="54" applyNumberFormat="1" applyFont="1" applyFill="1" applyBorder="1" applyAlignment="1">
      <alignment horizontal="center" vertical="center"/>
    </xf>
    <xf numFmtId="1" fontId="88" fillId="15" borderId="40" xfId="54" applyNumberFormat="1" applyFont="1" applyFill="1" applyBorder="1" applyAlignment="1">
      <alignment horizontal="center" vertical="center"/>
    </xf>
    <xf numFmtId="1" fontId="88" fillId="15" borderId="46" xfId="54" applyNumberFormat="1" applyFont="1" applyFill="1" applyBorder="1" applyAlignment="1">
      <alignment horizontal="center" vertical="center"/>
    </xf>
    <xf numFmtId="1" fontId="89" fillId="0" borderId="44" xfId="54" applyNumberFormat="1" applyFont="1" applyBorder="1" applyAlignment="1">
      <alignment horizontal="center" vertical="center"/>
    </xf>
    <xf numFmtId="177" fontId="90" fillId="0" borderId="51" xfId="54" applyNumberFormat="1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178" fontId="92" fillId="15" borderId="58" xfId="54" applyNumberFormat="1" applyFont="1" applyFill="1" applyBorder="1" applyAlignment="1">
      <alignment horizontal="center" vertical="center"/>
    </xf>
    <xf numFmtId="178" fontId="92" fillId="15" borderId="59" xfId="54" applyNumberFormat="1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15" borderId="33" xfId="0" applyFont="1" applyFill="1" applyBorder="1" applyAlignment="1">
      <alignment horizontal="center"/>
    </xf>
    <xf numFmtId="0" fontId="94" fillId="15" borderId="35" xfId="0" applyFont="1" applyFill="1" applyBorder="1" applyAlignment="1">
      <alignment horizontal="center"/>
    </xf>
    <xf numFmtId="0" fontId="0" fillId="0" borderId="12" xfId="0" applyBorder="1"/>
    <xf numFmtId="0" fontId="0" fillId="0" borderId="57" xfId="0" applyBorder="1" applyAlignment="1">
      <alignment horizontal="center"/>
    </xf>
    <xf numFmtId="0" fontId="95" fillId="15" borderId="6" xfId="54" applyFont="1" applyFill="1" applyBorder="1" applyAlignment="1">
      <alignment horizontal="center" vertical="center" wrapText="1"/>
    </xf>
    <xf numFmtId="0" fontId="95" fillId="15" borderId="8" xfId="54" applyFont="1" applyFill="1" applyBorder="1" applyAlignment="1">
      <alignment horizontal="center" vertical="center" wrapText="1"/>
    </xf>
    <xf numFmtId="2" fontId="96" fillId="0" borderId="0" xfId="0" applyNumberFormat="1" applyFont="1" applyAlignment="1">
      <alignment horizontal="center"/>
    </xf>
    <xf numFmtId="0" fontId="48" fillId="0" borderId="0" xfId="49" applyAlignment="1">
      <alignment vertical="distributed"/>
    </xf>
    <xf numFmtId="0" fontId="48" fillId="0" borderId="0" xfId="49"/>
    <xf numFmtId="0" fontId="97" fillId="0" borderId="0" xfId="49" applyFont="1"/>
    <xf numFmtId="0" fontId="98" fillId="0" borderId="0" xfId="49" applyFont="1"/>
    <xf numFmtId="0" fontId="98" fillId="0" borderId="0" xfId="49" applyFont="1" applyAlignment="1">
      <alignment horizontal="left"/>
    </xf>
    <xf numFmtId="0" fontId="99" fillId="0" borderId="0" xfId="49" applyFont="1"/>
    <xf numFmtId="0" fontId="100" fillId="0" borderId="0" xfId="49" applyFont="1" applyAlignment="1">
      <alignment horizontal="left" vertical="center" wrapText="1"/>
    </xf>
    <xf numFmtId="0" fontId="48" fillId="0" borderId="0" xfId="49" applyAlignment="1">
      <alignment horizontal="left" vertical="center" wrapText="1"/>
    </xf>
    <xf numFmtId="0" fontId="48" fillId="0" borderId="0" xfId="49" applyFont="1" applyAlignment="1">
      <alignment horizontal="left" vertical="center" wrapText="1"/>
    </xf>
    <xf numFmtId="0" fontId="101" fillId="0" borderId="0" xfId="49" applyFont="1" applyAlignment="1">
      <alignment horizontal="left" vertical="center" wrapText="1"/>
    </xf>
    <xf numFmtId="0" fontId="102" fillId="0" borderId="0" xfId="49" applyFont="1" applyAlignment="1">
      <alignment vertical="justify" wrapText="1"/>
    </xf>
    <xf numFmtId="0" fontId="102" fillId="0" borderId="0" xfId="49" applyFont="1" applyAlignment="1">
      <alignment horizontal="justify"/>
    </xf>
    <xf numFmtId="0" fontId="100" fillId="0" borderId="0" xfId="49" applyFont="1"/>
    <xf numFmtId="0" fontId="103" fillId="0" borderId="0" xfId="49" applyFont="1" applyAlignment="1">
      <alignment horizontal="left" vertical="center" wrapText="1"/>
    </xf>
    <xf numFmtId="0" fontId="102" fillId="0" borderId="0" xfId="49" applyFont="1"/>
    <xf numFmtId="0" fontId="102" fillId="0" borderId="0" xfId="49" applyFont="1" applyAlignment="1">
      <alignment vertical="distributed" wrapText="1"/>
    </xf>
    <xf numFmtId="0" fontId="48" fillId="0" borderId="0" xfId="49" applyAlignment="1">
      <alignment vertical="justify" wrapText="1"/>
    </xf>
    <xf numFmtId="0" fontId="104" fillId="0" borderId="0" xfId="49" applyFont="1" applyAlignment="1">
      <alignment vertical="distributed" wrapText="1"/>
    </xf>
    <xf numFmtId="0" fontId="97" fillId="0" borderId="0" xfId="49" applyFont="1" applyAlignment="1">
      <alignment horizontal="left" vertical="center" wrapText="1"/>
    </xf>
    <xf numFmtId="0" fontId="105" fillId="0" borderId="0" xfId="49" applyFont="1" applyAlignment="1">
      <alignment horizontal="left" vertical="center" wrapText="1"/>
    </xf>
    <xf numFmtId="0" fontId="106" fillId="0" borderId="0" xfId="49" applyFont="1" applyAlignment="1">
      <alignment horizontal="left" vertical="center" wrapText="1"/>
    </xf>
    <xf numFmtId="0" fontId="0" fillId="16" borderId="0" xfId="51" applyFill="1" applyProtection="1">
      <protection locked="0" hidden="1"/>
    </xf>
    <xf numFmtId="0" fontId="0" fillId="16" borderId="77" xfId="51" applyFill="1" applyBorder="1" applyProtection="1">
      <protection locked="0" hidden="1"/>
    </xf>
    <xf numFmtId="0" fontId="107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0" xfId="53" applyFill="1" applyProtection="1">
      <protection locked="0" hidden="1"/>
    </xf>
    <xf numFmtId="0" fontId="108" fillId="16" borderId="0" xfId="51" applyFont="1" applyFill="1" applyAlignment="1" applyProtection="1">
      <alignment horizontal="center" vertical="center" wrapText="1"/>
      <protection locked="0" hidden="1"/>
    </xf>
    <xf numFmtId="0" fontId="109" fillId="5" borderId="0" xfId="51" applyFont="1" applyFill="1" applyAlignment="1" applyProtection="1">
      <alignment horizontal="center" vertical="center" wrapText="1"/>
      <protection locked="0" hidden="1"/>
    </xf>
    <xf numFmtId="0" fontId="110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77" xfId="53" applyFill="1" applyBorder="1" applyProtection="1">
      <protection locked="0" hidden="1"/>
    </xf>
    <xf numFmtId="0" fontId="111" fillId="16" borderId="0" xfId="51" applyFont="1" applyFill="1" applyAlignment="1" applyProtection="1">
      <alignment horizontal="center" vertical="center"/>
      <protection locked="0" hidden="1"/>
    </xf>
    <xf numFmtId="0" fontId="112" fillId="16" borderId="77" xfId="6" applyFont="1" applyFill="1" applyBorder="1" applyAlignment="1" applyProtection="1">
      <alignment vertical="center"/>
      <protection locked="0" hidden="1"/>
    </xf>
    <xf numFmtId="0" fontId="110" fillId="16" borderId="77" xfId="6" applyFont="1" applyFill="1" applyBorder="1" applyAlignment="1" applyProtection="1">
      <alignment vertical="center"/>
      <protection locked="0" hidden="1"/>
    </xf>
    <xf numFmtId="0" fontId="113" fillId="16" borderId="0" xfId="6" applyFont="1" applyFill="1" applyBorder="1" applyAlignment="1" applyProtection="1">
      <alignment vertical="center"/>
      <protection locked="0" hidden="1"/>
    </xf>
    <xf numFmtId="0" fontId="111" fillId="16" borderId="0" xfId="51" applyFont="1" applyFill="1" applyAlignment="1" applyProtection="1">
      <alignment vertical="center"/>
      <protection locked="0" hidden="1"/>
    </xf>
    <xf numFmtId="0" fontId="114" fillId="16" borderId="0" xfId="53" applyFont="1" applyFill="1" applyAlignment="1" applyProtection="1">
      <alignment horizontal="center" vertical="center"/>
      <protection locked="0" hidden="1"/>
    </xf>
    <xf numFmtId="0" fontId="115" fillId="16" borderId="0" xfId="53" applyFont="1" applyFill="1" applyAlignment="1" applyProtection="1">
      <alignment horizontal="center" vertical="center"/>
      <protection locked="0" hidden="1"/>
    </xf>
    <xf numFmtId="0" fontId="116" fillId="16" borderId="0" xfId="6" applyFont="1" applyFill="1" applyBorder="1" applyAlignment="1" applyProtection="1">
      <alignment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/>
      <protection locked="0" hidden="1"/>
    </xf>
    <xf numFmtId="0" fontId="118" fillId="16" borderId="0" xfId="6" applyFont="1" applyFill="1" applyBorder="1" applyAlignment="1" applyProtection="1">
      <alignment horizontal="left" vertical="center"/>
      <protection locked="0" hidden="1"/>
    </xf>
    <xf numFmtId="0" fontId="5" fillId="16" borderId="0" xfId="51" applyFont="1" applyFill="1" applyProtection="1">
      <protection locked="0" hidden="1"/>
    </xf>
    <xf numFmtId="0" fontId="111" fillId="16" borderId="0" xfId="51" applyFont="1" applyFill="1" applyAlignment="1" applyProtection="1">
      <alignment horizontal="center" vertical="center" textRotation="90"/>
      <protection locked="0" hidden="1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3" xfId="51"/>
    <cellStyle name="Normal 3" xfId="52"/>
    <cellStyle name="Normal 4" xfId="53"/>
    <cellStyle name="Normal_Sheet1" xfId="54"/>
    <cellStyle name="Normal_Sheet1 2" xfId="55"/>
  </cellStyles>
  <dxfs count="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7" tint="0.599963377788629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CC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333399"/>
      <rgbColor rgb="003333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66"/>
      <color rgb="0000FF00"/>
      <color rgb="000000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9.xml"/><Relationship Id="rId20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7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AIN MENU'!A1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MAIN MENU'!A1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hyperlink" Target="#'MAIN MENU'!A1"/><Relationship Id="rId2" Type="http://schemas.openxmlformats.org/officeDocument/2006/relationships/image" Target="../media/image11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7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195942</xdr:colOff>
      <xdr:row>1</xdr:row>
      <xdr:rowOff>302733</xdr:rowOff>
    </xdr:from>
    <xdr:ext cx="2430237" cy="2365247"/>
    <xdr:pic>
      <xdr:nvPicPr>
        <xdr:cNvPr id="2" name="Picture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0420" y="748030"/>
          <a:ext cx="2430145" cy="2365375"/>
        </a:xfrm>
        <a:prstGeom prst="rect">
          <a:avLst/>
        </a:prstGeom>
      </xdr:spPr>
    </xdr:pic>
    <xdr:clientData/>
  </xdr:oneCellAnchor>
  <xdr:oneCellAnchor>
    <xdr:from>
      <xdr:col>11</xdr:col>
      <xdr:colOff>206375</xdr:colOff>
      <xdr:row>1</xdr:row>
      <xdr:rowOff>337910</xdr:rowOff>
    </xdr:from>
    <xdr:ext cx="5683249" cy="666750"/>
    <xdr:sp>
      <xdr:nvSpPr>
        <xdr:cNvPr id="3" name="Rectangle 2"/>
        <xdr:cNvSpPr/>
      </xdr:nvSpPr>
      <xdr:spPr>
        <a:xfrm>
          <a:off x="6279515" y="783590"/>
          <a:ext cx="5682615" cy="666750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>
              <a:gd name="adj" fmla="val 49410"/>
            </a:avLst>
          </a:prstTxWarp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80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Department of Education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r>
            <a:rPr lang="en-US" sz="54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DepEd Complex,  Meralco Avenue, Pasig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304800" cy="301625"/>
    <xdr:sp>
      <xdr:nvSpPr>
        <xdr:cNvPr id="4" name="AutoShape 1" descr="data:image/jpeg;base64,/9j/4AAQSkZJRgABAQAAAQABAAD/2wCEAAkGBhEQERUUExQWFBQQFxgYFRgYFRYVGBkbGx0WGRUaGBYaHCYfGBklGxUWIC8gLycpLDgsFx4xNTAqNSYrLDUBCQoKDgwOGQ8PGi8iHCU1NS82KSk1MC0rNSwpLjYpNS8xKiksKSouNTEpKSwsNDUsMC4sLy0pLDU1LDU1NCwpLP/AABEIAGYAZgMBIgACEQEDEQH/xAAcAAEAAgIDAQAAAAAAAAAAAAAABQYDBAECBwj/xAA9EAABAwIDBAcFBAoDAAAAAAABAAIDBBEFEiEGMUFREyIyYXGBoRRCUpGxI2JykgcVJDNDU7LB0fAWgqL/xAAaAQEBAQADAQAAAAAAAAAAAAAAAwIBBQYE/8QAIBEBAAICAQUBAQAAAAAAAAAAAAECAxEhBBIxQUIiE//aAAwDAQACEQMRAD8A9xREQEREBERAREQERYzO0EAuFzuFxf5IMiIiAiIgIiICIiAuksoaCSbALrU1LY2Oe82bG0uceQAuT8gq7gm1sVe0zZXQwwuPWlLWhxFrOGpAaLnfrcHTRBLyV0ruwyw5u3/lH+VhdHO7e8jwACwu2vpfdc6TviikkHza0hI9sKQ9qQxX/msfF6vACDHXU3Rsc+R5ytFzmcQPPgAoeHbXCqQX6YSSHeWNc+x5Cw0C6fpNxZopmMBDhMeBBBHlvGi8qqZxlytAGbTT1QfQmD4tHVQsmjvklFxcWOhIII53BW4qd+iaJzcNZfsuklLOHVzn6uDj5q4oCIiAiIgIix1E7Y2Oe42awFzjyAFyfkEFc28Mk0PskFjLV6Hk2MayPdybw8TZV2GmpMPDIQHVtQwXDdC1h11Deywb9Tr4rfxLEpIYc4H7XiJFr/w2a5G/hY25PNxdzssmCYG2JulyXauce048SSqUpvmfDFra4jyxtxPEn7vZ4RwbZ0hHndo9F2dimINH2kVPUt4gB0brcbXLgfCw8VJzQWGijX11uK3qnqGN2VjFMLpay4hDqadtz0LtBfj1d2vMKiT0crJeicLPvlA7zoPqrRjcsz6lzmsfZpGRwY42sALjTcpciOdsFa9vWpJWCoHc1wuT4XB8FK1dKVnb07BsPFPTxRN3RMa35ABbi4a8EXGoK5WWhERBiqalsbS9xs1upKjv+QX7EEzr7jkIHzOiY+M3Qx8JJW37w27j9AtmWc3OqDW/WNSezTW73yNHoLqL2hlqnQ5HiJrJ5IonWLi60j2MNje24ngtvEdoaan0mmYwngXdb8o19FW8b26onsAZIS5kkUg6jgDkka7eRyCDZxBvS4m4HdBE0N7i4m/oxqssVG228qs4o8Q4kXk9SoiBB4XYSTr4PHqrHR17HjquB8CCr/EJfUsppGW3X81pCiiuTkb8ltzVA3BYY9briCWtIxvwN+SrUcA9qq4QAGTwh9uF7OaT6BW+QCyp8NSPaayb3YIRHf71nOI9QuLTw5rHLY2fkjNNEftGOyAFzJCLkaE2NxwVlwfEXCQRueZGyAmNxFnXb2mnvtqqrhEeSmiB35AT4nU/VSFHPboz/Lmb8nXBUlF3REQRGMH7el/G/wDpUbjle6OGZzTZzGPI7iAbFSO0Byup3fDKB+YEKv7Qv+yqB9yT+lyDx2ScuJc4kudqSTck95XXMsAeuc6D1TAav9aUQjzAVdHbJf3gB1Se4i7T59yhJnSNdmZmjkjPWbuc08iOI79xCplJjctI8TROyvYR5jiDzC9FoNtcNxRo9p/ZqkCwkBy/+txbfgbhUpft49MWrvlbY57gHmFkM9mOPKyrslLVs/dTQzt4EgA+djb0WOVlUWkTVEUDD2soBd5En+y1Nqs9stzGNonACKIZppNGNGv/AGdyaN6hMWjMEApIh0sjj0tSQd+tyL8zawHILJSYnTxvENIbyzmxqJb277E9o8gLBT2J01JQUhLnF0jze51kmkPL/bAKVp2pEaQ9LizJmBzPAjcWkcCOC2qKa9x9+P6qsw00rM1Q4A9J+8Y33B7pt73eVP7O/aPZbUPkZ8hqVDFnx5d9k7UtjtWImXpyIiswj8cozNCWt7Qs5viNQqziDXPa4SU8gLmkEtNxqLeCupbdYX090HgdXsu1u4TM/EwP9WXULVYNKOy9h8QWn1X0RU4bfeAVFVWzrHb2A+SD56noZxvaSO4gj0WlJGRwsfCy96qth4Xfwx5aeo1UPV/ozjduzDzJ+t0GSkwyF0bD0YF2Nva7b6D4SFuQ4NB0U1omlzWFzSRmcLa6E3Kzw4XNG1rcuYNAG+x0WWnL43XdG6xBDtL6HegqNUxsjcp8iNCDwI5LHBK50odUvMhADI3nczlcd/NT7sCjJ6nSnkMi2qXZEu3ssD8ep/Ko5sX9aTTflTHfstFtI1jyx3+2I/uFKbIQtZXNa3sSRvka34HAta63cQ4pJsjUx2bF0c0Y7PSOcxze64BzNVg2c2cdAXSSOD5nixIFmsaNzWDlzPFdJ0PQZunzTO/y+/Nlx2px7WVF1aEXoXWOyIiAuC1EQdTEOS4NO3kuEQceyt5J7K1cogeztXYQjkiIOwaFyiICIiD/2Q=="/>
        <xdr:cNvSpPr>
          <a:spLocks noChangeAspect="1" noChangeArrowheads="1"/>
        </xdr:cNvSpPr>
      </xdr:nvSpPr>
      <xdr:spPr>
        <a:xfrm>
          <a:off x="7604760" y="1922526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403905</xdr:colOff>
      <xdr:row>2</xdr:row>
      <xdr:rowOff>47623</xdr:rowOff>
    </xdr:from>
    <xdr:ext cx="2381024" cy="1734911"/>
    <xdr:pic>
      <xdr:nvPicPr>
        <xdr:cNvPr id="5" name="Picture 4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6180" y="938530"/>
          <a:ext cx="2380615" cy="1735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15</xdr:col>
      <xdr:colOff>111126</xdr:colOff>
      <xdr:row>10</xdr:row>
      <xdr:rowOff>50403</xdr:rowOff>
    </xdr:from>
    <xdr:to>
      <xdr:col>15</xdr:col>
      <xdr:colOff>467519</xdr:colOff>
      <xdr:row>10</xdr:row>
      <xdr:rowOff>272653</xdr:rowOff>
    </xdr:to>
    <xdr:grpSp>
      <xdr:nvGrpSpPr>
        <xdr:cNvPr id="6" name="Group 5"/>
        <xdr:cNvGrpSpPr/>
      </xdr:nvGrpSpPr>
      <xdr:grpSpPr>
        <a:xfrm>
          <a:off x="8226425" y="5589905"/>
          <a:ext cx="356235" cy="22225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7" name="Chevron 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8" name="Chevron 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116682</xdr:colOff>
      <xdr:row>11</xdr:row>
      <xdr:rowOff>97631</xdr:rowOff>
    </xdr:from>
    <xdr:to>
      <xdr:col>15</xdr:col>
      <xdr:colOff>473075</xdr:colOff>
      <xdr:row>11</xdr:row>
      <xdr:rowOff>335756</xdr:rowOff>
    </xdr:to>
    <xdr:grpSp>
      <xdr:nvGrpSpPr>
        <xdr:cNvPr id="9" name="Group 8"/>
        <xdr:cNvGrpSpPr/>
      </xdr:nvGrpSpPr>
      <xdr:grpSpPr>
        <a:xfrm>
          <a:off x="8231505" y="6033135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0" name="Chevron 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1" name="Chevron 1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122635</xdr:colOff>
      <xdr:row>12</xdr:row>
      <xdr:rowOff>96442</xdr:rowOff>
    </xdr:from>
    <xdr:to>
      <xdr:col>15</xdr:col>
      <xdr:colOff>479028</xdr:colOff>
      <xdr:row>12</xdr:row>
      <xdr:rowOff>334567</xdr:rowOff>
    </xdr:to>
    <xdr:grpSp>
      <xdr:nvGrpSpPr>
        <xdr:cNvPr id="12" name="Group 11"/>
        <xdr:cNvGrpSpPr/>
      </xdr:nvGrpSpPr>
      <xdr:grpSpPr>
        <a:xfrm>
          <a:off x="8237855" y="647763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3" name="Chevron 1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4" name="Chevron 1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95249</xdr:colOff>
      <xdr:row>10</xdr:row>
      <xdr:rowOff>81643</xdr:rowOff>
    </xdr:from>
    <xdr:to>
      <xdr:col>7</xdr:col>
      <xdr:colOff>451642</xdr:colOff>
      <xdr:row>10</xdr:row>
      <xdr:rowOff>319768</xdr:rowOff>
    </xdr:to>
    <xdr:grpSp>
      <xdr:nvGrpSpPr>
        <xdr:cNvPr id="36" name="Group 35"/>
        <xdr:cNvGrpSpPr/>
      </xdr:nvGrpSpPr>
      <xdr:grpSpPr>
        <a:xfrm>
          <a:off x="4125595" y="5621020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37" name="Chevron 3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38" name="Chevron 3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100805</xdr:colOff>
      <xdr:row>11</xdr:row>
      <xdr:rowOff>81246</xdr:rowOff>
    </xdr:from>
    <xdr:to>
      <xdr:col>7</xdr:col>
      <xdr:colOff>457198</xdr:colOff>
      <xdr:row>11</xdr:row>
      <xdr:rowOff>319371</xdr:rowOff>
    </xdr:to>
    <xdr:grpSp>
      <xdr:nvGrpSpPr>
        <xdr:cNvPr id="39" name="Group 38"/>
        <xdr:cNvGrpSpPr/>
      </xdr:nvGrpSpPr>
      <xdr:grpSpPr>
        <a:xfrm>
          <a:off x="4131310" y="601662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0" name="Chevron 3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1" name="Chevron 4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204107</xdr:colOff>
      <xdr:row>10</xdr:row>
      <xdr:rowOff>95250</xdr:rowOff>
    </xdr:from>
    <xdr:to>
      <xdr:col>1</xdr:col>
      <xdr:colOff>560500</xdr:colOff>
      <xdr:row>11</xdr:row>
      <xdr:rowOff>0</xdr:rowOff>
    </xdr:to>
    <xdr:grpSp>
      <xdr:nvGrpSpPr>
        <xdr:cNvPr id="42" name="Group 41"/>
        <xdr:cNvGrpSpPr/>
      </xdr:nvGrpSpPr>
      <xdr:grpSpPr>
        <a:xfrm>
          <a:off x="828675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3" name="Chevron 4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4" name="Chevron 4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10</xdr:row>
      <xdr:rowOff>95251</xdr:rowOff>
    </xdr:from>
    <xdr:to>
      <xdr:col>23</xdr:col>
      <xdr:colOff>451643</xdr:colOff>
      <xdr:row>11</xdr:row>
      <xdr:rowOff>1</xdr:rowOff>
    </xdr:to>
    <xdr:grpSp>
      <xdr:nvGrpSpPr>
        <xdr:cNvPr id="45" name="Group 44"/>
        <xdr:cNvGrpSpPr/>
      </xdr:nvGrpSpPr>
      <xdr:grpSpPr>
        <a:xfrm>
          <a:off x="12294870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6" name="Chevron 45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7" name="Chevron 46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100806</xdr:colOff>
      <xdr:row>11</xdr:row>
      <xdr:rowOff>94854</xdr:rowOff>
    </xdr:from>
    <xdr:to>
      <xdr:col>23</xdr:col>
      <xdr:colOff>457199</xdr:colOff>
      <xdr:row>11</xdr:row>
      <xdr:rowOff>332979</xdr:rowOff>
    </xdr:to>
    <xdr:grpSp>
      <xdr:nvGrpSpPr>
        <xdr:cNvPr id="48" name="Group 47"/>
        <xdr:cNvGrpSpPr/>
      </xdr:nvGrpSpPr>
      <xdr:grpSpPr>
        <a:xfrm>
          <a:off x="12299950" y="603059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9" name="Chevron 48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0" name="Chevron 49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12</xdr:row>
      <xdr:rowOff>81643</xdr:rowOff>
    </xdr:from>
    <xdr:to>
      <xdr:col>23</xdr:col>
      <xdr:colOff>451643</xdr:colOff>
      <xdr:row>12</xdr:row>
      <xdr:rowOff>319768</xdr:rowOff>
    </xdr:to>
    <xdr:grpSp>
      <xdr:nvGrpSpPr>
        <xdr:cNvPr id="51" name="Group 50"/>
        <xdr:cNvGrpSpPr/>
      </xdr:nvGrpSpPr>
      <xdr:grpSpPr>
        <a:xfrm>
          <a:off x="12294870" y="6463030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52" name="Chevron 51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3" name="Chevron 52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333375</xdr:colOff>
      <xdr:row>51</xdr:row>
      <xdr:rowOff>158750</xdr:rowOff>
    </xdr:from>
    <xdr:to>
      <xdr:col>1</xdr:col>
      <xdr:colOff>508000</xdr:colOff>
      <xdr:row>52</xdr:row>
      <xdr:rowOff>333375</xdr:rowOff>
    </xdr:to>
    <xdr:sp>
      <xdr:nvSpPr>
        <xdr:cNvPr id="60" name="Striped Right Arrow 59"/>
        <xdr:cNvSpPr/>
      </xdr:nvSpPr>
      <xdr:spPr>
        <a:xfrm rot="16200000">
          <a:off x="422910" y="23752175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285750</xdr:colOff>
      <xdr:row>51</xdr:row>
      <xdr:rowOff>158750</xdr:rowOff>
    </xdr:from>
    <xdr:to>
      <xdr:col>3</xdr:col>
      <xdr:colOff>460375</xdr:colOff>
      <xdr:row>52</xdr:row>
      <xdr:rowOff>333375</xdr:rowOff>
    </xdr:to>
    <xdr:sp>
      <xdr:nvSpPr>
        <xdr:cNvPr id="61" name="Striped Right Arrow 60"/>
        <xdr:cNvSpPr/>
      </xdr:nvSpPr>
      <xdr:spPr>
        <a:xfrm rot="16200000">
          <a:off x="1624965" y="23752175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222250</xdr:colOff>
      <xdr:row>51</xdr:row>
      <xdr:rowOff>142875</xdr:rowOff>
    </xdr:from>
    <xdr:to>
      <xdr:col>6</xdr:col>
      <xdr:colOff>15875</xdr:colOff>
      <xdr:row>52</xdr:row>
      <xdr:rowOff>317500</xdr:rowOff>
    </xdr:to>
    <xdr:sp>
      <xdr:nvSpPr>
        <xdr:cNvPr id="62" name="Striped Right Arrow 61"/>
        <xdr:cNvSpPr/>
      </xdr:nvSpPr>
      <xdr:spPr>
        <a:xfrm rot="16200000">
          <a:off x="2818765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31750</xdr:colOff>
      <xdr:row>51</xdr:row>
      <xdr:rowOff>111125</xdr:rowOff>
    </xdr:from>
    <xdr:to>
      <xdr:col>34</xdr:col>
      <xdr:colOff>317500</xdr:colOff>
      <xdr:row>52</xdr:row>
      <xdr:rowOff>285750</xdr:rowOff>
    </xdr:to>
    <xdr:sp>
      <xdr:nvSpPr>
        <xdr:cNvPr id="63" name="Striped Right Arrow 62"/>
        <xdr:cNvSpPr/>
      </xdr:nvSpPr>
      <xdr:spPr>
        <a:xfrm rot="16200000">
          <a:off x="17424400" y="23705820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365125</xdr:colOff>
      <xdr:row>51</xdr:row>
      <xdr:rowOff>142875</xdr:rowOff>
    </xdr:from>
    <xdr:to>
      <xdr:col>8</xdr:col>
      <xdr:colOff>158750</xdr:colOff>
      <xdr:row>52</xdr:row>
      <xdr:rowOff>317500</xdr:rowOff>
    </xdr:to>
    <xdr:sp>
      <xdr:nvSpPr>
        <xdr:cNvPr id="64" name="Striped Right Arrow 63"/>
        <xdr:cNvSpPr/>
      </xdr:nvSpPr>
      <xdr:spPr>
        <a:xfrm rot="16200000">
          <a:off x="3982720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333375</xdr:colOff>
      <xdr:row>51</xdr:row>
      <xdr:rowOff>142875</xdr:rowOff>
    </xdr:from>
    <xdr:to>
      <xdr:col>1</xdr:col>
      <xdr:colOff>508000</xdr:colOff>
      <xdr:row>52</xdr:row>
      <xdr:rowOff>317500</xdr:rowOff>
    </xdr:to>
    <xdr:sp>
      <xdr:nvSpPr>
        <xdr:cNvPr id="65" name="Striped Right Arrow 64"/>
        <xdr:cNvSpPr/>
      </xdr:nvSpPr>
      <xdr:spPr>
        <a:xfrm rot="16200000">
          <a:off x="422910" y="23736300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79375</xdr:colOff>
      <xdr:row>51</xdr:row>
      <xdr:rowOff>127000</xdr:rowOff>
    </xdr:from>
    <xdr:to>
      <xdr:col>27</xdr:col>
      <xdr:colOff>365125</xdr:colOff>
      <xdr:row>52</xdr:row>
      <xdr:rowOff>301625</xdr:rowOff>
    </xdr:to>
    <xdr:sp>
      <xdr:nvSpPr>
        <xdr:cNvPr id="66" name="Striped Right Arrow 65"/>
        <xdr:cNvSpPr/>
      </xdr:nvSpPr>
      <xdr:spPr>
        <a:xfrm rot="16200000">
          <a:off x="13898245" y="23721695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238125</xdr:colOff>
      <xdr:row>51</xdr:row>
      <xdr:rowOff>111125</xdr:rowOff>
    </xdr:from>
    <xdr:to>
      <xdr:col>30</xdr:col>
      <xdr:colOff>31750</xdr:colOff>
      <xdr:row>52</xdr:row>
      <xdr:rowOff>285750</xdr:rowOff>
    </xdr:to>
    <xdr:sp>
      <xdr:nvSpPr>
        <xdr:cNvPr id="67" name="Striped Right Arrow 66"/>
        <xdr:cNvSpPr/>
      </xdr:nvSpPr>
      <xdr:spPr>
        <a:xfrm rot="16200000">
          <a:off x="15087600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381000</xdr:colOff>
      <xdr:row>51</xdr:row>
      <xdr:rowOff>111125</xdr:rowOff>
    </xdr:from>
    <xdr:to>
      <xdr:col>32</xdr:col>
      <xdr:colOff>174625</xdr:colOff>
      <xdr:row>52</xdr:row>
      <xdr:rowOff>285750</xdr:rowOff>
    </xdr:to>
    <xdr:sp>
      <xdr:nvSpPr>
        <xdr:cNvPr id="68" name="Striped Right Arrow 67"/>
        <xdr:cNvSpPr/>
      </xdr:nvSpPr>
      <xdr:spPr>
        <a:xfrm rot="16200000">
          <a:off x="16251555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396875</xdr:colOff>
      <xdr:row>51</xdr:row>
      <xdr:rowOff>111125</xdr:rowOff>
    </xdr:from>
    <xdr:to>
      <xdr:col>25</xdr:col>
      <xdr:colOff>190500</xdr:colOff>
      <xdr:row>52</xdr:row>
      <xdr:rowOff>285750</xdr:rowOff>
    </xdr:to>
    <xdr:sp>
      <xdr:nvSpPr>
        <xdr:cNvPr id="69" name="Striped Right Arrow 68"/>
        <xdr:cNvSpPr/>
      </xdr:nvSpPr>
      <xdr:spPr>
        <a:xfrm rot="16200000">
          <a:off x="12693650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254000</xdr:colOff>
      <xdr:row>51</xdr:row>
      <xdr:rowOff>158750</xdr:rowOff>
    </xdr:from>
    <xdr:to>
      <xdr:col>13</xdr:col>
      <xdr:colOff>47625</xdr:colOff>
      <xdr:row>52</xdr:row>
      <xdr:rowOff>333375</xdr:rowOff>
    </xdr:to>
    <xdr:sp>
      <xdr:nvSpPr>
        <xdr:cNvPr id="70" name="Striped Right Arrow 69"/>
        <xdr:cNvSpPr/>
      </xdr:nvSpPr>
      <xdr:spPr>
        <a:xfrm rot="16200000">
          <a:off x="6424295" y="23744555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412750</xdr:colOff>
      <xdr:row>51</xdr:row>
      <xdr:rowOff>142875</xdr:rowOff>
    </xdr:from>
    <xdr:to>
      <xdr:col>15</xdr:col>
      <xdr:colOff>206375</xdr:colOff>
      <xdr:row>52</xdr:row>
      <xdr:rowOff>317500</xdr:rowOff>
    </xdr:to>
    <xdr:sp>
      <xdr:nvSpPr>
        <xdr:cNvPr id="71" name="Striped Right Arrow 70"/>
        <xdr:cNvSpPr/>
      </xdr:nvSpPr>
      <xdr:spPr>
        <a:xfrm rot="16200000">
          <a:off x="7604125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79375</xdr:colOff>
      <xdr:row>51</xdr:row>
      <xdr:rowOff>142875</xdr:rowOff>
    </xdr:from>
    <xdr:to>
      <xdr:col>10</xdr:col>
      <xdr:colOff>365125</xdr:colOff>
      <xdr:row>52</xdr:row>
      <xdr:rowOff>317500</xdr:rowOff>
    </xdr:to>
    <xdr:sp>
      <xdr:nvSpPr>
        <xdr:cNvPr id="72" name="Striped Right Arrow 71"/>
        <xdr:cNvSpPr/>
      </xdr:nvSpPr>
      <xdr:spPr>
        <a:xfrm rot="16200000">
          <a:off x="5219065" y="23737570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0</xdr:colOff>
      <xdr:row>51</xdr:row>
      <xdr:rowOff>111125</xdr:rowOff>
    </xdr:from>
    <xdr:to>
      <xdr:col>23</xdr:col>
      <xdr:colOff>15875</xdr:colOff>
      <xdr:row>52</xdr:row>
      <xdr:rowOff>285750</xdr:rowOff>
    </xdr:to>
    <xdr:sp>
      <xdr:nvSpPr>
        <xdr:cNvPr id="73" name="Striped Right Arrow 72"/>
        <xdr:cNvSpPr/>
      </xdr:nvSpPr>
      <xdr:spPr>
        <a:xfrm rot="16200000">
          <a:off x="11642090" y="23841075"/>
          <a:ext cx="620395" cy="52641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36</xdr:row>
      <xdr:rowOff>353620</xdr:rowOff>
    </xdr:from>
    <xdr:to>
      <xdr:col>66</xdr:col>
      <xdr:colOff>398464</xdr:colOff>
      <xdr:row>38</xdr:row>
      <xdr:rowOff>176980</xdr:rowOff>
    </xdr:to>
    <xdr:sp>
      <xdr:nvSpPr>
        <xdr:cNvPr id="75" name="Striped Right Arrow 74"/>
        <xdr:cNvSpPr/>
      </xdr:nvSpPr>
      <xdr:spPr>
        <a:xfrm rot="10800000">
          <a:off x="36081970" y="1734947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34</xdr:row>
      <xdr:rowOff>195887</xdr:rowOff>
    </xdr:from>
    <xdr:to>
      <xdr:col>66</xdr:col>
      <xdr:colOff>382589</xdr:colOff>
      <xdr:row>36</xdr:row>
      <xdr:rowOff>19247</xdr:rowOff>
    </xdr:to>
    <xdr:sp>
      <xdr:nvSpPr>
        <xdr:cNvPr id="76" name="Striped Right Arrow 75"/>
        <xdr:cNvSpPr/>
      </xdr:nvSpPr>
      <xdr:spPr>
        <a:xfrm rot="10800000">
          <a:off x="36066095" y="1630045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0</xdr:row>
      <xdr:rowOff>160338</xdr:rowOff>
    </xdr:from>
    <xdr:to>
      <xdr:col>66</xdr:col>
      <xdr:colOff>350839</xdr:colOff>
      <xdr:row>1</xdr:row>
      <xdr:rowOff>428198</xdr:rowOff>
    </xdr:to>
    <xdr:sp>
      <xdr:nvSpPr>
        <xdr:cNvPr id="77" name="Striped Right Arrow 76"/>
        <xdr:cNvSpPr/>
      </xdr:nvSpPr>
      <xdr:spPr>
        <a:xfrm rot="10800000">
          <a:off x="36034345" y="16002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32</xdr:row>
      <xdr:rowOff>52693</xdr:rowOff>
    </xdr:from>
    <xdr:to>
      <xdr:col>66</xdr:col>
      <xdr:colOff>382589</xdr:colOff>
      <xdr:row>33</xdr:row>
      <xdr:rowOff>320553</xdr:rowOff>
    </xdr:to>
    <xdr:sp>
      <xdr:nvSpPr>
        <xdr:cNvPr id="78" name="Striped Right Arrow 77"/>
        <xdr:cNvSpPr/>
      </xdr:nvSpPr>
      <xdr:spPr>
        <a:xfrm rot="10800000">
          <a:off x="36066095" y="1526540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39</xdr:row>
      <xdr:rowOff>81391</xdr:rowOff>
    </xdr:from>
    <xdr:to>
      <xdr:col>66</xdr:col>
      <xdr:colOff>382589</xdr:colOff>
      <xdr:row>40</xdr:row>
      <xdr:rowOff>349251</xdr:rowOff>
    </xdr:to>
    <xdr:sp>
      <xdr:nvSpPr>
        <xdr:cNvPr id="79" name="Striped Right Arrow 78"/>
        <xdr:cNvSpPr/>
      </xdr:nvSpPr>
      <xdr:spPr>
        <a:xfrm rot="10800000">
          <a:off x="36066095" y="1841500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350838</xdr:colOff>
      <xdr:row>7</xdr:row>
      <xdr:rowOff>159960</xdr:rowOff>
    </xdr:from>
    <xdr:to>
      <xdr:col>66</xdr:col>
      <xdr:colOff>357188</xdr:colOff>
      <xdr:row>8</xdr:row>
      <xdr:rowOff>427820</xdr:rowOff>
    </xdr:to>
    <xdr:sp>
      <xdr:nvSpPr>
        <xdr:cNvPr id="80" name="Striped Right Arrow 79"/>
        <xdr:cNvSpPr/>
      </xdr:nvSpPr>
      <xdr:spPr>
        <a:xfrm rot="10800000">
          <a:off x="36050220" y="3864610"/>
          <a:ext cx="631190" cy="121094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5</xdr:row>
      <xdr:rowOff>2228</xdr:rowOff>
    </xdr:from>
    <xdr:to>
      <xdr:col>66</xdr:col>
      <xdr:colOff>350839</xdr:colOff>
      <xdr:row>6</xdr:row>
      <xdr:rowOff>270088</xdr:rowOff>
    </xdr:to>
    <xdr:sp>
      <xdr:nvSpPr>
        <xdr:cNvPr id="81" name="Striped Right Arrow 80"/>
        <xdr:cNvSpPr/>
      </xdr:nvSpPr>
      <xdr:spPr>
        <a:xfrm rot="10800000">
          <a:off x="36034345" y="2230755"/>
          <a:ext cx="640715" cy="7061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2</xdr:row>
      <xdr:rowOff>303533</xdr:rowOff>
    </xdr:from>
    <xdr:to>
      <xdr:col>66</xdr:col>
      <xdr:colOff>350839</xdr:colOff>
      <xdr:row>4</xdr:row>
      <xdr:rowOff>126893</xdr:rowOff>
    </xdr:to>
    <xdr:sp>
      <xdr:nvSpPr>
        <xdr:cNvPr id="82" name="Striped Right Arrow 81"/>
        <xdr:cNvSpPr/>
      </xdr:nvSpPr>
      <xdr:spPr>
        <a:xfrm rot="10800000">
          <a:off x="36034345" y="1195070"/>
          <a:ext cx="640715" cy="71437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9</xdr:row>
      <xdr:rowOff>332231</xdr:rowOff>
    </xdr:from>
    <xdr:to>
      <xdr:col>66</xdr:col>
      <xdr:colOff>350839</xdr:colOff>
      <xdr:row>11</xdr:row>
      <xdr:rowOff>155591</xdr:rowOff>
    </xdr:to>
    <xdr:sp>
      <xdr:nvSpPr>
        <xdr:cNvPr id="83" name="Striped Right Arrow 82"/>
        <xdr:cNvSpPr/>
      </xdr:nvSpPr>
      <xdr:spPr>
        <a:xfrm rot="10800000">
          <a:off x="36034345" y="5426075"/>
          <a:ext cx="640715" cy="66548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27</xdr:row>
      <xdr:rowOff>123575</xdr:rowOff>
    </xdr:from>
    <xdr:to>
      <xdr:col>66</xdr:col>
      <xdr:colOff>398464</xdr:colOff>
      <xdr:row>28</xdr:row>
      <xdr:rowOff>391435</xdr:rowOff>
    </xdr:to>
    <xdr:sp>
      <xdr:nvSpPr>
        <xdr:cNvPr id="84" name="Striped Right Arrow 83"/>
        <xdr:cNvSpPr/>
      </xdr:nvSpPr>
      <xdr:spPr>
        <a:xfrm rot="10800000">
          <a:off x="36081970" y="1310767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24</xdr:row>
      <xdr:rowOff>410342</xdr:rowOff>
    </xdr:from>
    <xdr:to>
      <xdr:col>66</xdr:col>
      <xdr:colOff>382589</xdr:colOff>
      <xdr:row>26</xdr:row>
      <xdr:rowOff>233702</xdr:rowOff>
    </xdr:to>
    <xdr:sp>
      <xdr:nvSpPr>
        <xdr:cNvPr id="85" name="Striped Right Arrow 84"/>
        <xdr:cNvSpPr/>
      </xdr:nvSpPr>
      <xdr:spPr>
        <a:xfrm rot="10800000">
          <a:off x="36066095" y="1205738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29</xdr:row>
      <xdr:rowOff>295846</xdr:rowOff>
    </xdr:from>
    <xdr:to>
      <xdr:col>66</xdr:col>
      <xdr:colOff>382589</xdr:colOff>
      <xdr:row>31</xdr:row>
      <xdr:rowOff>119206</xdr:rowOff>
    </xdr:to>
    <xdr:sp>
      <xdr:nvSpPr>
        <xdr:cNvPr id="86" name="Striped Right Arrow 85"/>
        <xdr:cNvSpPr/>
      </xdr:nvSpPr>
      <xdr:spPr>
        <a:xfrm rot="10800000">
          <a:off x="36066095" y="14171295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12</xdr:row>
      <xdr:rowOff>60002</xdr:rowOff>
    </xdr:from>
    <xdr:to>
      <xdr:col>66</xdr:col>
      <xdr:colOff>350839</xdr:colOff>
      <xdr:row>13</xdr:row>
      <xdr:rowOff>327862</xdr:rowOff>
    </xdr:to>
    <xdr:sp>
      <xdr:nvSpPr>
        <xdr:cNvPr id="87" name="Striped Right Arrow 86"/>
        <xdr:cNvSpPr/>
      </xdr:nvSpPr>
      <xdr:spPr>
        <a:xfrm rot="10800000">
          <a:off x="36034345" y="644144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138642</xdr:colOff>
      <xdr:row>0</xdr:row>
      <xdr:rowOff>211667</xdr:rowOff>
    </xdr:from>
    <xdr:to>
      <xdr:col>34</xdr:col>
      <xdr:colOff>810231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22410" y="211455"/>
          <a:ext cx="1265555" cy="455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951441</xdr:colOff>
      <xdr:row>0</xdr:row>
      <xdr:rowOff>113242</xdr:rowOff>
    </xdr:from>
    <xdr:to>
      <xdr:col>7</xdr:col>
      <xdr:colOff>31750</xdr:colOff>
      <xdr:row>2</xdr:row>
      <xdr:rowOff>190501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3790" y="113030"/>
          <a:ext cx="1176020" cy="744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137583</xdr:colOff>
      <xdr:row>0</xdr:row>
      <xdr:rowOff>74083</xdr:rowOff>
    </xdr:from>
    <xdr:ext cx="592667" cy="506366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37160" y="73660"/>
          <a:ext cx="593090" cy="50673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749301</xdr:rowOff>
    </xdr:from>
    <xdr:to>
      <xdr:col>0</xdr:col>
      <xdr:colOff>6171429</xdr:colOff>
      <xdr:row>15</xdr:row>
      <xdr:rowOff>431800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2907665"/>
          <a:ext cx="6170930" cy="345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100854</xdr:colOff>
      <xdr:row>50</xdr:row>
      <xdr:rowOff>986119</xdr:rowOff>
    </xdr:from>
    <xdr:to>
      <xdr:col>2</xdr:col>
      <xdr:colOff>84046</xdr:colOff>
      <xdr:row>72</xdr:row>
      <xdr:rowOff>151280</xdr:rowOff>
    </xdr:to>
    <xdr:pic>
      <xdr:nvPicPr>
        <xdr:cNvPr id="7" name="Picture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330" y="29794835"/>
          <a:ext cx="708533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589360</xdr:colOff>
      <xdr:row>38</xdr:row>
      <xdr:rowOff>583406</xdr:rowOff>
    </xdr:to>
    <xdr:pic>
      <xdr:nvPicPr>
        <xdr:cNvPr id="51" name="Picture 5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7503140"/>
          <a:ext cx="706628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1</xdr:col>
      <xdr:colOff>589360</xdr:colOff>
      <xdr:row>31</xdr:row>
      <xdr:rowOff>514351</xdr:rowOff>
    </xdr:to>
    <xdr:pic>
      <xdr:nvPicPr>
        <xdr:cNvPr id="49" name="Picture 48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2607290"/>
          <a:ext cx="706628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18</xdr:row>
      <xdr:rowOff>95250</xdr:rowOff>
    </xdr:from>
    <xdr:to>
      <xdr:col>2</xdr:col>
      <xdr:colOff>5954</xdr:colOff>
      <xdr:row>24</xdr:row>
      <xdr:rowOff>529828</xdr:rowOff>
    </xdr:to>
    <xdr:pic>
      <xdr:nvPicPr>
        <xdr:cNvPr id="48" name="Picture 4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3495" y="7997190"/>
          <a:ext cx="7084060" cy="3920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2</xdr:col>
      <xdr:colOff>83344</xdr:colOff>
      <xdr:row>94</xdr:row>
      <xdr:rowOff>458391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42571035"/>
          <a:ext cx="7185025" cy="49155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183175</xdr:colOff>
      <xdr:row>0</xdr:row>
      <xdr:rowOff>95250</xdr:rowOff>
    </xdr:from>
    <xdr:to>
      <xdr:col>0</xdr:col>
      <xdr:colOff>1978271</xdr:colOff>
      <xdr:row>2</xdr:row>
      <xdr:rowOff>161192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" y="95250"/>
          <a:ext cx="1795145" cy="431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513800</xdr:colOff>
      <xdr:row>10</xdr:row>
      <xdr:rowOff>463551</xdr:rowOff>
    </xdr:from>
    <xdr:to>
      <xdr:col>0</xdr:col>
      <xdr:colOff>5941219</xdr:colOff>
      <xdr:row>12</xdr:row>
      <xdr:rowOff>589819</xdr:rowOff>
    </xdr:to>
    <xdr:sp>
      <xdr:nvSpPr>
        <xdr:cNvPr id="5" name="Oval 4"/>
        <xdr:cNvSpPr/>
      </xdr:nvSpPr>
      <xdr:spPr>
        <a:xfrm>
          <a:off x="513715" y="3393440"/>
          <a:ext cx="5427345" cy="13258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25400</xdr:colOff>
      <xdr:row>12</xdr:row>
      <xdr:rowOff>584200</xdr:rowOff>
    </xdr:from>
    <xdr:to>
      <xdr:col>0</xdr:col>
      <xdr:colOff>6007100</xdr:colOff>
      <xdr:row>15</xdr:row>
      <xdr:rowOff>323850</xdr:rowOff>
    </xdr:to>
    <xdr:sp>
      <xdr:nvSpPr>
        <xdr:cNvPr id="8" name="Oval 7"/>
        <xdr:cNvSpPr/>
      </xdr:nvSpPr>
      <xdr:spPr>
        <a:xfrm>
          <a:off x="25400" y="4714240"/>
          <a:ext cx="5981700" cy="1539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966695</xdr:colOff>
      <xdr:row>21</xdr:row>
      <xdr:rowOff>461962</xdr:rowOff>
    </xdr:from>
    <xdr:to>
      <xdr:col>0</xdr:col>
      <xdr:colOff>2512676</xdr:colOff>
      <xdr:row>22</xdr:row>
      <xdr:rowOff>23813</xdr:rowOff>
    </xdr:to>
    <xdr:sp>
      <xdr:nvSpPr>
        <xdr:cNvPr id="12" name="Oval 11"/>
        <xdr:cNvSpPr/>
      </xdr:nvSpPr>
      <xdr:spPr>
        <a:xfrm>
          <a:off x="966470" y="10220960"/>
          <a:ext cx="1545590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2732028</xdr:colOff>
      <xdr:row>21</xdr:row>
      <xdr:rowOff>481012</xdr:rowOff>
    </xdr:from>
    <xdr:to>
      <xdr:col>0</xdr:col>
      <xdr:colOff>4278009</xdr:colOff>
      <xdr:row>22</xdr:row>
      <xdr:rowOff>29766</xdr:rowOff>
    </xdr:to>
    <xdr:sp>
      <xdr:nvSpPr>
        <xdr:cNvPr id="14" name="Oval 13"/>
        <xdr:cNvSpPr/>
      </xdr:nvSpPr>
      <xdr:spPr>
        <a:xfrm>
          <a:off x="2731770" y="10240010"/>
          <a:ext cx="1546225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4513842</xdr:colOff>
      <xdr:row>21</xdr:row>
      <xdr:rowOff>481012</xdr:rowOff>
    </xdr:from>
    <xdr:to>
      <xdr:col>0</xdr:col>
      <xdr:colOff>4816078</xdr:colOff>
      <xdr:row>22</xdr:row>
      <xdr:rowOff>29766</xdr:rowOff>
    </xdr:to>
    <xdr:sp>
      <xdr:nvSpPr>
        <xdr:cNvPr id="15" name="Oval 14"/>
        <xdr:cNvSpPr/>
      </xdr:nvSpPr>
      <xdr:spPr>
        <a:xfrm>
          <a:off x="4513580" y="10240010"/>
          <a:ext cx="302260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890221</xdr:colOff>
      <xdr:row>29</xdr:row>
      <xdr:rowOff>140128</xdr:rowOff>
    </xdr:from>
    <xdr:to>
      <xdr:col>0</xdr:col>
      <xdr:colOff>2436202</xdr:colOff>
      <xdr:row>31</xdr:row>
      <xdr:rowOff>210191</xdr:rowOff>
    </xdr:to>
    <xdr:sp>
      <xdr:nvSpPr>
        <xdr:cNvPr id="17" name="Oval 16"/>
        <xdr:cNvSpPr/>
      </xdr:nvSpPr>
      <xdr:spPr>
        <a:xfrm>
          <a:off x="889635" y="14747240"/>
          <a:ext cx="1546225" cy="144208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2262186</xdr:colOff>
      <xdr:row>29</xdr:row>
      <xdr:rowOff>54496</xdr:rowOff>
    </xdr:from>
    <xdr:to>
      <xdr:col>0</xdr:col>
      <xdr:colOff>3077766</xdr:colOff>
      <xdr:row>31</xdr:row>
      <xdr:rowOff>220269</xdr:rowOff>
    </xdr:to>
    <xdr:sp>
      <xdr:nvSpPr>
        <xdr:cNvPr id="18" name="Oval 17"/>
        <xdr:cNvSpPr/>
      </xdr:nvSpPr>
      <xdr:spPr>
        <a:xfrm rot="5400000">
          <a:off x="1901190" y="15022830"/>
          <a:ext cx="1537335" cy="815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4586195</xdr:colOff>
      <xdr:row>28</xdr:row>
      <xdr:rowOff>728115</xdr:rowOff>
    </xdr:from>
    <xdr:to>
      <xdr:col>0</xdr:col>
      <xdr:colOff>5326214</xdr:colOff>
      <xdr:row>31</xdr:row>
      <xdr:rowOff>250031</xdr:rowOff>
    </xdr:to>
    <xdr:sp>
      <xdr:nvSpPr>
        <xdr:cNvPr id="19" name="Oval 18"/>
        <xdr:cNvSpPr/>
      </xdr:nvSpPr>
      <xdr:spPr>
        <a:xfrm rot="5400000">
          <a:off x="4137660" y="15040610"/>
          <a:ext cx="1636395" cy="739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1179635</xdr:colOff>
      <xdr:row>28</xdr:row>
      <xdr:rowOff>234462</xdr:rowOff>
    </xdr:from>
    <xdr:to>
      <xdr:col>0</xdr:col>
      <xdr:colOff>1868365</xdr:colOff>
      <xdr:row>28</xdr:row>
      <xdr:rowOff>681404</xdr:rowOff>
    </xdr:to>
    <xdr:sp>
      <xdr:nvSpPr>
        <xdr:cNvPr id="20" name="Rectangular Callout 19"/>
        <xdr:cNvSpPr/>
      </xdr:nvSpPr>
      <xdr:spPr>
        <a:xfrm>
          <a:off x="1179195" y="14098905"/>
          <a:ext cx="688975" cy="447040"/>
        </a:xfrm>
        <a:prstGeom prst="wedgeRectCallout">
          <a:avLst>
            <a:gd name="adj1" fmla="val -1684"/>
            <a:gd name="adj2" fmla="val 98566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Raw</a:t>
          </a:r>
          <a:r>
            <a:rPr lang="en-US" sz="1100" baseline="0">
              <a:solidFill>
                <a:srgbClr val="0000FF"/>
              </a:solidFill>
            </a:rPr>
            <a:t> Scores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2656009</xdr:colOff>
      <xdr:row>28</xdr:row>
      <xdr:rowOff>314601</xdr:rowOff>
    </xdr:from>
    <xdr:to>
      <xdr:col>0</xdr:col>
      <xdr:colOff>3344739</xdr:colOff>
      <xdr:row>29</xdr:row>
      <xdr:rowOff>17403</xdr:rowOff>
    </xdr:to>
    <xdr:sp>
      <xdr:nvSpPr>
        <xdr:cNvPr id="21" name="Rectangular Callout 20"/>
        <xdr:cNvSpPr/>
      </xdr:nvSpPr>
      <xdr:spPr>
        <a:xfrm>
          <a:off x="2655570" y="14178915"/>
          <a:ext cx="688975" cy="445770"/>
        </a:xfrm>
        <a:prstGeom prst="wedgeRectCallout">
          <a:avLst>
            <a:gd name="adj1" fmla="val 3636"/>
            <a:gd name="adj2" fmla="val 114959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Total, PS, WS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5064743</xdr:colOff>
      <xdr:row>35</xdr:row>
      <xdr:rowOff>495789</xdr:rowOff>
    </xdr:from>
    <xdr:to>
      <xdr:col>1</xdr:col>
      <xdr:colOff>350264</xdr:colOff>
      <xdr:row>38</xdr:row>
      <xdr:rowOff>403412</xdr:rowOff>
    </xdr:to>
    <xdr:sp>
      <xdr:nvSpPr>
        <xdr:cNvPr id="23" name="Oval 22"/>
        <xdr:cNvSpPr/>
      </xdr:nvSpPr>
      <xdr:spPr>
        <a:xfrm>
          <a:off x="5064125" y="19331940"/>
          <a:ext cx="1762760" cy="19081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5353050</xdr:colOff>
      <xdr:row>34</xdr:row>
      <xdr:rowOff>62251</xdr:rowOff>
    </xdr:from>
    <xdr:to>
      <xdr:col>1</xdr:col>
      <xdr:colOff>526676</xdr:colOff>
      <xdr:row>35</xdr:row>
      <xdr:rowOff>523846</xdr:rowOff>
    </xdr:to>
    <xdr:sp>
      <xdr:nvSpPr>
        <xdr:cNvPr id="24" name="Oval Callout 23"/>
        <xdr:cNvSpPr/>
      </xdr:nvSpPr>
      <xdr:spPr>
        <a:xfrm>
          <a:off x="5353050" y="18232120"/>
          <a:ext cx="1650365" cy="1127760"/>
        </a:xfrm>
        <a:prstGeom prst="wedgeEllipseCallout">
          <a:avLst>
            <a:gd name="adj1" fmla="val -43869"/>
            <a:gd name="adj2" fmla="val 79630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These are generated automatically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40</xdr:row>
      <xdr:rowOff>1</xdr:rowOff>
    </xdr:from>
    <xdr:to>
      <xdr:col>2</xdr:col>
      <xdr:colOff>21980</xdr:colOff>
      <xdr:row>45</xdr:row>
      <xdr:rowOff>87923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0" y="22170390"/>
          <a:ext cx="7123430" cy="3421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1340827</xdr:colOff>
      <xdr:row>40</xdr:row>
      <xdr:rowOff>168519</xdr:rowOff>
    </xdr:from>
    <xdr:to>
      <xdr:col>0</xdr:col>
      <xdr:colOff>2571750</xdr:colOff>
      <xdr:row>41</xdr:row>
      <xdr:rowOff>637442</xdr:rowOff>
    </xdr:to>
    <xdr:sp>
      <xdr:nvSpPr>
        <xdr:cNvPr id="30" name="Oval Callout 29"/>
        <xdr:cNvSpPr/>
      </xdr:nvSpPr>
      <xdr:spPr>
        <a:xfrm>
          <a:off x="1340485" y="22338665"/>
          <a:ext cx="1231265" cy="1135380"/>
        </a:xfrm>
        <a:prstGeom prst="wedgeEllipseCallout">
          <a:avLst>
            <a:gd name="adj1" fmla="val -36904"/>
            <a:gd name="adj2" fmla="val 6314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 i="1">
              <a:solidFill>
                <a:srgbClr val="0000FF"/>
              </a:solidFill>
            </a:rPr>
            <a:t>Rename</a:t>
          </a:r>
          <a:endParaRPr lang="en-US" sz="1400" b="1" i="1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5189185</xdr:colOff>
      <xdr:row>63</xdr:row>
      <xdr:rowOff>123695</xdr:rowOff>
    </xdr:from>
    <xdr:to>
      <xdr:col>1</xdr:col>
      <xdr:colOff>441339</xdr:colOff>
      <xdr:row>65</xdr:row>
      <xdr:rowOff>72838</xdr:rowOff>
    </xdr:to>
    <xdr:sp>
      <xdr:nvSpPr>
        <xdr:cNvPr id="32" name="Oval 31"/>
        <xdr:cNvSpPr/>
      </xdr:nvSpPr>
      <xdr:spPr>
        <a:xfrm>
          <a:off x="5188585" y="31969075"/>
          <a:ext cx="1729740" cy="3149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5193926</xdr:colOff>
      <xdr:row>65</xdr:row>
      <xdr:rowOff>84044</xdr:rowOff>
    </xdr:from>
    <xdr:to>
      <xdr:col>1</xdr:col>
      <xdr:colOff>446080</xdr:colOff>
      <xdr:row>70</xdr:row>
      <xdr:rowOff>112058</xdr:rowOff>
    </xdr:to>
    <xdr:sp>
      <xdr:nvSpPr>
        <xdr:cNvPr id="33" name="Oval 32"/>
        <xdr:cNvSpPr/>
      </xdr:nvSpPr>
      <xdr:spPr>
        <a:xfrm>
          <a:off x="5193665" y="32295465"/>
          <a:ext cx="1729105" cy="942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636984</xdr:colOff>
      <xdr:row>82</xdr:row>
      <xdr:rowOff>720328</xdr:rowOff>
    </xdr:from>
    <xdr:to>
      <xdr:col>0</xdr:col>
      <xdr:colOff>2187544</xdr:colOff>
      <xdr:row>83</xdr:row>
      <xdr:rowOff>228510</xdr:rowOff>
    </xdr:to>
    <xdr:sp>
      <xdr:nvSpPr>
        <xdr:cNvPr id="31" name="Oval 30"/>
        <xdr:cNvSpPr/>
      </xdr:nvSpPr>
      <xdr:spPr>
        <a:xfrm>
          <a:off x="636905" y="40967025"/>
          <a:ext cx="1550035" cy="422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1360460</xdr:colOff>
      <xdr:row>82</xdr:row>
      <xdr:rowOff>382963</xdr:rowOff>
    </xdr:from>
    <xdr:to>
      <xdr:col>0</xdr:col>
      <xdr:colOff>1705741</xdr:colOff>
      <xdr:row>82</xdr:row>
      <xdr:rowOff>869821</xdr:rowOff>
    </xdr:to>
    <xdr:sp>
      <xdr:nvSpPr>
        <xdr:cNvPr id="34" name="Down Arrow 33"/>
        <xdr:cNvSpPr/>
      </xdr:nvSpPr>
      <xdr:spPr>
        <a:xfrm rot="1821082">
          <a:off x="1360170" y="40629840"/>
          <a:ext cx="345440" cy="48641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619125</xdr:colOff>
      <xdr:row>91</xdr:row>
      <xdr:rowOff>41672</xdr:rowOff>
    </xdr:from>
    <xdr:to>
      <xdr:col>0</xdr:col>
      <xdr:colOff>6155531</xdr:colOff>
      <xdr:row>93</xdr:row>
      <xdr:rowOff>458390</xdr:rowOff>
    </xdr:to>
    <xdr:sp>
      <xdr:nvSpPr>
        <xdr:cNvPr id="35" name="Oval 34"/>
        <xdr:cNvSpPr/>
      </xdr:nvSpPr>
      <xdr:spPr>
        <a:xfrm>
          <a:off x="619125" y="45584110"/>
          <a:ext cx="5535930" cy="14071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2</xdr:col>
      <xdr:colOff>136922</xdr:colOff>
      <xdr:row>83</xdr:row>
      <xdr:rowOff>762000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0" y="36503610"/>
          <a:ext cx="7238365" cy="541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6242050</xdr:colOff>
      <xdr:row>3</xdr:row>
      <xdr:rowOff>139700</xdr:rowOff>
    </xdr:from>
    <xdr:to>
      <xdr:col>3</xdr:col>
      <xdr:colOff>222249</xdr:colOff>
      <xdr:row>9</xdr:row>
      <xdr:rowOff>515097</xdr:rowOff>
    </xdr:to>
    <xdr:sp>
      <xdr:nvSpPr>
        <xdr:cNvPr id="45" name="Rectangle 44"/>
        <xdr:cNvSpPr/>
      </xdr:nvSpPr>
      <xdr:spPr>
        <a:xfrm>
          <a:off x="6242050" y="688340"/>
          <a:ext cx="1706245" cy="1985010"/>
        </a:xfrm>
        <a:prstGeom prst="rect">
          <a:avLst/>
        </a:prstGeom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baseline="0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  <a:ea typeface="+mn-ea"/>
              <a:cs typeface="Times New Roman" panose="02020603050405020304" pitchFamily="18" charset="0"/>
            </a:rPr>
            <a:t>BACK TO MAIN MENU OR PROCEED TO THE NEXT SHEET</a:t>
          </a:r>
          <a:endParaRPr lang="en-US" sz="1200" b="0" baseline="0">
            <a:solidFill>
              <a:schemeClr val="bg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Bookman Old Style" panose="020506040505050202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239807</xdr:colOff>
      <xdr:row>7</xdr:row>
      <xdr:rowOff>82550</xdr:rowOff>
    </xdr:from>
    <xdr:to>
      <xdr:col>2</xdr:col>
      <xdr:colOff>304800</xdr:colOff>
      <xdr:row>9</xdr:row>
      <xdr:rowOff>247650</xdr:rowOff>
    </xdr:to>
    <xdr:sp>
      <xdr:nvSpPr>
        <xdr:cNvPr id="54" name="Left Arrow 53">
          <a:hlinkClick xmlns:r="http://schemas.openxmlformats.org/officeDocument/2006/relationships" r:id="rId8"/>
        </xdr:cNvPr>
        <xdr:cNvSpPr/>
      </xdr:nvSpPr>
      <xdr:spPr>
        <a:xfrm>
          <a:off x="6716395" y="1736090"/>
          <a:ext cx="690245" cy="669925"/>
        </a:xfrm>
        <a:prstGeom prst="leftArrow">
          <a:avLst>
            <a:gd name="adj1" fmla="val 65385"/>
            <a:gd name="adj2" fmla="val 50000"/>
          </a:avLst>
        </a:prstGeom>
        <a:gradFill flip="none" rotWithShape="1">
          <a:gsLst>
            <a:gs pos="0">
              <a:srgbClr val="FF0066">
                <a:shade val="30000"/>
                <a:satMod val="115000"/>
              </a:srgbClr>
            </a:gs>
            <a:gs pos="50000">
              <a:srgbClr val="FF0066">
                <a:shade val="67500"/>
                <a:satMod val="115000"/>
              </a:srgbClr>
            </a:gs>
            <a:gs pos="100000">
              <a:srgbClr val="FF0066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38100">
          <a:solidFill>
            <a:srgbClr val="0000FF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  <a:p>
          <a:pPr algn="l"/>
          <a:r>
            <a:rPr lang="en-US" sz="800" b="1"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BACK</a:t>
          </a:r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937951</xdr:colOff>
      <xdr:row>0</xdr:row>
      <xdr:rowOff>310055</xdr:rowOff>
    </xdr:from>
    <xdr:to>
      <xdr:col>3</xdr:col>
      <xdr:colOff>645583</xdr:colOff>
      <xdr:row>3</xdr:row>
      <xdr:rowOff>31751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2695" y="309880"/>
          <a:ext cx="1177925" cy="664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258535</xdr:colOff>
      <xdr:row>0</xdr:row>
      <xdr:rowOff>81643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58445" y="8128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1440702</xdr:colOff>
      <xdr:row>1</xdr:row>
      <xdr:rowOff>85935</xdr:rowOff>
    </xdr:from>
    <xdr:ext cx="931023" cy="821315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41180" y="447675"/>
          <a:ext cx="931545" cy="821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427757</xdr:colOff>
      <xdr:row>1</xdr:row>
      <xdr:rowOff>19913</xdr:rowOff>
    </xdr:from>
    <xdr:ext cx="934318" cy="858292"/>
    <xdr:pic>
      <xdr:nvPicPr>
        <xdr:cNvPr id="3" name="Picture 2" descr="deped seal.png"/>
        <xdr:cNvPicPr>
          <a:picLocks noChangeAspect="1"/>
        </xdr:cNvPicPr>
      </xdr:nvPicPr>
      <xdr:blipFill>
        <a:blip r:embed="rId2" cstate="print"/>
        <a:srcRect l="5389" t="5090" r="3293" b="3892"/>
        <a:stretch>
          <a:fillRect/>
        </a:stretch>
      </xdr:blipFill>
      <xdr:spPr>
        <a:xfrm>
          <a:off x="1517015" y="381635"/>
          <a:ext cx="934720" cy="858520"/>
        </a:xfrm>
        <a:prstGeom prst="rect">
          <a:avLst/>
        </a:prstGeom>
      </xdr:spPr>
    </xdr:pic>
    <xdr:clientData/>
  </xdr:oneCellAnchor>
  <xdr:oneCellAnchor>
    <xdr:from>
      <xdr:col>3</xdr:col>
      <xdr:colOff>24848</xdr:colOff>
      <xdr:row>0</xdr:row>
      <xdr:rowOff>0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114425" y="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185661</xdr:colOff>
      <xdr:row>0</xdr:row>
      <xdr:rowOff>169334</xdr:rowOff>
    </xdr:from>
    <xdr:to>
      <xdr:col>34</xdr:col>
      <xdr:colOff>202239</xdr:colOff>
      <xdr:row>2</xdr:row>
      <xdr:rowOff>58209</xdr:rowOff>
    </xdr:to>
    <xdr:pic>
      <xdr:nvPicPr>
        <xdr:cNvPr id="22578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21360" y="168910"/>
          <a:ext cx="157099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16809</xdr:colOff>
      <xdr:row>2</xdr:row>
      <xdr:rowOff>142875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55590" y="0"/>
          <a:ext cx="1099820" cy="885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285750</xdr:colOff>
      <xdr:row>0</xdr:row>
      <xdr:rowOff>63500</xdr:rowOff>
    </xdr:from>
    <xdr:ext cx="666750" cy="56966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85750" y="63500"/>
          <a:ext cx="666750" cy="569595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614286</xdr:colOff>
      <xdr:row>0</xdr:row>
      <xdr:rowOff>153459</xdr:rowOff>
    </xdr:from>
    <xdr:to>
      <xdr:col>34</xdr:col>
      <xdr:colOff>241300</xdr:colOff>
      <xdr:row>1</xdr:row>
      <xdr:rowOff>470959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167360" y="153035"/>
          <a:ext cx="165862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47625</xdr:colOff>
      <xdr:row>2</xdr:row>
      <xdr:rowOff>191558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55590" y="0"/>
          <a:ext cx="1130935" cy="1038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95250</xdr:rowOff>
    </xdr:from>
    <xdr:ext cx="730250" cy="623916"/>
    <xdr:pic>
      <xdr:nvPicPr>
        <xdr:cNvPr id="5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95250"/>
          <a:ext cx="730250" cy="623570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53975</xdr:colOff>
      <xdr:row>0</xdr:row>
      <xdr:rowOff>127001</xdr:rowOff>
    </xdr:from>
    <xdr:to>
      <xdr:col>35</xdr:col>
      <xdr:colOff>164647</xdr:colOff>
      <xdr:row>1</xdr:row>
      <xdr:rowOff>306917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42755" y="127000"/>
          <a:ext cx="1276350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295274</xdr:colOff>
      <xdr:row>0</xdr:row>
      <xdr:rowOff>70909</xdr:rowOff>
    </xdr:from>
    <xdr:to>
      <xdr:col>4</xdr:col>
      <xdr:colOff>232833</xdr:colOff>
      <xdr:row>2</xdr:row>
      <xdr:rowOff>179918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2500" y="70485"/>
          <a:ext cx="113411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84667</xdr:colOff>
      <xdr:row>0</xdr:row>
      <xdr:rowOff>63500</xdr:rowOff>
    </xdr:from>
    <xdr:ext cx="656167" cy="560620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84455" y="63500"/>
          <a:ext cx="655955" cy="56007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32</xdr:col>
      <xdr:colOff>249161</xdr:colOff>
      <xdr:row>0</xdr:row>
      <xdr:rowOff>121709</xdr:rowOff>
    </xdr:from>
    <xdr:to>
      <xdr:col>35</xdr:col>
      <xdr:colOff>444500</xdr:colOff>
      <xdr:row>2</xdr:row>
      <xdr:rowOff>10584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86740" y="121285"/>
          <a:ext cx="161290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67733</xdr:colOff>
      <xdr:row>0</xdr:row>
      <xdr:rowOff>0</xdr:rowOff>
    </xdr:from>
    <xdr:to>
      <xdr:col>16</xdr:col>
      <xdr:colOff>216958</xdr:colOff>
      <xdr:row>3</xdr:row>
      <xdr:rowOff>0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0370" y="0"/>
          <a:ext cx="1155065" cy="1057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63500</xdr:rowOff>
    </xdr:from>
    <xdr:ext cx="714375" cy="61035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63500"/>
          <a:ext cx="714375" cy="610235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11641</xdr:colOff>
      <xdr:row>0</xdr:row>
      <xdr:rowOff>137584</xdr:rowOff>
    </xdr:from>
    <xdr:to>
      <xdr:col>34</xdr:col>
      <xdr:colOff>295042</xdr:colOff>
      <xdr:row>1</xdr:row>
      <xdr:rowOff>317500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99670" y="137160"/>
          <a:ext cx="1281430" cy="46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983190</xdr:colOff>
      <xdr:row>0</xdr:row>
      <xdr:rowOff>49742</xdr:rowOff>
    </xdr:from>
    <xdr:to>
      <xdr:col>5</xdr:col>
      <xdr:colOff>499</xdr:colOff>
      <xdr:row>2</xdr:row>
      <xdr:rowOff>158751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01340" y="49530"/>
          <a:ext cx="119634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179916</xdr:colOff>
      <xdr:row>0</xdr:row>
      <xdr:rowOff>95250</xdr:rowOff>
    </xdr:from>
    <xdr:ext cx="569804" cy="486832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79705" y="95250"/>
          <a:ext cx="569595" cy="48641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CLASS%20PROGRAM%20PR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ped\Desktop\Template%202%20with%20GAS\Sourc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cbook\Downloads\Final%20Submissions\Region%201\Batac\R1%20Batac%20City%20%20Template%202.%20Programs%201106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JAN%2028%202016\ELECTRONIC%20CLASS%20PROGRAM%20SHS%20FOR%20ABM%20UPDA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SEPT%2028,%202015\ELECTRONIC%20CLASS%20PROGRAM%20SHS%20FOR%20ABM%20UPDA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assessment%20under%20k%20to%2012%20curriculum\ECR-SHS\LIST%20OF%20SUBJECTS%20AND%20SUBJECT%20GROUPS%20AND%20WEIGHTS%20OF%20COMPONENTS%20FOR%20SH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SHS%20Electronic-Tool_jonas%20inp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RECENT%20DOCS\SHS-ECP%20APRIL%2028\SHS-ELECTRONIC-CLASS-PROGRAM-8-SEC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cruz\AppData\Roaming\Microsoft\Excel\CAR%20IFUGAO%20Template%202.%20Program%20-%20updated%2012.01.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pecializations"/>
      <sheetName val="CLASS PROGRAM"/>
      <sheetName val="SUBGROUP LIST"/>
      <sheetName val="TEACHER PROFILE"/>
      <sheetName val="REFERENCE"/>
      <sheetName val="SUBJECT LIST"/>
      <sheetName val="CURR CHKLST AB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GAS Electives"/>
      <sheetName val="Tech-Voc Summary"/>
      <sheetName val="List of Specializa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VL"/>
      <sheetName val="GAS Electives"/>
      <sheetName val="TVL Summary"/>
      <sheetName val="List of Specializations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HS SUBJECT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IN MENU"/>
      <sheetName val="INSTRUCTIONS"/>
      <sheetName val="PROGRAM OFFERING PROFILE"/>
      <sheetName val="TEACHER PROFILE"/>
      <sheetName val="Source"/>
      <sheetName val="CLASS PROGRAM"/>
      <sheetName val="REPORT ON TEACHER AVAILABILITY"/>
      <sheetName val="SUBGROUP LIST"/>
      <sheetName val="REPORT ON TEACHERS NEED BY SG"/>
      <sheetName val="REPORT ON TEACHER NE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peedo1"/>
      <sheetName val="speedo2"/>
      <sheetName val="MAIN MENU"/>
      <sheetName val="INSTRUCTIONS"/>
      <sheetName val="PROGRAM OFFERING PROFILE"/>
      <sheetName val="TEACHER PROFILE"/>
      <sheetName val="REPORT ON TEACHERS NEED BY SG"/>
      <sheetName val="Source"/>
      <sheetName val="CLASS PROGRAM 1"/>
      <sheetName val="CLASS PROGRAM 2"/>
      <sheetName val="CLASS PROGRAM 3"/>
      <sheetName val="CLASS PROGRAM 4"/>
      <sheetName val="CLASS PROGRAM 5"/>
      <sheetName val="TEACHERS PLOTTED ON CP"/>
      <sheetName val="SUBGROUP LIST"/>
      <sheetName val="CLASS PROGRAM 6"/>
      <sheetName val="CLASS PROGRAM 7"/>
      <sheetName val="CLASS PROGRAM 8"/>
      <sheetName val="REPORT ON TEACHER AVAILABILITY"/>
      <sheetName val="REPORT ON TEACHERS NEED"/>
      <sheetName val="SUMMARY OF TEACHER LOADING"/>
      <sheetName val="SUMMARY OF TEACHER NEEDS"/>
      <sheetName val="OVERLAPPING CHE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Tech-Voc Summary"/>
      <sheetName val="List of Specializations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O60"/>
  <sheetViews>
    <sheetView showGridLines="0" showRowColHeaders="0" zoomScale="40" zoomScaleNormal="40" workbookViewId="0">
      <selection activeCell="Y11" sqref="Y11:AH11"/>
    </sheetView>
  </sheetViews>
  <sheetFormatPr defaultColWidth="0" defaultRowHeight="13.2" customHeight="1" zeroHeight="1"/>
  <cols>
    <col min="1" max="4" width="9.11111111111111" style="648" customWidth="1"/>
    <col min="5" max="47" width="7.44444444444444" style="648" customWidth="1"/>
    <col min="48" max="67" width="9.11111111111111" style="648" customWidth="1"/>
    <col min="68" max="72" width="0" style="648" hidden="1" customWidth="1"/>
    <col min="73" max="16384" width="9.11111111111111" style="648" hidden="1"/>
  </cols>
  <sheetData>
    <row r="1" ht="35.1" customHeight="1"/>
    <row r="2" ht="35.1" customHeight="1"/>
    <row r="3" ht="35.1" customHeight="1"/>
    <row r="4" ht="35.1" customHeight="1"/>
    <row r="5" ht="35.1" customHeight="1" spans="9:26">
      <c r="I5" s="652" t="s">
        <v>0</v>
      </c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  <c r="X5" s="652"/>
      <c r="Y5" s="652"/>
      <c r="Z5" s="652"/>
    </row>
    <row r="6" ht="34.5" customHeight="1" spans="9:26">
      <c r="I6" s="652"/>
      <c r="J6" s="652"/>
      <c r="K6" s="652"/>
      <c r="L6" s="652"/>
      <c r="M6" s="652"/>
      <c r="N6" s="652"/>
      <c r="O6" s="652"/>
      <c r="P6" s="652"/>
      <c r="Q6" s="652"/>
      <c r="R6" s="652"/>
      <c r="S6" s="652"/>
      <c r="T6" s="652"/>
      <c r="U6" s="652"/>
      <c r="V6" s="652"/>
      <c r="W6" s="652"/>
      <c r="X6" s="652"/>
      <c r="Y6" s="652"/>
      <c r="Z6" s="652"/>
    </row>
    <row r="7" ht="81.75" customHeight="1" spans="9:26">
      <c r="I7" s="652"/>
      <c r="J7" s="652"/>
      <c r="K7" s="652"/>
      <c r="L7" s="652"/>
      <c r="M7" s="652"/>
      <c r="N7" s="652"/>
      <c r="O7" s="652"/>
      <c r="P7" s="652"/>
      <c r="Q7" s="652"/>
      <c r="R7" s="652"/>
      <c r="S7" s="652"/>
      <c r="T7" s="652"/>
      <c r="U7" s="652"/>
      <c r="V7" s="652"/>
      <c r="W7" s="652"/>
      <c r="X7" s="652"/>
      <c r="Y7" s="652"/>
      <c r="Z7" s="652"/>
    </row>
    <row r="8" ht="74.25" customHeight="1" spans="10:25">
      <c r="J8" s="653" t="str">
        <f>'DATA SHEET'!L10</f>
        <v>Understanding Culture, Society and Politics (IC)</v>
      </c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  <c r="Y8" s="653"/>
    </row>
    <row r="9" ht="35.1" customHeight="1"/>
    <row r="10" ht="35.1" customHeight="1"/>
    <row r="11" ht="31.2" spans="2:34">
      <c r="B11" s="649"/>
      <c r="C11" s="650" t="s">
        <v>1</v>
      </c>
      <c r="D11" s="650"/>
      <c r="E11" s="650"/>
      <c r="F11" s="650"/>
      <c r="H11" s="649"/>
      <c r="I11" s="654" t="s">
        <v>2</v>
      </c>
      <c r="J11" s="654"/>
      <c r="K11" s="654"/>
      <c r="L11" s="654"/>
      <c r="M11" s="654"/>
      <c r="N11" s="654"/>
      <c r="P11" s="649"/>
      <c r="Q11" s="657" t="s">
        <v>3</v>
      </c>
      <c r="R11" s="657"/>
      <c r="S11" s="657"/>
      <c r="T11" s="657"/>
      <c r="U11" s="657"/>
      <c r="X11" s="649"/>
      <c r="Y11" s="664" t="s">
        <v>4</v>
      </c>
      <c r="Z11" s="664"/>
      <c r="AA11" s="664"/>
      <c r="AB11" s="664"/>
      <c r="AC11" s="664"/>
      <c r="AD11" s="664"/>
      <c r="AE11" s="664"/>
      <c r="AF11" s="664"/>
      <c r="AG11" s="664"/>
      <c r="AH11" s="664"/>
    </row>
    <row r="12" ht="35.1" customHeight="1" spans="7:38">
      <c r="G12" s="651"/>
      <c r="H12" s="649"/>
      <c r="I12" s="654" t="s">
        <v>5</v>
      </c>
      <c r="J12" s="654"/>
      <c r="K12" s="654"/>
      <c r="L12" s="654"/>
      <c r="M12" s="654"/>
      <c r="N12" s="654"/>
      <c r="P12" s="655"/>
      <c r="Q12" s="658" t="s">
        <v>6</v>
      </c>
      <c r="R12" s="658"/>
      <c r="S12" s="658"/>
      <c r="T12" s="658"/>
      <c r="U12" s="658"/>
      <c r="V12" s="651"/>
      <c r="W12" s="651"/>
      <c r="X12" s="655"/>
      <c r="Y12" s="665" t="s">
        <v>7</v>
      </c>
      <c r="Z12" s="665"/>
      <c r="AA12" s="665"/>
      <c r="AB12" s="665"/>
      <c r="AC12" s="665"/>
      <c r="AD12" s="665"/>
      <c r="AE12" s="665"/>
      <c r="AF12" s="665"/>
      <c r="AG12" s="665"/>
      <c r="AH12" s="665"/>
      <c r="AL12" s="667"/>
    </row>
    <row r="13" ht="35.1" customHeight="1" spans="6:34">
      <c r="F13" s="651"/>
      <c r="G13" s="651"/>
      <c r="H13" s="651"/>
      <c r="I13" s="651"/>
      <c r="K13" s="651"/>
      <c r="M13" s="651"/>
      <c r="N13" s="651"/>
      <c r="P13" s="655"/>
      <c r="Q13" s="658" t="s">
        <v>8</v>
      </c>
      <c r="R13" s="658"/>
      <c r="S13" s="658"/>
      <c r="T13" s="658"/>
      <c r="U13" s="658"/>
      <c r="V13" s="651"/>
      <c r="W13" s="651"/>
      <c r="X13" s="655"/>
      <c r="Y13" s="665" t="s">
        <v>9</v>
      </c>
      <c r="Z13" s="665"/>
      <c r="AA13" s="665"/>
      <c r="AB13" s="665"/>
      <c r="AC13" s="665"/>
      <c r="AD13" s="665"/>
      <c r="AE13" s="665"/>
      <c r="AF13" s="665"/>
      <c r="AG13" s="665"/>
      <c r="AH13" s="665"/>
    </row>
    <row r="14" ht="35.1" customHeight="1" spans="6:34">
      <c r="F14" s="651"/>
      <c r="G14" s="651"/>
      <c r="H14" s="651"/>
      <c r="I14" s="651"/>
      <c r="M14" s="651"/>
      <c r="N14" s="651"/>
      <c r="P14" s="651"/>
      <c r="Q14" s="659"/>
      <c r="R14" s="659"/>
      <c r="S14" s="659"/>
      <c r="T14" s="659"/>
      <c r="U14" s="659"/>
      <c r="V14" s="651"/>
      <c r="W14" s="651"/>
      <c r="X14" s="651"/>
      <c r="Y14" s="666"/>
      <c r="Z14" s="666"/>
      <c r="AA14" s="666"/>
      <c r="AB14" s="666"/>
      <c r="AC14" s="666"/>
      <c r="AD14" s="666"/>
      <c r="AE14" s="666"/>
      <c r="AF14" s="666"/>
      <c r="AG14" s="666"/>
      <c r="AH14" s="666"/>
    </row>
    <row r="15" ht="35.1" customHeight="1" spans="6:67">
      <c r="F15" s="651"/>
      <c r="G15" s="651"/>
      <c r="H15" s="651"/>
      <c r="I15" s="651"/>
      <c r="K15" s="651"/>
      <c r="L15" s="651"/>
      <c r="M15" s="651"/>
      <c r="N15" s="651"/>
      <c r="P15" s="651"/>
      <c r="Q15" s="659"/>
      <c r="R15" s="659"/>
      <c r="S15" s="659"/>
      <c r="T15" s="659"/>
      <c r="U15" s="659"/>
      <c r="V15" s="651"/>
      <c r="W15" s="651"/>
      <c r="X15" s="651"/>
      <c r="Y15" s="666"/>
      <c r="Z15" s="666"/>
      <c r="AA15" s="666"/>
      <c r="AB15" s="666"/>
      <c r="AC15" s="666"/>
      <c r="AD15" s="666"/>
      <c r="AE15" s="666"/>
      <c r="AF15" s="666"/>
      <c r="AG15" s="666"/>
      <c r="AH15" s="666"/>
      <c r="BO15" s="668" t="s">
        <v>10</v>
      </c>
    </row>
    <row r="16" ht="35.1" customHeight="1" spans="6:67">
      <c r="F16" s="651"/>
      <c r="G16" s="651"/>
      <c r="H16" s="651"/>
      <c r="I16" s="651"/>
      <c r="K16" s="651"/>
      <c r="L16" s="651"/>
      <c r="M16" s="651"/>
      <c r="N16" s="651"/>
      <c r="P16" s="651"/>
      <c r="Q16" s="660"/>
      <c r="R16" s="660"/>
      <c r="S16" s="660"/>
      <c r="T16" s="660"/>
      <c r="U16" s="660"/>
      <c r="V16" s="651"/>
      <c r="W16" s="651"/>
      <c r="X16" s="661" t="s">
        <v>11</v>
      </c>
      <c r="Y16" s="661"/>
      <c r="Z16" s="661"/>
      <c r="AA16" s="661"/>
      <c r="AB16" s="661"/>
      <c r="AC16" s="661"/>
      <c r="AD16" s="661"/>
      <c r="AE16" s="661"/>
      <c r="AF16" s="661"/>
      <c r="AG16" s="661"/>
      <c r="AH16" s="651"/>
      <c r="BO16" s="668"/>
    </row>
    <row r="17" ht="28.5" customHeight="1" spans="17:67">
      <c r="Q17" s="660"/>
      <c r="R17" s="660"/>
      <c r="S17" s="660"/>
      <c r="T17" s="660"/>
      <c r="U17" s="660"/>
      <c r="X17" s="662" t="s">
        <v>12</v>
      </c>
      <c r="Y17" s="662"/>
      <c r="Z17" s="662"/>
      <c r="AA17" s="662"/>
      <c r="AB17" s="662"/>
      <c r="AC17" s="662"/>
      <c r="AD17" s="662"/>
      <c r="AE17" s="662"/>
      <c r="AF17" s="662"/>
      <c r="AG17" s="662"/>
      <c r="BO17" s="668"/>
    </row>
    <row r="18" ht="35.1" customHeight="1" spans="17:67">
      <c r="Q18" s="660"/>
      <c r="R18" s="660"/>
      <c r="S18" s="660"/>
      <c r="T18" s="660"/>
      <c r="U18" s="660"/>
      <c r="BO18" s="668"/>
    </row>
    <row r="19" ht="35.1" customHeight="1" spans="12:67">
      <c r="L19" s="651"/>
      <c r="M19" s="651"/>
      <c r="N19" s="651"/>
      <c r="P19" s="651"/>
      <c r="Q19" s="660"/>
      <c r="R19" s="660"/>
      <c r="S19" s="660"/>
      <c r="T19" s="660"/>
      <c r="U19" s="660"/>
      <c r="V19" s="651"/>
      <c r="W19" s="663"/>
      <c r="X19" s="663"/>
      <c r="AA19" s="651"/>
      <c r="AB19" s="651"/>
      <c r="AC19" s="651"/>
      <c r="AF19" s="651"/>
      <c r="AG19" s="651"/>
      <c r="AH19" s="651"/>
      <c r="BO19" s="668"/>
    </row>
    <row r="20" ht="35.1" customHeight="1" spans="11:67">
      <c r="K20" s="651"/>
      <c r="L20" s="651"/>
      <c r="M20" s="651"/>
      <c r="N20" s="651"/>
      <c r="P20" s="651"/>
      <c r="Q20" s="660"/>
      <c r="R20" s="660"/>
      <c r="S20" s="660"/>
      <c r="T20" s="660"/>
      <c r="U20" s="660"/>
      <c r="V20" s="651"/>
      <c r="W20" s="663"/>
      <c r="X20" s="663"/>
      <c r="Z20" s="651"/>
      <c r="AA20" s="651"/>
      <c r="AB20" s="651"/>
      <c r="AC20" s="651"/>
      <c r="AE20" s="651"/>
      <c r="AF20" s="651"/>
      <c r="AG20" s="651"/>
      <c r="AH20" s="651"/>
      <c r="BO20" s="668"/>
    </row>
    <row r="21" ht="35.1" customHeight="1" spans="11:67">
      <c r="K21" s="651"/>
      <c r="L21" s="651"/>
      <c r="M21" s="651"/>
      <c r="N21" s="651"/>
      <c r="P21" s="651"/>
      <c r="Q21" s="660"/>
      <c r="R21" s="660"/>
      <c r="S21" s="660"/>
      <c r="T21" s="660"/>
      <c r="U21" s="660"/>
      <c r="V21" s="651"/>
      <c r="W21" s="663"/>
      <c r="X21" s="663"/>
      <c r="Z21" s="651"/>
      <c r="AA21" s="651"/>
      <c r="AB21" s="651"/>
      <c r="AC21" s="651"/>
      <c r="AE21" s="651"/>
      <c r="AF21" s="651"/>
      <c r="AG21" s="651"/>
      <c r="AH21" s="651"/>
      <c r="BO21" s="668"/>
    </row>
    <row r="22" ht="35.1" customHeight="1" spans="11:67">
      <c r="K22" s="651"/>
      <c r="L22" s="651"/>
      <c r="M22" s="651"/>
      <c r="N22" s="651"/>
      <c r="P22" s="651"/>
      <c r="Q22" s="660"/>
      <c r="R22" s="660"/>
      <c r="S22" s="660"/>
      <c r="T22" s="660"/>
      <c r="U22" s="660"/>
      <c r="V22" s="651"/>
      <c r="W22" s="663"/>
      <c r="X22" s="663"/>
      <c r="Z22" s="651"/>
      <c r="AA22" s="651"/>
      <c r="AB22" s="651"/>
      <c r="AC22" s="651"/>
      <c r="AE22" s="651"/>
      <c r="AF22" s="651"/>
      <c r="AG22" s="651"/>
      <c r="AH22" s="651"/>
      <c r="BO22" s="668"/>
    </row>
    <row r="23" ht="35.1" customHeight="1" spans="11:67">
      <c r="K23" s="651"/>
      <c r="L23" s="651"/>
      <c r="M23" s="651"/>
      <c r="N23" s="651"/>
      <c r="P23" s="651"/>
      <c r="Q23" s="660"/>
      <c r="R23" s="660"/>
      <c r="S23" s="660"/>
      <c r="T23" s="660"/>
      <c r="U23" s="660"/>
      <c r="V23" s="651"/>
      <c r="W23" s="663"/>
      <c r="X23" s="663"/>
      <c r="Z23" s="651"/>
      <c r="AA23" s="651"/>
      <c r="AB23" s="651"/>
      <c r="AC23" s="651"/>
      <c r="AE23" s="651"/>
      <c r="AF23" s="651"/>
      <c r="AG23" s="651"/>
      <c r="AH23" s="651"/>
      <c r="BO23" s="668"/>
    </row>
    <row r="24" ht="35.1" customHeight="1" spans="17:67">
      <c r="Q24" s="660"/>
      <c r="R24" s="660"/>
      <c r="S24" s="660"/>
      <c r="T24" s="660"/>
      <c r="U24" s="660"/>
      <c r="BO24" s="668"/>
    </row>
    <row r="25" ht="35.1" customHeight="1" spans="17:67">
      <c r="Q25" s="660"/>
      <c r="R25" s="660"/>
      <c r="S25" s="660"/>
      <c r="T25" s="660"/>
      <c r="U25" s="660"/>
      <c r="BO25" s="668"/>
    </row>
    <row r="26" ht="35.1" customHeight="1" spans="18:32">
      <c r="R26" s="663"/>
      <c r="T26" s="663"/>
      <c r="U26" s="663"/>
      <c r="AD26" s="651"/>
      <c r="AE26" s="651"/>
      <c r="AF26" s="651"/>
    </row>
    <row r="27" ht="35.1" customHeight="1" spans="18:32">
      <c r="R27" s="663"/>
      <c r="T27" s="663"/>
      <c r="U27" s="663"/>
      <c r="AC27" s="651"/>
      <c r="AD27" s="651"/>
      <c r="AE27" s="651"/>
      <c r="AF27" s="651"/>
    </row>
    <row r="28" ht="35.1" customHeight="1" spans="18:32">
      <c r="R28" s="663"/>
      <c r="T28" s="663"/>
      <c r="U28" s="663"/>
      <c r="AC28" s="651"/>
      <c r="AD28" s="651"/>
      <c r="AE28" s="651"/>
      <c r="AF28" s="651"/>
    </row>
    <row r="29" ht="35.1" customHeight="1" spans="18:32">
      <c r="R29" s="663"/>
      <c r="T29" s="663"/>
      <c r="U29" s="663"/>
      <c r="AC29" s="651"/>
      <c r="AD29" s="651"/>
      <c r="AE29" s="651"/>
      <c r="AF29" s="651"/>
    </row>
    <row r="30" ht="35.1" customHeight="1" spans="18:32">
      <c r="R30" s="663"/>
      <c r="T30" s="663"/>
      <c r="U30" s="663"/>
      <c r="AC30" s="651"/>
      <c r="AD30" s="651"/>
      <c r="AE30" s="651"/>
      <c r="AF30" s="651"/>
    </row>
    <row r="31" ht="35.1" customHeight="1"/>
    <row r="32" ht="35.1" customHeight="1"/>
    <row r="33" ht="35.1" customHeight="1" spans="18:21">
      <c r="R33" s="663"/>
      <c r="T33" s="663"/>
      <c r="U33" s="663"/>
    </row>
    <row r="34" ht="35.1" customHeight="1" spans="18:21">
      <c r="R34" s="663"/>
      <c r="T34" s="663"/>
      <c r="U34" s="663"/>
    </row>
    <row r="35" ht="35.1" customHeight="1" spans="18:21">
      <c r="R35" s="663"/>
      <c r="T35" s="663"/>
      <c r="U35" s="663"/>
    </row>
    <row r="36" ht="35.1" customHeight="1" spans="18:21">
      <c r="R36" s="663"/>
      <c r="T36" s="663"/>
      <c r="U36" s="663"/>
    </row>
    <row r="37" ht="35.1" customHeight="1" spans="18:21">
      <c r="R37" s="663"/>
      <c r="T37" s="663"/>
      <c r="U37" s="663"/>
    </row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 spans="16:22">
      <c r="P53" s="656" t="s">
        <v>13</v>
      </c>
      <c r="Q53" s="656"/>
      <c r="R53" s="656"/>
      <c r="S53" s="656"/>
      <c r="T53" s="656"/>
      <c r="U53" s="656"/>
      <c r="V53" s="656"/>
    </row>
    <row r="54" ht="35.1" hidden="1" customHeight="1"/>
    <row r="55" ht="35.1" hidden="1" customHeight="1"/>
    <row r="56" ht="35.1" hidden="1" customHeight="1"/>
    <row r="57" ht="35.1" hidden="1" customHeight="1"/>
    <row r="58" ht="35.1" hidden="1" customHeight="1"/>
    <row r="59" ht="35.1" hidden="1" customHeight="1"/>
    <row r="60" ht="35.1" hidden="1" customHeight="1"/>
  </sheetData>
  <sheetProtection selectLockedCells="1"/>
  <mergeCells count="29">
    <mergeCell ref="J8:Y8"/>
    <mergeCell ref="C11:F11"/>
    <mergeCell ref="I11:N11"/>
    <mergeCell ref="Q11:U11"/>
    <mergeCell ref="Y11:AH11"/>
    <mergeCell ref="I12:N12"/>
    <mergeCell ref="Q12:U12"/>
    <mergeCell ref="Y12:AH12"/>
    <mergeCell ref="Q13:U13"/>
    <mergeCell ref="Y13:AH13"/>
    <mergeCell ref="Q14:U14"/>
    <mergeCell ref="Y14:AH14"/>
    <mergeCell ref="Q15:U15"/>
    <mergeCell ref="Y15:AH15"/>
    <mergeCell ref="Q16:U16"/>
    <mergeCell ref="X16:AG16"/>
    <mergeCell ref="Q17:U17"/>
    <mergeCell ref="X17:AG17"/>
    <mergeCell ref="Q18:U18"/>
    <mergeCell ref="Q19:U19"/>
    <mergeCell ref="Q20:U20"/>
    <mergeCell ref="Q21:U21"/>
    <mergeCell ref="Q22:U22"/>
    <mergeCell ref="Q23:U23"/>
    <mergeCell ref="Q24:U24"/>
    <mergeCell ref="Q25:U25"/>
    <mergeCell ref="P53:V53"/>
    <mergeCell ref="BO15:BO25"/>
    <mergeCell ref="I5:Z7"/>
  </mergeCells>
  <hyperlinks>
    <hyperlink ref="C11:F11" location="INSTRUCTION!A1" display="INSTRUCTIONS" tooltip="Click to proceed."/>
    <hyperlink ref="I11:N11" location="'DATA SHEET'!A1" display="DATA SHEET" tooltip="Click to proceed."/>
    <hyperlink ref="I12:N12" location="'SCORE SHEET with STATS '!A1" display="SCORE SHEET WITH STATS" tooltip="Click to proceed."/>
    <hyperlink ref="Y11:AH11" location="'SEMESTER FINAL GRADE'!A1" display="SEMESTRAL FINAL GRADE" tooltip="Click to proceed."/>
    <hyperlink ref="Y12:AH12" location="'FIRST QTR GRADE SHEET'!A1" display="FIRST QUARTER GRADE SHEET" tooltip="Click to proceed."/>
    <hyperlink ref="Y13:AH13" location="'SECOND QTR GRADE SHEET'!A1" display="SECOND QUARTER GRADE SHEET" tooltip="Click to proceed."/>
    <hyperlink ref="Q11:U11" location="'FIRST QUARTER CLASS RECORD '!A1" display="FIRST QUARTER ECR" tooltip="Click to go"/>
    <hyperlink ref="Q12:U12" location="'SECOND QUARTER CLASS RECORD'!A1" display="SECOND QUARTER ECR" tooltip="Click to go"/>
    <hyperlink ref="Q13:U13" location="'RECOMPUTED FINAL GRADE'!A1" display="RECOMPUTED GRADE" tooltip="Click to go"/>
  </hyperlinks>
  <pageMargins left="0.7" right="0.7" top="0.75" bottom="0.75" header="0.3" footer="0.3"/>
  <pageSetup paperSize="1000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C115"/>
  <sheetViews>
    <sheetView showGridLines="0" zoomScale="75" zoomScaleNormal="75" workbookViewId="0">
      <selection activeCell="A102" sqref="A102:G102"/>
    </sheetView>
  </sheetViews>
  <sheetFormatPr defaultColWidth="8.88888888888889" defaultRowHeight="13.2"/>
  <cols>
    <col min="1" max="1" width="4.44444444444444" customWidth="1"/>
    <col min="2" max="2" width="24.4444444444444" customWidth="1"/>
    <col min="3" max="3" width="2" customWidth="1"/>
    <col min="4" max="4" width="26.8888888888889" customWidth="1"/>
    <col min="5" max="6" width="4.88888888888889" customWidth="1"/>
    <col min="7" max="9" width="3.88888888888889" customWidth="1"/>
    <col min="10" max="10" width="11.1111111111111" customWidth="1"/>
    <col min="11" max="13" width="3.88888888888889" customWidth="1"/>
    <col min="14" max="14" width="12" customWidth="1"/>
    <col min="15" max="16" width="3.88888888888889" customWidth="1"/>
    <col min="17" max="17" width="3.88888888888889" style="3" customWidth="1"/>
    <col min="18" max="18" width="7.44444444444444" customWidth="1"/>
    <col min="19" max="28" width="3.88888888888889" customWidth="1"/>
    <col min="29" max="29" width="5.11111111111111" customWidth="1"/>
    <col min="30" max="30" width="6.44444444444444" customWidth="1"/>
    <col min="31" max="33" width="2.88888888888889" customWidth="1"/>
    <col min="34" max="34" width="5.88888888888889" customWidth="1"/>
    <col min="35" max="35" width="18.4444444444444" customWidth="1"/>
    <col min="36" max="36" width="3.88888888888889" customWidth="1"/>
    <col min="37" max="37" width="20.6666666666667" customWidth="1"/>
    <col min="39" max="39" width="9.11111111111111" customWidth="1"/>
    <col min="40" max="40" width="9.11111111111111" hidden="1" customWidth="1"/>
    <col min="41" max="56" width="9.11111111111111" style="2" hidden="1" customWidth="1"/>
    <col min="57" max="59" width="9.11111111111111" style="2" customWidth="1"/>
    <col min="60" max="61" width="9.11111111111111" style="2"/>
  </cols>
  <sheetData>
    <row r="1" ht="22.5" customHeight="1" spans="1:37">
      <c r="A1" s="4" t="s">
        <v>468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28.5" customHeight="1" spans="1:3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24.75" customHeight="1" spans="1:37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322</v>
      </c>
      <c r="Z6" s="13"/>
      <c r="AA6" s="13"/>
      <c r="AB6" s="13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324</v>
      </c>
      <c r="C8" s="18"/>
      <c r="D8" s="18"/>
      <c r="E8" s="19" t="str">
        <f>'FIRST QUARTER CLASS RECORD '!E8:K8</f>
        <v>FIRST QUARTER</v>
      </c>
      <c r="F8" s="20"/>
      <c r="G8" s="20"/>
      <c r="H8" s="20"/>
      <c r="I8" s="20"/>
      <c r="J8" s="20"/>
      <c r="K8" s="53"/>
      <c r="L8" s="17"/>
      <c r="M8" s="54" t="s">
        <v>326</v>
      </c>
      <c r="N8" s="54"/>
      <c r="O8" s="54"/>
      <c r="P8" s="54"/>
      <c r="Q8" s="61" t="str">
        <f>'FIRST QUARTER CLASS RECORD '!Q8:V8</f>
        <v>Understanding Culture, Society and Politics (IC)</v>
      </c>
      <c r="R8" s="62"/>
      <c r="S8" s="62"/>
      <c r="T8" s="62"/>
      <c r="U8" s="62"/>
      <c r="V8" s="62"/>
      <c r="W8" s="63"/>
      <c r="X8" s="54" t="s">
        <v>368</v>
      </c>
      <c r="Y8" s="54"/>
      <c r="Z8" s="54"/>
      <c r="AA8" s="54"/>
      <c r="AB8" s="54"/>
      <c r="AC8" s="19" t="str">
        <f>'FIRST QUARTER CLASS RECORD '!AE8</f>
        <v>Mr. Carlos Malait, LPT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369</v>
      </c>
      <c r="B10" s="23"/>
      <c r="C10" s="23"/>
      <c r="D10" s="23"/>
      <c r="E10" s="24"/>
      <c r="F10" s="24"/>
      <c r="G10" s="25" t="s">
        <v>469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470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330</v>
      </c>
      <c r="AF10" s="73"/>
      <c r="AG10" s="73"/>
      <c r="AH10" s="83"/>
      <c r="AI10" s="84" t="s">
        <v>471</v>
      </c>
      <c r="AJ10" s="72" t="s">
        <v>332</v>
      </c>
      <c r="AK10" s="83"/>
      <c r="AT10" s="2" t="s">
        <v>342</v>
      </c>
      <c r="AY10" s="2" t="s">
        <v>342</v>
      </c>
    </row>
    <row r="11" ht="30" customHeight="1" spans="1:55">
      <c r="A11" s="27"/>
      <c r="B11" s="28" t="s">
        <v>343</v>
      </c>
      <c r="C11" s="29"/>
      <c r="D11" s="30" t="s">
        <v>344</v>
      </c>
      <c r="E11" s="31" t="s">
        <v>345</v>
      </c>
      <c r="F11" s="32" t="s">
        <v>305</v>
      </c>
      <c r="G11" s="130" t="s">
        <v>327</v>
      </c>
      <c r="H11" s="131"/>
      <c r="I11" s="131"/>
      <c r="J11" s="131"/>
      <c r="K11" s="134" t="s">
        <v>472</v>
      </c>
      <c r="L11" s="135"/>
      <c r="M11" s="135"/>
      <c r="N11" s="136"/>
      <c r="O11" s="137" t="s">
        <v>329</v>
      </c>
      <c r="P11" s="137"/>
      <c r="Q11" s="137"/>
      <c r="R11" s="139"/>
      <c r="S11" s="130" t="s">
        <v>327</v>
      </c>
      <c r="T11" s="131"/>
      <c r="U11" s="131"/>
      <c r="V11" s="131"/>
      <c r="W11" s="131" t="s">
        <v>472</v>
      </c>
      <c r="X11" s="131"/>
      <c r="Y11" s="131"/>
      <c r="Z11" s="131"/>
      <c r="AA11" s="137" t="s">
        <v>329</v>
      </c>
      <c r="AB11" s="137"/>
      <c r="AC11" s="137"/>
      <c r="AD11" s="139"/>
      <c r="AE11" s="74"/>
      <c r="AF11" s="75"/>
      <c r="AG11" s="75"/>
      <c r="AH11" s="85"/>
      <c r="AI11" s="86"/>
      <c r="AJ11" s="74"/>
      <c r="AK11" s="85"/>
      <c r="AO11" s="91" t="s">
        <v>346</v>
      </c>
      <c r="AP11" s="91" t="s">
        <v>347</v>
      </c>
      <c r="AQ11" s="91" t="s">
        <v>348</v>
      </c>
      <c r="AR11" s="91" t="s">
        <v>349</v>
      </c>
      <c r="AS11" s="91" t="s">
        <v>350</v>
      </c>
      <c r="AT11" s="91" t="s">
        <v>346</v>
      </c>
      <c r="AU11" s="91" t="s">
        <v>347</v>
      </c>
      <c r="AV11" s="91" t="s">
        <v>348</v>
      </c>
      <c r="AW11" s="91" t="s">
        <v>349</v>
      </c>
      <c r="AX11" s="91" t="s">
        <v>350</v>
      </c>
      <c r="AY11" s="91" t="s">
        <v>346</v>
      </c>
      <c r="AZ11" s="91" t="s">
        <v>347</v>
      </c>
      <c r="BA11" s="91" t="s">
        <v>348</v>
      </c>
      <c r="BB11" s="91" t="s">
        <v>349</v>
      </c>
      <c r="BC11" s="91" t="s">
        <v>350</v>
      </c>
    </row>
    <row r="12" ht="24.9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>
        <f>'FIRST QUARTER CLASS RECORD '!R14</f>
        <v>83.3333333333333</v>
      </c>
      <c r="H12" s="41"/>
      <c r="I12" s="41"/>
      <c r="J12" s="41"/>
      <c r="K12" s="56">
        <f>'FIRST QUARTER CLASS RECORD '!AE14</f>
        <v>25</v>
      </c>
      <c r="L12" s="56"/>
      <c r="M12" s="56"/>
      <c r="N12" s="56"/>
      <c r="O12" s="57">
        <f>'FIRST QUARTER CLASS RECORD '!AI14</f>
        <v>40</v>
      </c>
      <c r="P12" s="57"/>
      <c r="Q12" s="57"/>
      <c r="R12" s="66"/>
      <c r="S12" s="67">
        <f>'FIRST QUARTER CLASS RECORD '!S14</f>
        <v>20.8333333333333</v>
      </c>
      <c r="T12" s="57"/>
      <c r="U12" s="57"/>
      <c r="V12" s="57"/>
      <c r="W12" s="68">
        <f>'FIRST QUARTER CLASS RECORD '!AF14</f>
        <v>12.5</v>
      </c>
      <c r="X12" s="68"/>
      <c r="Y12" s="68"/>
      <c r="Z12" s="68"/>
      <c r="AA12" s="57">
        <f>'FIRST QUARTER CLASS RECORD '!AJ14</f>
        <v>10</v>
      </c>
      <c r="AB12" s="57"/>
      <c r="AC12" s="57"/>
      <c r="AD12" s="66"/>
      <c r="AE12" s="78">
        <f>'FIRST QUARTER CLASS RECORD '!AK14</f>
        <v>43.3333333333333</v>
      </c>
      <c r="AF12" s="79" t="str">
        <f t="shared" ref="AF12:AH12" si="0">IF(AD12&gt;74.49,"Passed","Failed")</f>
        <v>Failed</v>
      </c>
      <c r="AG12" s="79" t="str">
        <f t="shared" si="0"/>
        <v>Failed</v>
      </c>
      <c r="AH12" s="89" t="str">
        <f t="shared" si="0"/>
        <v>Passed</v>
      </c>
      <c r="AI12" s="90">
        <f>'FIRST QUARTER CLASS RECORD '!AL14</f>
        <v>70</v>
      </c>
      <c r="AJ12" s="78" t="str">
        <f>'FIRST QUARTER CLASS RECORD '!AM14</f>
        <v>Did Not Meet Expectations</v>
      </c>
      <c r="AK12" s="89" t="str">
        <f>IF(AH12&gt;89.49,"Outstanding",IF(AH12&gt;84.49,"Very Satisfactory",IF(AH12&gt;79.49,"Satisfactory",IF(AH12&gt;74.49,"Fairly Satisfactory",IF(AH12&gt;59.49,"Did Not Meet Expectations",0)))))</f>
        <v>Outstanding</v>
      </c>
      <c r="AO12" s="2">
        <f>IF(AJ12="Outstanding",1,0)</f>
        <v>0</v>
      </c>
      <c r="AP12" s="2">
        <f>IF(AJ12="Very Satisfactory",1,0)</f>
        <v>0</v>
      </c>
      <c r="AQ12" s="2">
        <f>IF(AJ12="Satisfactory",1,0)</f>
        <v>0</v>
      </c>
      <c r="AR12" s="2">
        <f>IF(AJ12="Fairly Satisfactory",1,0)</f>
        <v>0</v>
      </c>
      <c r="AS12" s="2">
        <f>IF(AJ12="Did Not Meet Expectations",1,0)</f>
        <v>1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132">
        <f>'FIRST QUARTER CLASS RECORD '!R15</f>
        <v>0</v>
      </c>
      <c r="H13" s="133"/>
      <c r="I13" s="133"/>
      <c r="J13" s="133"/>
      <c r="K13" s="138">
        <f>'FIRST QUARTER CLASS RECORD '!AE15</f>
        <v>0</v>
      </c>
      <c r="L13" s="138"/>
      <c r="M13" s="138"/>
      <c r="N13" s="138"/>
      <c r="O13" s="110">
        <f>'FIRST QUARTER CLASS RECORD '!AI15</f>
        <v>0</v>
      </c>
      <c r="P13" s="110"/>
      <c r="Q13" s="110"/>
      <c r="R13" s="140"/>
      <c r="S13" s="109">
        <f>'FIRST QUARTER CLASS RECORD '!S15</f>
        <v>0</v>
      </c>
      <c r="T13" s="110"/>
      <c r="U13" s="110"/>
      <c r="V13" s="110"/>
      <c r="W13" s="111">
        <f>'FIRST QUARTER CLASS RECORD '!AF15</f>
        <v>0</v>
      </c>
      <c r="X13" s="111"/>
      <c r="Y13" s="111"/>
      <c r="Z13" s="111"/>
      <c r="AA13" s="110">
        <f>'FIRST QUARTER CLASS RECORD '!AJ15</f>
        <v>0</v>
      </c>
      <c r="AB13" s="110"/>
      <c r="AC13" s="110"/>
      <c r="AD13" s="140"/>
      <c r="AE13" s="141">
        <f>'FIRST QUARTER CLASS RECORD '!AK15</f>
        <v>0</v>
      </c>
      <c r="AF13" s="142" t="str">
        <f t="shared" ref="AF13" si="1">IF(AD13&gt;74.49,"Passed","Failed")</f>
        <v>Failed</v>
      </c>
      <c r="AG13" s="142" t="str">
        <f t="shared" ref="AG13" si="2">IF(AE13&gt;74.49,"Passed","Failed")</f>
        <v>Failed</v>
      </c>
      <c r="AH13" s="127" t="str">
        <f t="shared" ref="AH13" si="3">IF(AF13&gt;74.49,"Passed","Failed")</f>
        <v>Passed</v>
      </c>
      <c r="AI13" s="120">
        <f>'FIRST QUARTER CLASS RECORD '!AL15</f>
        <v>0</v>
      </c>
      <c r="AJ13" s="141">
        <f>'FIRST QUARTER CLASS RECORD '!AM15</f>
        <v>0</v>
      </c>
      <c r="AK13" s="127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>
        <f t="shared" ref="AO13:AO71" si="5">IF(AJ13="Outstanding",1,0)</f>
        <v>0</v>
      </c>
      <c r="AP13" s="2">
        <f t="shared" ref="AP13:AP71" si="6">IF(AJ13="Very Satisfactory",1,0)</f>
        <v>0</v>
      </c>
      <c r="AQ13" s="2">
        <f t="shared" ref="AQ13:AQ71" si="7">IF(AJ13="Satisfactory",1,0)</f>
        <v>0</v>
      </c>
      <c r="AR13" s="2">
        <f t="shared" ref="AR13:AR71" si="8">IF(AJ13="Fairly Satisfactory",1,0)</f>
        <v>0</v>
      </c>
      <c r="AS13" s="2">
        <f t="shared" ref="AS13:AS71" si="9">IF(AJ13="Did Not Meet Expectations",1,0)</f>
        <v>0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132">
        <f>'FIRST QUARTER CLASS RECORD '!R16</f>
        <v>0</v>
      </c>
      <c r="H14" s="133"/>
      <c r="I14" s="133"/>
      <c r="J14" s="133"/>
      <c r="K14" s="138">
        <f>'FIRST QUARTER CLASS RECORD '!AE16</f>
        <v>0</v>
      </c>
      <c r="L14" s="138"/>
      <c r="M14" s="138"/>
      <c r="N14" s="138"/>
      <c r="O14" s="110">
        <f>'FIRST QUARTER CLASS RECORD '!AI16</f>
        <v>0</v>
      </c>
      <c r="P14" s="110"/>
      <c r="Q14" s="110"/>
      <c r="R14" s="140"/>
      <c r="S14" s="109">
        <f>'FIRST QUARTER CLASS RECORD '!S16</f>
        <v>0</v>
      </c>
      <c r="T14" s="110"/>
      <c r="U14" s="110"/>
      <c r="V14" s="110"/>
      <c r="W14" s="111">
        <f>'FIRST QUARTER CLASS RECORD '!AF16</f>
        <v>0</v>
      </c>
      <c r="X14" s="111"/>
      <c r="Y14" s="111"/>
      <c r="Z14" s="111"/>
      <c r="AA14" s="110">
        <f>'FIRST QUARTER CLASS RECORD '!AJ16</f>
        <v>0</v>
      </c>
      <c r="AB14" s="110"/>
      <c r="AC14" s="110"/>
      <c r="AD14" s="140"/>
      <c r="AE14" s="141">
        <f>'FIRST QUARTER CLASS RECORD '!AK16</f>
        <v>0</v>
      </c>
      <c r="AF14" s="142" t="str">
        <f t="shared" ref="AF14:AF71" si="10">IF(AD14&gt;74.49,"Passed","Failed")</f>
        <v>Failed</v>
      </c>
      <c r="AG14" s="142" t="str">
        <f t="shared" ref="AG14:AG71" si="11">IF(AE14&gt;74.49,"Passed","Failed")</f>
        <v>Failed</v>
      </c>
      <c r="AH14" s="127" t="str">
        <f t="shared" ref="AH14:AH71" si="12">IF(AF14&gt;74.49,"Passed","Failed")</f>
        <v>Passed</v>
      </c>
      <c r="AI14" s="120">
        <f>'FIRST QUARTER CLASS RECORD '!AL16</f>
        <v>0</v>
      </c>
      <c r="AJ14" s="141">
        <f>'FIRST QUARTER CLASS RECORD '!AM16</f>
        <v>0</v>
      </c>
      <c r="AK14" s="127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>
        <f t="shared" si="5"/>
        <v>0</v>
      </c>
      <c r="AP14" s="2">
        <f t="shared" si="6"/>
        <v>0</v>
      </c>
      <c r="AQ14" s="2">
        <f t="shared" si="7"/>
        <v>0</v>
      </c>
      <c r="AR14" s="2">
        <f t="shared" si="8"/>
        <v>0</v>
      </c>
      <c r="AS14" s="2">
        <f t="shared" si="9"/>
        <v>0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132">
        <f>'FIRST QUARTER CLASS RECORD '!R17</f>
        <v>0</v>
      </c>
      <c r="H15" s="133"/>
      <c r="I15" s="133"/>
      <c r="J15" s="133"/>
      <c r="K15" s="138">
        <f>'FIRST QUARTER CLASS RECORD '!AE17</f>
        <v>0</v>
      </c>
      <c r="L15" s="138"/>
      <c r="M15" s="138"/>
      <c r="N15" s="138"/>
      <c r="O15" s="110">
        <f>'FIRST QUARTER CLASS RECORD '!AI17</f>
        <v>0</v>
      </c>
      <c r="P15" s="110"/>
      <c r="Q15" s="110"/>
      <c r="R15" s="140"/>
      <c r="S15" s="109">
        <f>'FIRST QUARTER CLASS RECORD '!S17</f>
        <v>0</v>
      </c>
      <c r="T15" s="110"/>
      <c r="U15" s="110"/>
      <c r="V15" s="110"/>
      <c r="W15" s="111">
        <f>'FIRST QUARTER CLASS RECORD '!AF17</f>
        <v>0</v>
      </c>
      <c r="X15" s="111"/>
      <c r="Y15" s="111"/>
      <c r="Z15" s="111"/>
      <c r="AA15" s="110">
        <f>'FIRST QUARTER CLASS RECORD '!AJ17</f>
        <v>0</v>
      </c>
      <c r="AB15" s="110"/>
      <c r="AC15" s="110"/>
      <c r="AD15" s="140"/>
      <c r="AE15" s="141">
        <f>'FIRST QUARTER CLASS RECORD '!AK17</f>
        <v>0</v>
      </c>
      <c r="AF15" s="142" t="str">
        <f t="shared" si="10"/>
        <v>Failed</v>
      </c>
      <c r="AG15" s="142" t="str">
        <f t="shared" si="11"/>
        <v>Failed</v>
      </c>
      <c r="AH15" s="127" t="str">
        <f t="shared" si="12"/>
        <v>Passed</v>
      </c>
      <c r="AI15" s="120">
        <f>'FIRST QUARTER CLASS RECORD '!AL17</f>
        <v>0</v>
      </c>
      <c r="AJ15" s="141">
        <f>'FIRST QUARTER CLASS RECORD '!AM17</f>
        <v>0</v>
      </c>
      <c r="AK15" s="127" t="str">
        <f t="shared" si="13"/>
        <v>Outstanding</v>
      </c>
      <c r="AL15"/>
      <c r="AM15"/>
      <c r="AN15"/>
      <c r="AO15" s="2">
        <f t="shared" si="5"/>
        <v>0</v>
      </c>
      <c r="AP15" s="2">
        <f t="shared" si="6"/>
        <v>0</v>
      </c>
      <c r="AQ15" s="2">
        <f t="shared" si="7"/>
        <v>0</v>
      </c>
      <c r="AR15" s="2">
        <f t="shared" si="8"/>
        <v>0</v>
      </c>
      <c r="AS15" s="2">
        <f t="shared" si="9"/>
        <v>0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132">
        <f>'FIRST QUARTER CLASS RECORD '!R18</f>
        <v>0</v>
      </c>
      <c r="H16" s="133"/>
      <c r="I16" s="133"/>
      <c r="J16" s="133"/>
      <c r="K16" s="138">
        <f>'FIRST QUARTER CLASS RECORD '!AE18</f>
        <v>0</v>
      </c>
      <c r="L16" s="138"/>
      <c r="M16" s="138"/>
      <c r="N16" s="138"/>
      <c r="O16" s="110">
        <f>'FIRST QUARTER CLASS RECORD '!AI18</f>
        <v>0</v>
      </c>
      <c r="P16" s="110"/>
      <c r="Q16" s="110"/>
      <c r="R16" s="140"/>
      <c r="S16" s="109">
        <f>'FIRST QUARTER CLASS RECORD '!S18</f>
        <v>0</v>
      </c>
      <c r="T16" s="110"/>
      <c r="U16" s="110"/>
      <c r="V16" s="110"/>
      <c r="W16" s="111">
        <f>'FIRST QUARTER CLASS RECORD '!AF18</f>
        <v>0</v>
      </c>
      <c r="X16" s="111"/>
      <c r="Y16" s="111"/>
      <c r="Z16" s="111"/>
      <c r="AA16" s="110">
        <f>'FIRST QUARTER CLASS RECORD '!AJ18</f>
        <v>0</v>
      </c>
      <c r="AB16" s="110"/>
      <c r="AC16" s="110"/>
      <c r="AD16" s="140"/>
      <c r="AE16" s="141">
        <f>'FIRST QUARTER CLASS RECORD '!AK18</f>
        <v>0</v>
      </c>
      <c r="AF16" s="142" t="str">
        <f t="shared" si="10"/>
        <v>Failed</v>
      </c>
      <c r="AG16" s="142" t="str">
        <f t="shared" si="11"/>
        <v>Failed</v>
      </c>
      <c r="AH16" s="127" t="str">
        <f t="shared" si="12"/>
        <v>Passed</v>
      </c>
      <c r="AI16" s="120">
        <f>'FIRST QUARTER CLASS RECORD '!AL18</f>
        <v>0</v>
      </c>
      <c r="AJ16" s="141">
        <f>'FIRST QUARTER CLASS RECORD '!AM18</f>
        <v>0</v>
      </c>
      <c r="AK16" s="127" t="str">
        <f t="shared" si="13"/>
        <v>Outstanding</v>
      </c>
      <c r="AL16"/>
      <c r="AM16"/>
      <c r="AN16"/>
    </row>
    <row r="17" s="2" customFormat="1" ht="24.9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132">
        <f>'FIRST QUARTER CLASS RECORD '!R19</f>
        <v>0</v>
      </c>
      <c r="H17" s="133"/>
      <c r="I17" s="133"/>
      <c r="J17" s="133"/>
      <c r="K17" s="138">
        <f>'FIRST QUARTER CLASS RECORD '!AE19</f>
        <v>0</v>
      </c>
      <c r="L17" s="138"/>
      <c r="M17" s="138"/>
      <c r="N17" s="138"/>
      <c r="O17" s="110">
        <f>'FIRST QUARTER CLASS RECORD '!AI19</f>
        <v>0</v>
      </c>
      <c r="P17" s="110"/>
      <c r="Q17" s="110"/>
      <c r="R17" s="140"/>
      <c r="S17" s="109">
        <f>'FIRST QUARTER CLASS RECORD '!S19</f>
        <v>0</v>
      </c>
      <c r="T17" s="110"/>
      <c r="U17" s="110"/>
      <c r="V17" s="110"/>
      <c r="W17" s="111">
        <f>'FIRST QUARTER CLASS RECORD '!AF19</f>
        <v>0</v>
      </c>
      <c r="X17" s="111"/>
      <c r="Y17" s="111"/>
      <c r="Z17" s="111"/>
      <c r="AA17" s="110">
        <f>'FIRST QUARTER CLASS RECORD '!AJ19</f>
        <v>0</v>
      </c>
      <c r="AB17" s="110"/>
      <c r="AC17" s="110"/>
      <c r="AD17" s="140"/>
      <c r="AE17" s="141">
        <f>'FIRST QUARTER CLASS RECORD '!AK19</f>
        <v>0</v>
      </c>
      <c r="AF17" s="142" t="str">
        <f t="shared" si="10"/>
        <v>Failed</v>
      </c>
      <c r="AG17" s="142" t="str">
        <f t="shared" si="11"/>
        <v>Failed</v>
      </c>
      <c r="AH17" s="127" t="str">
        <f t="shared" si="12"/>
        <v>Passed</v>
      </c>
      <c r="AI17" s="120">
        <f>'FIRST QUARTER CLASS RECORD '!AL19</f>
        <v>0</v>
      </c>
      <c r="AJ17" s="141">
        <f>'FIRST QUARTER CLASS RECORD '!AM19</f>
        <v>0</v>
      </c>
      <c r="AK17" s="127" t="str">
        <f t="shared" si="13"/>
        <v>Outstanding</v>
      </c>
      <c r="AL17"/>
      <c r="AM17"/>
      <c r="AN17"/>
    </row>
    <row r="18" s="2" customFormat="1" ht="24.9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132">
        <f>'FIRST QUARTER CLASS RECORD '!R20</f>
        <v>0</v>
      </c>
      <c r="H18" s="133"/>
      <c r="I18" s="133"/>
      <c r="J18" s="133"/>
      <c r="K18" s="138">
        <f>'FIRST QUARTER CLASS RECORD '!AE20</f>
        <v>0</v>
      </c>
      <c r="L18" s="138"/>
      <c r="M18" s="138"/>
      <c r="N18" s="138"/>
      <c r="O18" s="110">
        <f>'FIRST QUARTER CLASS RECORD '!AI20</f>
        <v>0</v>
      </c>
      <c r="P18" s="110"/>
      <c r="Q18" s="110"/>
      <c r="R18" s="140"/>
      <c r="S18" s="109">
        <f>'FIRST QUARTER CLASS RECORD '!S20</f>
        <v>0</v>
      </c>
      <c r="T18" s="110"/>
      <c r="U18" s="110"/>
      <c r="V18" s="110"/>
      <c r="W18" s="111">
        <f>'FIRST QUARTER CLASS RECORD '!AF20</f>
        <v>0</v>
      </c>
      <c r="X18" s="111"/>
      <c r="Y18" s="111"/>
      <c r="Z18" s="111"/>
      <c r="AA18" s="110">
        <f>'FIRST QUARTER CLASS RECORD '!AJ20</f>
        <v>0</v>
      </c>
      <c r="AB18" s="110"/>
      <c r="AC18" s="110"/>
      <c r="AD18" s="140"/>
      <c r="AE18" s="141">
        <f>'FIRST QUARTER CLASS RECORD '!AK20</f>
        <v>0</v>
      </c>
      <c r="AF18" s="142" t="str">
        <f t="shared" si="10"/>
        <v>Failed</v>
      </c>
      <c r="AG18" s="142" t="str">
        <f t="shared" si="11"/>
        <v>Failed</v>
      </c>
      <c r="AH18" s="127" t="str">
        <f t="shared" si="12"/>
        <v>Passed</v>
      </c>
      <c r="AI18" s="120">
        <f>'FIRST QUARTER CLASS RECORD '!AL20</f>
        <v>0</v>
      </c>
      <c r="AJ18" s="141">
        <f>'FIRST QUARTER CLASS RECORD '!AM20</f>
        <v>0</v>
      </c>
      <c r="AK18" s="127" t="str">
        <f t="shared" si="13"/>
        <v>Outstanding</v>
      </c>
      <c r="AL18"/>
      <c r="AM18"/>
      <c r="AN18"/>
    </row>
    <row r="19" s="2" customFormat="1" ht="24.9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132">
        <f>'FIRST QUARTER CLASS RECORD '!R21</f>
        <v>0</v>
      </c>
      <c r="H19" s="133"/>
      <c r="I19" s="133"/>
      <c r="J19" s="133"/>
      <c r="K19" s="138">
        <f>'FIRST QUARTER CLASS RECORD '!AE21</f>
        <v>0</v>
      </c>
      <c r="L19" s="138"/>
      <c r="M19" s="138"/>
      <c r="N19" s="138"/>
      <c r="O19" s="110">
        <f>'FIRST QUARTER CLASS RECORD '!AI21</f>
        <v>0</v>
      </c>
      <c r="P19" s="110"/>
      <c r="Q19" s="110"/>
      <c r="R19" s="140"/>
      <c r="S19" s="109">
        <f>'FIRST QUARTER CLASS RECORD '!S21</f>
        <v>0</v>
      </c>
      <c r="T19" s="110"/>
      <c r="U19" s="110"/>
      <c r="V19" s="110"/>
      <c r="W19" s="111">
        <f>'FIRST QUARTER CLASS RECORD '!AF21</f>
        <v>0</v>
      </c>
      <c r="X19" s="111"/>
      <c r="Y19" s="111"/>
      <c r="Z19" s="111"/>
      <c r="AA19" s="110">
        <f>'FIRST QUARTER CLASS RECORD '!AJ21</f>
        <v>0</v>
      </c>
      <c r="AB19" s="110"/>
      <c r="AC19" s="110"/>
      <c r="AD19" s="140"/>
      <c r="AE19" s="141">
        <f>'FIRST QUARTER CLASS RECORD '!AK21</f>
        <v>0</v>
      </c>
      <c r="AF19" s="142" t="str">
        <f t="shared" si="10"/>
        <v>Failed</v>
      </c>
      <c r="AG19" s="142" t="str">
        <f t="shared" si="11"/>
        <v>Failed</v>
      </c>
      <c r="AH19" s="127" t="str">
        <f t="shared" si="12"/>
        <v>Passed</v>
      </c>
      <c r="AI19" s="120">
        <f>'FIRST QUARTER CLASS RECORD '!AL21</f>
        <v>0</v>
      </c>
      <c r="AJ19" s="141">
        <f>'FIRST QUARTER CLASS RECORD '!AM21</f>
        <v>0</v>
      </c>
      <c r="AK19" s="127" t="str">
        <f t="shared" si="13"/>
        <v>Outstanding</v>
      </c>
      <c r="AL19"/>
      <c r="AM19"/>
      <c r="AN19"/>
    </row>
    <row r="20" s="2" customFormat="1" ht="24.9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132">
        <f>'FIRST QUARTER CLASS RECORD '!R22</f>
        <v>0</v>
      </c>
      <c r="H20" s="133"/>
      <c r="I20" s="133"/>
      <c r="J20" s="133"/>
      <c r="K20" s="138">
        <f>'FIRST QUARTER CLASS RECORD '!AE22</f>
        <v>0</v>
      </c>
      <c r="L20" s="138"/>
      <c r="M20" s="138"/>
      <c r="N20" s="138"/>
      <c r="O20" s="110">
        <f>'FIRST QUARTER CLASS RECORD '!AI22</f>
        <v>0</v>
      </c>
      <c r="P20" s="110"/>
      <c r="Q20" s="110"/>
      <c r="R20" s="140"/>
      <c r="S20" s="109">
        <f>'FIRST QUARTER CLASS RECORD '!S22</f>
        <v>0</v>
      </c>
      <c r="T20" s="110"/>
      <c r="U20" s="110"/>
      <c r="V20" s="110"/>
      <c r="W20" s="111">
        <f>'FIRST QUARTER CLASS RECORD '!AF22</f>
        <v>0</v>
      </c>
      <c r="X20" s="111"/>
      <c r="Y20" s="111"/>
      <c r="Z20" s="111"/>
      <c r="AA20" s="110">
        <f>'FIRST QUARTER CLASS RECORD '!AJ22</f>
        <v>0</v>
      </c>
      <c r="AB20" s="110"/>
      <c r="AC20" s="110"/>
      <c r="AD20" s="140"/>
      <c r="AE20" s="141">
        <f>'FIRST QUARTER CLASS RECORD '!AK22</f>
        <v>0</v>
      </c>
      <c r="AF20" s="142" t="str">
        <f t="shared" si="10"/>
        <v>Failed</v>
      </c>
      <c r="AG20" s="142" t="str">
        <f t="shared" si="11"/>
        <v>Failed</v>
      </c>
      <c r="AH20" s="127" t="str">
        <f t="shared" si="12"/>
        <v>Passed</v>
      </c>
      <c r="AI20" s="120">
        <f>'FIRST QUARTER CLASS RECORD '!AL22</f>
        <v>0</v>
      </c>
      <c r="AJ20" s="141">
        <f>'FIRST QUARTER CLASS RECORD '!AM22</f>
        <v>0</v>
      </c>
      <c r="AK20" s="127" t="str">
        <f t="shared" si="13"/>
        <v>Outstanding</v>
      </c>
      <c r="AL20"/>
      <c r="AM20"/>
      <c r="AN20"/>
    </row>
    <row r="21" s="2" customFormat="1" ht="24.9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132">
        <f>'FIRST QUARTER CLASS RECORD '!R23</f>
        <v>0</v>
      </c>
      <c r="H21" s="133"/>
      <c r="I21" s="133"/>
      <c r="J21" s="133"/>
      <c r="K21" s="138">
        <f>'FIRST QUARTER CLASS RECORD '!AE23</f>
        <v>0</v>
      </c>
      <c r="L21" s="138"/>
      <c r="M21" s="138"/>
      <c r="N21" s="138"/>
      <c r="O21" s="110">
        <f>'FIRST QUARTER CLASS RECORD '!AI23</f>
        <v>0</v>
      </c>
      <c r="P21" s="110"/>
      <c r="Q21" s="110"/>
      <c r="R21" s="140"/>
      <c r="S21" s="109">
        <f>'FIRST QUARTER CLASS RECORD '!S23</f>
        <v>0</v>
      </c>
      <c r="T21" s="110"/>
      <c r="U21" s="110"/>
      <c r="V21" s="110"/>
      <c r="W21" s="111">
        <f>'FIRST QUARTER CLASS RECORD '!AF23</f>
        <v>0</v>
      </c>
      <c r="X21" s="111"/>
      <c r="Y21" s="111"/>
      <c r="Z21" s="111"/>
      <c r="AA21" s="110">
        <f>'FIRST QUARTER CLASS RECORD '!AJ23</f>
        <v>0</v>
      </c>
      <c r="AB21" s="110"/>
      <c r="AC21" s="110"/>
      <c r="AD21" s="140"/>
      <c r="AE21" s="141">
        <f>'FIRST QUARTER CLASS RECORD '!AK23</f>
        <v>0</v>
      </c>
      <c r="AF21" s="142" t="str">
        <f t="shared" si="10"/>
        <v>Failed</v>
      </c>
      <c r="AG21" s="142" t="str">
        <f t="shared" si="11"/>
        <v>Failed</v>
      </c>
      <c r="AH21" s="127" t="str">
        <f t="shared" si="12"/>
        <v>Passed</v>
      </c>
      <c r="AI21" s="120">
        <f>'FIRST QUARTER CLASS RECORD '!AL23</f>
        <v>0</v>
      </c>
      <c r="AJ21" s="141">
        <f>'FIRST QUARTER CLASS RECORD '!AM23</f>
        <v>0</v>
      </c>
      <c r="AK21" s="127" t="str">
        <f t="shared" si="13"/>
        <v>Outstanding</v>
      </c>
      <c r="AL21"/>
      <c r="AM21"/>
      <c r="AN21"/>
    </row>
    <row r="22" s="2" customFormat="1" ht="24.9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132">
        <f>'FIRST QUARTER CLASS RECORD '!R24</f>
        <v>0</v>
      </c>
      <c r="H22" s="133"/>
      <c r="I22" s="133"/>
      <c r="J22" s="133"/>
      <c r="K22" s="138">
        <f>'FIRST QUARTER CLASS RECORD '!AE24</f>
        <v>0</v>
      </c>
      <c r="L22" s="138"/>
      <c r="M22" s="138"/>
      <c r="N22" s="138"/>
      <c r="O22" s="110">
        <f>'FIRST QUARTER CLASS RECORD '!AI24</f>
        <v>0</v>
      </c>
      <c r="P22" s="110"/>
      <c r="Q22" s="110"/>
      <c r="R22" s="140"/>
      <c r="S22" s="109">
        <f>'FIRST QUARTER CLASS RECORD '!S24</f>
        <v>0</v>
      </c>
      <c r="T22" s="110"/>
      <c r="U22" s="110"/>
      <c r="V22" s="110"/>
      <c r="W22" s="111">
        <f>'FIRST QUARTER CLASS RECORD '!AF24</f>
        <v>0</v>
      </c>
      <c r="X22" s="111"/>
      <c r="Y22" s="111"/>
      <c r="Z22" s="111"/>
      <c r="AA22" s="110">
        <f>'FIRST QUARTER CLASS RECORD '!AJ24</f>
        <v>0</v>
      </c>
      <c r="AB22" s="110"/>
      <c r="AC22" s="110"/>
      <c r="AD22" s="140"/>
      <c r="AE22" s="141">
        <f>'FIRST QUARTER CLASS RECORD '!AK24</f>
        <v>0</v>
      </c>
      <c r="AF22" s="142" t="str">
        <f t="shared" si="10"/>
        <v>Failed</v>
      </c>
      <c r="AG22" s="142" t="str">
        <f t="shared" si="11"/>
        <v>Failed</v>
      </c>
      <c r="AH22" s="127" t="str">
        <f t="shared" si="12"/>
        <v>Passed</v>
      </c>
      <c r="AI22" s="120">
        <f>'FIRST QUARTER CLASS RECORD '!AL24</f>
        <v>0</v>
      </c>
      <c r="AJ22" s="141">
        <f>'FIRST QUARTER CLASS RECORD '!AM24</f>
        <v>0</v>
      </c>
      <c r="AK22" s="127" t="str">
        <f t="shared" si="13"/>
        <v>Outstanding</v>
      </c>
      <c r="AL22"/>
      <c r="AM22"/>
      <c r="AN22"/>
    </row>
    <row r="23" s="2" customFormat="1" ht="24.9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132">
        <f>'FIRST QUARTER CLASS RECORD '!R25</f>
        <v>0</v>
      </c>
      <c r="H23" s="133"/>
      <c r="I23" s="133"/>
      <c r="J23" s="133"/>
      <c r="K23" s="138">
        <f>'FIRST QUARTER CLASS RECORD '!AE25</f>
        <v>0</v>
      </c>
      <c r="L23" s="138"/>
      <c r="M23" s="138"/>
      <c r="N23" s="138"/>
      <c r="O23" s="110">
        <f>'FIRST QUARTER CLASS RECORD '!AI25</f>
        <v>0</v>
      </c>
      <c r="P23" s="110"/>
      <c r="Q23" s="110"/>
      <c r="R23" s="140"/>
      <c r="S23" s="109">
        <f>'FIRST QUARTER CLASS RECORD '!S25</f>
        <v>0</v>
      </c>
      <c r="T23" s="110"/>
      <c r="U23" s="110"/>
      <c r="V23" s="110"/>
      <c r="W23" s="111">
        <f>'FIRST QUARTER CLASS RECORD '!AF25</f>
        <v>0</v>
      </c>
      <c r="X23" s="111"/>
      <c r="Y23" s="111"/>
      <c r="Z23" s="111"/>
      <c r="AA23" s="110">
        <f>'FIRST QUARTER CLASS RECORD '!AJ25</f>
        <v>0</v>
      </c>
      <c r="AB23" s="110"/>
      <c r="AC23" s="110"/>
      <c r="AD23" s="140"/>
      <c r="AE23" s="141">
        <f>'FIRST QUARTER CLASS RECORD '!AK25</f>
        <v>0</v>
      </c>
      <c r="AF23" s="142" t="str">
        <f t="shared" si="10"/>
        <v>Failed</v>
      </c>
      <c r="AG23" s="142" t="str">
        <f t="shared" si="11"/>
        <v>Failed</v>
      </c>
      <c r="AH23" s="127" t="str">
        <f t="shared" si="12"/>
        <v>Passed</v>
      </c>
      <c r="AI23" s="120">
        <f>'FIRST QUARTER CLASS RECORD '!AL25</f>
        <v>0</v>
      </c>
      <c r="AJ23" s="141">
        <f>'FIRST QUARTER CLASS RECORD '!AM25</f>
        <v>0</v>
      </c>
      <c r="AK23" s="127" t="str">
        <f t="shared" si="13"/>
        <v>Outstanding</v>
      </c>
      <c r="AL23"/>
      <c r="AM23"/>
      <c r="AN23"/>
    </row>
    <row r="24" s="2" customFormat="1" ht="24.9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132">
        <f>'FIRST QUARTER CLASS RECORD '!R26</f>
        <v>0</v>
      </c>
      <c r="H24" s="133"/>
      <c r="I24" s="133"/>
      <c r="J24" s="133"/>
      <c r="K24" s="138">
        <f>'FIRST QUARTER CLASS RECORD '!AE26</f>
        <v>0</v>
      </c>
      <c r="L24" s="138"/>
      <c r="M24" s="138"/>
      <c r="N24" s="138"/>
      <c r="O24" s="110">
        <f>'FIRST QUARTER CLASS RECORD '!AI26</f>
        <v>0</v>
      </c>
      <c r="P24" s="110"/>
      <c r="Q24" s="110"/>
      <c r="R24" s="140"/>
      <c r="S24" s="109">
        <f>'FIRST QUARTER CLASS RECORD '!S26</f>
        <v>0</v>
      </c>
      <c r="T24" s="110"/>
      <c r="U24" s="110"/>
      <c r="V24" s="110"/>
      <c r="W24" s="111">
        <f>'FIRST QUARTER CLASS RECORD '!AF26</f>
        <v>0</v>
      </c>
      <c r="X24" s="111"/>
      <c r="Y24" s="111"/>
      <c r="Z24" s="111"/>
      <c r="AA24" s="110">
        <f>'FIRST QUARTER CLASS RECORD '!AJ26</f>
        <v>0</v>
      </c>
      <c r="AB24" s="110"/>
      <c r="AC24" s="110"/>
      <c r="AD24" s="140"/>
      <c r="AE24" s="141">
        <f>'FIRST QUARTER CLASS RECORD '!AK26</f>
        <v>0</v>
      </c>
      <c r="AF24" s="142" t="str">
        <f t="shared" si="10"/>
        <v>Failed</v>
      </c>
      <c r="AG24" s="142" t="str">
        <f t="shared" si="11"/>
        <v>Failed</v>
      </c>
      <c r="AH24" s="127" t="str">
        <f t="shared" si="12"/>
        <v>Passed</v>
      </c>
      <c r="AI24" s="120">
        <f>'FIRST QUARTER CLASS RECORD '!AL26</f>
        <v>0</v>
      </c>
      <c r="AJ24" s="141">
        <f>'FIRST QUARTER CLASS RECORD '!AM26</f>
        <v>0</v>
      </c>
      <c r="AK24" s="127" t="str">
        <f t="shared" si="13"/>
        <v>Outstanding</v>
      </c>
      <c r="AL24"/>
      <c r="AM24"/>
      <c r="AN24"/>
    </row>
    <row r="25" s="2" customFormat="1" ht="24.9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132">
        <f>'FIRST QUARTER CLASS RECORD '!R27</f>
        <v>0</v>
      </c>
      <c r="H25" s="133"/>
      <c r="I25" s="133"/>
      <c r="J25" s="133"/>
      <c r="K25" s="138">
        <f>'FIRST QUARTER CLASS RECORD '!AE27</f>
        <v>0</v>
      </c>
      <c r="L25" s="138"/>
      <c r="M25" s="138"/>
      <c r="N25" s="138"/>
      <c r="O25" s="110">
        <f>'FIRST QUARTER CLASS RECORD '!AI27</f>
        <v>0</v>
      </c>
      <c r="P25" s="110"/>
      <c r="Q25" s="110"/>
      <c r="R25" s="140"/>
      <c r="S25" s="109">
        <f>'FIRST QUARTER CLASS RECORD '!S27</f>
        <v>0</v>
      </c>
      <c r="T25" s="110"/>
      <c r="U25" s="110"/>
      <c r="V25" s="110"/>
      <c r="W25" s="111">
        <f>'FIRST QUARTER CLASS RECORD '!AF27</f>
        <v>0</v>
      </c>
      <c r="X25" s="111"/>
      <c r="Y25" s="111"/>
      <c r="Z25" s="111"/>
      <c r="AA25" s="110">
        <f>'FIRST QUARTER CLASS RECORD '!AJ27</f>
        <v>0</v>
      </c>
      <c r="AB25" s="110"/>
      <c r="AC25" s="110"/>
      <c r="AD25" s="140"/>
      <c r="AE25" s="141">
        <f>'FIRST QUARTER CLASS RECORD '!AK27</f>
        <v>0</v>
      </c>
      <c r="AF25" s="142" t="str">
        <f t="shared" si="10"/>
        <v>Failed</v>
      </c>
      <c r="AG25" s="142" t="str">
        <f t="shared" si="11"/>
        <v>Failed</v>
      </c>
      <c r="AH25" s="127" t="str">
        <f t="shared" si="12"/>
        <v>Passed</v>
      </c>
      <c r="AI25" s="120">
        <f>'FIRST QUARTER CLASS RECORD '!AL27</f>
        <v>0</v>
      </c>
      <c r="AJ25" s="141">
        <f>'FIRST QUARTER CLASS RECORD '!AM27</f>
        <v>0</v>
      </c>
      <c r="AK25" s="127" t="str">
        <f t="shared" si="13"/>
        <v>Outstanding</v>
      </c>
      <c r="AL25"/>
      <c r="AM25"/>
      <c r="AN25"/>
    </row>
    <row r="26" s="2" customFormat="1" ht="24.9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132">
        <f>'FIRST QUARTER CLASS RECORD '!R28</f>
        <v>0</v>
      </c>
      <c r="H26" s="133"/>
      <c r="I26" s="133"/>
      <c r="J26" s="133"/>
      <c r="K26" s="138">
        <f>'FIRST QUARTER CLASS RECORD '!AE28</f>
        <v>0</v>
      </c>
      <c r="L26" s="138"/>
      <c r="M26" s="138"/>
      <c r="N26" s="138"/>
      <c r="O26" s="110">
        <f>'FIRST QUARTER CLASS RECORD '!AI28</f>
        <v>0</v>
      </c>
      <c r="P26" s="110"/>
      <c r="Q26" s="110"/>
      <c r="R26" s="140"/>
      <c r="S26" s="109">
        <f>'FIRST QUARTER CLASS RECORD '!S28</f>
        <v>0</v>
      </c>
      <c r="T26" s="110"/>
      <c r="U26" s="110"/>
      <c r="V26" s="110"/>
      <c r="W26" s="111">
        <f>'FIRST QUARTER CLASS RECORD '!AF28</f>
        <v>0</v>
      </c>
      <c r="X26" s="111"/>
      <c r="Y26" s="111"/>
      <c r="Z26" s="111"/>
      <c r="AA26" s="110">
        <f>'FIRST QUARTER CLASS RECORD '!AJ28</f>
        <v>0</v>
      </c>
      <c r="AB26" s="110"/>
      <c r="AC26" s="110"/>
      <c r="AD26" s="140"/>
      <c r="AE26" s="141">
        <f>'FIRST QUARTER CLASS RECORD '!AK28</f>
        <v>0</v>
      </c>
      <c r="AF26" s="142" t="str">
        <f t="shared" si="10"/>
        <v>Failed</v>
      </c>
      <c r="AG26" s="142" t="str">
        <f t="shared" si="11"/>
        <v>Failed</v>
      </c>
      <c r="AH26" s="127" t="str">
        <f t="shared" si="12"/>
        <v>Passed</v>
      </c>
      <c r="AI26" s="120">
        <f>'FIRST QUARTER CLASS RECORD '!AL28</f>
        <v>0</v>
      </c>
      <c r="AJ26" s="141">
        <f>'FIRST QUARTER CLASS RECORD '!AM28</f>
        <v>0</v>
      </c>
      <c r="AK26" s="127" t="str">
        <f t="shared" si="13"/>
        <v>Outstanding</v>
      </c>
      <c r="AL26"/>
      <c r="AM26"/>
      <c r="AN26"/>
      <c r="AO26" s="2">
        <f t="shared" si="5"/>
        <v>0</v>
      </c>
      <c r="AP26" s="2">
        <f t="shared" si="6"/>
        <v>0</v>
      </c>
      <c r="AQ26" s="2">
        <f t="shared" si="7"/>
        <v>0</v>
      </c>
      <c r="AR26" s="2">
        <f t="shared" si="8"/>
        <v>0</v>
      </c>
      <c r="AS26" s="2">
        <f t="shared" si="9"/>
        <v>0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132">
        <f>'FIRST QUARTER CLASS RECORD '!R29</f>
        <v>0</v>
      </c>
      <c r="H27" s="133"/>
      <c r="I27" s="133"/>
      <c r="J27" s="133"/>
      <c r="K27" s="138">
        <f>'FIRST QUARTER CLASS RECORD '!AE29</f>
        <v>0</v>
      </c>
      <c r="L27" s="138"/>
      <c r="M27" s="138"/>
      <c r="N27" s="138"/>
      <c r="O27" s="110">
        <f>'FIRST QUARTER CLASS RECORD '!AI29</f>
        <v>0</v>
      </c>
      <c r="P27" s="110"/>
      <c r="Q27" s="110"/>
      <c r="R27" s="140"/>
      <c r="S27" s="109">
        <f>'FIRST QUARTER CLASS RECORD '!S29</f>
        <v>0</v>
      </c>
      <c r="T27" s="110"/>
      <c r="U27" s="110"/>
      <c r="V27" s="110"/>
      <c r="W27" s="111">
        <f>'FIRST QUARTER CLASS RECORD '!AF29</f>
        <v>0</v>
      </c>
      <c r="X27" s="111"/>
      <c r="Y27" s="111"/>
      <c r="Z27" s="111"/>
      <c r="AA27" s="110">
        <f>'FIRST QUARTER CLASS RECORD '!AJ29</f>
        <v>0</v>
      </c>
      <c r="AB27" s="110"/>
      <c r="AC27" s="110"/>
      <c r="AD27" s="140"/>
      <c r="AE27" s="141">
        <f>'FIRST QUARTER CLASS RECORD '!AK29</f>
        <v>0</v>
      </c>
      <c r="AF27" s="142" t="str">
        <f t="shared" si="10"/>
        <v>Failed</v>
      </c>
      <c r="AG27" s="142" t="str">
        <f t="shared" si="11"/>
        <v>Failed</v>
      </c>
      <c r="AH27" s="127" t="str">
        <f t="shared" si="12"/>
        <v>Passed</v>
      </c>
      <c r="AI27" s="120">
        <f>'FIRST QUARTER CLASS RECORD '!AL29</f>
        <v>0</v>
      </c>
      <c r="AJ27" s="141">
        <f>'FIRST QUARTER CLASS RECORD '!AM29</f>
        <v>0</v>
      </c>
      <c r="AK27" s="127" t="str">
        <f t="shared" si="13"/>
        <v>Outstanding</v>
      </c>
      <c r="AL27"/>
      <c r="AM27"/>
      <c r="AN27"/>
      <c r="AO27" s="2">
        <f t="shared" si="5"/>
        <v>0</v>
      </c>
      <c r="AP27" s="2">
        <f t="shared" si="6"/>
        <v>0</v>
      </c>
      <c r="AQ27" s="2">
        <f t="shared" si="7"/>
        <v>0</v>
      </c>
      <c r="AR27" s="2">
        <f t="shared" si="8"/>
        <v>0</v>
      </c>
      <c r="AS27" s="2">
        <f t="shared" si="9"/>
        <v>0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132">
        <f>'FIRST QUARTER CLASS RECORD '!R30</f>
        <v>0</v>
      </c>
      <c r="H28" s="133"/>
      <c r="I28" s="133"/>
      <c r="J28" s="133"/>
      <c r="K28" s="138">
        <f>'FIRST QUARTER CLASS RECORD '!AE30</f>
        <v>0</v>
      </c>
      <c r="L28" s="138"/>
      <c r="M28" s="138"/>
      <c r="N28" s="138"/>
      <c r="O28" s="110">
        <f>'FIRST QUARTER CLASS RECORD '!AI30</f>
        <v>0</v>
      </c>
      <c r="P28" s="110"/>
      <c r="Q28" s="110"/>
      <c r="R28" s="140"/>
      <c r="S28" s="109">
        <f>'FIRST QUARTER CLASS RECORD '!S30</f>
        <v>0</v>
      </c>
      <c r="T28" s="110"/>
      <c r="U28" s="110"/>
      <c r="V28" s="110"/>
      <c r="W28" s="111">
        <f>'FIRST QUARTER CLASS RECORD '!AF30</f>
        <v>0</v>
      </c>
      <c r="X28" s="111"/>
      <c r="Y28" s="111"/>
      <c r="Z28" s="111"/>
      <c r="AA28" s="110">
        <f>'FIRST QUARTER CLASS RECORD '!AJ30</f>
        <v>0</v>
      </c>
      <c r="AB28" s="110"/>
      <c r="AC28" s="110"/>
      <c r="AD28" s="140"/>
      <c r="AE28" s="141">
        <f>'FIRST QUARTER CLASS RECORD '!AK30</f>
        <v>0</v>
      </c>
      <c r="AF28" s="142" t="str">
        <f t="shared" si="10"/>
        <v>Failed</v>
      </c>
      <c r="AG28" s="142" t="str">
        <f t="shared" si="11"/>
        <v>Failed</v>
      </c>
      <c r="AH28" s="127" t="str">
        <f t="shared" si="12"/>
        <v>Passed</v>
      </c>
      <c r="AI28" s="120">
        <f>'FIRST QUARTER CLASS RECORD '!AL30</f>
        <v>0</v>
      </c>
      <c r="AJ28" s="141">
        <f>'FIRST QUARTER CLASS RECORD '!AM30</f>
        <v>0</v>
      </c>
      <c r="AK28" s="127" t="str">
        <f t="shared" si="13"/>
        <v>Outstanding</v>
      </c>
      <c r="AL28"/>
      <c r="AM28"/>
      <c r="AN28"/>
      <c r="AO28" s="2">
        <f t="shared" si="5"/>
        <v>0</v>
      </c>
      <c r="AP28" s="2">
        <f t="shared" si="6"/>
        <v>0</v>
      </c>
      <c r="AQ28" s="2">
        <f t="shared" si="7"/>
        <v>0</v>
      </c>
      <c r="AR28" s="2">
        <f t="shared" si="8"/>
        <v>0</v>
      </c>
      <c r="AS28" s="2">
        <f t="shared" si="9"/>
        <v>0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132">
        <f>'FIRST QUARTER CLASS RECORD '!R31</f>
        <v>0</v>
      </c>
      <c r="H29" s="133"/>
      <c r="I29" s="133"/>
      <c r="J29" s="133"/>
      <c r="K29" s="138">
        <f>'FIRST QUARTER CLASS RECORD '!AE31</f>
        <v>0</v>
      </c>
      <c r="L29" s="138"/>
      <c r="M29" s="138"/>
      <c r="N29" s="138"/>
      <c r="O29" s="110">
        <f>'FIRST QUARTER CLASS RECORD '!AI31</f>
        <v>0</v>
      </c>
      <c r="P29" s="110"/>
      <c r="Q29" s="110"/>
      <c r="R29" s="140"/>
      <c r="S29" s="109">
        <f>'FIRST QUARTER CLASS RECORD '!S31</f>
        <v>0</v>
      </c>
      <c r="T29" s="110"/>
      <c r="U29" s="110"/>
      <c r="V29" s="110"/>
      <c r="W29" s="111">
        <f>'FIRST QUARTER CLASS RECORD '!AF31</f>
        <v>0</v>
      </c>
      <c r="X29" s="111"/>
      <c r="Y29" s="111"/>
      <c r="Z29" s="111"/>
      <c r="AA29" s="110">
        <f>'FIRST QUARTER CLASS RECORD '!AJ31</f>
        <v>0</v>
      </c>
      <c r="AB29" s="110"/>
      <c r="AC29" s="110"/>
      <c r="AD29" s="140"/>
      <c r="AE29" s="141">
        <f>'FIRST QUARTER CLASS RECORD '!AK31</f>
        <v>0</v>
      </c>
      <c r="AF29" s="142" t="str">
        <f t="shared" si="10"/>
        <v>Failed</v>
      </c>
      <c r="AG29" s="142" t="str">
        <f t="shared" si="11"/>
        <v>Failed</v>
      </c>
      <c r="AH29" s="127" t="str">
        <f t="shared" si="12"/>
        <v>Passed</v>
      </c>
      <c r="AI29" s="120">
        <f>'FIRST QUARTER CLASS RECORD '!AL31</f>
        <v>0</v>
      </c>
      <c r="AJ29" s="141">
        <f>'FIRST QUARTER CLASS RECORD '!AM31</f>
        <v>0</v>
      </c>
      <c r="AK29" s="127" t="str">
        <f t="shared" si="13"/>
        <v>Outstanding</v>
      </c>
      <c r="AL29"/>
      <c r="AM29"/>
      <c r="AN29"/>
      <c r="AO29" s="2">
        <f t="shared" si="5"/>
        <v>0</v>
      </c>
      <c r="AP29" s="2">
        <f t="shared" si="6"/>
        <v>0</v>
      </c>
      <c r="AQ29" s="2">
        <f t="shared" si="7"/>
        <v>0</v>
      </c>
      <c r="AR29" s="2">
        <f t="shared" si="8"/>
        <v>0</v>
      </c>
      <c r="AS29" s="2">
        <f t="shared" si="9"/>
        <v>0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132">
        <f>'FIRST QUARTER CLASS RECORD '!R32</f>
        <v>0</v>
      </c>
      <c r="H30" s="133"/>
      <c r="I30" s="133"/>
      <c r="J30" s="133"/>
      <c r="K30" s="138">
        <f>'FIRST QUARTER CLASS RECORD '!AE32</f>
        <v>0</v>
      </c>
      <c r="L30" s="138"/>
      <c r="M30" s="138"/>
      <c r="N30" s="138"/>
      <c r="O30" s="110">
        <f>'FIRST QUARTER CLASS RECORD '!AI32</f>
        <v>0</v>
      </c>
      <c r="P30" s="110"/>
      <c r="Q30" s="110"/>
      <c r="R30" s="140"/>
      <c r="S30" s="109">
        <f>'FIRST QUARTER CLASS RECORD '!S32</f>
        <v>0</v>
      </c>
      <c r="T30" s="110"/>
      <c r="U30" s="110"/>
      <c r="V30" s="110"/>
      <c r="W30" s="111">
        <f>'FIRST QUARTER CLASS RECORD '!AF32</f>
        <v>0</v>
      </c>
      <c r="X30" s="111"/>
      <c r="Y30" s="111"/>
      <c r="Z30" s="111"/>
      <c r="AA30" s="110">
        <f>'FIRST QUARTER CLASS RECORD '!AJ32</f>
        <v>0</v>
      </c>
      <c r="AB30" s="110"/>
      <c r="AC30" s="110"/>
      <c r="AD30" s="140"/>
      <c r="AE30" s="141">
        <f>'FIRST QUARTER CLASS RECORD '!AK32</f>
        <v>0</v>
      </c>
      <c r="AF30" s="142" t="str">
        <f t="shared" si="10"/>
        <v>Failed</v>
      </c>
      <c r="AG30" s="142" t="str">
        <f t="shared" si="11"/>
        <v>Failed</v>
      </c>
      <c r="AH30" s="127" t="str">
        <f t="shared" si="12"/>
        <v>Passed</v>
      </c>
      <c r="AI30" s="120">
        <f>'FIRST QUARTER CLASS RECORD '!AL32</f>
        <v>0</v>
      </c>
      <c r="AJ30" s="141">
        <f>'FIRST QUARTER CLASS RECORD '!AM32</f>
        <v>0</v>
      </c>
      <c r="AK30" s="127" t="str">
        <f t="shared" si="13"/>
        <v>Outstanding</v>
      </c>
      <c r="AL30"/>
      <c r="AM30"/>
      <c r="AN30"/>
      <c r="AO30" s="2">
        <f t="shared" si="5"/>
        <v>0</v>
      </c>
      <c r="AP30" s="2">
        <f t="shared" si="6"/>
        <v>0</v>
      </c>
      <c r="AQ30" s="2">
        <f t="shared" si="7"/>
        <v>0</v>
      </c>
      <c r="AR30" s="2">
        <f t="shared" si="8"/>
        <v>0</v>
      </c>
      <c r="AS30" s="2">
        <f t="shared" si="9"/>
        <v>0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132">
        <f>'FIRST QUARTER CLASS RECORD '!R33</f>
        <v>0</v>
      </c>
      <c r="H31" s="133"/>
      <c r="I31" s="133"/>
      <c r="J31" s="133"/>
      <c r="K31" s="138">
        <f>'FIRST QUARTER CLASS RECORD '!AE33</f>
        <v>0</v>
      </c>
      <c r="L31" s="138"/>
      <c r="M31" s="138"/>
      <c r="N31" s="138"/>
      <c r="O31" s="110">
        <f>'FIRST QUARTER CLASS RECORD '!AI33</f>
        <v>0</v>
      </c>
      <c r="P31" s="110"/>
      <c r="Q31" s="110"/>
      <c r="R31" s="140"/>
      <c r="S31" s="109">
        <f>'FIRST QUARTER CLASS RECORD '!S33</f>
        <v>0</v>
      </c>
      <c r="T31" s="110"/>
      <c r="U31" s="110"/>
      <c r="V31" s="110"/>
      <c r="W31" s="111">
        <f>'FIRST QUARTER CLASS RECORD '!AF33</f>
        <v>0</v>
      </c>
      <c r="X31" s="111"/>
      <c r="Y31" s="111"/>
      <c r="Z31" s="111"/>
      <c r="AA31" s="110">
        <f>'FIRST QUARTER CLASS RECORD '!AJ33</f>
        <v>0</v>
      </c>
      <c r="AB31" s="110"/>
      <c r="AC31" s="110"/>
      <c r="AD31" s="140"/>
      <c r="AE31" s="141">
        <f>'FIRST QUARTER CLASS RECORD '!AK33</f>
        <v>0</v>
      </c>
      <c r="AF31" s="142" t="str">
        <f t="shared" si="10"/>
        <v>Failed</v>
      </c>
      <c r="AG31" s="142" t="str">
        <f t="shared" si="11"/>
        <v>Failed</v>
      </c>
      <c r="AH31" s="127" t="str">
        <f t="shared" si="12"/>
        <v>Passed</v>
      </c>
      <c r="AI31" s="120">
        <f>'FIRST QUARTER CLASS RECORD '!AL33</f>
        <v>0</v>
      </c>
      <c r="AJ31" s="141">
        <f>'FIRST QUARTER CLASS RECORD '!AM33</f>
        <v>0</v>
      </c>
      <c r="AK31" s="127" t="str">
        <f t="shared" si="13"/>
        <v>Outstanding</v>
      </c>
      <c r="AL31"/>
      <c r="AM31"/>
      <c r="AN31"/>
      <c r="AO31" s="2">
        <f t="shared" si="5"/>
        <v>0</v>
      </c>
      <c r="AP31" s="2">
        <f t="shared" si="6"/>
        <v>0</v>
      </c>
      <c r="AQ31" s="2">
        <f t="shared" si="7"/>
        <v>0</v>
      </c>
      <c r="AR31" s="2">
        <f t="shared" si="8"/>
        <v>0</v>
      </c>
      <c r="AS31" s="2">
        <f t="shared" si="9"/>
        <v>0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132">
        <f>'FIRST QUARTER CLASS RECORD '!R34</f>
        <v>0</v>
      </c>
      <c r="H32" s="133"/>
      <c r="I32" s="133"/>
      <c r="J32" s="133"/>
      <c r="K32" s="138">
        <f>'FIRST QUARTER CLASS RECORD '!AE34</f>
        <v>0</v>
      </c>
      <c r="L32" s="138"/>
      <c r="M32" s="138"/>
      <c r="N32" s="138"/>
      <c r="O32" s="110">
        <f>'FIRST QUARTER CLASS RECORD '!AI34</f>
        <v>0</v>
      </c>
      <c r="P32" s="110"/>
      <c r="Q32" s="110"/>
      <c r="R32" s="140"/>
      <c r="S32" s="109">
        <f>'FIRST QUARTER CLASS RECORD '!S34</f>
        <v>0</v>
      </c>
      <c r="T32" s="110"/>
      <c r="U32" s="110"/>
      <c r="V32" s="110"/>
      <c r="W32" s="111">
        <f>'FIRST QUARTER CLASS RECORD '!AF34</f>
        <v>0</v>
      </c>
      <c r="X32" s="111"/>
      <c r="Y32" s="111"/>
      <c r="Z32" s="111"/>
      <c r="AA32" s="110">
        <f>'FIRST QUARTER CLASS RECORD '!AJ34</f>
        <v>0</v>
      </c>
      <c r="AB32" s="110"/>
      <c r="AC32" s="110"/>
      <c r="AD32" s="140"/>
      <c r="AE32" s="141">
        <f>'FIRST QUARTER CLASS RECORD '!AK34</f>
        <v>0</v>
      </c>
      <c r="AF32" s="142" t="str">
        <f t="shared" si="10"/>
        <v>Failed</v>
      </c>
      <c r="AG32" s="142" t="str">
        <f t="shared" si="11"/>
        <v>Failed</v>
      </c>
      <c r="AH32" s="127" t="str">
        <f t="shared" si="12"/>
        <v>Passed</v>
      </c>
      <c r="AI32" s="120">
        <f>'FIRST QUARTER CLASS RECORD '!AL34</f>
        <v>0</v>
      </c>
      <c r="AJ32" s="141">
        <f>'FIRST QUARTER CLASS RECORD '!AM34</f>
        <v>0</v>
      </c>
      <c r="AK32" s="127" t="str">
        <f t="shared" si="13"/>
        <v>Outstanding</v>
      </c>
      <c r="AL32"/>
      <c r="AM32"/>
      <c r="AN32"/>
      <c r="AO32" s="2">
        <f t="shared" si="5"/>
        <v>0</v>
      </c>
      <c r="AP32" s="2">
        <f t="shared" si="6"/>
        <v>0</v>
      </c>
      <c r="AQ32" s="2">
        <f t="shared" si="7"/>
        <v>0</v>
      </c>
      <c r="AR32" s="2">
        <f t="shared" si="8"/>
        <v>0</v>
      </c>
      <c r="AS32" s="2">
        <f t="shared" si="9"/>
        <v>0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132">
        <f>'FIRST QUARTER CLASS RECORD '!R35</f>
        <v>0</v>
      </c>
      <c r="H33" s="133"/>
      <c r="I33" s="133"/>
      <c r="J33" s="133"/>
      <c r="K33" s="138">
        <f>'FIRST QUARTER CLASS RECORD '!AE35</f>
        <v>0</v>
      </c>
      <c r="L33" s="138"/>
      <c r="M33" s="138"/>
      <c r="N33" s="138"/>
      <c r="O33" s="110">
        <f>'FIRST QUARTER CLASS RECORD '!AI35</f>
        <v>0</v>
      </c>
      <c r="P33" s="110"/>
      <c r="Q33" s="110"/>
      <c r="R33" s="140"/>
      <c r="S33" s="109">
        <f>'FIRST QUARTER CLASS RECORD '!S35</f>
        <v>0</v>
      </c>
      <c r="T33" s="110"/>
      <c r="U33" s="110"/>
      <c r="V33" s="110"/>
      <c r="W33" s="111">
        <f>'FIRST QUARTER CLASS RECORD '!AF35</f>
        <v>0</v>
      </c>
      <c r="X33" s="111"/>
      <c r="Y33" s="111"/>
      <c r="Z33" s="111"/>
      <c r="AA33" s="110">
        <f>'FIRST QUARTER CLASS RECORD '!AJ35</f>
        <v>0</v>
      </c>
      <c r="AB33" s="110"/>
      <c r="AC33" s="110"/>
      <c r="AD33" s="140"/>
      <c r="AE33" s="141">
        <f>'FIRST QUARTER CLASS RECORD '!AK35</f>
        <v>0</v>
      </c>
      <c r="AF33" s="142" t="str">
        <f t="shared" si="10"/>
        <v>Failed</v>
      </c>
      <c r="AG33" s="142" t="str">
        <f t="shared" si="11"/>
        <v>Failed</v>
      </c>
      <c r="AH33" s="127" t="str">
        <f t="shared" si="12"/>
        <v>Passed</v>
      </c>
      <c r="AI33" s="120">
        <f>'FIRST QUARTER CLASS RECORD '!AL35</f>
        <v>0</v>
      </c>
      <c r="AJ33" s="141">
        <f>'FIRST QUARTER CLASS RECORD '!AM35</f>
        <v>0</v>
      </c>
      <c r="AK33" s="127" t="str">
        <f t="shared" si="13"/>
        <v>Outstanding</v>
      </c>
      <c r="AL33"/>
      <c r="AM33"/>
      <c r="AN33"/>
      <c r="AO33" s="2">
        <f t="shared" si="5"/>
        <v>0</v>
      </c>
      <c r="AP33" s="2">
        <f t="shared" si="6"/>
        <v>0</v>
      </c>
      <c r="AQ33" s="2">
        <f t="shared" si="7"/>
        <v>0</v>
      </c>
      <c r="AR33" s="2">
        <f t="shared" si="8"/>
        <v>0</v>
      </c>
      <c r="AS33" s="2">
        <f t="shared" si="9"/>
        <v>0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132">
        <f>'FIRST QUARTER CLASS RECORD '!R36</f>
        <v>0</v>
      </c>
      <c r="H34" s="133"/>
      <c r="I34" s="133"/>
      <c r="J34" s="133"/>
      <c r="K34" s="138">
        <f>'FIRST QUARTER CLASS RECORD '!AE36</f>
        <v>0</v>
      </c>
      <c r="L34" s="138"/>
      <c r="M34" s="138"/>
      <c r="N34" s="138"/>
      <c r="O34" s="110">
        <f>'FIRST QUARTER CLASS RECORD '!AI36</f>
        <v>0</v>
      </c>
      <c r="P34" s="110"/>
      <c r="Q34" s="110"/>
      <c r="R34" s="140"/>
      <c r="S34" s="109">
        <f>'FIRST QUARTER CLASS RECORD '!S36</f>
        <v>0</v>
      </c>
      <c r="T34" s="110"/>
      <c r="U34" s="110"/>
      <c r="V34" s="110"/>
      <c r="W34" s="111">
        <f>'FIRST QUARTER CLASS RECORD '!AF36</f>
        <v>0</v>
      </c>
      <c r="X34" s="111"/>
      <c r="Y34" s="111"/>
      <c r="Z34" s="111"/>
      <c r="AA34" s="110">
        <f>'FIRST QUARTER CLASS RECORD '!AJ36</f>
        <v>0</v>
      </c>
      <c r="AB34" s="110"/>
      <c r="AC34" s="110"/>
      <c r="AD34" s="140"/>
      <c r="AE34" s="141">
        <f>'FIRST QUARTER CLASS RECORD '!AK36</f>
        <v>0</v>
      </c>
      <c r="AF34" s="142" t="str">
        <f t="shared" si="10"/>
        <v>Failed</v>
      </c>
      <c r="AG34" s="142" t="str">
        <f t="shared" si="11"/>
        <v>Failed</v>
      </c>
      <c r="AH34" s="127" t="str">
        <f t="shared" si="12"/>
        <v>Passed</v>
      </c>
      <c r="AI34" s="120">
        <f>'FIRST QUARTER CLASS RECORD '!AL36</f>
        <v>0</v>
      </c>
      <c r="AJ34" s="141">
        <f>'FIRST QUARTER CLASS RECORD '!AM36</f>
        <v>0</v>
      </c>
      <c r="AK34" s="127" t="str">
        <f t="shared" si="13"/>
        <v>Outstanding</v>
      </c>
      <c r="AL34"/>
      <c r="AM34"/>
      <c r="AN34"/>
      <c r="AO34" s="2">
        <f t="shared" si="5"/>
        <v>0</v>
      </c>
      <c r="AP34" s="2">
        <f t="shared" si="6"/>
        <v>0</v>
      </c>
      <c r="AQ34" s="2">
        <f t="shared" si="7"/>
        <v>0</v>
      </c>
      <c r="AR34" s="2">
        <f t="shared" si="8"/>
        <v>0</v>
      </c>
      <c r="AS34" s="2">
        <f t="shared" si="9"/>
        <v>0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132">
        <f>'FIRST QUARTER CLASS RECORD '!R37</f>
        <v>0</v>
      </c>
      <c r="H35" s="133"/>
      <c r="I35" s="133"/>
      <c r="J35" s="133"/>
      <c r="K35" s="138">
        <f>'FIRST QUARTER CLASS RECORD '!AE37</f>
        <v>0</v>
      </c>
      <c r="L35" s="138"/>
      <c r="M35" s="138"/>
      <c r="N35" s="138"/>
      <c r="O35" s="110">
        <f>'FIRST QUARTER CLASS RECORD '!AI37</f>
        <v>0</v>
      </c>
      <c r="P35" s="110"/>
      <c r="Q35" s="110"/>
      <c r="R35" s="140"/>
      <c r="S35" s="109">
        <f>'FIRST QUARTER CLASS RECORD '!S37</f>
        <v>0</v>
      </c>
      <c r="T35" s="110"/>
      <c r="U35" s="110"/>
      <c r="V35" s="110"/>
      <c r="W35" s="111">
        <f>'FIRST QUARTER CLASS RECORD '!AF37</f>
        <v>0</v>
      </c>
      <c r="X35" s="111"/>
      <c r="Y35" s="111"/>
      <c r="Z35" s="111"/>
      <c r="AA35" s="110">
        <f>'FIRST QUARTER CLASS RECORD '!AJ37</f>
        <v>0</v>
      </c>
      <c r="AB35" s="110"/>
      <c r="AC35" s="110"/>
      <c r="AD35" s="140"/>
      <c r="AE35" s="141">
        <f>'FIRST QUARTER CLASS RECORD '!AK37</f>
        <v>0</v>
      </c>
      <c r="AF35" s="142" t="str">
        <f t="shared" si="10"/>
        <v>Failed</v>
      </c>
      <c r="AG35" s="142" t="str">
        <f t="shared" si="11"/>
        <v>Failed</v>
      </c>
      <c r="AH35" s="127" t="str">
        <f t="shared" si="12"/>
        <v>Passed</v>
      </c>
      <c r="AI35" s="120">
        <f>'FIRST QUARTER CLASS RECORD '!AL37</f>
        <v>0</v>
      </c>
      <c r="AJ35" s="141">
        <f>'FIRST QUARTER CLASS RECORD '!AM37</f>
        <v>0</v>
      </c>
      <c r="AK35" s="127" t="str">
        <f t="shared" si="13"/>
        <v>Outstanding</v>
      </c>
      <c r="AL35"/>
      <c r="AM35"/>
      <c r="AN35"/>
      <c r="AO35" s="2">
        <f t="shared" si="5"/>
        <v>0</v>
      </c>
      <c r="AP35" s="2">
        <f t="shared" si="6"/>
        <v>0</v>
      </c>
      <c r="AQ35" s="2">
        <f t="shared" si="7"/>
        <v>0</v>
      </c>
      <c r="AR35" s="2">
        <f t="shared" si="8"/>
        <v>0</v>
      </c>
      <c r="AS35" s="2">
        <f t="shared" si="9"/>
        <v>0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132">
        <f>'FIRST QUARTER CLASS RECORD '!R38</f>
        <v>0</v>
      </c>
      <c r="H36" s="133"/>
      <c r="I36" s="133"/>
      <c r="J36" s="133"/>
      <c r="K36" s="138">
        <f>'FIRST QUARTER CLASS RECORD '!AE38</f>
        <v>0</v>
      </c>
      <c r="L36" s="138"/>
      <c r="M36" s="138"/>
      <c r="N36" s="138"/>
      <c r="O36" s="110">
        <f>'FIRST QUARTER CLASS RECORD '!AI38</f>
        <v>0</v>
      </c>
      <c r="P36" s="110"/>
      <c r="Q36" s="110"/>
      <c r="R36" s="140"/>
      <c r="S36" s="109">
        <f>'FIRST QUARTER CLASS RECORD '!S38</f>
        <v>0</v>
      </c>
      <c r="T36" s="110"/>
      <c r="U36" s="110"/>
      <c r="V36" s="110"/>
      <c r="W36" s="111">
        <f>'FIRST QUARTER CLASS RECORD '!AF38</f>
        <v>0</v>
      </c>
      <c r="X36" s="111"/>
      <c r="Y36" s="111"/>
      <c r="Z36" s="111"/>
      <c r="AA36" s="110">
        <f>'FIRST QUARTER CLASS RECORD '!AJ38</f>
        <v>0</v>
      </c>
      <c r="AB36" s="110"/>
      <c r="AC36" s="110"/>
      <c r="AD36" s="140"/>
      <c r="AE36" s="141">
        <f>'FIRST QUARTER CLASS RECORD '!AK38</f>
        <v>0</v>
      </c>
      <c r="AF36" s="142" t="str">
        <f t="shared" si="10"/>
        <v>Failed</v>
      </c>
      <c r="AG36" s="142" t="str">
        <f t="shared" si="11"/>
        <v>Failed</v>
      </c>
      <c r="AH36" s="127" t="str">
        <f t="shared" si="12"/>
        <v>Passed</v>
      </c>
      <c r="AI36" s="120">
        <f>'FIRST QUARTER CLASS RECORD '!AL38</f>
        <v>0</v>
      </c>
      <c r="AJ36" s="141">
        <f>'FIRST QUARTER CLASS RECORD '!AM38</f>
        <v>0</v>
      </c>
      <c r="AK36" s="127" t="str">
        <f t="shared" si="13"/>
        <v>Outstanding</v>
      </c>
      <c r="AL36"/>
      <c r="AM36"/>
      <c r="AN36"/>
      <c r="AO36" s="2">
        <f t="shared" si="5"/>
        <v>0</v>
      </c>
      <c r="AP36" s="2">
        <f t="shared" si="6"/>
        <v>0</v>
      </c>
      <c r="AQ36" s="2">
        <f t="shared" si="7"/>
        <v>0</v>
      </c>
      <c r="AR36" s="2">
        <f t="shared" si="8"/>
        <v>0</v>
      </c>
      <c r="AS36" s="2">
        <f t="shared" si="9"/>
        <v>0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132">
        <f>'FIRST QUARTER CLASS RECORD '!R39</f>
        <v>0</v>
      </c>
      <c r="H37" s="133"/>
      <c r="I37" s="133"/>
      <c r="J37" s="133"/>
      <c r="K37" s="138">
        <f>'FIRST QUARTER CLASS RECORD '!AE39</f>
        <v>0</v>
      </c>
      <c r="L37" s="138"/>
      <c r="M37" s="138"/>
      <c r="N37" s="138"/>
      <c r="O37" s="110">
        <f>'FIRST QUARTER CLASS RECORD '!AI39</f>
        <v>0</v>
      </c>
      <c r="P37" s="110"/>
      <c r="Q37" s="110"/>
      <c r="R37" s="140"/>
      <c r="S37" s="109">
        <f>'FIRST QUARTER CLASS RECORD '!S39</f>
        <v>0</v>
      </c>
      <c r="T37" s="110"/>
      <c r="U37" s="110"/>
      <c r="V37" s="110"/>
      <c r="W37" s="111">
        <f>'FIRST QUARTER CLASS RECORD '!AF39</f>
        <v>0</v>
      </c>
      <c r="X37" s="111"/>
      <c r="Y37" s="111"/>
      <c r="Z37" s="111"/>
      <c r="AA37" s="110">
        <f>'FIRST QUARTER CLASS RECORD '!AJ39</f>
        <v>0</v>
      </c>
      <c r="AB37" s="110"/>
      <c r="AC37" s="110"/>
      <c r="AD37" s="140"/>
      <c r="AE37" s="141">
        <f>'FIRST QUARTER CLASS RECORD '!AK39</f>
        <v>0</v>
      </c>
      <c r="AF37" s="142" t="str">
        <f t="shared" si="10"/>
        <v>Failed</v>
      </c>
      <c r="AG37" s="142" t="str">
        <f t="shared" si="11"/>
        <v>Failed</v>
      </c>
      <c r="AH37" s="127" t="str">
        <f t="shared" si="12"/>
        <v>Passed</v>
      </c>
      <c r="AI37" s="120">
        <f>'FIRST QUARTER CLASS RECORD '!AL39</f>
        <v>0</v>
      </c>
      <c r="AJ37" s="141">
        <f>'FIRST QUARTER CLASS RECORD '!AM39</f>
        <v>0</v>
      </c>
      <c r="AK37" s="127" t="str">
        <f t="shared" si="13"/>
        <v>Outstanding</v>
      </c>
      <c r="AL37"/>
      <c r="AM37"/>
      <c r="AN37"/>
      <c r="AO37" s="2">
        <f t="shared" si="5"/>
        <v>0</v>
      </c>
      <c r="AP37" s="2">
        <f t="shared" si="6"/>
        <v>0</v>
      </c>
      <c r="AQ37" s="2">
        <f t="shared" si="7"/>
        <v>0</v>
      </c>
      <c r="AR37" s="2">
        <f t="shared" si="8"/>
        <v>0</v>
      </c>
      <c r="AS37" s="2">
        <f t="shared" si="9"/>
        <v>0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132">
        <f>'FIRST QUARTER CLASS RECORD '!R40</f>
        <v>0</v>
      </c>
      <c r="H38" s="133"/>
      <c r="I38" s="133"/>
      <c r="J38" s="133"/>
      <c r="K38" s="138">
        <f>'FIRST QUARTER CLASS RECORD '!AE40</f>
        <v>0</v>
      </c>
      <c r="L38" s="138"/>
      <c r="M38" s="138"/>
      <c r="N38" s="138"/>
      <c r="O38" s="110">
        <f>'FIRST QUARTER CLASS RECORD '!AI40</f>
        <v>0</v>
      </c>
      <c r="P38" s="110"/>
      <c r="Q38" s="110"/>
      <c r="R38" s="140"/>
      <c r="S38" s="109">
        <f>'FIRST QUARTER CLASS RECORD '!S40</f>
        <v>0</v>
      </c>
      <c r="T38" s="110"/>
      <c r="U38" s="110"/>
      <c r="V38" s="110"/>
      <c r="W38" s="111">
        <f>'FIRST QUARTER CLASS RECORD '!AF40</f>
        <v>0</v>
      </c>
      <c r="X38" s="111"/>
      <c r="Y38" s="111"/>
      <c r="Z38" s="111"/>
      <c r="AA38" s="110">
        <f>'FIRST QUARTER CLASS RECORD '!AJ40</f>
        <v>0</v>
      </c>
      <c r="AB38" s="110"/>
      <c r="AC38" s="110"/>
      <c r="AD38" s="140"/>
      <c r="AE38" s="141">
        <f>'FIRST QUARTER CLASS RECORD '!AK40</f>
        <v>0</v>
      </c>
      <c r="AF38" s="142" t="str">
        <f t="shared" si="10"/>
        <v>Failed</v>
      </c>
      <c r="AG38" s="142" t="str">
        <f t="shared" si="11"/>
        <v>Failed</v>
      </c>
      <c r="AH38" s="127" t="str">
        <f t="shared" si="12"/>
        <v>Passed</v>
      </c>
      <c r="AI38" s="120">
        <f>'FIRST QUARTER CLASS RECORD '!AL40</f>
        <v>0</v>
      </c>
      <c r="AJ38" s="141">
        <f>'FIRST QUARTER CLASS RECORD '!AM40</f>
        <v>0</v>
      </c>
      <c r="AK38" s="127" t="str">
        <f t="shared" si="13"/>
        <v>Outstanding</v>
      </c>
      <c r="AL38"/>
      <c r="AM38"/>
      <c r="AN38"/>
      <c r="AO38" s="2">
        <f t="shared" si="5"/>
        <v>0</v>
      </c>
      <c r="AP38" s="2">
        <f t="shared" si="6"/>
        <v>0</v>
      </c>
      <c r="AQ38" s="2">
        <f t="shared" si="7"/>
        <v>0</v>
      </c>
      <c r="AR38" s="2">
        <f t="shared" si="8"/>
        <v>0</v>
      </c>
      <c r="AS38" s="2">
        <f t="shared" si="9"/>
        <v>0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132">
        <f>'FIRST QUARTER CLASS RECORD '!R41</f>
        <v>0</v>
      </c>
      <c r="H39" s="133"/>
      <c r="I39" s="133"/>
      <c r="J39" s="133"/>
      <c r="K39" s="138">
        <f>'FIRST QUARTER CLASS RECORD '!AE41</f>
        <v>0</v>
      </c>
      <c r="L39" s="138"/>
      <c r="M39" s="138"/>
      <c r="N39" s="138"/>
      <c r="O39" s="110">
        <f>'FIRST QUARTER CLASS RECORD '!AI41</f>
        <v>0</v>
      </c>
      <c r="P39" s="110"/>
      <c r="Q39" s="110"/>
      <c r="R39" s="140"/>
      <c r="S39" s="109">
        <f>'FIRST QUARTER CLASS RECORD '!S41</f>
        <v>0</v>
      </c>
      <c r="T39" s="110"/>
      <c r="U39" s="110"/>
      <c r="V39" s="110"/>
      <c r="W39" s="111">
        <f>'FIRST QUARTER CLASS RECORD '!AF41</f>
        <v>0</v>
      </c>
      <c r="X39" s="111"/>
      <c r="Y39" s="111"/>
      <c r="Z39" s="111"/>
      <c r="AA39" s="110">
        <f>'FIRST QUARTER CLASS RECORD '!AJ41</f>
        <v>0</v>
      </c>
      <c r="AB39" s="110"/>
      <c r="AC39" s="110"/>
      <c r="AD39" s="140"/>
      <c r="AE39" s="141">
        <f>'FIRST QUARTER CLASS RECORD '!AK41</f>
        <v>0</v>
      </c>
      <c r="AF39" s="142" t="str">
        <f t="shared" si="10"/>
        <v>Failed</v>
      </c>
      <c r="AG39" s="142" t="str">
        <f t="shared" si="11"/>
        <v>Failed</v>
      </c>
      <c r="AH39" s="127" t="str">
        <f t="shared" si="12"/>
        <v>Passed</v>
      </c>
      <c r="AI39" s="120">
        <f>'FIRST QUARTER CLASS RECORD '!AL41</f>
        <v>0</v>
      </c>
      <c r="AJ39" s="141">
        <f>'FIRST QUARTER CLASS RECORD '!AM41</f>
        <v>0</v>
      </c>
      <c r="AK39" s="127" t="str">
        <f t="shared" si="13"/>
        <v>Outstanding</v>
      </c>
      <c r="AL39"/>
      <c r="AM39"/>
      <c r="AN39"/>
      <c r="AO39" s="2">
        <f t="shared" si="5"/>
        <v>0</v>
      </c>
      <c r="AP39" s="2">
        <f t="shared" si="6"/>
        <v>0</v>
      </c>
      <c r="AQ39" s="2">
        <f t="shared" si="7"/>
        <v>0</v>
      </c>
      <c r="AR39" s="2">
        <f t="shared" si="8"/>
        <v>0</v>
      </c>
      <c r="AS39" s="2">
        <f t="shared" si="9"/>
        <v>0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132">
        <f>'FIRST QUARTER CLASS RECORD '!R42</f>
        <v>0</v>
      </c>
      <c r="H40" s="133"/>
      <c r="I40" s="133"/>
      <c r="J40" s="133"/>
      <c r="K40" s="138">
        <f>'FIRST QUARTER CLASS RECORD '!AE42</f>
        <v>0</v>
      </c>
      <c r="L40" s="138"/>
      <c r="M40" s="138"/>
      <c r="N40" s="138"/>
      <c r="O40" s="110">
        <f>'FIRST QUARTER CLASS RECORD '!AI42</f>
        <v>0</v>
      </c>
      <c r="P40" s="110"/>
      <c r="Q40" s="110"/>
      <c r="R40" s="140"/>
      <c r="S40" s="109">
        <f>'FIRST QUARTER CLASS RECORD '!S42</f>
        <v>0</v>
      </c>
      <c r="T40" s="110"/>
      <c r="U40" s="110"/>
      <c r="V40" s="110"/>
      <c r="W40" s="111">
        <f>'FIRST QUARTER CLASS RECORD '!AF42</f>
        <v>0</v>
      </c>
      <c r="X40" s="111"/>
      <c r="Y40" s="111"/>
      <c r="Z40" s="111"/>
      <c r="AA40" s="110">
        <f>'FIRST QUARTER CLASS RECORD '!AJ42</f>
        <v>0</v>
      </c>
      <c r="AB40" s="110"/>
      <c r="AC40" s="110"/>
      <c r="AD40" s="140"/>
      <c r="AE40" s="141">
        <f>'FIRST QUARTER CLASS RECORD '!AK42</f>
        <v>0</v>
      </c>
      <c r="AF40" s="142" t="str">
        <f t="shared" si="10"/>
        <v>Failed</v>
      </c>
      <c r="AG40" s="142" t="str">
        <f t="shared" si="11"/>
        <v>Failed</v>
      </c>
      <c r="AH40" s="127" t="str">
        <f t="shared" si="12"/>
        <v>Passed</v>
      </c>
      <c r="AI40" s="120">
        <f>'FIRST QUARTER CLASS RECORD '!AL42</f>
        <v>0</v>
      </c>
      <c r="AJ40" s="141">
        <f>'FIRST QUARTER CLASS RECORD '!AM42</f>
        <v>0</v>
      </c>
      <c r="AK40" s="127" t="str">
        <f t="shared" si="13"/>
        <v>Outstanding</v>
      </c>
      <c r="AL40"/>
      <c r="AM40"/>
      <c r="AN40"/>
      <c r="AO40" s="2">
        <f t="shared" si="5"/>
        <v>0</v>
      </c>
      <c r="AP40" s="2">
        <f t="shared" si="6"/>
        <v>0</v>
      </c>
      <c r="AQ40" s="2">
        <f t="shared" si="7"/>
        <v>0</v>
      </c>
      <c r="AR40" s="2">
        <f t="shared" si="8"/>
        <v>0</v>
      </c>
      <c r="AS40" s="2">
        <f t="shared" si="9"/>
        <v>0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132">
        <f>'FIRST QUARTER CLASS RECORD '!R43</f>
        <v>0</v>
      </c>
      <c r="H41" s="133"/>
      <c r="I41" s="133"/>
      <c r="J41" s="133"/>
      <c r="K41" s="138">
        <f>'FIRST QUARTER CLASS RECORD '!AE43</f>
        <v>0</v>
      </c>
      <c r="L41" s="138"/>
      <c r="M41" s="138"/>
      <c r="N41" s="138"/>
      <c r="O41" s="110">
        <f>'FIRST QUARTER CLASS RECORD '!AI43</f>
        <v>0</v>
      </c>
      <c r="P41" s="110"/>
      <c r="Q41" s="110"/>
      <c r="R41" s="140"/>
      <c r="S41" s="109">
        <f>'FIRST QUARTER CLASS RECORD '!S43</f>
        <v>0</v>
      </c>
      <c r="T41" s="110"/>
      <c r="U41" s="110"/>
      <c r="V41" s="110"/>
      <c r="W41" s="111">
        <f>'FIRST QUARTER CLASS RECORD '!AF43</f>
        <v>0</v>
      </c>
      <c r="X41" s="111"/>
      <c r="Y41" s="111"/>
      <c r="Z41" s="111"/>
      <c r="AA41" s="110">
        <f>'FIRST QUARTER CLASS RECORD '!AJ43</f>
        <v>0</v>
      </c>
      <c r="AB41" s="110"/>
      <c r="AC41" s="110"/>
      <c r="AD41" s="140"/>
      <c r="AE41" s="141">
        <f>'FIRST QUARTER CLASS RECORD '!AK43</f>
        <v>0</v>
      </c>
      <c r="AF41" s="142" t="str">
        <f t="shared" si="10"/>
        <v>Failed</v>
      </c>
      <c r="AG41" s="142" t="str">
        <f t="shared" si="11"/>
        <v>Failed</v>
      </c>
      <c r="AH41" s="127" t="str">
        <f t="shared" si="12"/>
        <v>Passed</v>
      </c>
      <c r="AI41" s="120">
        <f>'FIRST QUARTER CLASS RECORD '!AL43</f>
        <v>0</v>
      </c>
      <c r="AJ41" s="141">
        <f>'FIRST QUARTER CLASS RECORD '!AM43</f>
        <v>0</v>
      </c>
      <c r="AK41" s="127" t="str">
        <f t="shared" si="13"/>
        <v>Outstanding</v>
      </c>
      <c r="AL41"/>
      <c r="AM41"/>
      <c r="AN41"/>
      <c r="AO41" s="2">
        <f t="shared" si="5"/>
        <v>0</v>
      </c>
      <c r="AP41" s="2">
        <f t="shared" si="6"/>
        <v>0</v>
      </c>
      <c r="AQ41" s="2">
        <f t="shared" si="7"/>
        <v>0</v>
      </c>
      <c r="AR41" s="2">
        <f t="shared" si="8"/>
        <v>0</v>
      </c>
      <c r="AS41" s="2">
        <f t="shared" si="9"/>
        <v>0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132">
        <f>'FIRST QUARTER CLASS RECORD '!R44</f>
        <v>0</v>
      </c>
      <c r="H42" s="133"/>
      <c r="I42" s="133"/>
      <c r="J42" s="133"/>
      <c r="K42" s="138">
        <f>'FIRST QUARTER CLASS RECORD '!AE44</f>
        <v>0</v>
      </c>
      <c r="L42" s="138"/>
      <c r="M42" s="138"/>
      <c r="N42" s="138"/>
      <c r="O42" s="110">
        <f>'FIRST QUARTER CLASS RECORD '!AI44</f>
        <v>0</v>
      </c>
      <c r="P42" s="110"/>
      <c r="Q42" s="110"/>
      <c r="R42" s="140"/>
      <c r="S42" s="109">
        <f>'FIRST QUARTER CLASS RECORD '!S44</f>
        <v>0</v>
      </c>
      <c r="T42" s="110"/>
      <c r="U42" s="110"/>
      <c r="V42" s="110"/>
      <c r="W42" s="111">
        <f>'FIRST QUARTER CLASS RECORD '!AF44</f>
        <v>0</v>
      </c>
      <c r="X42" s="111"/>
      <c r="Y42" s="111"/>
      <c r="Z42" s="111"/>
      <c r="AA42" s="110">
        <f>'FIRST QUARTER CLASS RECORD '!AJ44</f>
        <v>0</v>
      </c>
      <c r="AB42" s="110"/>
      <c r="AC42" s="110"/>
      <c r="AD42" s="140"/>
      <c r="AE42" s="141">
        <f>'FIRST QUARTER CLASS RECORD '!AK44</f>
        <v>0</v>
      </c>
      <c r="AF42" s="142" t="str">
        <f t="shared" si="10"/>
        <v>Failed</v>
      </c>
      <c r="AG42" s="142" t="str">
        <f t="shared" si="11"/>
        <v>Failed</v>
      </c>
      <c r="AH42" s="127" t="str">
        <f t="shared" si="12"/>
        <v>Passed</v>
      </c>
      <c r="AI42" s="120">
        <f>'FIRST QUARTER CLASS RECORD '!AL44</f>
        <v>0</v>
      </c>
      <c r="AJ42" s="141">
        <f>'FIRST QUARTER CLASS RECORD '!AM44</f>
        <v>0</v>
      </c>
      <c r="AK42" s="127" t="str">
        <f t="shared" si="13"/>
        <v>Outstanding</v>
      </c>
      <c r="AL42"/>
      <c r="AM42"/>
      <c r="AN42"/>
      <c r="AO42" s="2">
        <f t="shared" si="5"/>
        <v>0</v>
      </c>
      <c r="AP42" s="2">
        <f t="shared" si="6"/>
        <v>0</v>
      </c>
      <c r="AQ42" s="2">
        <f t="shared" si="7"/>
        <v>0</v>
      </c>
      <c r="AR42" s="2">
        <f t="shared" si="8"/>
        <v>0</v>
      </c>
      <c r="AS42" s="2">
        <f t="shared" si="9"/>
        <v>0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132">
        <f>'FIRST QUARTER CLASS RECORD '!R45</f>
        <v>0</v>
      </c>
      <c r="H43" s="133"/>
      <c r="I43" s="133"/>
      <c r="J43" s="133"/>
      <c r="K43" s="138">
        <f>'FIRST QUARTER CLASS RECORD '!AE45</f>
        <v>0</v>
      </c>
      <c r="L43" s="138"/>
      <c r="M43" s="138"/>
      <c r="N43" s="138"/>
      <c r="O43" s="110">
        <f>'FIRST QUARTER CLASS RECORD '!AI45</f>
        <v>0</v>
      </c>
      <c r="P43" s="110"/>
      <c r="Q43" s="110"/>
      <c r="R43" s="140"/>
      <c r="S43" s="109">
        <f>'FIRST QUARTER CLASS RECORD '!S45</f>
        <v>0</v>
      </c>
      <c r="T43" s="110"/>
      <c r="U43" s="110"/>
      <c r="V43" s="110"/>
      <c r="W43" s="111">
        <f>'FIRST QUARTER CLASS RECORD '!AF45</f>
        <v>0</v>
      </c>
      <c r="X43" s="111"/>
      <c r="Y43" s="111"/>
      <c r="Z43" s="111"/>
      <c r="AA43" s="110">
        <f>'FIRST QUARTER CLASS RECORD '!AJ45</f>
        <v>0</v>
      </c>
      <c r="AB43" s="110"/>
      <c r="AC43" s="110"/>
      <c r="AD43" s="140"/>
      <c r="AE43" s="141">
        <f>'FIRST QUARTER CLASS RECORD '!AK45</f>
        <v>0</v>
      </c>
      <c r="AF43" s="142" t="str">
        <f t="shared" si="10"/>
        <v>Failed</v>
      </c>
      <c r="AG43" s="142" t="str">
        <f t="shared" si="11"/>
        <v>Failed</v>
      </c>
      <c r="AH43" s="127" t="str">
        <f t="shared" si="12"/>
        <v>Passed</v>
      </c>
      <c r="AI43" s="120">
        <f>'FIRST QUARTER CLASS RECORD '!AL45</f>
        <v>0</v>
      </c>
      <c r="AJ43" s="141">
        <f>'FIRST QUARTER CLASS RECORD '!AM45</f>
        <v>0</v>
      </c>
      <c r="AK43" s="127" t="str">
        <f t="shared" si="13"/>
        <v>Outstanding</v>
      </c>
      <c r="AL43"/>
      <c r="AM43"/>
      <c r="AN43"/>
      <c r="AO43" s="2">
        <f t="shared" si="5"/>
        <v>0</v>
      </c>
      <c r="AP43" s="2">
        <f t="shared" si="6"/>
        <v>0</v>
      </c>
      <c r="AQ43" s="2">
        <f t="shared" si="7"/>
        <v>0</v>
      </c>
      <c r="AR43" s="2">
        <f t="shared" si="8"/>
        <v>0</v>
      </c>
      <c r="AS43" s="2">
        <f t="shared" si="9"/>
        <v>0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132">
        <f>'FIRST QUARTER CLASS RECORD '!R46</f>
        <v>0</v>
      </c>
      <c r="H44" s="133"/>
      <c r="I44" s="133"/>
      <c r="J44" s="133"/>
      <c r="K44" s="138">
        <f>'FIRST QUARTER CLASS RECORD '!AE46</f>
        <v>0</v>
      </c>
      <c r="L44" s="138"/>
      <c r="M44" s="138"/>
      <c r="N44" s="138"/>
      <c r="O44" s="110">
        <f>'FIRST QUARTER CLASS RECORD '!AI46</f>
        <v>0</v>
      </c>
      <c r="P44" s="110"/>
      <c r="Q44" s="110"/>
      <c r="R44" s="140"/>
      <c r="S44" s="109">
        <f>'FIRST QUARTER CLASS RECORD '!S46</f>
        <v>0</v>
      </c>
      <c r="T44" s="110"/>
      <c r="U44" s="110"/>
      <c r="V44" s="110"/>
      <c r="W44" s="111">
        <f>'FIRST QUARTER CLASS RECORD '!AF46</f>
        <v>0</v>
      </c>
      <c r="X44" s="111"/>
      <c r="Y44" s="111"/>
      <c r="Z44" s="111"/>
      <c r="AA44" s="110">
        <f>'FIRST QUARTER CLASS RECORD '!AJ46</f>
        <v>0</v>
      </c>
      <c r="AB44" s="110"/>
      <c r="AC44" s="110"/>
      <c r="AD44" s="140"/>
      <c r="AE44" s="141">
        <f>'FIRST QUARTER CLASS RECORD '!AK46</f>
        <v>0</v>
      </c>
      <c r="AF44" s="142" t="str">
        <f t="shared" si="10"/>
        <v>Failed</v>
      </c>
      <c r="AG44" s="142" t="str">
        <f t="shared" si="11"/>
        <v>Failed</v>
      </c>
      <c r="AH44" s="127" t="str">
        <f t="shared" si="12"/>
        <v>Passed</v>
      </c>
      <c r="AI44" s="120">
        <f>'FIRST QUARTER CLASS RECORD '!AL46</f>
        <v>0</v>
      </c>
      <c r="AJ44" s="141">
        <f>'FIRST QUARTER CLASS RECORD '!AM46</f>
        <v>0</v>
      </c>
      <c r="AK44" s="127" t="str">
        <f t="shared" si="13"/>
        <v>Outstanding</v>
      </c>
      <c r="AL44"/>
      <c r="AM44"/>
      <c r="AN44"/>
      <c r="AO44" s="2">
        <f t="shared" si="5"/>
        <v>0</v>
      </c>
      <c r="AP44" s="2">
        <f t="shared" si="6"/>
        <v>0</v>
      </c>
      <c r="AQ44" s="2">
        <f t="shared" si="7"/>
        <v>0</v>
      </c>
      <c r="AR44" s="2">
        <f t="shared" si="8"/>
        <v>0</v>
      </c>
      <c r="AS44" s="2">
        <f t="shared" si="9"/>
        <v>0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132">
        <f>'FIRST QUARTER CLASS RECORD '!R47</f>
        <v>0</v>
      </c>
      <c r="H45" s="133"/>
      <c r="I45" s="133"/>
      <c r="J45" s="133"/>
      <c r="K45" s="138">
        <f>'FIRST QUARTER CLASS RECORD '!AE47</f>
        <v>0</v>
      </c>
      <c r="L45" s="138"/>
      <c r="M45" s="138"/>
      <c r="N45" s="138"/>
      <c r="O45" s="110">
        <f>'FIRST QUARTER CLASS RECORD '!AI47</f>
        <v>0</v>
      </c>
      <c r="P45" s="110"/>
      <c r="Q45" s="110"/>
      <c r="R45" s="140"/>
      <c r="S45" s="109">
        <f>'FIRST QUARTER CLASS RECORD '!S47</f>
        <v>0</v>
      </c>
      <c r="T45" s="110"/>
      <c r="U45" s="110"/>
      <c r="V45" s="110"/>
      <c r="W45" s="111">
        <f>'FIRST QUARTER CLASS RECORD '!AF47</f>
        <v>0</v>
      </c>
      <c r="X45" s="111"/>
      <c r="Y45" s="111"/>
      <c r="Z45" s="111"/>
      <c r="AA45" s="110">
        <f>'FIRST QUARTER CLASS RECORD '!AJ47</f>
        <v>0</v>
      </c>
      <c r="AB45" s="110"/>
      <c r="AC45" s="110"/>
      <c r="AD45" s="140"/>
      <c r="AE45" s="141">
        <f>'FIRST QUARTER CLASS RECORD '!AK47</f>
        <v>0</v>
      </c>
      <c r="AF45" s="142" t="str">
        <f t="shared" si="10"/>
        <v>Failed</v>
      </c>
      <c r="AG45" s="142" t="str">
        <f t="shared" si="11"/>
        <v>Failed</v>
      </c>
      <c r="AH45" s="127" t="str">
        <f t="shared" si="12"/>
        <v>Passed</v>
      </c>
      <c r="AI45" s="120">
        <f>'FIRST QUARTER CLASS RECORD '!AL47</f>
        <v>0</v>
      </c>
      <c r="AJ45" s="141">
        <f>'FIRST QUARTER CLASS RECORD '!AM47</f>
        <v>0</v>
      </c>
      <c r="AK45" s="127" t="str">
        <f t="shared" si="13"/>
        <v>Outstanding</v>
      </c>
      <c r="AL45"/>
      <c r="AM45"/>
      <c r="AN45"/>
      <c r="AO45" s="2">
        <f t="shared" si="5"/>
        <v>0</v>
      </c>
      <c r="AP45" s="2">
        <f t="shared" si="6"/>
        <v>0</v>
      </c>
      <c r="AQ45" s="2">
        <f t="shared" si="7"/>
        <v>0</v>
      </c>
      <c r="AR45" s="2">
        <f t="shared" si="8"/>
        <v>0</v>
      </c>
      <c r="AS45" s="2">
        <f t="shared" si="9"/>
        <v>0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132">
        <f>'FIRST QUARTER CLASS RECORD '!R48</f>
        <v>0</v>
      </c>
      <c r="H46" s="133"/>
      <c r="I46" s="133"/>
      <c r="J46" s="133"/>
      <c r="K46" s="138">
        <f>'FIRST QUARTER CLASS RECORD '!AE48</f>
        <v>0</v>
      </c>
      <c r="L46" s="138"/>
      <c r="M46" s="138"/>
      <c r="N46" s="138"/>
      <c r="O46" s="110">
        <f>'FIRST QUARTER CLASS RECORD '!AI48</f>
        <v>0</v>
      </c>
      <c r="P46" s="110"/>
      <c r="Q46" s="110"/>
      <c r="R46" s="140"/>
      <c r="S46" s="109">
        <f>'FIRST QUARTER CLASS RECORD '!S48</f>
        <v>0</v>
      </c>
      <c r="T46" s="110"/>
      <c r="U46" s="110"/>
      <c r="V46" s="110"/>
      <c r="W46" s="111">
        <f>'FIRST QUARTER CLASS RECORD '!AF48</f>
        <v>0</v>
      </c>
      <c r="X46" s="111"/>
      <c r="Y46" s="111"/>
      <c r="Z46" s="111"/>
      <c r="AA46" s="110">
        <f>'FIRST QUARTER CLASS RECORD '!AJ48</f>
        <v>0</v>
      </c>
      <c r="AB46" s="110"/>
      <c r="AC46" s="110"/>
      <c r="AD46" s="140"/>
      <c r="AE46" s="141">
        <f>'FIRST QUARTER CLASS RECORD '!AK48</f>
        <v>0</v>
      </c>
      <c r="AF46" s="142" t="str">
        <f t="shared" si="10"/>
        <v>Failed</v>
      </c>
      <c r="AG46" s="142" t="str">
        <f t="shared" si="11"/>
        <v>Failed</v>
      </c>
      <c r="AH46" s="127" t="str">
        <f t="shared" si="12"/>
        <v>Passed</v>
      </c>
      <c r="AI46" s="120">
        <f>'FIRST QUARTER CLASS RECORD '!AL48</f>
        <v>0</v>
      </c>
      <c r="AJ46" s="141">
        <f>'FIRST QUARTER CLASS RECORD '!AM48</f>
        <v>0</v>
      </c>
      <c r="AK46" s="127" t="str">
        <f t="shared" si="13"/>
        <v>Outstanding</v>
      </c>
      <c r="AL46"/>
      <c r="AM46"/>
      <c r="AN46"/>
      <c r="AO46" s="2">
        <f t="shared" si="5"/>
        <v>0</v>
      </c>
      <c r="AP46" s="2">
        <f t="shared" si="6"/>
        <v>0</v>
      </c>
      <c r="AQ46" s="2">
        <f t="shared" si="7"/>
        <v>0</v>
      </c>
      <c r="AR46" s="2">
        <f t="shared" si="8"/>
        <v>0</v>
      </c>
      <c r="AS46" s="2">
        <f t="shared" si="9"/>
        <v>0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132">
        <f>'FIRST QUARTER CLASS RECORD '!R49</f>
        <v>0</v>
      </c>
      <c r="H47" s="133"/>
      <c r="I47" s="133"/>
      <c r="J47" s="133"/>
      <c r="K47" s="138">
        <f>'FIRST QUARTER CLASS RECORD '!AE49</f>
        <v>0</v>
      </c>
      <c r="L47" s="138"/>
      <c r="M47" s="138"/>
      <c r="N47" s="138"/>
      <c r="O47" s="110">
        <f>'FIRST QUARTER CLASS RECORD '!AI49</f>
        <v>0</v>
      </c>
      <c r="P47" s="110"/>
      <c r="Q47" s="110"/>
      <c r="R47" s="140"/>
      <c r="S47" s="109">
        <f>'FIRST QUARTER CLASS RECORD '!S49</f>
        <v>0</v>
      </c>
      <c r="T47" s="110"/>
      <c r="U47" s="110"/>
      <c r="V47" s="110"/>
      <c r="W47" s="111">
        <f>'FIRST QUARTER CLASS RECORD '!AF49</f>
        <v>0</v>
      </c>
      <c r="X47" s="111"/>
      <c r="Y47" s="111"/>
      <c r="Z47" s="111"/>
      <c r="AA47" s="110">
        <f>'FIRST QUARTER CLASS RECORD '!AJ49</f>
        <v>0</v>
      </c>
      <c r="AB47" s="110"/>
      <c r="AC47" s="110"/>
      <c r="AD47" s="140"/>
      <c r="AE47" s="141">
        <f>'FIRST QUARTER CLASS RECORD '!AK49</f>
        <v>0</v>
      </c>
      <c r="AF47" s="142" t="str">
        <f t="shared" si="10"/>
        <v>Failed</v>
      </c>
      <c r="AG47" s="142" t="str">
        <f t="shared" si="11"/>
        <v>Failed</v>
      </c>
      <c r="AH47" s="127" t="str">
        <f t="shared" si="12"/>
        <v>Passed</v>
      </c>
      <c r="AI47" s="120">
        <f>'FIRST QUARTER CLASS RECORD '!AL49</f>
        <v>0</v>
      </c>
      <c r="AJ47" s="141">
        <f>'FIRST QUARTER CLASS RECORD '!AM49</f>
        <v>0</v>
      </c>
      <c r="AK47" s="127" t="str">
        <f t="shared" si="13"/>
        <v>Outstanding</v>
      </c>
      <c r="AL47"/>
      <c r="AM47"/>
      <c r="AN47"/>
      <c r="AO47" s="2">
        <f t="shared" si="5"/>
        <v>0</v>
      </c>
      <c r="AP47" s="2">
        <f t="shared" si="6"/>
        <v>0</v>
      </c>
      <c r="AQ47" s="2">
        <f t="shared" si="7"/>
        <v>0</v>
      </c>
      <c r="AR47" s="2">
        <f t="shared" si="8"/>
        <v>0</v>
      </c>
      <c r="AS47" s="2">
        <f t="shared" si="9"/>
        <v>0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132">
        <f>'FIRST QUARTER CLASS RECORD '!R50</f>
        <v>0</v>
      </c>
      <c r="H48" s="133"/>
      <c r="I48" s="133"/>
      <c r="J48" s="133"/>
      <c r="K48" s="138">
        <f>'FIRST QUARTER CLASS RECORD '!AE50</f>
        <v>0</v>
      </c>
      <c r="L48" s="138"/>
      <c r="M48" s="138"/>
      <c r="N48" s="138"/>
      <c r="O48" s="110">
        <f>'FIRST QUARTER CLASS RECORD '!AI50</f>
        <v>0</v>
      </c>
      <c r="P48" s="110"/>
      <c r="Q48" s="110"/>
      <c r="R48" s="140"/>
      <c r="S48" s="109">
        <f>'FIRST QUARTER CLASS RECORD '!S50</f>
        <v>0</v>
      </c>
      <c r="T48" s="110"/>
      <c r="U48" s="110"/>
      <c r="V48" s="110"/>
      <c r="W48" s="111">
        <f>'FIRST QUARTER CLASS RECORD '!AF50</f>
        <v>0</v>
      </c>
      <c r="X48" s="111"/>
      <c r="Y48" s="111"/>
      <c r="Z48" s="111"/>
      <c r="AA48" s="110">
        <f>'FIRST QUARTER CLASS RECORD '!AJ50</f>
        <v>0</v>
      </c>
      <c r="AB48" s="110"/>
      <c r="AC48" s="110"/>
      <c r="AD48" s="140"/>
      <c r="AE48" s="141">
        <f>'FIRST QUARTER CLASS RECORD '!AK50</f>
        <v>0</v>
      </c>
      <c r="AF48" s="142" t="str">
        <f t="shared" si="10"/>
        <v>Failed</v>
      </c>
      <c r="AG48" s="142" t="str">
        <f t="shared" si="11"/>
        <v>Failed</v>
      </c>
      <c r="AH48" s="127" t="str">
        <f t="shared" si="12"/>
        <v>Passed</v>
      </c>
      <c r="AI48" s="120">
        <f>'FIRST QUARTER CLASS RECORD '!AL50</f>
        <v>0</v>
      </c>
      <c r="AJ48" s="141">
        <f>'FIRST QUARTER CLASS RECORD '!AM50</f>
        <v>0</v>
      </c>
      <c r="AK48" s="127" t="str">
        <f t="shared" si="13"/>
        <v>Outstanding</v>
      </c>
      <c r="AL48"/>
      <c r="AM48"/>
      <c r="AN48"/>
      <c r="AO48" s="2">
        <f t="shared" si="5"/>
        <v>0</v>
      </c>
      <c r="AP48" s="2">
        <f t="shared" si="6"/>
        <v>0</v>
      </c>
      <c r="AQ48" s="2">
        <f t="shared" si="7"/>
        <v>0</v>
      </c>
      <c r="AR48" s="2">
        <f t="shared" si="8"/>
        <v>0</v>
      </c>
      <c r="AS48" s="2">
        <f t="shared" si="9"/>
        <v>0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132">
        <f>'FIRST QUARTER CLASS RECORD '!R51</f>
        <v>0</v>
      </c>
      <c r="H49" s="133"/>
      <c r="I49" s="133"/>
      <c r="J49" s="133"/>
      <c r="K49" s="138">
        <f>'FIRST QUARTER CLASS RECORD '!AE51</f>
        <v>0</v>
      </c>
      <c r="L49" s="138"/>
      <c r="M49" s="138"/>
      <c r="N49" s="138"/>
      <c r="O49" s="110">
        <f>'FIRST QUARTER CLASS RECORD '!AI51</f>
        <v>0</v>
      </c>
      <c r="P49" s="110"/>
      <c r="Q49" s="110"/>
      <c r="R49" s="140"/>
      <c r="S49" s="109">
        <f>'FIRST QUARTER CLASS RECORD '!S51</f>
        <v>0</v>
      </c>
      <c r="T49" s="110"/>
      <c r="U49" s="110"/>
      <c r="V49" s="110"/>
      <c r="W49" s="111">
        <f>'FIRST QUARTER CLASS RECORD '!AF51</f>
        <v>0</v>
      </c>
      <c r="X49" s="111"/>
      <c r="Y49" s="111"/>
      <c r="Z49" s="111"/>
      <c r="AA49" s="110">
        <f>'FIRST QUARTER CLASS RECORD '!AJ51</f>
        <v>0</v>
      </c>
      <c r="AB49" s="110"/>
      <c r="AC49" s="110"/>
      <c r="AD49" s="140"/>
      <c r="AE49" s="141">
        <f>'FIRST QUARTER CLASS RECORD '!AK51</f>
        <v>0</v>
      </c>
      <c r="AF49" s="142" t="str">
        <f t="shared" si="10"/>
        <v>Failed</v>
      </c>
      <c r="AG49" s="142" t="str">
        <f t="shared" si="11"/>
        <v>Failed</v>
      </c>
      <c r="AH49" s="127" t="str">
        <f t="shared" si="12"/>
        <v>Passed</v>
      </c>
      <c r="AI49" s="120">
        <f>'FIRST QUARTER CLASS RECORD '!AL51</f>
        <v>0</v>
      </c>
      <c r="AJ49" s="141">
        <f>'FIRST QUARTER CLASS RECORD '!AM51</f>
        <v>0</v>
      </c>
      <c r="AK49" s="127" t="str">
        <f t="shared" si="13"/>
        <v>Outstanding</v>
      </c>
      <c r="AL49"/>
      <c r="AM49"/>
      <c r="AN49"/>
      <c r="AO49" s="2">
        <f t="shared" si="5"/>
        <v>0</v>
      </c>
      <c r="AP49" s="2">
        <f t="shared" si="6"/>
        <v>0</v>
      </c>
      <c r="AQ49" s="2">
        <f t="shared" si="7"/>
        <v>0</v>
      </c>
      <c r="AR49" s="2">
        <f t="shared" si="8"/>
        <v>0</v>
      </c>
      <c r="AS49" s="2">
        <f t="shared" si="9"/>
        <v>0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132">
        <f>'FIRST QUARTER CLASS RECORD '!R52</f>
        <v>0</v>
      </c>
      <c r="H50" s="133"/>
      <c r="I50" s="133"/>
      <c r="J50" s="133"/>
      <c r="K50" s="138">
        <f>'FIRST QUARTER CLASS RECORD '!AE52</f>
        <v>0</v>
      </c>
      <c r="L50" s="138"/>
      <c r="M50" s="138"/>
      <c r="N50" s="138"/>
      <c r="O50" s="110">
        <f>'FIRST QUARTER CLASS RECORD '!AI52</f>
        <v>0</v>
      </c>
      <c r="P50" s="110"/>
      <c r="Q50" s="110"/>
      <c r="R50" s="140"/>
      <c r="S50" s="109">
        <f>'FIRST QUARTER CLASS RECORD '!S52</f>
        <v>0</v>
      </c>
      <c r="T50" s="110"/>
      <c r="U50" s="110"/>
      <c r="V50" s="110"/>
      <c r="W50" s="111">
        <f>'FIRST QUARTER CLASS RECORD '!AF52</f>
        <v>0</v>
      </c>
      <c r="X50" s="111"/>
      <c r="Y50" s="111"/>
      <c r="Z50" s="111"/>
      <c r="AA50" s="110">
        <f>'FIRST QUARTER CLASS RECORD '!AJ52</f>
        <v>0</v>
      </c>
      <c r="AB50" s="110"/>
      <c r="AC50" s="110"/>
      <c r="AD50" s="140"/>
      <c r="AE50" s="141">
        <f>'FIRST QUARTER CLASS RECORD '!AK52</f>
        <v>0</v>
      </c>
      <c r="AF50" s="142" t="str">
        <f t="shared" si="10"/>
        <v>Failed</v>
      </c>
      <c r="AG50" s="142" t="str">
        <f t="shared" si="11"/>
        <v>Failed</v>
      </c>
      <c r="AH50" s="127" t="str">
        <f t="shared" si="12"/>
        <v>Passed</v>
      </c>
      <c r="AI50" s="120">
        <f>'FIRST QUARTER CLASS RECORD '!AL52</f>
        <v>0</v>
      </c>
      <c r="AJ50" s="141">
        <f>'FIRST QUARTER CLASS RECORD '!AM52</f>
        <v>0</v>
      </c>
      <c r="AK50" s="127" t="str">
        <f t="shared" si="13"/>
        <v>Outstanding</v>
      </c>
      <c r="AL50"/>
      <c r="AM50"/>
      <c r="AN50"/>
      <c r="AO50" s="2">
        <f t="shared" si="5"/>
        <v>0</v>
      </c>
      <c r="AP50" s="2">
        <f t="shared" si="6"/>
        <v>0</v>
      </c>
      <c r="AQ50" s="2">
        <f t="shared" si="7"/>
        <v>0</v>
      </c>
      <c r="AR50" s="2">
        <f t="shared" si="8"/>
        <v>0</v>
      </c>
      <c r="AS50" s="2">
        <f t="shared" si="9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132">
        <f>'FIRST QUARTER CLASS RECORD '!R53</f>
        <v>0</v>
      </c>
      <c r="H51" s="133"/>
      <c r="I51" s="133"/>
      <c r="J51" s="133"/>
      <c r="K51" s="138">
        <f>'FIRST QUARTER CLASS RECORD '!AE53</f>
        <v>0</v>
      </c>
      <c r="L51" s="138"/>
      <c r="M51" s="138"/>
      <c r="N51" s="138"/>
      <c r="O51" s="110">
        <f>'FIRST QUARTER CLASS RECORD '!AI53</f>
        <v>0</v>
      </c>
      <c r="P51" s="110"/>
      <c r="Q51" s="110"/>
      <c r="R51" s="140"/>
      <c r="S51" s="109">
        <f>'FIRST QUARTER CLASS RECORD '!S53</f>
        <v>0</v>
      </c>
      <c r="T51" s="110"/>
      <c r="U51" s="110"/>
      <c r="V51" s="110"/>
      <c r="W51" s="111">
        <f>'FIRST QUARTER CLASS RECORD '!AF53</f>
        <v>0</v>
      </c>
      <c r="X51" s="111"/>
      <c r="Y51" s="111"/>
      <c r="Z51" s="111"/>
      <c r="AA51" s="110">
        <f>'FIRST QUARTER CLASS RECORD '!AJ53</f>
        <v>0</v>
      </c>
      <c r="AB51" s="110"/>
      <c r="AC51" s="110"/>
      <c r="AD51" s="140"/>
      <c r="AE51" s="141">
        <f>'FIRST QUARTER CLASS RECORD '!AK53</f>
        <v>0</v>
      </c>
      <c r="AF51" s="142" t="str">
        <f t="shared" si="10"/>
        <v>Failed</v>
      </c>
      <c r="AG51" s="142" t="str">
        <f t="shared" si="11"/>
        <v>Failed</v>
      </c>
      <c r="AH51" s="127" t="str">
        <f t="shared" si="12"/>
        <v>Passed</v>
      </c>
      <c r="AI51" s="120">
        <f>'FIRST QUARTER CLASS RECORD '!AL53</f>
        <v>0</v>
      </c>
      <c r="AJ51" s="141">
        <f>'FIRST QUARTER CLASS RECORD '!AM53</f>
        <v>0</v>
      </c>
      <c r="AK51" s="127" t="str">
        <f t="shared" si="13"/>
        <v>Outstanding</v>
      </c>
      <c r="AL51"/>
      <c r="AM51"/>
      <c r="AN51"/>
      <c r="AO51" s="2">
        <f t="shared" si="5"/>
        <v>0</v>
      </c>
      <c r="AP51" s="2">
        <f t="shared" si="6"/>
        <v>0</v>
      </c>
      <c r="AQ51" s="2">
        <f t="shared" si="7"/>
        <v>0</v>
      </c>
      <c r="AR51" s="2">
        <f t="shared" si="8"/>
        <v>0</v>
      </c>
      <c r="AS51" s="2">
        <f t="shared" si="9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132">
        <f>'FIRST QUARTER CLASS RECORD '!R54</f>
        <v>0</v>
      </c>
      <c r="H52" s="133"/>
      <c r="I52" s="133"/>
      <c r="J52" s="133"/>
      <c r="K52" s="138">
        <f>'FIRST QUARTER CLASS RECORD '!AE54</f>
        <v>0</v>
      </c>
      <c r="L52" s="138"/>
      <c r="M52" s="138"/>
      <c r="N52" s="138"/>
      <c r="O52" s="110">
        <f>'FIRST QUARTER CLASS RECORD '!AI54</f>
        <v>0</v>
      </c>
      <c r="P52" s="110"/>
      <c r="Q52" s="110"/>
      <c r="R52" s="140"/>
      <c r="S52" s="109">
        <f>'FIRST QUARTER CLASS RECORD '!S54</f>
        <v>0</v>
      </c>
      <c r="T52" s="110"/>
      <c r="U52" s="110"/>
      <c r="V52" s="110"/>
      <c r="W52" s="111">
        <f>'FIRST QUARTER CLASS RECORD '!AF54</f>
        <v>0</v>
      </c>
      <c r="X52" s="111"/>
      <c r="Y52" s="111"/>
      <c r="Z52" s="111"/>
      <c r="AA52" s="110">
        <f>'FIRST QUARTER CLASS RECORD '!AJ54</f>
        <v>0</v>
      </c>
      <c r="AB52" s="110"/>
      <c r="AC52" s="110"/>
      <c r="AD52" s="140"/>
      <c r="AE52" s="141">
        <f>'FIRST QUARTER CLASS RECORD '!AK54</f>
        <v>0</v>
      </c>
      <c r="AF52" s="142" t="str">
        <f t="shared" si="10"/>
        <v>Failed</v>
      </c>
      <c r="AG52" s="142" t="str">
        <f t="shared" si="11"/>
        <v>Failed</v>
      </c>
      <c r="AH52" s="127" t="str">
        <f t="shared" si="12"/>
        <v>Passed</v>
      </c>
      <c r="AI52" s="120">
        <f>'FIRST QUARTER CLASS RECORD '!AL54</f>
        <v>0</v>
      </c>
      <c r="AJ52" s="141">
        <f>'FIRST QUARTER CLASS RECORD '!AM54</f>
        <v>0</v>
      </c>
      <c r="AK52" s="127" t="str">
        <f t="shared" si="13"/>
        <v>Outstanding</v>
      </c>
      <c r="AL52"/>
      <c r="AM52"/>
      <c r="AN52"/>
      <c r="AO52" s="2">
        <f t="shared" si="5"/>
        <v>0</v>
      </c>
      <c r="AP52" s="2">
        <f t="shared" si="6"/>
        <v>0</v>
      </c>
      <c r="AQ52" s="2">
        <f t="shared" si="7"/>
        <v>0</v>
      </c>
      <c r="AR52" s="2">
        <f t="shared" si="8"/>
        <v>0</v>
      </c>
      <c r="AS52" s="2">
        <f t="shared" si="9"/>
        <v>0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132">
        <f>'FIRST QUARTER CLASS RECORD '!R55</f>
        <v>0</v>
      </c>
      <c r="H53" s="133"/>
      <c r="I53" s="133"/>
      <c r="J53" s="133"/>
      <c r="K53" s="138">
        <f>'FIRST QUARTER CLASS RECORD '!AE55</f>
        <v>0</v>
      </c>
      <c r="L53" s="138"/>
      <c r="M53" s="138"/>
      <c r="N53" s="138"/>
      <c r="O53" s="110">
        <f>'FIRST QUARTER CLASS RECORD '!AI55</f>
        <v>0</v>
      </c>
      <c r="P53" s="110"/>
      <c r="Q53" s="110"/>
      <c r="R53" s="140"/>
      <c r="S53" s="109">
        <f>'FIRST QUARTER CLASS RECORD '!S55</f>
        <v>0</v>
      </c>
      <c r="T53" s="110"/>
      <c r="U53" s="110"/>
      <c r="V53" s="110"/>
      <c r="W53" s="111">
        <f>'FIRST QUARTER CLASS RECORD '!AF55</f>
        <v>0</v>
      </c>
      <c r="X53" s="111"/>
      <c r="Y53" s="111"/>
      <c r="Z53" s="111"/>
      <c r="AA53" s="110">
        <f>'FIRST QUARTER CLASS RECORD '!AJ55</f>
        <v>0</v>
      </c>
      <c r="AB53" s="110"/>
      <c r="AC53" s="110"/>
      <c r="AD53" s="140"/>
      <c r="AE53" s="141">
        <f>'FIRST QUARTER CLASS RECORD '!AK55</f>
        <v>0</v>
      </c>
      <c r="AF53" s="142" t="str">
        <f t="shared" si="10"/>
        <v>Failed</v>
      </c>
      <c r="AG53" s="142" t="str">
        <f t="shared" si="11"/>
        <v>Failed</v>
      </c>
      <c r="AH53" s="127" t="str">
        <f t="shared" si="12"/>
        <v>Passed</v>
      </c>
      <c r="AI53" s="120">
        <f>'FIRST QUARTER CLASS RECORD '!AL55</f>
        <v>0</v>
      </c>
      <c r="AJ53" s="141">
        <f>'FIRST QUARTER CLASS RECORD '!AM55</f>
        <v>0</v>
      </c>
      <c r="AK53" s="127" t="str">
        <f t="shared" si="13"/>
        <v>Outstanding</v>
      </c>
      <c r="AL53"/>
      <c r="AM53"/>
      <c r="AN53"/>
      <c r="AO53" s="2">
        <f t="shared" si="5"/>
        <v>0</v>
      </c>
      <c r="AP53" s="2">
        <f t="shared" si="6"/>
        <v>0</v>
      </c>
      <c r="AQ53" s="2">
        <f t="shared" si="7"/>
        <v>0</v>
      </c>
      <c r="AR53" s="2">
        <f t="shared" si="8"/>
        <v>0</v>
      </c>
      <c r="AS53" s="2">
        <f t="shared" si="9"/>
        <v>0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132">
        <f>'FIRST QUARTER CLASS RECORD '!R56</f>
        <v>0</v>
      </c>
      <c r="H54" s="133"/>
      <c r="I54" s="133"/>
      <c r="J54" s="133"/>
      <c r="K54" s="138">
        <f>'FIRST QUARTER CLASS RECORD '!AE56</f>
        <v>0</v>
      </c>
      <c r="L54" s="138"/>
      <c r="M54" s="138"/>
      <c r="N54" s="138"/>
      <c r="O54" s="110">
        <f>'FIRST QUARTER CLASS RECORD '!AI56</f>
        <v>0</v>
      </c>
      <c r="P54" s="110"/>
      <c r="Q54" s="110"/>
      <c r="R54" s="140"/>
      <c r="S54" s="109">
        <f>'FIRST QUARTER CLASS RECORD '!S56</f>
        <v>0</v>
      </c>
      <c r="T54" s="110"/>
      <c r="U54" s="110"/>
      <c r="V54" s="110"/>
      <c r="W54" s="111">
        <f>'FIRST QUARTER CLASS RECORD '!AF56</f>
        <v>0</v>
      </c>
      <c r="X54" s="111"/>
      <c r="Y54" s="111"/>
      <c r="Z54" s="111"/>
      <c r="AA54" s="110">
        <f>'FIRST QUARTER CLASS RECORD '!AJ56</f>
        <v>0</v>
      </c>
      <c r="AB54" s="110"/>
      <c r="AC54" s="110"/>
      <c r="AD54" s="140"/>
      <c r="AE54" s="141">
        <f>'FIRST QUARTER CLASS RECORD '!AK56</f>
        <v>0</v>
      </c>
      <c r="AF54" s="142" t="str">
        <f t="shared" si="10"/>
        <v>Failed</v>
      </c>
      <c r="AG54" s="142" t="str">
        <f t="shared" si="11"/>
        <v>Failed</v>
      </c>
      <c r="AH54" s="127" t="str">
        <f t="shared" si="12"/>
        <v>Passed</v>
      </c>
      <c r="AI54" s="120">
        <f>'FIRST QUARTER CLASS RECORD '!AL56</f>
        <v>0</v>
      </c>
      <c r="AJ54" s="141">
        <f>'FIRST QUARTER CLASS RECORD '!AM56</f>
        <v>0</v>
      </c>
      <c r="AK54" s="127" t="str">
        <f t="shared" si="13"/>
        <v>Outstanding</v>
      </c>
      <c r="AL54"/>
      <c r="AM54"/>
      <c r="AN54"/>
      <c r="AO54" s="2">
        <f t="shared" si="5"/>
        <v>0</v>
      </c>
      <c r="AP54" s="2">
        <f t="shared" si="6"/>
        <v>0</v>
      </c>
      <c r="AQ54" s="2">
        <f t="shared" si="7"/>
        <v>0</v>
      </c>
      <c r="AR54" s="2">
        <f t="shared" si="8"/>
        <v>0</v>
      </c>
      <c r="AS54" s="2">
        <f t="shared" si="9"/>
        <v>0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132">
        <f>'FIRST QUARTER CLASS RECORD '!R57</f>
        <v>0</v>
      </c>
      <c r="H55" s="133"/>
      <c r="I55" s="133"/>
      <c r="J55" s="133"/>
      <c r="K55" s="138">
        <f>'FIRST QUARTER CLASS RECORD '!AE57</f>
        <v>0</v>
      </c>
      <c r="L55" s="138"/>
      <c r="M55" s="138"/>
      <c r="N55" s="138"/>
      <c r="O55" s="110">
        <f>'FIRST QUARTER CLASS RECORD '!AI57</f>
        <v>0</v>
      </c>
      <c r="P55" s="110"/>
      <c r="Q55" s="110"/>
      <c r="R55" s="140"/>
      <c r="S55" s="109">
        <f>'FIRST QUARTER CLASS RECORD '!S57</f>
        <v>0</v>
      </c>
      <c r="T55" s="110"/>
      <c r="U55" s="110"/>
      <c r="V55" s="110"/>
      <c r="W55" s="111">
        <f>'FIRST QUARTER CLASS RECORD '!AF57</f>
        <v>0</v>
      </c>
      <c r="X55" s="111"/>
      <c r="Y55" s="111"/>
      <c r="Z55" s="111"/>
      <c r="AA55" s="110">
        <f>'FIRST QUARTER CLASS RECORD '!AJ57</f>
        <v>0</v>
      </c>
      <c r="AB55" s="110"/>
      <c r="AC55" s="110"/>
      <c r="AD55" s="140"/>
      <c r="AE55" s="141">
        <f>'FIRST QUARTER CLASS RECORD '!AK57</f>
        <v>0</v>
      </c>
      <c r="AF55" s="142" t="str">
        <f t="shared" si="10"/>
        <v>Failed</v>
      </c>
      <c r="AG55" s="142" t="str">
        <f t="shared" si="11"/>
        <v>Failed</v>
      </c>
      <c r="AH55" s="127" t="str">
        <f t="shared" si="12"/>
        <v>Passed</v>
      </c>
      <c r="AI55" s="120">
        <f>'FIRST QUARTER CLASS RECORD '!AL57</f>
        <v>0</v>
      </c>
      <c r="AJ55" s="141">
        <f>'FIRST QUARTER CLASS RECORD '!AM57</f>
        <v>0</v>
      </c>
      <c r="AK55" s="127" t="str">
        <f t="shared" si="13"/>
        <v>Outstanding</v>
      </c>
      <c r="AL55"/>
      <c r="AM55"/>
      <c r="AN55"/>
      <c r="AO55" s="2">
        <f t="shared" si="5"/>
        <v>0</v>
      </c>
      <c r="AP55" s="2">
        <f t="shared" si="6"/>
        <v>0</v>
      </c>
      <c r="AQ55" s="2">
        <f t="shared" si="7"/>
        <v>0</v>
      </c>
      <c r="AR55" s="2">
        <f t="shared" si="8"/>
        <v>0</v>
      </c>
      <c r="AS55" s="2">
        <f t="shared" si="9"/>
        <v>0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132">
        <f>'FIRST QUARTER CLASS RECORD '!R58</f>
        <v>0</v>
      </c>
      <c r="H56" s="133"/>
      <c r="I56" s="133"/>
      <c r="J56" s="133"/>
      <c r="K56" s="138">
        <f>'FIRST QUARTER CLASS RECORD '!AE58</f>
        <v>0</v>
      </c>
      <c r="L56" s="138"/>
      <c r="M56" s="138"/>
      <c r="N56" s="138"/>
      <c r="O56" s="110">
        <f>'FIRST QUARTER CLASS RECORD '!AI58</f>
        <v>0</v>
      </c>
      <c r="P56" s="110"/>
      <c r="Q56" s="110"/>
      <c r="R56" s="140"/>
      <c r="S56" s="109">
        <f>'FIRST QUARTER CLASS RECORD '!S58</f>
        <v>0</v>
      </c>
      <c r="T56" s="110"/>
      <c r="U56" s="110"/>
      <c r="V56" s="110"/>
      <c r="W56" s="111">
        <f>'FIRST QUARTER CLASS RECORD '!AF58</f>
        <v>0</v>
      </c>
      <c r="X56" s="111"/>
      <c r="Y56" s="111"/>
      <c r="Z56" s="111"/>
      <c r="AA56" s="110">
        <f>'FIRST QUARTER CLASS RECORD '!AJ58</f>
        <v>0</v>
      </c>
      <c r="AB56" s="110"/>
      <c r="AC56" s="110"/>
      <c r="AD56" s="140"/>
      <c r="AE56" s="141">
        <f>'FIRST QUARTER CLASS RECORD '!AK58</f>
        <v>0</v>
      </c>
      <c r="AF56" s="142" t="str">
        <f t="shared" si="10"/>
        <v>Failed</v>
      </c>
      <c r="AG56" s="142" t="str">
        <f t="shared" si="11"/>
        <v>Failed</v>
      </c>
      <c r="AH56" s="127" t="str">
        <f t="shared" si="12"/>
        <v>Passed</v>
      </c>
      <c r="AI56" s="120">
        <f>'FIRST QUARTER CLASS RECORD '!AL58</f>
        <v>0</v>
      </c>
      <c r="AJ56" s="141">
        <f>'FIRST QUARTER CLASS RECORD '!AM58</f>
        <v>0</v>
      </c>
      <c r="AK56" s="127" t="str">
        <f t="shared" si="13"/>
        <v>Outstanding</v>
      </c>
      <c r="AL56"/>
      <c r="AM56"/>
      <c r="AN56"/>
      <c r="AO56" s="2">
        <f t="shared" si="5"/>
        <v>0</v>
      </c>
      <c r="AP56" s="2">
        <f t="shared" si="6"/>
        <v>0</v>
      </c>
      <c r="AQ56" s="2">
        <f t="shared" si="7"/>
        <v>0</v>
      </c>
      <c r="AR56" s="2">
        <f t="shared" si="8"/>
        <v>0</v>
      </c>
      <c r="AS56" s="2">
        <f t="shared" si="9"/>
        <v>0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132">
        <f>'FIRST QUARTER CLASS RECORD '!R59</f>
        <v>0</v>
      </c>
      <c r="H57" s="133"/>
      <c r="I57" s="133"/>
      <c r="J57" s="133"/>
      <c r="K57" s="138">
        <f>'FIRST QUARTER CLASS RECORD '!AE59</f>
        <v>0</v>
      </c>
      <c r="L57" s="138"/>
      <c r="M57" s="138"/>
      <c r="N57" s="138"/>
      <c r="O57" s="110">
        <f>'FIRST QUARTER CLASS RECORD '!AI59</f>
        <v>0</v>
      </c>
      <c r="P57" s="110"/>
      <c r="Q57" s="110"/>
      <c r="R57" s="140"/>
      <c r="S57" s="109">
        <f>'FIRST QUARTER CLASS RECORD '!S59</f>
        <v>0</v>
      </c>
      <c r="T57" s="110"/>
      <c r="U57" s="110"/>
      <c r="V57" s="110"/>
      <c r="W57" s="111">
        <f>'FIRST QUARTER CLASS RECORD '!AF59</f>
        <v>0</v>
      </c>
      <c r="X57" s="111"/>
      <c r="Y57" s="111"/>
      <c r="Z57" s="111"/>
      <c r="AA57" s="110">
        <f>'FIRST QUARTER CLASS RECORD '!AJ59</f>
        <v>0</v>
      </c>
      <c r="AB57" s="110"/>
      <c r="AC57" s="110"/>
      <c r="AD57" s="140"/>
      <c r="AE57" s="141">
        <f>'FIRST QUARTER CLASS RECORD '!AK59</f>
        <v>0</v>
      </c>
      <c r="AF57" s="142" t="str">
        <f t="shared" si="10"/>
        <v>Failed</v>
      </c>
      <c r="AG57" s="142" t="str">
        <f t="shared" si="11"/>
        <v>Failed</v>
      </c>
      <c r="AH57" s="127" t="str">
        <f t="shared" si="12"/>
        <v>Passed</v>
      </c>
      <c r="AI57" s="120">
        <f>'FIRST QUARTER CLASS RECORD '!AL59</f>
        <v>0</v>
      </c>
      <c r="AJ57" s="141">
        <f>'FIRST QUARTER CLASS RECORD '!AM59</f>
        <v>0</v>
      </c>
      <c r="AK57" s="127" t="str">
        <f t="shared" si="13"/>
        <v>Outstanding</v>
      </c>
      <c r="AL57"/>
      <c r="AM57"/>
      <c r="AN57"/>
      <c r="AO57" s="2">
        <f t="shared" si="5"/>
        <v>0</v>
      </c>
      <c r="AP57" s="2">
        <f t="shared" si="6"/>
        <v>0</v>
      </c>
      <c r="AQ57" s="2">
        <f t="shared" si="7"/>
        <v>0</v>
      </c>
      <c r="AR57" s="2">
        <f t="shared" si="8"/>
        <v>0</v>
      </c>
      <c r="AS57" s="2">
        <f t="shared" si="9"/>
        <v>0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132">
        <f>'FIRST QUARTER CLASS RECORD '!R60</f>
        <v>0</v>
      </c>
      <c r="H58" s="133"/>
      <c r="I58" s="133"/>
      <c r="J58" s="133"/>
      <c r="K58" s="138">
        <f>'FIRST QUARTER CLASS RECORD '!AE60</f>
        <v>0</v>
      </c>
      <c r="L58" s="138"/>
      <c r="M58" s="138"/>
      <c r="N58" s="138"/>
      <c r="O58" s="110">
        <f>'FIRST QUARTER CLASS RECORD '!AI60</f>
        <v>0</v>
      </c>
      <c r="P58" s="110"/>
      <c r="Q58" s="110"/>
      <c r="R58" s="140"/>
      <c r="S58" s="109">
        <f>'FIRST QUARTER CLASS RECORD '!S60</f>
        <v>0</v>
      </c>
      <c r="T58" s="110"/>
      <c r="U58" s="110"/>
      <c r="V58" s="110"/>
      <c r="W58" s="111">
        <f>'FIRST QUARTER CLASS RECORD '!AF60</f>
        <v>0</v>
      </c>
      <c r="X58" s="111"/>
      <c r="Y58" s="111"/>
      <c r="Z58" s="111"/>
      <c r="AA58" s="110">
        <f>'FIRST QUARTER CLASS RECORD '!AJ60</f>
        <v>0</v>
      </c>
      <c r="AB58" s="110"/>
      <c r="AC58" s="110"/>
      <c r="AD58" s="140"/>
      <c r="AE58" s="141">
        <f>'FIRST QUARTER CLASS RECORD '!AK60</f>
        <v>0</v>
      </c>
      <c r="AF58" s="142" t="str">
        <f t="shared" si="10"/>
        <v>Failed</v>
      </c>
      <c r="AG58" s="142" t="str">
        <f t="shared" si="11"/>
        <v>Failed</v>
      </c>
      <c r="AH58" s="127" t="str">
        <f t="shared" si="12"/>
        <v>Passed</v>
      </c>
      <c r="AI58" s="120">
        <f>'FIRST QUARTER CLASS RECORD '!AL60</f>
        <v>0</v>
      </c>
      <c r="AJ58" s="141">
        <f>'FIRST QUARTER CLASS RECORD '!AM60</f>
        <v>0</v>
      </c>
      <c r="AK58" s="127" t="str">
        <f t="shared" si="13"/>
        <v>Outstanding</v>
      </c>
      <c r="AL58"/>
      <c r="AM58"/>
      <c r="AN58"/>
      <c r="AO58" s="2">
        <f t="shared" si="5"/>
        <v>0</v>
      </c>
      <c r="AP58" s="2">
        <f t="shared" si="6"/>
        <v>0</v>
      </c>
      <c r="AQ58" s="2">
        <f t="shared" si="7"/>
        <v>0</v>
      </c>
      <c r="AR58" s="2">
        <f t="shared" si="8"/>
        <v>0</v>
      </c>
      <c r="AS58" s="2">
        <f t="shared" si="9"/>
        <v>0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132">
        <f>'FIRST QUARTER CLASS RECORD '!R61</f>
        <v>0</v>
      </c>
      <c r="H59" s="133"/>
      <c r="I59" s="133"/>
      <c r="J59" s="133"/>
      <c r="K59" s="138">
        <f>'FIRST QUARTER CLASS RECORD '!AE61</f>
        <v>0</v>
      </c>
      <c r="L59" s="138"/>
      <c r="M59" s="138"/>
      <c r="N59" s="138"/>
      <c r="O59" s="110">
        <f>'FIRST QUARTER CLASS RECORD '!AI61</f>
        <v>0</v>
      </c>
      <c r="P59" s="110"/>
      <c r="Q59" s="110"/>
      <c r="R59" s="140"/>
      <c r="S59" s="109">
        <f>'FIRST QUARTER CLASS RECORD '!S61</f>
        <v>0</v>
      </c>
      <c r="T59" s="110"/>
      <c r="U59" s="110"/>
      <c r="V59" s="110"/>
      <c r="W59" s="111">
        <f>'FIRST QUARTER CLASS RECORD '!AF61</f>
        <v>0</v>
      </c>
      <c r="X59" s="111"/>
      <c r="Y59" s="111"/>
      <c r="Z59" s="111"/>
      <c r="AA59" s="110">
        <f>'FIRST QUARTER CLASS RECORD '!AJ61</f>
        <v>0</v>
      </c>
      <c r="AB59" s="110"/>
      <c r="AC59" s="110"/>
      <c r="AD59" s="140"/>
      <c r="AE59" s="141">
        <f>'FIRST QUARTER CLASS RECORD '!AK61</f>
        <v>0</v>
      </c>
      <c r="AF59" s="142" t="str">
        <f t="shared" si="10"/>
        <v>Failed</v>
      </c>
      <c r="AG59" s="142" t="str">
        <f t="shared" si="11"/>
        <v>Failed</v>
      </c>
      <c r="AH59" s="127" t="str">
        <f t="shared" si="12"/>
        <v>Passed</v>
      </c>
      <c r="AI59" s="120">
        <f>'FIRST QUARTER CLASS RECORD '!AL61</f>
        <v>0</v>
      </c>
      <c r="AJ59" s="141">
        <f>'FIRST QUARTER CLASS RECORD '!AM61</f>
        <v>0</v>
      </c>
      <c r="AK59" s="127" t="str">
        <f t="shared" si="13"/>
        <v>Outstanding</v>
      </c>
      <c r="AL59"/>
      <c r="AM59"/>
      <c r="AN59"/>
      <c r="AO59" s="2">
        <f t="shared" si="5"/>
        <v>0</v>
      </c>
      <c r="AP59" s="2">
        <f t="shared" si="6"/>
        <v>0</v>
      </c>
      <c r="AQ59" s="2">
        <f t="shared" si="7"/>
        <v>0</v>
      </c>
      <c r="AR59" s="2">
        <f t="shared" si="8"/>
        <v>0</v>
      </c>
      <c r="AS59" s="2">
        <f t="shared" si="9"/>
        <v>0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132">
        <f>'FIRST QUARTER CLASS RECORD '!R62</f>
        <v>0</v>
      </c>
      <c r="H60" s="133"/>
      <c r="I60" s="133"/>
      <c r="J60" s="133"/>
      <c r="K60" s="138">
        <f>'FIRST QUARTER CLASS RECORD '!AE62</f>
        <v>0</v>
      </c>
      <c r="L60" s="138"/>
      <c r="M60" s="138"/>
      <c r="N60" s="138"/>
      <c r="O60" s="110">
        <f>'FIRST QUARTER CLASS RECORD '!AI62</f>
        <v>0</v>
      </c>
      <c r="P60" s="110"/>
      <c r="Q60" s="110"/>
      <c r="R60" s="140"/>
      <c r="S60" s="109">
        <f>'FIRST QUARTER CLASS RECORD '!S62</f>
        <v>0</v>
      </c>
      <c r="T60" s="110"/>
      <c r="U60" s="110"/>
      <c r="V60" s="110"/>
      <c r="W60" s="111">
        <f>'FIRST QUARTER CLASS RECORD '!AF62</f>
        <v>0</v>
      </c>
      <c r="X60" s="111"/>
      <c r="Y60" s="111"/>
      <c r="Z60" s="111"/>
      <c r="AA60" s="110">
        <f>'FIRST QUARTER CLASS RECORD '!AJ62</f>
        <v>0</v>
      </c>
      <c r="AB60" s="110"/>
      <c r="AC60" s="110"/>
      <c r="AD60" s="140"/>
      <c r="AE60" s="141">
        <f>'FIRST QUARTER CLASS RECORD '!AK62</f>
        <v>0</v>
      </c>
      <c r="AF60" s="142" t="str">
        <f t="shared" si="10"/>
        <v>Failed</v>
      </c>
      <c r="AG60" s="142" t="str">
        <f t="shared" si="11"/>
        <v>Failed</v>
      </c>
      <c r="AH60" s="127" t="str">
        <f t="shared" si="12"/>
        <v>Passed</v>
      </c>
      <c r="AI60" s="120">
        <f>'FIRST QUARTER CLASS RECORD '!AL62</f>
        <v>0</v>
      </c>
      <c r="AJ60" s="141">
        <f>'FIRST QUARTER CLASS RECORD '!AM62</f>
        <v>0</v>
      </c>
      <c r="AK60" s="127" t="str">
        <f t="shared" si="13"/>
        <v>Outstanding</v>
      </c>
      <c r="AL60"/>
      <c r="AM60"/>
      <c r="AN60"/>
      <c r="AO60" s="2">
        <f t="shared" si="5"/>
        <v>0</v>
      </c>
      <c r="AP60" s="2">
        <f t="shared" si="6"/>
        <v>0</v>
      </c>
      <c r="AQ60" s="2">
        <f t="shared" si="7"/>
        <v>0</v>
      </c>
      <c r="AR60" s="2">
        <f t="shared" si="8"/>
        <v>0</v>
      </c>
      <c r="AS60" s="2">
        <f t="shared" si="9"/>
        <v>0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132">
        <f>'FIRST QUARTER CLASS RECORD '!R63</f>
        <v>0</v>
      </c>
      <c r="H61" s="133"/>
      <c r="I61" s="133"/>
      <c r="J61" s="133"/>
      <c r="K61" s="138">
        <f>'FIRST QUARTER CLASS RECORD '!AE63</f>
        <v>0</v>
      </c>
      <c r="L61" s="138"/>
      <c r="M61" s="138"/>
      <c r="N61" s="138"/>
      <c r="O61" s="110">
        <f>'FIRST QUARTER CLASS RECORD '!AI63</f>
        <v>0</v>
      </c>
      <c r="P61" s="110"/>
      <c r="Q61" s="110"/>
      <c r="R61" s="140"/>
      <c r="S61" s="109">
        <f>'FIRST QUARTER CLASS RECORD '!S63</f>
        <v>0</v>
      </c>
      <c r="T61" s="110"/>
      <c r="U61" s="110"/>
      <c r="V61" s="110"/>
      <c r="W61" s="111">
        <f>'FIRST QUARTER CLASS RECORD '!AF63</f>
        <v>0</v>
      </c>
      <c r="X61" s="111"/>
      <c r="Y61" s="111"/>
      <c r="Z61" s="111"/>
      <c r="AA61" s="110">
        <f>'FIRST QUARTER CLASS RECORD '!AJ63</f>
        <v>0</v>
      </c>
      <c r="AB61" s="110"/>
      <c r="AC61" s="110"/>
      <c r="AD61" s="140"/>
      <c r="AE61" s="141">
        <f>'FIRST QUARTER CLASS RECORD '!AK63</f>
        <v>0</v>
      </c>
      <c r="AF61" s="142" t="str">
        <f t="shared" si="10"/>
        <v>Failed</v>
      </c>
      <c r="AG61" s="142" t="str">
        <f t="shared" si="11"/>
        <v>Failed</v>
      </c>
      <c r="AH61" s="127" t="str">
        <f t="shared" si="12"/>
        <v>Passed</v>
      </c>
      <c r="AI61" s="120">
        <f>'FIRST QUARTER CLASS RECORD '!AL63</f>
        <v>0</v>
      </c>
      <c r="AJ61" s="141">
        <f>'FIRST QUARTER CLASS RECORD '!AM63</f>
        <v>0</v>
      </c>
      <c r="AK61" s="127" t="str">
        <f t="shared" si="13"/>
        <v>Outstanding</v>
      </c>
      <c r="AL61"/>
      <c r="AM61"/>
      <c r="AN61"/>
      <c r="AO61" s="2">
        <f t="shared" si="5"/>
        <v>0</v>
      </c>
      <c r="AP61" s="2">
        <f t="shared" si="6"/>
        <v>0</v>
      </c>
      <c r="AQ61" s="2">
        <f t="shared" si="7"/>
        <v>0</v>
      </c>
      <c r="AR61" s="2">
        <f t="shared" si="8"/>
        <v>0</v>
      </c>
      <c r="AS61" s="2">
        <f t="shared" si="9"/>
        <v>0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132">
        <f>'FIRST QUARTER CLASS RECORD '!R64</f>
        <v>0</v>
      </c>
      <c r="H62" s="133"/>
      <c r="I62" s="133"/>
      <c r="J62" s="133"/>
      <c r="K62" s="138">
        <f>'FIRST QUARTER CLASS RECORD '!AE64</f>
        <v>0</v>
      </c>
      <c r="L62" s="138"/>
      <c r="M62" s="138"/>
      <c r="N62" s="138"/>
      <c r="O62" s="110">
        <f>'FIRST QUARTER CLASS RECORD '!AI64</f>
        <v>0</v>
      </c>
      <c r="P62" s="110"/>
      <c r="Q62" s="110"/>
      <c r="R62" s="140"/>
      <c r="S62" s="109">
        <f>'FIRST QUARTER CLASS RECORD '!S64</f>
        <v>0</v>
      </c>
      <c r="T62" s="110"/>
      <c r="U62" s="110"/>
      <c r="V62" s="110"/>
      <c r="W62" s="111">
        <f>'FIRST QUARTER CLASS RECORD '!AF64</f>
        <v>0</v>
      </c>
      <c r="X62" s="111"/>
      <c r="Y62" s="111"/>
      <c r="Z62" s="111"/>
      <c r="AA62" s="110">
        <f>'FIRST QUARTER CLASS RECORD '!AJ64</f>
        <v>0</v>
      </c>
      <c r="AB62" s="110"/>
      <c r="AC62" s="110"/>
      <c r="AD62" s="140"/>
      <c r="AE62" s="141">
        <f>'FIRST QUARTER CLASS RECORD '!AK64</f>
        <v>0</v>
      </c>
      <c r="AF62" s="142" t="str">
        <f t="shared" si="10"/>
        <v>Failed</v>
      </c>
      <c r="AG62" s="142" t="str">
        <f t="shared" si="11"/>
        <v>Failed</v>
      </c>
      <c r="AH62" s="127" t="str">
        <f t="shared" si="12"/>
        <v>Passed</v>
      </c>
      <c r="AI62" s="120">
        <f>'FIRST QUARTER CLASS RECORD '!AL64</f>
        <v>0</v>
      </c>
      <c r="AJ62" s="141">
        <f>'FIRST QUARTER CLASS RECORD '!AM64</f>
        <v>0</v>
      </c>
      <c r="AK62" s="127" t="str">
        <f t="shared" si="13"/>
        <v>Outstanding</v>
      </c>
      <c r="AL62"/>
      <c r="AM62"/>
      <c r="AN62"/>
      <c r="AO62" s="2">
        <f t="shared" si="5"/>
        <v>0</v>
      </c>
      <c r="AP62" s="2">
        <f t="shared" si="6"/>
        <v>0</v>
      </c>
      <c r="AQ62" s="2">
        <f t="shared" si="7"/>
        <v>0</v>
      </c>
      <c r="AR62" s="2">
        <f t="shared" si="8"/>
        <v>0</v>
      </c>
      <c r="AS62" s="2">
        <f t="shared" si="9"/>
        <v>0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132">
        <f>'FIRST QUARTER CLASS RECORD '!R65</f>
        <v>0</v>
      </c>
      <c r="H63" s="133"/>
      <c r="I63" s="133"/>
      <c r="J63" s="133"/>
      <c r="K63" s="138">
        <f>'FIRST QUARTER CLASS RECORD '!AE65</f>
        <v>0</v>
      </c>
      <c r="L63" s="138"/>
      <c r="M63" s="138"/>
      <c r="N63" s="138"/>
      <c r="O63" s="110">
        <f>'FIRST QUARTER CLASS RECORD '!AI65</f>
        <v>0</v>
      </c>
      <c r="P63" s="110"/>
      <c r="Q63" s="110"/>
      <c r="R63" s="140"/>
      <c r="S63" s="109">
        <f>'FIRST QUARTER CLASS RECORD '!S65</f>
        <v>0</v>
      </c>
      <c r="T63" s="110"/>
      <c r="U63" s="110"/>
      <c r="V63" s="110"/>
      <c r="W63" s="111">
        <f>'FIRST QUARTER CLASS RECORD '!AF65</f>
        <v>0</v>
      </c>
      <c r="X63" s="111"/>
      <c r="Y63" s="111"/>
      <c r="Z63" s="111"/>
      <c r="AA63" s="110">
        <f>'FIRST QUARTER CLASS RECORD '!AJ65</f>
        <v>0</v>
      </c>
      <c r="AB63" s="110"/>
      <c r="AC63" s="110"/>
      <c r="AD63" s="140"/>
      <c r="AE63" s="141">
        <f>'FIRST QUARTER CLASS RECORD '!AK65</f>
        <v>0</v>
      </c>
      <c r="AF63" s="142" t="str">
        <f t="shared" si="10"/>
        <v>Failed</v>
      </c>
      <c r="AG63" s="142" t="str">
        <f t="shared" si="11"/>
        <v>Failed</v>
      </c>
      <c r="AH63" s="127" t="str">
        <f t="shared" si="12"/>
        <v>Passed</v>
      </c>
      <c r="AI63" s="120">
        <f>'FIRST QUARTER CLASS RECORD '!AL65</f>
        <v>0</v>
      </c>
      <c r="AJ63" s="141">
        <f>'FIRST QUARTER CLASS RECORD '!AM65</f>
        <v>0</v>
      </c>
      <c r="AK63" s="127" t="str">
        <f t="shared" si="13"/>
        <v>Outstanding</v>
      </c>
      <c r="AL63"/>
      <c r="AM63"/>
      <c r="AN63"/>
      <c r="AO63" s="2">
        <f t="shared" si="5"/>
        <v>0</v>
      </c>
      <c r="AP63" s="2">
        <f t="shared" si="6"/>
        <v>0</v>
      </c>
      <c r="AQ63" s="2">
        <f t="shared" si="7"/>
        <v>0</v>
      </c>
      <c r="AR63" s="2">
        <f t="shared" si="8"/>
        <v>0</v>
      </c>
      <c r="AS63" s="2">
        <f t="shared" si="9"/>
        <v>0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132">
        <f>'FIRST QUARTER CLASS RECORD '!R66</f>
        <v>0</v>
      </c>
      <c r="H64" s="133"/>
      <c r="I64" s="133"/>
      <c r="J64" s="133"/>
      <c r="K64" s="138">
        <f>'FIRST QUARTER CLASS RECORD '!AE66</f>
        <v>0</v>
      </c>
      <c r="L64" s="138"/>
      <c r="M64" s="138"/>
      <c r="N64" s="138"/>
      <c r="O64" s="110">
        <f>'FIRST QUARTER CLASS RECORD '!AI66</f>
        <v>0</v>
      </c>
      <c r="P64" s="110"/>
      <c r="Q64" s="110"/>
      <c r="R64" s="140"/>
      <c r="S64" s="109">
        <f>'FIRST QUARTER CLASS RECORD '!S66</f>
        <v>0</v>
      </c>
      <c r="T64" s="110"/>
      <c r="U64" s="110"/>
      <c r="V64" s="110"/>
      <c r="W64" s="111">
        <f>'FIRST QUARTER CLASS RECORD '!AF66</f>
        <v>0</v>
      </c>
      <c r="X64" s="111"/>
      <c r="Y64" s="111"/>
      <c r="Z64" s="111"/>
      <c r="AA64" s="110">
        <f>'FIRST QUARTER CLASS RECORD '!AJ66</f>
        <v>0</v>
      </c>
      <c r="AB64" s="110"/>
      <c r="AC64" s="110"/>
      <c r="AD64" s="140"/>
      <c r="AE64" s="141">
        <f>'FIRST QUARTER CLASS RECORD '!AK66</f>
        <v>0</v>
      </c>
      <c r="AF64" s="142" t="str">
        <f t="shared" si="10"/>
        <v>Failed</v>
      </c>
      <c r="AG64" s="142" t="str">
        <f t="shared" si="11"/>
        <v>Failed</v>
      </c>
      <c r="AH64" s="127" t="str">
        <f t="shared" si="12"/>
        <v>Passed</v>
      </c>
      <c r="AI64" s="120">
        <f>'FIRST QUARTER CLASS RECORD '!AL66</f>
        <v>0</v>
      </c>
      <c r="AJ64" s="141">
        <f>'FIRST QUARTER CLASS RECORD '!AM66</f>
        <v>0</v>
      </c>
      <c r="AK64" s="127" t="str">
        <f t="shared" si="13"/>
        <v>Outstanding</v>
      </c>
      <c r="AL64"/>
      <c r="AM64"/>
      <c r="AN64"/>
      <c r="AO64" s="2">
        <f t="shared" si="5"/>
        <v>0</v>
      </c>
      <c r="AP64" s="2">
        <f t="shared" si="6"/>
        <v>0</v>
      </c>
      <c r="AQ64" s="2">
        <f t="shared" si="7"/>
        <v>0</v>
      </c>
      <c r="AR64" s="2">
        <f t="shared" si="8"/>
        <v>0</v>
      </c>
      <c r="AS64" s="2">
        <f t="shared" si="9"/>
        <v>0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132">
        <f>'FIRST QUARTER CLASS RECORD '!R67</f>
        <v>0</v>
      </c>
      <c r="H65" s="133"/>
      <c r="I65" s="133"/>
      <c r="J65" s="133"/>
      <c r="K65" s="138">
        <f>'FIRST QUARTER CLASS RECORD '!AE67</f>
        <v>0</v>
      </c>
      <c r="L65" s="138"/>
      <c r="M65" s="138"/>
      <c r="N65" s="138"/>
      <c r="O65" s="110">
        <f>'FIRST QUARTER CLASS RECORD '!AI67</f>
        <v>0</v>
      </c>
      <c r="P65" s="110"/>
      <c r="Q65" s="110"/>
      <c r="R65" s="140"/>
      <c r="S65" s="109">
        <f>'FIRST QUARTER CLASS RECORD '!S67</f>
        <v>0</v>
      </c>
      <c r="T65" s="110"/>
      <c r="U65" s="110"/>
      <c r="V65" s="110"/>
      <c r="W65" s="111">
        <f>'FIRST QUARTER CLASS RECORD '!AF67</f>
        <v>0</v>
      </c>
      <c r="X65" s="111"/>
      <c r="Y65" s="111"/>
      <c r="Z65" s="111"/>
      <c r="AA65" s="110">
        <f>'FIRST QUARTER CLASS RECORD '!AJ67</f>
        <v>0</v>
      </c>
      <c r="AB65" s="110"/>
      <c r="AC65" s="110"/>
      <c r="AD65" s="140"/>
      <c r="AE65" s="141">
        <f>'FIRST QUARTER CLASS RECORD '!AK67</f>
        <v>0</v>
      </c>
      <c r="AF65" s="142" t="str">
        <f t="shared" si="10"/>
        <v>Failed</v>
      </c>
      <c r="AG65" s="142" t="str">
        <f t="shared" si="11"/>
        <v>Failed</v>
      </c>
      <c r="AH65" s="127" t="str">
        <f t="shared" si="12"/>
        <v>Passed</v>
      </c>
      <c r="AI65" s="120">
        <f>'FIRST QUARTER CLASS RECORD '!AL67</f>
        <v>0</v>
      </c>
      <c r="AJ65" s="141">
        <f>'FIRST QUARTER CLASS RECORD '!AM67</f>
        <v>0</v>
      </c>
      <c r="AK65" s="127" t="str">
        <f t="shared" si="13"/>
        <v>Outstanding</v>
      </c>
      <c r="AL65"/>
      <c r="AM65"/>
      <c r="AN65"/>
      <c r="AO65" s="2">
        <f t="shared" si="5"/>
        <v>0</v>
      </c>
      <c r="AP65" s="2">
        <f t="shared" si="6"/>
        <v>0</v>
      </c>
      <c r="AQ65" s="2">
        <f t="shared" si="7"/>
        <v>0</v>
      </c>
      <c r="AR65" s="2">
        <f t="shared" si="8"/>
        <v>0</v>
      </c>
      <c r="AS65" s="2">
        <f t="shared" si="9"/>
        <v>0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132">
        <f>'FIRST QUARTER CLASS RECORD '!R68</f>
        <v>0</v>
      </c>
      <c r="H66" s="133"/>
      <c r="I66" s="133"/>
      <c r="J66" s="133"/>
      <c r="K66" s="138">
        <f>'FIRST QUARTER CLASS RECORD '!AE68</f>
        <v>0</v>
      </c>
      <c r="L66" s="138"/>
      <c r="M66" s="138"/>
      <c r="N66" s="138"/>
      <c r="O66" s="110">
        <f>'FIRST QUARTER CLASS RECORD '!AI68</f>
        <v>0</v>
      </c>
      <c r="P66" s="110"/>
      <c r="Q66" s="110"/>
      <c r="R66" s="140"/>
      <c r="S66" s="109">
        <f>'FIRST QUARTER CLASS RECORD '!S68</f>
        <v>0</v>
      </c>
      <c r="T66" s="110"/>
      <c r="U66" s="110"/>
      <c r="V66" s="110"/>
      <c r="W66" s="111">
        <f>'FIRST QUARTER CLASS RECORD '!AF68</f>
        <v>0</v>
      </c>
      <c r="X66" s="111"/>
      <c r="Y66" s="111"/>
      <c r="Z66" s="111"/>
      <c r="AA66" s="110">
        <f>'FIRST QUARTER CLASS RECORD '!AJ68</f>
        <v>0</v>
      </c>
      <c r="AB66" s="110"/>
      <c r="AC66" s="110"/>
      <c r="AD66" s="140"/>
      <c r="AE66" s="141">
        <f>'FIRST QUARTER CLASS RECORD '!AK68</f>
        <v>0</v>
      </c>
      <c r="AF66" s="142" t="str">
        <f t="shared" si="10"/>
        <v>Failed</v>
      </c>
      <c r="AG66" s="142" t="str">
        <f t="shared" si="11"/>
        <v>Failed</v>
      </c>
      <c r="AH66" s="127" t="str">
        <f t="shared" si="12"/>
        <v>Passed</v>
      </c>
      <c r="AI66" s="120">
        <f>'FIRST QUARTER CLASS RECORD '!AL68</f>
        <v>0</v>
      </c>
      <c r="AJ66" s="141">
        <f>'FIRST QUARTER CLASS RECORD '!AM68</f>
        <v>0</v>
      </c>
      <c r="AK66" s="127" t="str">
        <f t="shared" si="13"/>
        <v>Outstanding</v>
      </c>
      <c r="AL66"/>
      <c r="AM66"/>
      <c r="AN66"/>
      <c r="AO66" s="2">
        <f t="shared" si="5"/>
        <v>0</v>
      </c>
      <c r="AP66" s="2">
        <f t="shared" si="6"/>
        <v>0</v>
      </c>
      <c r="AQ66" s="2">
        <f t="shared" si="7"/>
        <v>0</v>
      </c>
      <c r="AR66" s="2">
        <f t="shared" si="8"/>
        <v>0</v>
      </c>
      <c r="AS66" s="2">
        <f t="shared" si="9"/>
        <v>0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132">
        <f>'FIRST QUARTER CLASS RECORD '!R69</f>
        <v>0</v>
      </c>
      <c r="H67" s="133"/>
      <c r="I67" s="133"/>
      <c r="J67" s="133"/>
      <c r="K67" s="138">
        <f>'FIRST QUARTER CLASS RECORD '!AE69</f>
        <v>0</v>
      </c>
      <c r="L67" s="138"/>
      <c r="M67" s="138"/>
      <c r="N67" s="138"/>
      <c r="O67" s="110">
        <f>'FIRST QUARTER CLASS RECORD '!AI69</f>
        <v>0</v>
      </c>
      <c r="P67" s="110"/>
      <c r="Q67" s="110"/>
      <c r="R67" s="140"/>
      <c r="S67" s="109">
        <f>'FIRST QUARTER CLASS RECORD '!S69</f>
        <v>0</v>
      </c>
      <c r="T67" s="110"/>
      <c r="U67" s="110"/>
      <c r="V67" s="110"/>
      <c r="W67" s="111">
        <f>'FIRST QUARTER CLASS RECORD '!AF69</f>
        <v>0</v>
      </c>
      <c r="X67" s="111"/>
      <c r="Y67" s="111"/>
      <c r="Z67" s="111"/>
      <c r="AA67" s="110">
        <f>'FIRST QUARTER CLASS RECORD '!AJ69</f>
        <v>0</v>
      </c>
      <c r="AB67" s="110"/>
      <c r="AC67" s="110"/>
      <c r="AD67" s="140"/>
      <c r="AE67" s="141">
        <f>'FIRST QUARTER CLASS RECORD '!AK69</f>
        <v>0</v>
      </c>
      <c r="AF67" s="142" t="str">
        <f t="shared" si="10"/>
        <v>Failed</v>
      </c>
      <c r="AG67" s="142" t="str">
        <f t="shared" si="11"/>
        <v>Failed</v>
      </c>
      <c r="AH67" s="127" t="str">
        <f t="shared" si="12"/>
        <v>Passed</v>
      </c>
      <c r="AI67" s="120">
        <f>'FIRST QUARTER CLASS RECORD '!AL69</f>
        <v>0</v>
      </c>
      <c r="AJ67" s="141">
        <f>'FIRST QUARTER CLASS RECORD '!AM69</f>
        <v>0</v>
      </c>
      <c r="AK67" s="127" t="str">
        <f t="shared" si="13"/>
        <v>Outstanding</v>
      </c>
      <c r="AL67"/>
      <c r="AM67"/>
      <c r="AN67"/>
      <c r="AO67" s="2">
        <f t="shared" si="5"/>
        <v>0</v>
      </c>
      <c r="AP67" s="2">
        <f t="shared" si="6"/>
        <v>0</v>
      </c>
      <c r="AQ67" s="2">
        <f t="shared" si="7"/>
        <v>0</v>
      </c>
      <c r="AR67" s="2">
        <f t="shared" si="8"/>
        <v>0</v>
      </c>
      <c r="AS67" s="2">
        <f t="shared" si="9"/>
        <v>0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132">
        <f>'FIRST QUARTER CLASS RECORD '!R70</f>
        <v>0</v>
      </c>
      <c r="H68" s="133"/>
      <c r="I68" s="133"/>
      <c r="J68" s="133"/>
      <c r="K68" s="138">
        <f>'FIRST QUARTER CLASS RECORD '!AE70</f>
        <v>0</v>
      </c>
      <c r="L68" s="138"/>
      <c r="M68" s="138"/>
      <c r="N68" s="138"/>
      <c r="O68" s="110">
        <f>'FIRST QUARTER CLASS RECORD '!AI70</f>
        <v>0</v>
      </c>
      <c r="P68" s="110"/>
      <c r="Q68" s="110"/>
      <c r="R68" s="140"/>
      <c r="S68" s="109">
        <f>'FIRST QUARTER CLASS RECORD '!S70</f>
        <v>0</v>
      </c>
      <c r="T68" s="110"/>
      <c r="U68" s="110"/>
      <c r="V68" s="110"/>
      <c r="W68" s="111">
        <f>'FIRST QUARTER CLASS RECORD '!AF70</f>
        <v>0</v>
      </c>
      <c r="X68" s="111"/>
      <c r="Y68" s="111"/>
      <c r="Z68" s="111"/>
      <c r="AA68" s="110">
        <f>'FIRST QUARTER CLASS RECORD '!AJ70</f>
        <v>0</v>
      </c>
      <c r="AB68" s="110"/>
      <c r="AC68" s="110"/>
      <c r="AD68" s="140"/>
      <c r="AE68" s="141">
        <f>'FIRST QUARTER CLASS RECORD '!AK70</f>
        <v>0</v>
      </c>
      <c r="AF68" s="142" t="str">
        <f t="shared" si="10"/>
        <v>Failed</v>
      </c>
      <c r="AG68" s="142" t="str">
        <f t="shared" si="11"/>
        <v>Failed</v>
      </c>
      <c r="AH68" s="127" t="str">
        <f t="shared" si="12"/>
        <v>Passed</v>
      </c>
      <c r="AI68" s="120">
        <f>'FIRST QUARTER CLASS RECORD '!AL70</f>
        <v>0</v>
      </c>
      <c r="AJ68" s="141">
        <f>'FIRST QUARTER CLASS RECORD '!AM70</f>
        <v>0</v>
      </c>
      <c r="AK68" s="127" t="str">
        <f t="shared" si="13"/>
        <v>Outstanding</v>
      </c>
      <c r="AL68"/>
      <c r="AM68"/>
      <c r="AN68"/>
      <c r="AO68" s="2">
        <f t="shared" si="5"/>
        <v>0</v>
      </c>
      <c r="AP68" s="2">
        <f t="shared" si="6"/>
        <v>0</v>
      </c>
      <c r="AQ68" s="2">
        <f t="shared" si="7"/>
        <v>0</v>
      </c>
      <c r="AR68" s="2">
        <f t="shared" si="8"/>
        <v>0</v>
      </c>
      <c r="AS68" s="2">
        <f t="shared" si="9"/>
        <v>0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132">
        <f>'FIRST QUARTER CLASS RECORD '!R71</f>
        <v>0</v>
      </c>
      <c r="H69" s="133"/>
      <c r="I69" s="133"/>
      <c r="J69" s="133"/>
      <c r="K69" s="138">
        <f>'FIRST QUARTER CLASS RECORD '!AE71</f>
        <v>0</v>
      </c>
      <c r="L69" s="138"/>
      <c r="M69" s="138"/>
      <c r="N69" s="138"/>
      <c r="O69" s="110">
        <f>'FIRST QUARTER CLASS RECORD '!AI71</f>
        <v>0</v>
      </c>
      <c r="P69" s="110"/>
      <c r="Q69" s="110"/>
      <c r="R69" s="140"/>
      <c r="S69" s="109">
        <f>'FIRST QUARTER CLASS RECORD '!S71</f>
        <v>0</v>
      </c>
      <c r="T69" s="110"/>
      <c r="U69" s="110"/>
      <c r="V69" s="110"/>
      <c r="W69" s="111">
        <f>'FIRST QUARTER CLASS RECORD '!AF71</f>
        <v>0</v>
      </c>
      <c r="X69" s="111"/>
      <c r="Y69" s="111"/>
      <c r="Z69" s="111"/>
      <c r="AA69" s="110">
        <f>'FIRST QUARTER CLASS RECORD '!AJ71</f>
        <v>0</v>
      </c>
      <c r="AB69" s="110"/>
      <c r="AC69" s="110"/>
      <c r="AD69" s="140"/>
      <c r="AE69" s="141">
        <f>'FIRST QUARTER CLASS RECORD '!AK71</f>
        <v>0</v>
      </c>
      <c r="AF69" s="142" t="str">
        <f t="shared" si="10"/>
        <v>Failed</v>
      </c>
      <c r="AG69" s="142" t="str">
        <f t="shared" si="11"/>
        <v>Failed</v>
      </c>
      <c r="AH69" s="127" t="str">
        <f t="shared" si="12"/>
        <v>Passed</v>
      </c>
      <c r="AI69" s="120">
        <f>'FIRST QUARTER CLASS RECORD '!AL71</f>
        <v>0</v>
      </c>
      <c r="AJ69" s="141">
        <f>'FIRST QUARTER CLASS RECORD '!AM71</f>
        <v>0</v>
      </c>
      <c r="AK69" s="127" t="str">
        <f t="shared" si="13"/>
        <v>Outstanding</v>
      </c>
      <c r="AL69"/>
      <c r="AM69"/>
      <c r="AN69"/>
      <c r="AO69" s="2">
        <f t="shared" si="5"/>
        <v>0</v>
      </c>
      <c r="AP69" s="2">
        <f t="shared" si="6"/>
        <v>0</v>
      </c>
      <c r="AQ69" s="2">
        <f t="shared" si="7"/>
        <v>0</v>
      </c>
      <c r="AR69" s="2">
        <f t="shared" si="8"/>
        <v>0</v>
      </c>
      <c r="AS69" s="2">
        <f t="shared" si="9"/>
        <v>0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132">
        <f>'FIRST QUARTER CLASS RECORD '!R72</f>
        <v>0</v>
      </c>
      <c r="H70" s="133"/>
      <c r="I70" s="133"/>
      <c r="J70" s="133"/>
      <c r="K70" s="138">
        <f>'FIRST QUARTER CLASS RECORD '!AE72</f>
        <v>0</v>
      </c>
      <c r="L70" s="138"/>
      <c r="M70" s="138"/>
      <c r="N70" s="138"/>
      <c r="O70" s="110">
        <f>'FIRST QUARTER CLASS RECORD '!AI72</f>
        <v>0</v>
      </c>
      <c r="P70" s="110"/>
      <c r="Q70" s="110"/>
      <c r="R70" s="140"/>
      <c r="S70" s="109">
        <f>'FIRST QUARTER CLASS RECORD '!S72</f>
        <v>0</v>
      </c>
      <c r="T70" s="110"/>
      <c r="U70" s="110"/>
      <c r="V70" s="110"/>
      <c r="W70" s="111">
        <f>'FIRST QUARTER CLASS RECORD '!AF72</f>
        <v>0</v>
      </c>
      <c r="X70" s="111"/>
      <c r="Y70" s="111"/>
      <c r="Z70" s="111"/>
      <c r="AA70" s="110">
        <f>'FIRST QUARTER CLASS RECORD '!AJ72</f>
        <v>0</v>
      </c>
      <c r="AB70" s="110"/>
      <c r="AC70" s="110"/>
      <c r="AD70" s="140"/>
      <c r="AE70" s="141">
        <f>'FIRST QUARTER CLASS RECORD '!AK72</f>
        <v>0</v>
      </c>
      <c r="AF70" s="142" t="str">
        <f t="shared" si="10"/>
        <v>Failed</v>
      </c>
      <c r="AG70" s="142" t="str">
        <f t="shared" si="11"/>
        <v>Failed</v>
      </c>
      <c r="AH70" s="127" t="str">
        <f t="shared" si="12"/>
        <v>Passed</v>
      </c>
      <c r="AI70" s="120">
        <f>'FIRST QUARTER CLASS RECORD '!AL72</f>
        <v>0</v>
      </c>
      <c r="AJ70" s="141">
        <f>'FIRST QUARTER CLASS RECORD '!AM72</f>
        <v>0</v>
      </c>
      <c r="AK70" s="127" t="str">
        <f t="shared" si="13"/>
        <v>Outstanding</v>
      </c>
      <c r="AL70"/>
      <c r="AM70"/>
      <c r="AN70"/>
      <c r="AO70" s="2">
        <f t="shared" si="5"/>
        <v>0</v>
      </c>
      <c r="AP70" s="2">
        <f t="shared" si="6"/>
        <v>0</v>
      </c>
      <c r="AQ70" s="2">
        <f t="shared" si="7"/>
        <v>0</v>
      </c>
      <c r="AR70" s="2">
        <f t="shared" si="8"/>
        <v>0</v>
      </c>
      <c r="AS70" s="2">
        <f t="shared" si="9"/>
        <v>0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132">
        <f>'FIRST QUARTER CLASS RECORD '!R73</f>
        <v>0</v>
      </c>
      <c r="H71" s="133"/>
      <c r="I71" s="133"/>
      <c r="J71" s="133"/>
      <c r="K71" s="138">
        <f>'FIRST QUARTER CLASS RECORD '!AE73</f>
        <v>0</v>
      </c>
      <c r="L71" s="138"/>
      <c r="M71" s="138"/>
      <c r="N71" s="138"/>
      <c r="O71" s="110">
        <f>'FIRST QUARTER CLASS RECORD '!AI73</f>
        <v>0</v>
      </c>
      <c r="P71" s="110"/>
      <c r="Q71" s="110"/>
      <c r="R71" s="140"/>
      <c r="S71" s="109">
        <f>'FIRST QUARTER CLASS RECORD '!S73</f>
        <v>0</v>
      </c>
      <c r="T71" s="110"/>
      <c r="U71" s="110"/>
      <c r="V71" s="110"/>
      <c r="W71" s="111">
        <f>'FIRST QUARTER CLASS RECORD '!AF73</f>
        <v>0</v>
      </c>
      <c r="X71" s="111"/>
      <c r="Y71" s="111"/>
      <c r="Z71" s="111"/>
      <c r="AA71" s="110">
        <f>'FIRST QUARTER CLASS RECORD '!AJ73</f>
        <v>0</v>
      </c>
      <c r="AB71" s="110"/>
      <c r="AC71" s="110"/>
      <c r="AD71" s="140"/>
      <c r="AE71" s="141">
        <f>'FIRST QUARTER CLASS RECORD '!AK73</f>
        <v>0</v>
      </c>
      <c r="AF71" s="142" t="str">
        <f t="shared" si="10"/>
        <v>Failed</v>
      </c>
      <c r="AG71" s="142" t="str">
        <f t="shared" si="11"/>
        <v>Failed</v>
      </c>
      <c r="AH71" s="127" t="str">
        <f t="shared" si="12"/>
        <v>Passed</v>
      </c>
      <c r="AI71" s="120">
        <f>'FIRST QUARTER CLASS RECORD '!AL73</f>
        <v>0</v>
      </c>
      <c r="AJ71" s="141">
        <f>'FIRST QUARTER CLASS RECORD '!AM73</f>
        <v>0</v>
      </c>
      <c r="AK71" s="127" t="str">
        <f t="shared" si="13"/>
        <v>Outstanding</v>
      </c>
      <c r="AL71"/>
      <c r="AM71"/>
      <c r="AN71"/>
      <c r="AO71" s="2">
        <f t="shared" si="5"/>
        <v>0</v>
      </c>
      <c r="AP71" s="2">
        <f t="shared" si="6"/>
        <v>0</v>
      </c>
      <c r="AQ71" s="2">
        <f t="shared" si="7"/>
        <v>0</v>
      </c>
      <c r="AR71" s="2">
        <f t="shared" si="8"/>
        <v>0</v>
      </c>
      <c r="AS71" s="2">
        <f t="shared" si="9"/>
        <v>0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132">
        <f>'FIRST QUARTER CLASS RECORD '!R74</f>
        <v>0</v>
      </c>
      <c r="H72" s="133"/>
      <c r="I72" s="133"/>
      <c r="J72" s="133"/>
      <c r="K72" s="138">
        <f>'FIRST QUARTER CLASS RECORD '!AE74</f>
        <v>0</v>
      </c>
      <c r="L72" s="138"/>
      <c r="M72" s="138"/>
      <c r="N72" s="138"/>
      <c r="O72" s="110">
        <f>'FIRST QUARTER CLASS RECORD '!AI74</f>
        <v>0</v>
      </c>
      <c r="P72" s="110"/>
      <c r="Q72" s="110"/>
      <c r="R72" s="140"/>
      <c r="S72" s="109">
        <f>'FIRST QUARTER CLASS RECORD '!S74</f>
        <v>0</v>
      </c>
      <c r="T72" s="110"/>
      <c r="U72" s="110"/>
      <c r="V72" s="110"/>
      <c r="W72" s="111">
        <f>'FIRST QUARTER CLASS RECORD '!AF74</f>
        <v>0</v>
      </c>
      <c r="X72" s="111"/>
      <c r="Y72" s="111"/>
      <c r="Z72" s="111"/>
      <c r="AA72" s="110">
        <f>'FIRST QUARTER CLASS RECORD '!AJ74</f>
        <v>0</v>
      </c>
      <c r="AB72" s="110"/>
      <c r="AC72" s="110"/>
      <c r="AD72" s="140"/>
      <c r="AE72" s="141">
        <f>'FIRST QUARTER CLASS RECORD '!AK74</f>
        <v>0</v>
      </c>
      <c r="AF72" s="142" t="str">
        <f t="shared" ref="AF72:AF101" si="24">IF(AD72&gt;74.49,"Passed","Failed")</f>
        <v>Failed</v>
      </c>
      <c r="AG72" s="142" t="str">
        <f t="shared" ref="AG72:AG101" si="25">IF(AE72&gt;74.49,"Passed","Failed")</f>
        <v>Failed</v>
      </c>
      <c r="AH72" s="127" t="str">
        <f t="shared" ref="AH72:AH101" si="26">IF(AF72&gt;74.49,"Passed","Failed")</f>
        <v>Passed</v>
      </c>
      <c r="AI72" s="120">
        <f>'FIRST QUARTER CLASS RECORD '!AL74</f>
        <v>0</v>
      </c>
      <c r="AJ72" s="141">
        <f>'FIRST QUARTER CLASS RECORD '!AM74</f>
        <v>0</v>
      </c>
      <c r="AK72" s="127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>
        <f t="shared" ref="AO72:AO101" si="28">IF(AJ72="Outstanding",1,0)</f>
        <v>0</v>
      </c>
      <c r="AP72" s="2">
        <f t="shared" ref="AP72:AP101" si="29">IF(AJ72="Very Satisfactory",1,0)</f>
        <v>0</v>
      </c>
      <c r="AQ72" s="2">
        <f t="shared" ref="AQ72:AQ101" si="30">IF(AJ72="Satisfactory",1,0)</f>
        <v>0</v>
      </c>
      <c r="AR72" s="2">
        <f t="shared" ref="AR72:AR101" si="31">IF(AJ72="Fairly Satisfactory",1,0)</f>
        <v>0</v>
      </c>
      <c r="AS72" s="2">
        <f t="shared" ref="AS72:AS101" si="32">IF(AJ72="Did Not Meet Expectations",1,0)</f>
        <v>0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132">
        <f>'FIRST QUARTER CLASS RECORD '!R75</f>
        <v>0</v>
      </c>
      <c r="H73" s="133"/>
      <c r="I73" s="133"/>
      <c r="J73" s="133"/>
      <c r="K73" s="138">
        <f>'FIRST QUARTER CLASS RECORD '!AE75</f>
        <v>0</v>
      </c>
      <c r="L73" s="138"/>
      <c r="M73" s="138"/>
      <c r="N73" s="138"/>
      <c r="O73" s="110">
        <f>'FIRST QUARTER CLASS RECORD '!AI75</f>
        <v>0</v>
      </c>
      <c r="P73" s="110"/>
      <c r="Q73" s="110"/>
      <c r="R73" s="140"/>
      <c r="S73" s="109">
        <f>'FIRST QUARTER CLASS RECORD '!S75</f>
        <v>0</v>
      </c>
      <c r="T73" s="110"/>
      <c r="U73" s="110"/>
      <c r="V73" s="110"/>
      <c r="W73" s="111">
        <f>'FIRST QUARTER CLASS RECORD '!AF75</f>
        <v>0</v>
      </c>
      <c r="X73" s="111"/>
      <c r="Y73" s="111"/>
      <c r="Z73" s="111"/>
      <c r="AA73" s="110">
        <f>'FIRST QUARTER CLASS RECORD '!AJ75</f>
        <v>0</v>
      </c>
      <c r="AB73" s="110"/>
      <c r="AC73" s="110"/>
      <c r="AD73" s="140"/>
      <c r="AE73" s="141">
        <f>'FIRST QUARTER CLASS RECORD '!AK75</f>
        <v>0</v>
      </c>
      <c r="AF73" s="142" t="str">
        <f t="shared" si="24"/>
        <v>Failed</v>
      </c>
      <c r="AG73" s="142" t="str">
        <f t="shared" si="25"/>
        <v>Failed</v>
      </c>
      <c r="AH73" s="127" t="str">
        <f t="shared" si="26"/>
        <v>Passed</v>
      </c>
      <c r="AI73" s="120">
        <f>'FIRST QUARTER CLASS RECORD '!AL75</f>
        <v>0</v>
      </c>
      <c r="AJ73" s="141">
        <f>'FIRST QUARTER CLASS RECORD '!AM75</f>
        <v>0</v>
      </c>
      <c r="AK73" s="127" t="str">
        <f t="shared" si="27"/>
        <v>Outstanding</v>
      </c>
      <c r="AL73"/>
      <c r="AM73"/>
      <c r="AN73"/>
      <c r="AO73" s="2">
        <f t="shared" si="28"/>
        <v>0</v>
      </c>
      <c r="AP73" s="2">
        <f t="shared" si="29"/>
        <v>0</v>
      </c>
      <c r="AQ73" s="2">
        <f t="shared" si="30"/>
        <v>0</v>
      </c>
      <c r="AR73" s="2">
        <f t="shared" si="31"/>
        <v>0</v>
      </c>
      <c r="AS73" s="2">
        <f t="shared" si="32"/>
        <v>0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132">
        <f>'FIRST QUARTER CLASS RECORD '!R76</f>
        <v>0</v>
      </c>
      <c r="H74" s="133"/>
      <c r="I74" s="133"/>
      <c r="J74" s="133"/>
      <c r="K74" s="138">
        <f>'FIRST QUARTER CLASS RECORD '!AE76</f>
        <v>0</v>
      </c>
      <c r="L74" s="138"/>
      <c r="M74" s="138"/>
      <c r="N74" s="138"/>
      <c r="O74" s="110">
        <f>'FIRST QUARTER CLASS RECORD '!AI76</f>
        <v>0</v>
      </c>
      <c r="P74" s="110"/>
      <c r="Q74" s="110"/>
      <c r="R74" s="140"/>
      <c r="S74" s="109">
        <f>'FIRST QUARTER CLASS RECORD '!S76</f>
        <v>0</v>
      </c>
      <c r="T74" s="110"/>
      <c r="U74" s="110"/>
      <c r="V74" s="110"/>
      <c r="W74" s="111">
        <f>'FIRST QUARTER CLASS RECORD '!AF76</f>
        <v>0</v>
      </c>
      <c r="X74" s="111"/>
      <c r="Y74" s="111"/>
      <c r="Z74" s="111"/>
      <c r="AA74" s="110">
        <f>'FIRST QUARTER CLASS RECORD '!AJ76</f>
        <v>0</v>
      </c>
      <c r="AB74" s="110"/>
      <c r="AC74" s="110"/>
      <c r="AD74" s="140"/>
      <c r="AE74" s="141">
        <f>'FIRST QUARTER CLASS RECORD '!AK76</f>
        <v>0</v>
      </c>
      <c r="AF74" s="142" t="str">
        <f t="shared" si="24"/>
        <v>Failed</v>
      </c>
      <c r="AG74" s="142" t="str">
        <f t="shared" si="25"/>
        <v>Failed</v>
      </c>
      <c r="AH74" s="127" t="str">
        <f t="shared" si="26"/>
        <v>Passed</v>
      </c>
      <c r="AI74" s="120">
        <f>'FIRST QUARTER CLASS RECORD '!AL76</f>
        <v>0</v>
      </c>
      <c r="AJ74" s="141">
        <f>'FIRST QUARTER CLASS RECORD '!AM76</f>
        <v>0</v>
      </c>
      <c r="AK74" s="127" t="str">
        <f t="shared" si="27"/>
        <v>Outstanding</v>
      </c>
      <c r="AL74"/>
      <c r="AM74"/>
      <c r="AN74"/>
      <c r="AO74" s="2">
        <f t="shared" si="28"/>
        <v>0</v>
      </c>
      <c r="AP74" s="2">
        <f t="shared" si="29"/>
        <v>0</v>
      </c>
      <c r="AQ74" s="2">
        <f t="shared" si="30"/>
        <v>0</v>
      </c>
      <c r="AR74" s="2">
        <f t="shared" si="31"/>
        <v>0</v>
      </c>
      <c r="AS74" s="2">
        <f t="shared" si="32"/>
        <v>0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132">
        <f>'FIRST QUARTER CLASS RECORD '!R77</f>
        <v>0</v>
      </c>
      <c r="H75" s="133"/>
      <c r="I75" s="133"/>
      <c r="J75" s="133"/>
      <c r="K75" s="138">
        <f>'FIRST QUARTER CLASS RECORD '!AE77</f>
        <v>0</v>
      </c>
      <c r="L75" s="138"/>
      <c r="M75" s="138"/>
      <c r="N75" s="138"/>
      <c r="O75" s="110">
        <f>'FIRST QUARTER CLASS RECORD '!AI77</f>
        <v>0</v>
      </c>
      <c r="P75" s="110"/>
      <c r="Q75" s="110"/>
      <c r="R75" s="140"/>
      <c r="S75" s="109">
        <f>'FIRST QUARTER CLASS RECORD '!S77</f>
        <v>0</v>
      </c>
      <c r="T75" s="110"/>
      <c r="U75" s="110"/>
      <c r="V75" s="110"/>
      <c r="W75" s="111">
        <f>'FIRST QUARTER CLASS RECORD '!AF77</f>
        <v>0</v>
      </c>
      <c r="X75" s="111"/>
      <c r="Y75" s="111"/>
      <c r="Z75" s="111"/>
      <c r="AA75" s="110">
        <f>'FIRST QUARTER CLASS RECORD '!AJ77</f>
        <v>0</v>
      </c>
      <c r="AB75" s="110"/>
      <c r="AC75" s="110"/>
      <c r="AD75" s="140"/>
      <c r="AE75" s="141">
        <f>'FIRST QUARTER CLASS RECORD '!AK77</f>
        <v>0</v>
      </c>
      <c r="AF75" s="142" t="str">
        <f t="shared" si="24"/>
        <v>Failed</v>
      </c>
      <c r="AG75" s="142" t="str">
        <f t="shared" si="25"/>
        <v>Failed</v>
      </c>
      <c r="AH75" s="127" t="str">
        <f t="shared" si="26"/>
        <v>Passed</v>
      </c>
      <c r="AI75" s="120">
        <f>'FIRST QUARTER CLASS RECORD '!AL77</f>
        <v>0</v>
      </c>
      <c r="AJ75" s="141">
        <f>'FIRST QUARTER CLASS RECORD '!AM77</f>
        <v>0</v>
      </c>
      <c r="AK75" s="127" t="str">
        <f t="shared" si="27"/>
        <v>Outstanding</v>
      </c>
      <c r="AL75"/>
      <c r="AM75"/>
      <c r="AN75"/>
      <c r="AO75" s="2">
        <f t="shared" si="28"/>
        <v>0</v>
      </c>
      <c r="AP75" s="2">
        <f t="shared" si="29"/>
        <v>0</v>
      </c>
      <c r="AQ75" s="2">
        <f t="shared" si="30"/>
        <v>0</v>
      </c>
      <c r="AR75" s="2">
        <f t="shared" si="31"/>
        <v>0</v>
      </c>
      <c r="AS75" s="2">
        <f t="shared" si="32"/>
        <v>0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132">
        <f>'FIRST QUARTER CLASS RECORD '!R78</f>
        <v>0</v>
      </c>
      <c r="H76" s="133"/>
      <c r="I76" s="133"/>
      <c r="J76" s="133"/>
      <c r="K76" s="138">
        <f>'FIRST QUARTER CLASS RECORD '!AE78</f>
        <v>0</v>
      </c>
      <c r="L76" s="138"/>
      <c r="M76" s="138"/>
      <c r="N76" s="138"/>
      <c r="O76" s="110">
        <f>'FIRST QUARTER CLASS RECORD '!AI78</f>
        <v>0</v>
      </c>
      <c r="P76" s="110"/>
      <c r="Q76" s="110"/>
      <c r="R76" s="140"/>
      <c r="S76" s="109">
        <f>'FIRST QUARTER CLASS RECORD '!S78</f>
        <v>0</v>
      </c>
      <c r="T76" s="110"/>
      <c r="U76" s="110"/>
      <c r="V76" s="110"/>
      <c r="W76" s="111">
        <f>'FIRST QUARTER CLASS RECORD '!AF78</f>
        <v>0</v>
      </c>
      <c r="X76" s="111"/>
      <c r="Y76" s="111"/>
      <c r="Z76" s="111"/>
      <c r="AA76" s="110">
        <f>'FIRST QUARTER CLASS RECORD '!AJ78</f>
        <v>0</v>
      </c>
      <c r="AB76" s="110"/>
      <c r="AC76" s="110"/>
      <c r="AD76" s="140"/>
      <c r="AE76" s="141">
        <f>'FIRST QUARTER CLASS RECORD '!AK78</f>
        <v>0</v>
      </c>
      <c r="AF76" s="142" t="str">
        <f t="shared" si="24"/>
        <v>Failed</v>
      </c>
      <c r="AG76" s="142" t="str">
        <f t="shared" si="25"/>
        <v>Failed</v>
      </c>
      <c r="AH76" s="127" t="str">
        <f t="shared" si="26"/>
        <v>Passed</v>
      </c>
      <c r="AI76" s="120">
        <f>'FIRST QUARTER CLASS RECORD '!AL78</f>
        <v>0</v>
      </c>
      <c r="AJ76" s="141">
        <f>'FIRST QUARTER CLASS RECORD '!AM78</f>
        <v>0</v>
      </c>
      <c r="AK76" s="127" t="str">
        <f t="shared" si="27"/>
        <v>Outstanding</v>
      </c>
      <c r="AL76"/>
      <c r="AM76"/>
      <c r="AN76"/>
      <c r="AO76" s="2">
        <f t="shared" si="28"/>
        <v>0</v>
      </c>
      <c r="AP76" s="2">
        <f t="shared" si="29"/>
        <v>0</v>
      </c>
      <c r="AQ76" s="2">
        <f t="shared" si="30"/>
        <v>0</v>
      </c>
      <c r="AR76" s="2">
        <f t="shared" si="31"/>
        <v>0</v>
      </c>
      <c r="AS76" s="2">
        <f t="shared" si="32"/>
        <v>0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132">
        <f>'FIRST QUARTER CLASS RECORD '!R79</f>
        <v>0</v>
      </c>
      <c r="H77" s="133"/>
      <c r="I77" s="133"/>
      <c r="J77" s="133"/>
      <c r="K77" s="138">
        <f>'FIRST QUARTER CLASS RECORD '!AE79</f>
        <v>0</v>
      </c>
      <c r="L77" s="138"/>
      <c r="M77" s="138"/>
      <c r="N77" s="138"/>
      <c r="O77" s="110">
        <f>'FIRST QUARTER CLASS RECORD '!AI79</f>
        <v>0</v>
      </c>
      <c r="P77" s="110"/>
      <c r="Q77" s="110"/>
      <c r="R77" s="140"/>
      <c r="S77" s="109">
        <f>'FIRST QUARTER CLASS RECORD '!S79</f>
        <v>0</v>
      </c>
      <c r="T77" s="110"/>
      <c r="U77" s="110"/>
      <c r="V77" s="110"/>
      <c r="W77" s="111">
        <f>'FIRST QUARTER CLASS RECORD '!AF79</f>
        <v>0</v>
      </c>
      <c r="X77" s="111"/>
      <c r="Y77" s="111"/>
      <c r="Z77" s="111"/>
      <c r="AA77" s="110">
        <f>'FIRST QUARTER CLASS RECORD '!AJ79</f>
        <v>0</v>
      </c>
      <c r="AB77" s="110"/>
      <c r="AC77" s="110"/>
      <c r="AD77" s="140"/>
      <c r="AE77" s="141">
        <f>'FIRST QUARTER CLASS RECORD '!AK79</f>
        <v>0</v>
      </c>
      <c r="AF77" s="142" t="str">
        <f t="shared" si="24"/>
        <v>Failed</v>
      </c>
      <c r="AG77" s="142" t="str">
        <f t="shared" si="25"/>
        <v>Failed</v>
      </c>
      <c r="AH77" s="127" t="str">
        <f t="shared" si="26"/>
        <v>Passed</v>
      </c>
      <c r="AI77" s="120">
        <f>'FIRST QUARTER CLASS RECORD '!AL79</f>
        <v>0</v>
      </c>
      <c r="AJ77" s="141">
        <f>'FIRST QUARTER CLASS RECORD '!AM79</f>
        <v>0</v>
      </c>
      <c r="AK77" s="127" t="str">
        <f t="shared" si="27"/>
        <v>Outstanding</v>
      </c>
      <c r="AL77"/>
      <c r="AM77"/>
      <c r="AN77"/>
      <c r="AO77" s="2">
        <f t="shared" si="28"/>
        <v>0</v>
      </c>
      <c r="AP77" s="2">
        <f t="shared" si="29"/>
        <v>0</v>
      </c>
      <c r="AQ77" s="2">
        <f t="shared" si="30"/>
        <v>0</v>
      </c>
      <c r="AR77" s="2">
        <f t="shared" si="31"/>
        <v>0</v>
      </c>
      <c r="AS77" s="2">
        <f t="shared" si="32"/>
        <v>0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132">
        <f>'FIRST QUARTER CLASS RECORD '!R80</f>
        <v>0</v>
      </c>
      <c r="H78" s="133"/>
      <c r="I78" s="133"/>
      <c r="J78" s="133"/>
      <c r="K78" s="138">
        <f>'FIRST QUARTER CLASS RECORD '!AE80</f>
        <v>0</v>
      </c>
      <c r="L78" s="138"/>
      <c r="M78" s="138"/>
      <c r="N78" s="138"/>
      <c r="O78" s="110">
        <f>'FIRST QUARTER CLASS RECORD '!AI80</f>
        <v>0</v>
      </c>
      <c r="P78" s="110"/>
      <c r="Q78" s="110"/>
      <c r="R78" s="140"/>
      <c r="S78" s="109">
        <f>'FIRST QUARTER CLASS RECORD '!S80</f>
        <v>0</v>
      </c>
      <c r="T78" s="110"/>
      <c r="U78" s="110"/>
      <c r="V78" s="110"/>
      <c r="W78" s="111">
        <f>'FIRST QUARTER CLASS RECORD '!AF80</f>
        <v>0</v>
      </c>
      <c r="X78" s="111"/>
      <c r="Y78" s="111"/>
      <c r="Z78" s="111"/>
      <c r="AA78" s="110">
        <f>'FIRST QUARTER CLASS RECORD '!AJ80</f>
        <v>0</v>
      </c>
      <c r="AB78" s="110"/>
      <c r="AC78" s="110"/>
      <c r="AD78" s="140"/>
      <c r="AE78" s="141">
        <f>'FIRST QUARTER CLASS RECORD '!AK80</f>
        <v>0</v>
      </c>
      <c r="AF78" s="142" t="str">
        <f t="shared" si="24"/>
        <v>Failed</v>
      </c>
      <c r="AG78" s="142" t="str">
        <f t="shared" si="25"/>
        <v>Failed</v>
      </c>
      <c r="AH78" s="127" t="str">
        <f t="shared" si="26"/>
        <v>Passed</v>
      </c>
      <c r="AI78" s="120">
        <f>'FIRST QUARTER CLASS RECORD '!AL80</f>
        <v>0</v>
      </c>
      <c r="AJ78" s="141">
        <f>'FIRST QUARTER CLASS RECORD '!AM80</f>
        <v>0</v>
      </c>
      <c r="AK78" s="127" t="str">
        <f t="shared" si="27"/>
        <v>Outstanding</v>
      </c>
      <c r="AL78"/>
      <c r="AM78"/>
      <c r="AN78"/>
      <c r="AO78" s="2">
        <f t="shared" si="28"/>
        <v>0</v>
      </c>
      <c r="AP78" s="2">
        <f t="shared" si="29"/>
        <v>0</v>
      </c>
      <c r="AQ78" s="2">
        <f t="shared" si="30"/>
        <v>0</v>
      </c>
      <c r="AR78" s="2">
        <f t="shared" si="31"/>
        <v>0</v>
      </c>
      <c r="AS78" s="2">
        <f t="shared" si="32"/>
        <v>0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132">
        <f>'FIRST QUARTER CLASS RECORD '!R81</f>
        <v>0</v>
      </c>
      <c r="H79" s="133"/>
      <c r="I79" s="133"/>
      <c r="J79" s="133"/>
      <c r="K79" s="138">
        <f>'FIRST QUARTER CLASS RECORD '!AE81</f>
        <v>0</v>
      </c>
      <c r="L79" s="138"/>
      <c r="M79" s="138"/>
      <c r="N79" s="138"/>
      <c r="O79" s="110">
        <f>'FIRST QUARTER CLASS RECORD '!AI81</f>
        <v>0</v>
      </c>
      <c r="P79" s="110"/>
      <c r="Q79" s="110"/>
      <c r="R79" s="140"/>
      <c r="S79" s="109">
        <f>'FIRST QUARTER CLASS RECORD '!S81</f>
        <v>0</v>
      </c>
      <c r="T79" s="110"/>
      <c r="U79" s="110"/>
      <c r="V79" s="110"/>
      <c r="W79" s="111">
        <f>'FIRST QUARTER CLASS RECORD '!AF81</f>
        <v>0</v>
      </c>
      <c r="X79" s="111"/>
      <c r="Y79" s="111"/>
      <c r="Z79" s="111"/>
      <c r="AA79" s="110">
        <f>'FIRST QUARTER CLASS RECORD '!AJ81</f>
        <v>0</v>
      </c>
      <c r="AB79" s="110"/>
      <c r="AC79" s="110"/>
      <c r="AD79" s="140"/>
      <c r="AE79" s="141">
        <f>'FIRST QUARTER CLASS RECORD '!AK81</f>
        <v>0</v>
      </c>
      <c r="AF79" s="142" t="str">
        <f t="shared" si="24"/>
        <v>Failed</v>
      </c>
      <c r="AG79" s="142" t="str">
        <f t="shared" si="25"/>
        <v>Failed</v>
      </c>
      <c r="AH79" s="127" t="str">
        <f t="shared" si="26"/>
        <v>Passed</v>
      </c>
      <c r="AI79" s="120">
        <f>'FIRST QUARTER CLASS RECORD '!AL81</f>
        <v>0</v>
      </c>
      <c r="AJ79" s="141">
        <f>'FIRST QUARTER CLASS RECORD '!AM81</f>
        <v>0</v>
      </c>
      <c r="AK79" s="127" t="str">
        <f t="shared" si="27"/>
        <v>Outstanding</v>
      </c>
      <c r="AL79"/>
      <c r="AM79"/>
      <c r="AN79"/>
      <c r="AO79" s="2">
        <f t="shared" si="28"/>
        <v>0</v>
      </c>
      <c r="AP79" s="2">
        <f t="shared" si="29"/>
        <v>0</v>
      </c>
      <c r="AQ79" s="2">
        <f t="shared" si="30"/>
        <v>0</v>
      </c>
      <c r="AR79" s="2">
        <f t="shared" si="31"/>
        <v>0</v>
      </c>
      <c r="AS79" s="2">
        <f t="shared" si="32"/>
        <v>0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132">
        <f>'FIRST QUARTER CLASS RECORD '!R82</f>
        <v>0</v>
      </c>
      <c r="H80" s="133"/>
      <c r="I80" s="133"/>
      <c r="J80" s="133"/>
      <c r="K80" s="138">
        <f>'FIRST QUARTER CLASS RECORD '!AE82</f>
        <v>0</v>
      </c>
      <c r="L80" s="138"/>
      <c r="M80" s="138"/>
      <c r="N80" s="138"/>
      <c r="O80" s="110">
        <f>'FIRST QUARTER CLASS RECORD '!AI82</f>
        <v>0</v>
      </c>
      <c r="P80" s="110"/>
      <c r="Q80" s="110"/>
      <c r="R80" s="140"/>
      <c r="S80" s="109">
        <f>'FIRST QUARTER CLASS RECORD '!S82</f>
        <v>0</v>
      </c>
      <c r="T80" s="110"/>
      <c r="U80" s="110"/>
      <c r="V80" s="110"/>
      <c r="W80" s="111">
        <f>'FIRST QUARTER CLASS RECORD '!AF82</f>
        <v>0</v>
      </c>
      <c r="X80" s="111"/>
      <c r="Y80" s="111"/>
      <c r="Z80" s="111"/>
      <c r="AA80" s="110">
        <f>'FIRST QUARTER CLASS RECORD '!AJ82</f>
        <v>0</v>
      </c>
      <c r="AB80" s="110"/>
      <c r="AC80" s="110"/>
      <c r="AD80" s="140"/>
      <c r="AE80" s="141">
        <f>'FIRST QUARTER CLASS RECORD '!AK82</f>
        <v>0</v>
      </c>
      <c r="AF80" s="142" t="str">
        <f t="shared" si="24"/>
        <v>Failed</v>
      </c>
      <c r="AG80" s="142" t="str">
        <f t="shared" si="25"/>
        <v>Failed</v>
      </c>
      <c r="AH80" s="127" t="str">
        <f t="shared" si="26"/>
        <v>Passed</v>
      </c>
      <c r="AI80" s="120">
        <f>'FIRST QUARTER CLASS RECORD '!AL82</f>
        <v>0</v>
      </c>
      <c r="AJ80" s="141">
        <f>'FIRST QUARTER CLASS RECORD '!AM82</f>
        <v>0</v>
      </c>
      <c r="AK80" s="127" t="str">
        <f t="shared" si="27"/>
        <v>Outstanding</v>
      </c>
      <c r="AL80"/>
      <c r="AM80"/>
      <c r="AN80"/>
      <c r="AO80" s="2">
        <f t="shared" si="28"/>
        <v>0</v>
      </c>
      <c r="AP80" s="2">
        <f t="shared" si="29"/>
        <v>0</v>
      </c>
      <c r="AQ80" s="2">
        <f t="shared" si="30"/>
        <v>0</v>
      </c>
      <c r="AR80" s="2">
        <f t="shared" si="31"/>
        <v>0</v>
      </c>
      <c r="AS80" s="2">
        <f t="shared" si="32"/>
        <v>0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132">
        <f>'FIRST QUARTER CLASS RECORD '!R83</f>
        <v>0</v>
      </c>
      <c r="H81" s="133"/>
      <c r="I81" s="133"/>
      <c r="J81" s="133"/>
      <c r="K81" s="138">
        <f>'FIRST QUARTER CLASS RECORD '!AE83</f>
        <v>0</v>
      </c>
      <c r="L81" s="138"/>
      <c r="M81" s="138"/>
      <c r="N81" s="138"/>
      <c r="O81" s="110">
        <f>'FIRST QUARTER CLASS RECORD '!AI83</f>
        <v>0</v>
      </c>
      <c r="P81" s="110"/>
      <c r="Q81" s="110"/>
      <c r="R81" s="140"/>
      <c r="S81" s="109">
        <f>'FIRST QUARTER CLASS RECORD '!S83</f>
        <v>0</v>
      </c>
      <c r="T81" s="110"/>
      <c r="U81" s="110"/>
      <c r="V81" s="110"/>
      <c r="W81" s="111">
        <f>'FIRST QUARTER CLASS RECORD '!AF83</f>
        <v>0</v>
      </c>
      <c r="X81" s="111"/>
      <c r="Y81" s="111"/>
      <c r="Z81" s="111"/>
      <c r="AA81" s="110">
        <f>'FIRST QUARTER CLASS RECORD '!AJ83</f>
        <v>0</v>
      </c>
      <c r="AB81" s="110"/>
      <c r="AC81" s="110"/>
      <c r="AD81" s="140"/>
      <c r="AE81" s="141">
        <f>'FIRST QUARTER CLASS RECORD '!AK83</f>
        <v>0</v>
      </c>
      <c r="AF81" s="142" t="str">
        <f t="shared" si="24"/>
        <v>Failed</v>
      </c>
      <c r="AG81" s="142" t="str">
        <f t="shared" si="25"/>
        <v>Failed</v>
      </c>
      <c r="AH81" s="127" t="str">
        <f t="shared" si="26"/>
        <v>Passed</v>
      </c>
      <c r="AI81" s="120">
        <f>'FIRST QUARTER CLASS RECORD '!AL83</f>
        <v>0</v>
      </c>
      <c r="AJ81" s="141">
        <f>'FIRST QUARTER CLASS RECORD '!AM83</f>
        <v>0</v>
      </c>
      <c r="AK81" s="127" t="str">
        <f t="shared" si="27"/>
        <v>Outstanding</v>
      </c>
      <c r="AL81"/>
      <c r="AM81"/>
      <c r="AN81"/>
      <c r="AO81" s="2">
        <f t="shared" si="28"/>
        <v>0</v>
      </c>
      <c r="AP81" s="2">
        <f t="shared" si="29"/>
        <v>0</v>
      </c>
      <c r="AQ81" s="2">
        <f t="shared" si="30"/>
        <v>0</v>
      </c>
      <c r="AR81" s="2">
        <f t="shared" si="31"/>
        <v>0</v>
      </c>
      <c r="AS81" s="2">
        <f t="shared" si="32"/>
        <v>0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132">
        <f>'FIRST QUARTER CLASS RECORD '!R84</f>
        <v>0</v>
      </c>
      <c r="H82" s="133"/>
      <c r="I82" s="133"/>
      <c r="J82" s="133"/>
      <c r="K82" s="138">
        <f>'FIRST QUARTER CLASS RECORD '!AE84</f>
        <v>0</v>
      </c>
      <c r="L82" s="138"/>
      <c r="M82" s="138"/>
      <c r="N82" s="138"/>
      <c r="O82" s="110">
        <f>'FIRST QUARTER CLASS RECORD '!AI84</f>
        <v>0</v>
      </c>
      <c r="P82" s="110"/>
      <c r="Q82" s="110"/>
      <c r="R82" s="140"/>
      <c r="S82" s="109">
        <f>'FIRST QUARTER CLASS RECORD '!S84</f>
        <v>0</v>
      </c>
      <c r="T82" s="110"/>
      <c r="U82" s="110"/>
      <c r="V82" s="110"/>
      <c r="W82" s="111">
        <f>'FIRST QUARTER CLASS RECORD '!AF84</f>
        <v>0</v>
      </c>
      <c r="X82" s="111"/>
      <c r="Y82" s="111"/>
      <c r="Z82" s="111"/>
      <c r="AA82" s="110">
        <f>'FIRST QUARTER CLASS RECORD '!AJ84</f>
        <v>0</v>
      </c>
      <c r="AB82" s="110"/>
      <c r="AC82" s="110"/>
      <c r="AD82" s="140"/>
      <c r="AE82" s="141">
        <f>'FIRST QUARTER CLASS RECORD '!AK84</f>
        <v>0</v>
      </c>
      <c r="AF82" s="142" t="str">
        <f t="shared" si="24"/>
        <v>Failed</v>
      </c>
      <c r="AG82" s="142" t="str">
        <f t="shared" si="25"/>
        <v>Failed</v>
      </c>
      <c r="AH82" s="127" t="str">
        <f t="shared" si="26"/>
        <v>Passed</v>
      </c>
      <c r="AI82" s="120">
        <f>'FIRST QUARTER CLASS RECORD '!AL84</f>
        <v>0</v>
      </c>
      <c r="AJ82" s="141">
        <f>'FIRST QUARTER CLASS RECORD '!AM84</f>
        <v>0</v>
      </c>
      <c r="AK82" s="127" t="str">
        <f t="shared" si="27"/>
        <v>Outstanding</v>
      </c>
      <c r="AL82"/>
      <c r="AM82"/>
      <c r="AN82"/>
      <c r="AO82" s="2">
        <f t="shared" si="28"/>
        <v>0</v>
      </c>
      <c r="AP82" s="2">
        <f t="shared" si="29"/>
        <v>0</v>
      </c>
      <c r="AQ82" s="2">
        <f t="shared" si="30"/>
        <v>0</v>
      </c>
      <c r="AR82" s="2">
        <f t="shared" si="31"/>
        <v>0</v>
      </c>
      <c r="AS82" s="2">
        <f t="shared" si="32"/>
        <v>0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132">
        <f>'FIRST QUARTER CLASS RECORD '!R85</f>
        <v>0</v>
      </c>
      <c r="H83" s="133"/>
      <c r="I83" s="133"/>
      <c r="J83" s="133"/>
      <c r="K83" s="138">
        <f>'FIRST QUARTER CLASS RECORD '!AE85</f>
        <v>0</v>
      </c>
      <c r="L83" s="138"/>
      <c r="M83" s="138"/>
      <c r="N83" s="138"/>
      <c r="O83" s="110">
        <f>'FIRST QUARTER CLASS RECORD '!AI85</f>
        <v>0</v>
      </c>
      <c r="P83" s="110"/>
      <c r="Q83" s="110"/>
      <c r="R83" s="140"/>
      <c r="S83" s="109">
        <f>'FIRST QUARTER CLASS RECORD '!S85</f>
        <v>0</v>
      </c>
      <c r="T83" s="110"/>
      <c r="U83" s="110"/>
      <c r="V83" s="110"/>
      <c r="W83" s="111">
        <f>'FIRST QUARTER CLASS RECORD '!AF85</f>
        <v>0</v>
      </c>
      <c r="X83" s="111"/>
      <c r="Y83" s="111"/>
      <c r="Z83" s="111"/>
      <c r="AA83" s="110">
        <f>'FIRST QUARTER CLASS RECORD '!AJ85</f>
        <v>0</v>
      </c>
      <c r="AB83" s="110"/>
      <c r="AC83" s="110"/>
      <c r="AD83" s="140"/>
      <c r="AE83" s="141">
        <f>'FIRST QUARTER CLASS RECORD '!AK85</f>
        <v>0</v>
      </c>
      <c r="AF83" s="142" t="str">
        <f t="shared" si="24"/>
        <v>Failed</v>
      </c>
      <c r="AG83" s="142" t="str">
        <f t="shared" si="25"/>
        <v>Failed</v>
      </c>
      <c r="AH83" s="127" t="str">
        <f t="shared" si="26"/>
        <v>Passed</v>
      </c>
      <c r="AI83" s="120">
        <f>'FIRST QUARTER CLASS RECORD '!AL85</f>
        <v>0</v>
      </c>
      <c r="AJ83" s="141">
        <f>'FIRST QUARTER CLASS RECORD '!AM85</f>
        <v>0</v>
      </c>
      <c r="AK83" s="127" t="str">
        <f t="shared" si="27"/>
        <v>Outstanding</v>
      </c>
      <c r="AL83"/>
      <c r="AM83"/>
      <c r="AN83"/>
      <c r="AO83" s="2">
        <f t="shared" si="28"/>
        <v>0</v>
      </c>
      <c r="AP83" s="2">
        <f t="shared" si="29"/>
        <v>0</v>
      </c>
      <c r="AQ83" s="2">
        <f t="shared" si="30"/>
        <v>0</v>
      </c>
      <c r="AR83" s="2">
        <f t="shared" si="31"/>
        <v>0</v>
      </c>
      <c r="AS83" s="2">
        <f t="shared" si="32"/>
        <v>0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132">
        <f>'FIRST QUARTER CLASS RECORD '!R86</f>
        <v>0</v>
      </c>
      <c r="H84" s="133"/>
      <c r="I84" s="133"/>
      <c r="J84" s="133"/>
      <c r="K84" s="138">
        <f>'FIRST QUARTER CLASS RECORD '!AE86</f>
        <v>0</v>
      </c>
      <c r="L84" s="138"/>
      <c r="M84" s="138"/>
      <c r="N84" s="138"/>
      <c r="O84" s="110">
        <f>'FIRST QUARTER CLASS RECORD '!AI86</f>
        <v>0</v>
      </c>
      <c r="P84" s="110"/>
      <c r="Q84" s="110"/>
      <c r="R84" s="140"/>
      <c r="S84" s="109">
        <f>'FIRST QUARTER CLASS RECORD '!S86</f>
        <v>0</v>
      </c>
      <c r="T84" s="110"/>
      <c r="U84" s="110"/>
      <c r="V84" s="110"/>
      <c r="W84" s="111">
        <f>'FIRST QUARTER CLASS RECORD '!AF86</f>
        <v>0</v>
      </c>
      <c r="X84" s="111"/>
      <c r="Y84" s="111"/>
      <c r="Z84" s="111"/>
      <c r="AA84" s="110">
        <f>'FIRST QUARTER CLASS RECORD '!AJ86</f>
        <v>0</v>
      </c>
      <c r="AB84" s="110"/>
      <c r="AC84" s="110"/>
      <c r="AD84" s="140"/>
      <c r="AE84" s="141">
        <f>'FIRST QUARTER CLASS RECORD '!AK86</f>
        <v>0</v>
      </c>
      <c r="AF84" s="142" t="str">
        <f t="shared" si="24"/>
        <v>Failed</v>
      </c>
      <c r="AG84" s="142" t="str">
        <f t="shared" si="25"/>
        <v>Failed</v>
      </c>
      <c r="AH84" s="127" t="str">
        <f t="shared" si="26"/>
        <v>Passed</v>
      </c>
      <c r="AI84" s="120">
        <f>'FIRST QUARTER CLASS RECORD '!AL86</f>
        <v>0</v>
      </c>
      <c r="AJ84" s="141">
        <f>'FIRST QUARTER CLASS RECORD '!AM86</f>
        <v>0</v>
      </c>
      <c r="AK84" s="127" t="str">
        <f t="shared" si="27"/>
        <v>Outstanding</v>
      </c>
      <c r="AL84"/>
      <c r="AM84"/>
      <c r="AN84"/>
      <c r="AO84" s="2">
        <f t="shared" si="28"/>
        <v>0</v>
      </c>
      <c r="AP84" s="2">
        <f t="shared" si="29"/>
        <v>0</v>
      </c>
      <c r="AQ84" s="2">
        <f t="shared" si="30"/>
        <v>0</v>
      </c>
      <c r="AR84" s="2">
        <f t="shared" si="31"/>
        <v>0</v>
      </c>
      <c r="AS84" s="2">
        <f t="shared" si="32"/>
        <v>0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132">
        <f>'FIRST QUARTER CLASS RECORD '!R87</f>
        <v>0</v>
      </c>
      <c r="H85" s="133"/>
      <c r="I85" s="133"/>
      <c r="J85" s="133"/>
      <c r="K85" s="138">
        <f>'FIRST QUARTER CLASS RECORD '!AE87</f>
        <v>0</v>
      </c>
      <c r="L85" s="138"/>
      <c r="M85" s="138"/>
      <c r="N85" s="138"/>
      <c r="O85" s="110">
        <f>'FIRST QUARTER CLASS RECORD '!AI87</f>
        <v>0</v>
      </c>
      <c r="P85" s="110"/>
      <c r="Q85" s="110"/>
      <c r="R85" s="140"/>
      <c r="S85" s="109">
        <f>'FIRST QUARTER CLASS RECORD '!S87</f>
        <v>0</v>
      </c>
      <c r="T85" s="110"/>
      <c r="U85" s="110"/>
      <c r="V85" s="110"/>
      <c r="W85" s="111">
        <f>'FIRST QUARTER CLASS RECORD '!AF87</f>
        <v>0</v>
      </c>
      <c r="X85" s="111"/>
      <c r="Y85" s="111"/>
      <c r="Z85" s="111"/>
      <c r="AA85" s="110">
        <f>'FIRST QUARTER CLASS RECORD '!AJ87</f>
        <v>0</v>
      </c>
      <c r="AB85" s="110"/>
      <c r="AC85" s="110"/>
      <c r="AD85" s="140"/>
      <c r="AE85" s="141">
        <f>'FIRST QUARTER CLASS RECORD '!AK87</f>
        <v>0</v>
      </c>
      <c r="AF85" s="142" t="str">
        <f t="shared" si="24"/>
        <v>Failed</v>
      </c>
      <c r="AG85" s="142" t="str">
        <f t="shared" si="25"/>
        <v>Failed</v>
      </c>
      <c r="AH85" s="127" t="str">
        <f t="shared" si="26"/>
        <v>Passed</v>
      </c>
      <c r="AI85" s="120">
        <f>'FIRST QUARTER CLASS RECORD '!AL87</f>
        <v>0</v>
      </c>
      <c r="AJ85" s="141">
        <f>'FIRST QUARTER CLASS RECORD '!AM87</f>
        <v>0</v>
      </c>
      <c r="AK85" s="127" t="str">
        <f t="shared" si="27"/>
        <v>Outstanding</v>
      </c>
      <c r="AL85"/>
      <c r="AM85"/>
      <c r="AN85"/>
      <c r="AO85" s="2">
        <f t="shared" si="28"/>
        <v>0</v>
      </c>
      <c r="AP85" s="2">
        <f t="shared" si="29"/>
        <v>0</v>
      </c>
      <c r="AQ85" s="2">
        <f t="shared" si="30"/>
        <v>0</v>
      </c>
      <c r="AR85" s="2">
        <f t="shared" si="31"/>
        <v>0</v>
      </c>
      <c r="AS85" s="2">
        <f t="shared" si="32"/>
        <v>0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132">
        <f>'FIRST QUARTER CLASS RECORD '!R88</f>
        <v>0</v>
      </c>
      <c r="H86" s="133"/>
      <c r="I86" s="133"/>
      <c r="J86" s="133"/>
      <c r="K86" s="138">
        <f>'FIRST QUARTER CLASS RECORD '!AE88</f>
        <v>0</v>
      </c>
      <c r="L86" s="138"/>
      <c r="M86" s="138"/>
      <c r="N86" s="138"/>
      <c r="O86" s="110">
        <f>'FIRST QUARTER CLASS RECORD '!AI88</f>
        <v>0</v>
      </c>
      <c r="P86" s="110"/>
      <c r="Q86" s="110"/>
      <c r="R86" s="140"/>
      <c r="S86" s="109">
        <f>'FIRST QUARTER CLASS RECORD '!S88</f>
        <v>0</v>
      </c>
      <c r="T86" s="110"/>
      <c r="U86" s="110"/>
      <c r="V86" s="110"/>
      <c r="W86" s="111">
        <f>'FIRST QUARTER CLASS RECORD '!AF88</f>
        <v>0</v>
      </c>
      <c r="X86" s="111"/>
      <c r="Y86" s="111"/>
      <c r="Z86" s="111"/>
      <c r="AA86" s="110">
        <f>'FIRST QUARTER CLASS RECORD '!AJ88</f>
        <v>0</v>
      </c>
      <c r="AB86" s="110"/>
      <c r="AC86" s="110"/>
      <c r="AD86" s="140"/>
      <c r="AE86" s="141">
        <f>'FIRST QUARTER CLASS RECORD '!AK88</f>
        <v>0</v>
      </c>
      <c r="AF86" s="142" t="str">
        <f t="shared" si="24"/>
        <v>Failed</v>
      </c>
      <c r="AG86" s="142" t="str">
        <f t="shared" si="25"/>
        <v>Failed</v>
      </c>
      <c r="AH86" s="127" t="str">
        <f t="shared" si="26"/>
        <v>Passed</v>
      </c>
      <c r="AI86" s="120">
        <f>'FIRST QUARTER CLASS RECORD '!AL88</f>
        <v>0</v>
      </c>
      <c r="AJ86" s="141">
        <f>'FIRST QUARTER CLASS RECORD '!AM88</f>
        <v>0</v>
      </c>
      <c r="AK86" s="127" t="str">
        <f t="shared" si="27"/>
        <v>Outstanding</v>
      </c>
      <c r="AL86"/>
      <c r="AM86"/>
      <c r="AN86"/>
      <c r="AO86" s="2">
        <f t="shared" si="28"/>
        <v>0</v>
      </c>
      <c r="AP86" s="2">
        <f t="shared" si="29"/>
        <v>0</v>
      </c>
      <c r="AQ86" s="2">
        <f t="shared" si="30"/>
        <v>0</v>
      </c>
      <c r="AR86" s="2">
        <f t="shared" si="31"/>
        <v>0</v>
      </c>
      <c r="AS86" s="2">
        <f t="shared" si="32"/>
        <v>0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132">
        <f>'FIRST QUARTER CLASS RECORD '!R89</f>
        <v>0</v>
      </c>
      <c r="H87" s="133"/>
      <c r="I87" s="133"/>
      <c r="J87" s="133"/>
      <c r="K87" s="138">
        <f>'FIRST QUARTER CLASS RECORD '!AE89</f>
        <v>0</v>
      </c>
      <c r="L87" s="138"/>
      <c r="M87" s="138"/>
      <c r="N87" s="138"/>
      <c r="O87" s="110">
        <f>'FIRST QUARTER CLASS RECORD '!AI89</f>
        <v>0</v>
      </c>
      <c r="P87" s="110"/>
      <c r="Q87" s="110"/>
      <c r="R87" s="140"/>
      <c r="S87" s="109">
        <f>'FIRST QUARTER CLASS RECORD '!S89</f>
        <v>0</v>
      </c>
      <c r="T87" s="110"/>
      <c r="U87" s="110"/>
      <c r="V87" s="110"/>
      <c r="W87" s="111">
        <f>'FIRST QUARTER CLASS RECORD '!AF89</f>
        <v>0</v>
      </c>
      <c r="X87" s="111"/>
      <c r="Y87" s="111"/>
      <c r="Z87" s="111"/>
      <c r="AA87" s="110">
        <f>'FIRST QUARTER CLASS RECORD '!AJ89</f>
        <v>0</v>
      </c>
      <c r="AB87" s="110"/>
      <c r="AC87" s="110"/>
      <c r="AD87" s="140"/>
      <c r="AE87" s="141">
        <f>'FIRST QUARTER CLASS RECORD '!AK89</f>
        <v>0</v>
      </c>
      <c r="AF87" s="142" t="str">
        <f t="shared" si="24"/>
        <v>Failed</v>
      </c>
      <c r="AG87" s="142" t="str">
        <f t="shared" si="25"/>
        <v>Failed</v>
      </c>
      <c r="AH87" s="127" t="str">
        <f t="shared" si="26"/>
        <v>Passed</v>
      </c>
      <c r="AI87" s="120">
        <f>'FIRST QUARTER CLASS RECORD '!AL89</f>
        <v>0</v>
      </c>
      <c r="AJ87" s="141">
        <f>'FIRST QUARTER CLASS RECORD '!AM89</f>
        <v>0</v>
      </c>
      <c r="AK87" s="127" t="str">
        <f t="shared" si="27"/>
        <v>Outstanding</v>
      </c>
      <c r="AL87"/>
      <c r="AM87"/>
      <c r="AN87"/>
      <c r="AO87" s="2">
        <f t="shared" si="28"/>
        <v>0</v>
      </c>
      <c r="AP87" s="2">
        <f t="shared" si="29"/>
        <v>0</v>
      </c>
      <c r="AQ87" s="2">
        <f t="shared" si="30"/>
        <v>0</v>
      </c>
      <c r="AR87" s="2">
        <f t="shared" si="31"/>
        <v>0</v>
      </c>
      <c r="AS87" s="2">
        <f t="shared" si="32"/>
        <v>0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132">
        <f>'FIRST QUARTER CLASS RECORD '!R90</f>
        <v>0</v>
      </c>
      <c r="H88" s="133"/>
      <c r="I88" s="133"/>
      <c r="J88" s="133"/>
      <c r="K88" s="138">
        <f>'FIRST QUARTER CLASS RECORD '!AE90</f>
        <v>0</v>
      </c>
      <c r="L88" s="138"/>
      <c r="M88" s="138"/>
      <c r="N88" s="138"/>
      <c r="O88" s="110">
        <f>'FIRST QUARTER CLASS RECORD '!AI90</f>
        <v>0</v>
      </c>
      <c r="P88" s="110"/>
      <c r="Q88" s="110"/>
      <c r="R88" s="140"/>
      <c r="S88" s="109">
        <f>'FIRST QUARTER CLASS RECORD '!S90</f>
        <v>0</v>
      </c>
      <c r="T88" s="110"/>
      <c r="U88" s="110"/>
      <c r="V88" s="110"/>
      <c r="W88" s="111">
        <f>'FIRST QUARTER CLASS RECORD '!AF90</f>
        <v>0</v>
      </c>
      <c r="X88" s="111"/>
      <c r="Y88" s="111"/>
      <c r="Z88" s="111"/>
      <c r="AA88" s="110">
        <f>'FIRST QUARTER CLASS RECORD '!AJ90</f>
        <v>0</v>
      </c>
      <c r="AB88" s="110"/>
      <c r="AC88" s="110"/>
      <c r="AD88" s="140"/>
      <c r="AE88" s="141">
        <f>'FIRST QUARTER CLASS RECORD '!AK90</f>
        <v>0</v>
      </c>
      <c r="AF88" s="142" t="str">
        <f t="shared" si="24"/>
        <v>Failed</v>
      </c>
      <c r="AG88" s="142" t="str">
        <f t="shared" si="25"/>
        <v>Failed</v>
      </c>
      <c r="AH88" s="127" t="str">
        <f t="shared" si="26"/>
        <v>Passed</v>
      </c>
      <c r="AI88" s="120">
        <f>'FIRST QUARTER CLASS RECORD '!AL90</f>
        <v>0</v>
      </c>
      <c r="AJ88" s="141">
        <f>'FIRST QUARTER CLASS RECORD '!AM90</f>
        <v>0</v>
      </c>
      <c r="AK88" s="127" t="str">
        <f t="shared" si="27"/>
        <v>Outstanding</v>
      </c>
      <c r="AL88"/>
      <c r="AM88"/>
      <c r="AN88"/>
      <c r="AO88" s="2">
        <f t="shared" si="28"/>
        <v>0</v>
      </c>
      <c r="AP88" s="2">
        <f t="shared" si="29"/>
        <v>0</v>
      </c>
      <c r="AQ88" s="2">
        <f t="shared" si="30"/>
        <v>0</v>
      </c>
      <c r="AR88" s="2">
        <f t="shared" si="31"/>
        <v>0</v>
      </c>
      <c r="AS88" s="2">
        <f t="shared" si="32"/>
        <v>0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132">
        <f>'FIRST QUARTER CLASS RECORD '!R91</f>
        <v>0</v>
      </c>
      <c r="H89" s="133"/>
      <c r="I89" s="133"/>
      <c r="J89" s="133"/>
      <c r="K89" s="138">
        <f>'FIRST QUARTER CLASS RECORD '!AE91</f>
        <v>0</v>
      </c>
      <c r="L89" s="138"/>
      <c r="M89" s="138"/>
      <c r="N89" s="138"/>
      <c r="O89" s="110">
        <f>'FIRST QUARTER CLASS RECORD '!AI91</f>
        <v>0</v>
      </c>
      <c r="P89" s="110"/>
      <c r="Q89" s="110"/>
      <c r="R89" s="140"/>
      <c r="S89" s="109">
        <f>'FIRST QUARTER CLASS RECORD '!S91</f>
        <v>0</v>
      </c>
      <c r="T89" s="110"/>
      <c r="U89" s="110"/>
      <c r="V89" s="110"/>
      <c r="W89" s="111">
        <f>'FIRST QUARTER CLASS RECORD '!AF91</f>
        <v>0</v>
      </c>
      <c r="X89" s="111"/>
      <c r="Y89" s="111"/>
      <c r="Z89" s="111"/>
      <c r="AA89" s="110">
        <f>'FIRST QUARTER CLASS RECORD '!AJ91</f>
        <v>0</v>
      </c>
      <c r="AB89" s="110"/>
      <c r="AC89" s="110"/>
      <c r="AD89" s="140"/>
      <c r="AE89" s="141">
        <f>'FIRST QUARTER CLASS RECORD '!AK91</f>
        <v>0</v>
      </c>
      <c r="AF89" s="142" t="str">
        <f t="shared" si="24"/>
        <v>Failed</v>
      </c>
      <c r="AG89" s="142" t="str">
        <f t="shared" si="25"/>
        <v>Failed</v>
      </c>
      <c r="AH89" s="127" t="str">
        <f t="shared" si="26"/>
        <v>Passed</v>
      </c>
      <c r="AI89" s="120">
        <f>'FIRST QUARTER CLASS RECORD '!AL91</f>
        <v>0</v>
      </c>
      <c r="AJ89" s="141">
        <f>'FIRST QUARTER CLASS RECORD '!AM91</f>
        <v>0</v>
      </c>
      <c r="AK89" s="127" t="str">
        <f t="shared" si="27"/>
        <v>Outstanding</v>
      </c>
      <c r="AL89"/>
      <c r="AM89"/>
      <c r="AN89"/>
      <c r="AO89" s="2">
        <f t="shared" si="28"/>
        <v>0</v>
      </c>
      <c r="AP89" s="2">
        <f t="shared" si="29"/>
        <v>0</v>
      </c>
      <c r="AQ89" s="2">
        <f t="shared" si="30"/>
        <v>0</v>
      </c>
      <c r="AR89" s="2">
        <f t="shared" si="31"/>
        <v>0</v>
      </c>
      <c r="AS89" s="2">
        <f t="shared" si="32"/>
        <v>0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132">
        <f>'FIRST QUARTER CLASS RECORD '!R92</f>
        <v>0</v>
      </c>
      <c r="H90" s="133"/>
      <c r="I90" s="133"/>
      <c r="J90" s="133"/>
      <c r="K90" s="138">
        <f>'FIRST QUARTER CLASS RECORD '!AE92</f>
        <v>0</v>
      </c>
      <c r="L90" s="138"/>
      <c r="M90" s="138"/>
      <c r="N90" s="138"/>
      <c r="O90" s="110">
        <f>'FIRST QUARTER CLASS RECORD '!AI92</f>
        <v>0</v>
      </c>
      <c r="P90" s="110"/>
      <c r="Q90" s="110"/>
      <c r="R90" s="140"/>
      <c r="S90" s="109">
        <f>'FIRST QUARTER CLASS RECORD '!S92</f>
        <v>0</v>
      </c>
      <c r="T90" s="110"/>
      <c r="U90" s="110"/>
      <c r="V90" s="110"/>
      <c r="W90" s="111">
        <f>'FIRST QUARTER CLASS RECORD '!AF92</f>
        <v>0</v>
      </c>
      <c r="X90" s="111"/>
      <c r="Y90" s="111"/>
      <c r="Z90" s="111"/>
      <c r="AA90" s="110">
        <f>'FIRST QUARTER CLASS RECORD '!AJ92</f>
        <v>0</v>
      </c>
      <c r="AB90" s="110"/>
      <c r="AC90" s="110"/>
      <c r="AD90" s="140"/>
      <c r="AE90" s="141">
        <f>'FIRST QUARTER CLASS RECORD '!AK92</f>
        <v>0</v>
      </c>
      <c r="AF90" s="142" t="str">
        <f t="shared" si="24"/>
        <v>Failed</v>
      </c>
      <c r="AG90" s="142" t="str">
        <f t="shared" si="25"/>
        <v>Failed</v>
      </c>
      <c r="AH90" s="127" t="str">
        <f t="shared" si="26"/>
        <v>Passed</v>
      </c>
      <c r="AI90" s="120">
        <f>'FIRST QUARTER CLASS RECORD '!AL92</f>
        <v>0</v>
      </c>
      <c r="AJ90" s="141">
        <f>'FIRST QUARTER CLASS RECORD '!AM92</f>
        <v>0</v>
      </c>
      <c r="AK90" s="127" t="str">
        <f t="shared" si="27"/>
        <v>Outstanding</v>
      </c>
      <c r="AL90"/>
      <c r="AM90"/>
      <c r="AN90"/>
      <c r="AO90" s="2">
        <f t="shared" si="28"/>
        <v>0</v>
      </c>
      <c r="AP90" s="2">
        <f t="shared" si="29"/>
        <v>0</v>
      </c>
      <c r="AQ90" s="2">
        <f t="shared" si="30"/>
        <v>0</v>
      </c>
      <c r="AR90" s="2">
        <f t="shared" si="31"/>
        <v>0</v>
      </c>
      <c r="AS90" s="2">
        <f t="shared" si="32"/>
        <v>0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132">
        <f>'FIRST QUARTER CLASS RECORD '!R93</f>
        <v>0</v>
      </c>
      <c r="H91" s="133"/>
      <c r="I91" s="133"/>
      <c r="J91" s="133"/>
      <c r="K91" s="138">
        <f>'FIRST QUARTER CLASS RECORD '!AE93</f>
        <v>0</v>
      </c>
      <c r="L91" s="138"/>
      <c r="M91" s="138"/>
      <c r="N91" s="138"/>
      <c r="O91" s="110">
        <f>'FIRST QUARTER CLASS RECORD '!AI93</f>
        <v>0</v>
      </c>
      <c r="P91" s="110"/>
      <c r="Q91" s="110"/>
      <c r="R91" s="140"/>
      <c r="S91" s="109">
        <f>'FIRST QUARTER CLASS RECORD '!S93</f>
        <v>0</v>
      </c>
      <c r="T91" s="110"/>
      <c r="U91" s="110"/>
      <c r="V91" s="110"/>
      <c r="W91" s="111">
        <f>'FIRST QUARTER CLASS RECORD '!AF93</f>
        <v>0</v>
      </c>
      <c r="X91" s="111"/>
      <c r="Y91" s="111"/>
      <c r="Z91" s="111"/>
      <c r="AA91" s="110">
        <f>'FIRST QUARTER CLASS RECORD '!AJ93</f>
        <v>0</v>
      </c>
      <c r="AB91" s="110"/>
      <c r="AC91" s="110"/>
      <c r="AD91" s="140"/>
      <c r="AE91" s="141">
        <f>'FIRST QUARTER CLASS RECORD '!AK93</f>
        <v>0</v>
      </c>
      <c r="AF91" s="142" t="str">
        <f t="shared" si="24"/>
        <v>Failed</v>
      </c>
      <c r="AG91" s="142" t="str">
        <f t="shared" si="25"/>
        <v>Failed</v>
      </c>
      <c r="AH91" s="127" t="str">
        <f t="shared" si="26"/>
        <v>Passed</v>
      </c>
      <c r="AI91" s="120">
        <f>'FIRST QUARTER CLASS RECORD '!AL93</f>
        <v>0</v>
      </c>
      <c r="AJ91" s="141">
        <f>'FIRST QUARTER CLASS RECORD '!AM93</f>
        <v>0</v>
      </c>
      <c r="AK91" s="127" t="str">
        <f t="shared" si="27"/>
        <v>Outstanding</v>
      </c>
      <c r="AL91"/>
      <c r="AM91"/>
      <c r="AN91"/>
      <c r="AO91" s="2">
        <f t="shared" si="28"/>
        <v>0</v>
      </c>
      <c r="AP91" s="2">
        <f t="shared" si="29"/>
        <v>0</v>
      </c>
      <c r="AQ91" s="2">
        <f t="shared" si="30"/>
        <v>0</v>
      </c>
      <c r="AR91" s="2">
        <f t="shared" si="31"/>
        <v>0</v>
      </c>
      <c r="AS91" s="2">
        <f t="shared" si="32"/>
        <v>0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132">
        <f>'FIRST QUARTER CLASS RECORD '!R94</f>
        <v>0</v>
      </c>
      <c r="H92" s="133"/>
      <c r="I92" s="133"/>
      <c r="J92" s="133"/>
      <c r="K92" s="138">
        <f>'FIRST QUARTER CLASS RECORD '!AE94</f>
        <v>0</v>
      </c>
      <c r="L92" s="138"/>
      <c r="M92" s="138"/>
      <c r="N92" s="138"/>
      <c r="O92" s="110">
        <f>'FIRST QUARTER CLASS RECORD '!AI94</f>
        <v>0</v>
      </c>
      <c r="P92" s="110"/>
      <c r="Q92" s="110"/>
      <c r="R92" s="140"/>
      <c r="S92" s="109">
        <f>'FIRST QUARTER CLASS RECORD '!S94</f>
        <v>0</v>
      </c>
      <c r="T92" s="110"/>
      <c r="U92" s="110"/>
      <c r="V92" s="110"/>
      <c r="W92" s="111">
        <f>'FIRST QUARTER CLASS RECORD '!AF94</f>
        <v>0</v>
      </c>
      <c r="X92" s="111"/>
      <c r="Y92" s="111"/>
      <c r="Z92" s="111"/>
      <c r="AA92" s="110">
        <f>'FIRST QUARTER CLASS RECORD '!AJ94</f>
        <v>0</v>
      </c>
      <c r="AB92" s="110"/>
      <c r="AC92" s="110"/>
      <c r="AD92" s="140"/>
      <c r="AE92" s="141">
        <f>'FIRST QUARTER CLASS RECORD '!AK94</f>
        <v>0</v>
      </c>
      <c r="AF92" s="142" t="str">
        <f t="shared" si="24"/>
        <v>Failed</v>
      </c>
      <c r="AG92" s="142" t="str">
        <f t="shared" si="25"/>
        <v>Failed</v>
      </c>
      <c r="AH92" s="127" t="str">
        <f t="shared" si="26"/>
        <v>Passed</v>
      </c>
      <c r="AI92" s="120">
        <f>'FIRST QUARTER CLASS RECORD '!AL94</f>
        <v>0</v>
      </c>
      <c r="AJ92" s="141">
        <f>'FIRST QUARTER CLASS RECORD '!AM94</f>
        <v>0</v>
      </c>
      <c r="AK92" s="127" t="str">
        <f t="shared" si="27"/>
        <v>Outstanding</v>
      </c>
      <c r="AL92"/>
      <c r="AM92"/>
      <c r="AN92"/>
      <c r="AO92" s="2">
        <f t="shared" si="28"/>
        <v>0</v>
      </c>
      <c r="AP92" s="2">
        <f t="shared" si="29"/>
        <v>0</v>
      </c>
      <c r="AQ92" s="2">
        <f t="shared" si="30"/>
        <v>0</v>
      </c>
      <c r="AR92" s="2">
        <f t="shared" si="31"/>
        <v>0</v>
      </c>
      <c r="AS92" s="2">
        <f t="shared" si="32"/>
        <v>0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132">
        <f>'FIRST QUARTER CLASS RECORD '!R95</f>
        <v>0</v>
      </c>
      <c r="H93" s="133"/>
      <c r="I93" s="133"/>
      <c r="J93" s="133"/>
      <c r="K93" s="138">
        <f>'FIRST QUARTER CLASS RECORD '!AE95</f>
        <v>0</v>
      </c>
      <c r="L93" s="138"/>
      <c r="M93" s="138"/>
      <c r="N93" s="138"/>
      <c r="O93" s="110">
        <f>'FIRST QUARTER CLASS RECORD '!AI95</f>
        <v>0</v>
      </c>
      <c r="P93" s="110"/>
      <c r="Q93" s="110"/>
      <c r="R93" s="140"/>
      <c r="S93" s="109">
        <f>'FIRST QUARTER CLASS RECORD '!S95</f>
        <v>0</v>
      </c>
      <c r="T93" s="110"/>
      <c r="U93" s="110"/>
      <c r="V93" s="110"/>
      <c r="W93" s="111">
        <f>'FIRST QUARTER CLASS RECORD '!AF95</f>
        <v>0</v>
      </c>
      <c r="X93" s="111"/>
      <c r="Y93" s="111"/>
      <c r="Z93" s="111"/>
      <c r="AA93" s="110">
        <f>'FIRST QUARTER CLASS RECORD '!AJ95</f>
        <v>0</v>
      </c>
      <c r="AB93" s="110"/>
      <c r="AC93" s="110"/>
      <c r="AD93" s="140"/>
      <c r="AE93" s="141">
        <f>'FIRST QUARTER CLASS RECORD '!AK95</f>
        <v>0</v>
      </c>
      <c r="AF93" s="142" t="str">
        <f t="shared" si="24"/>
        <v>Failed</v>
      </c>
      <c r="AG93" s="142" t="str">
        <f t="shared" si="25"/>
        <v>Failed</v>
      </c>
      <c r="AH93" s="127" t="str">
        <f t="shared" si="26"/>
        <v>Passed</v>
      </c>
      <c r="AI93" s="120">
        <f>'FIRST QUARTER CLASS RECORD '!AL95</f>
        <v>0</v>
      </c>
      <c r="AJ93" s="141">
        <f>'FIRST QUARTER CLASS RECORD '!AM95</f>
        <v>0</v>
      </c>
      <c r="AK93" s="127" t="str">
        <f t="shared" si="27"/>
        <v>Outstanding</v>
      </c>
      <c r="AL93"/>
      <c r="AM93"/>
      <c r="AN93"/>
      <c r="AO93" s="2">
        <f t="shared" si="28"/>
        <v>0</v>
      </c>
      <c r="AP93" s="2">
        <f t="shared" si="29"/>
        <v>0</v>
      </c>
      <c r="AQ93" s="2">
        <f t="shared" si="30"/>
        <v>0</v>
      </c>
      <c r="AR93" s="2">
        <f t="shared" si="31"/>
        <v>0</v>
      </c>
      <c r="AS93" s="2">
        <f t="shared" si="32"/>
        <v>0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132">
        <f>'FIRST QUARTER CLASS RECORD '!R96</f>
        <v>0</v>
      </c>
      <c r="H94" s="133"/>
      <c r="I94" s="133"/>
      <c r="J94" s="133"/>
      <c r="K94" s="138">
        <f>'FIRST QUARTER CLASS RECORD '!AE96</f>
        <v>0</v>
      </c>
      <c r="L94" s="138"/>
      <c r="M94" s="138"/>
      <c r="N94" s="138"/>
      <c r="O94" s="110">
        <f>'FIRST QUARTER CLASS RECORD '!AI96</f>
        <v>0</v>
      </c>
      <c r="P94" s="110"/>
      <c r="Q94" s="110"/>
      <c r="R94" s="140"/>
      <c r="S94" s="109">
        <f>'FIRST QUARTER CLASS RECORD '!S96</f>
        <v>0</v>
      </c>
      <c r="T94" s="110"/>
      <c r="U94" s="110"/>
      <c r="V94" s="110"/>
      <c r="W94" s="111">
        <f>'FIRST QUARTER CLASS RECORD '!AF96</f>
        <v>0</v>
      </c>
      <c r="X94" s="111"/>
      <c r="Y94" s="111"/>
      <c r="Z94" s="111"/>
      <c r="AA94" s="110">
        <f>'FIRST QUARTER CLASS RECORD '!AJ96</f>
        <v>0</v>
      </c>
      <c r="AB94" s="110"/>
      <c r="AC94" s="110"/>
      <c r="AD94" s="140"/>
      <c r="AE94" s="141">
        <f>'FIRST QUARTER CLASS RECORD '!AK96</f>
        <v>0</v>
      </c>
      <c r="AF94" s="142" t="str">
        <f t="shared" si="24"/>
        <v>Failed</v>
      </c>
      <c r="AG94" s="142" t="str">
        <f t="shared" si="25"/>
        <v>Failed</v>
      </c>
      <c r="AH94" s="127" t="str">
        <f t="shared" si="26"/>
        <v>Passed</v>
      </c>
      <c r="AI94" s="120">
        <f>'FIRST QUARTER CLASS RECORD '!AL96</f>
        <v>0</v>
      </c>
      <c r="AJ94" s="141">
        <f>'FIRST QUARTER CLASS RECORD '!AM96</f>
        <v>0</v>
      </c>
      <c r="AK94" s="127" t="str">
        <f t="shared" si="27"/>
        <v>Outstanding</v>
      </c>
      <c r="AL94"/>
      <c r="AM94"/>
      <c r="AN94"/>
      <c r="AO94" s="2">
        <f t="shared" si="28"/>
        <v>0</v>
      </c>
      <c r="AP94" s="2">
        <f t="shared" si="29"/>
        <v>0</v>
      </c>
      <c r="AQ94" s="2">
        <f t="shared" si="30"/>
        <v>0</v>
      </c>
      <c r="AR94" s="2">
        <f t="shared" si="31"/>
        <v>0</v>
      </c>
      <c r="AS94" s="2">
        <f t="shared" si="32"/>
        <v>0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132">
        <f>'FIRST QUARTER CLASS RECORD '!R97</f>
        <v>0</v>
      </c>
      <c r="H95" s="133"/>
      <c r="I95" s="133"/>
      <c r="J95" s="133"/>
      <c r="K95" s="138">
        <f>'FIRST QUARTER CLASS RECORD '!AE97</f>
        <v>0</v>
      </c>
      <c r="L95" s="138"/>
      <c r="M95" s="138"/>
      <c r="N95" s="138"/>
      <c r="O95" s="110">
        <f>'FIRST QUARTER CLASS RECORD '!AI97</f>
        <v>0</v>
      </c>
      <c r="P95" s="110"/>
      <c r="Q95" s="110"/>
      <c r="R95" s="140"/>
      <c r="S95" s="109">
        <f>'FIRST QUARTER CLASS RECORD '!S97</f>
        <v>0</v>
      </c>
      <c r="T95" s="110"/>
      <c r="U95" s="110"/>
      <c r="V95" s="110"/>
      <c r="W95" s="111">
        <f>'FIRST QUARTER CLASS RECORD '!AF97</f>
        <v>0</v>
      </c>
      <c r="X95" s="111"/>
      <c r="Y95" s="111"/>
      <c r="Z95" s="111"/>
      <c r="AA95" s="110">
        <f>'FIRST QUARTER CLASS RECORD '!AJ97</f>
        <v>0</v>
      </c>
      <c r="AB95" s="110"/>
      <c r="AC95" s="110"/>
      <c r="AD95" s="140"/>
      <c r="AE95" s="141">
        <f>'FIRST QUARTER CLASS RECORD '!AK97</f>
        <v>0</v>
      </c>
      <c r="AF95" s="142" t="str">
        <f t="shared" si="24"/>
        <v>Failed</v>
      </c>
      <c r="AG95" s="142" t="str">
        <f t="shared" si="25"/>
        <v>Failed</v>
      </c>
      <c r="AH95" s="127" t="str">
        <f t="shared" si="26"/>
        <v>Passed</v>
      </c>
      <c r="AI95" s="120">
        <f>'FIRST QUARTER CLASS RECORD '!AL97</f>
        <v>0</v>
      </c>
      <c r="AJ95" s="141">
        <f>'FIRST QUARTER CLASS RECORD '!AM97</f>
        <v>0</v>
      </c>
      <c r="AK95" s="127" t="str">
        <f t="shared" si="27"/>
        <v>Outstanding</v>
      </c>
      <c r="AL95"/>
      <c r="AM95"/>
      <c r="AN95"/>
      <c r="AO95" s="2">
        <f t="shared" si="28"/>
        <v>0</v>
      </c>
      <c r="AP95" s="2">
        <f t="shared" si="29"/>
        <v>0</v>
      </c>
      <c r="AQ95" s="2">
        <f t="shared" si="30"/>
        <v>0</v>
      </c>
      <c r="AR95" s="2">
        <f t="shared" si="31"/>
        <v>0</v>
      </c>
      <c r="AS95" s="2">
        <f t="shared" si="32"/>
        <v>0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132">
        <f>'FIRST QUARTER CLASS RECORD '!R98</f>
        <v>0</v>
      </c>
      <c r="H96" s="133"/>
      <c r="I96" s="133"/>
      <c r="J96" s="133"/>
      <c r="K96" s="138">
        <f>'FIRST QUARTER CLASS RECORD '!AE98</f>
        <v>0</v>
      </c>
      <c r="L96" s="138"/>
      <c r="M96" s="138"/>
      <c r="N96" s="138"/>
      <c r="O96" s="110">
        <f>'FIRST QUARTER CLASS RECORD '!AI98</f>
        <v>0</v>
      </c>
      <c r="P96" s="110"/>
      <c r="Q96" s="110"/>
      <c r="R96" s="140"/>
      <c r="S96" s="109">
        <f>'FIRST QUARTER CLASS RECORD '!S98</f>
        <v>0</v>
      </c>
      <c r="T96" s="110"/>
      <c r="U96" s="110"/>
      <c r="V96" s="110"/>
      <c r="W96" s="111">
        <f>'FIRST QUARTER CLASS RECORD '!AF98</f>
        <v>0</v>
      </c>
      <c r="X96" s="111"/>
      <c r="Y96" s="111"/>
      <c r="Z96" s="111"/>
      <c r="AA96" s="110">
        <f>'FIRST QUARTER CLASS RECORD '!AJ98</f>
        <v>0</v>
      </c>
      <c r="AB96" s="110"/>
      <c r="AC96" s="110"/>
      <c r="AD96" s="140"/>
      <c r="AE96" s="141">
        <f>'FIRST QUARTER CLASS RECORD '!AK98</f>
        <v>0</v>
      </c>
      <c r="AF96" s="142" t="str">
        <f t="shared" si="24"/>
        <v>Failed</v>
      </c>
      <c r="AG96" s="142" t="str">
        <f t="shared" si="25"/>
        <v>Failed</v>
      </c>
      <c r="AH96" s="127" t="str">
        <f t="shared" si="26"/>
        <v>Passed</v>
      </c>
      <c r="AI96" s="120">
        <f>'FIRST QUARTER CLASS RECORD '!AL98</f>
        <v>0</v>
      </c>
      <c r="AJ96" s="141">
        <f>'FIRST QUARTER CLASS RECORD '!AM98</f>
        <v>0</v>
      </c>
      <c r="AK96" s="127" t="str">
        <f t="shared" si="27"/>
        <v>Outstanding</v>
      </c>
      <c r="AL96"/>
      <c r="AM96"/>
      <c r="AN96"/>
      <c r="AO96" s="2">
        <f t="shared" si="28"/>
        <v>0</v>
      </c>
      <c r="AP96" s="2">
        <f t="shared" si="29"/>
        <v>0</v>
      </c>
      <c r="AQ96" s="2">
        <f t="shared" si="30"/>
        <v>0</v>
      </c>
      <c r="AR96" s="2">
        <f t="shared" si="31"/>
        <v>0</v>
      </c>
      <c r="AS96" s="2">
        <f t="shared" si="32"/>
        <v>0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132">
        <f>'FIRST QUARTER CLASS RECORD '!R99</f>
        <v>0</v>
      </c>
      <c r="H97" s="133"/>
      <c r="I97" s="133"/>
      <c r="J97" s="133"/>
      <c r="K97" s="138">
        <f>'FIRST QUARTER CLASS RECORD '!AE99</f>
        <v>0</v>
      </c>
      <c r="L97" s="138"/>
      <c r="M97" s="138"/>
      <c r="N97" s="138"/>
      <c r="O97" s="110">
        <f>'FIRST QUARTER CLASS RECORD '!AI99</f>
        <v>0</v>
      </c>
      <c r="P97" s="110"/>
      <c r="Q97" s="110"/>
      <c r="R97" s="140"/>
      <c r="S97" s="109">
        <f>'FIRST QUARTER CLASS RECORD '!S99</f>
        <v>0</v>
      </c>
      <c r="T97" s="110"/>
      <c r="U97" s="110"/>
      <c r="V97" s="110"/>
      <c r="W97" s="111">
        <f>'FIRST QUARTER CLASS RECORD '!AF99</f>
        <v>0</v>
      </c>
      <c r="X97" s="111"/>
      <c r="Y97" s="111"/>
      <c r="Z97" s="111"/>
      <c r="AA97" s="110">
        <f>'FIRST QUARTER CLASS RECORD '!AJ99</f>
        <v>0</v>
      </c>
      <c r="AB97" s="110"/>
      <c r="AC97" s="110"/>
      <c r="AD97" s="140"/>
      <c r="AE97" s="141">
        <f>'FIRST QUARTER CLASS RECORD '!AK99</f>
        <v>0</v>
      </c>
      <c r="AF97" s="142" t="str">
        <f t="shared" si="24"/>
        <v>Failed</v>
      </c>
      <c r="AG97" s="142" t="str">
        <f t="shared" si="25"/>
        <v>Failed</v>
      </c>
      <c r="AH97" s="127" t="str">
        <f t="shared" si="26"/>
        <v>Passed</v>
      </c>
      <c r="AI97" s="120">
        <f>'FIRST QUARTER CLASS RECORD '!AL99</f>
        <v>0</v>
      </c>
      <c r="AJ97" s="141">
        <f>'FIRST QUARTER CLASS RECORD '!AM99</f>
        <v>0</v>
      </c>
      <c r="AK97" s="127" t="str">
        <f t="shared" si="27"/>
        <v>Outstanding</v>
      </c>
      <c r="AL97"/>
      <c r="AM97"/>
      <c r="AN97"/>
      <c r="AO97" s="2">
        <f t="shared" si="28"/>
        <v>0</v>
      </c>
      <c r="AP97" s="2">
        <f t="shared" si="29"/>
        <v>0</v>
      </c>
      <c r="AQ97" s="2">
        <f t="shared" si="30"/>
        <v>0</v>
      </c>
      <c r="AR97" s="2">
        <f t="shared" si="31"/>
        <v>0</v>
      </c>
      <c r="AS97" s="2">
        <f t="shared" si="32"/>
        <v>0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132">
        <f>'FIRST QUARTER CLASS RECORD '!R100</f>
        <v>0</v>
      </c>
      <c r="H98" s="133"/>
      <c r="I98" s="133"/>
      <c r="J98" s="133"/>
      <c r="K98" s="138">
        <f>'FIRST QUARTER CLASS RECORD '!AE100</f>
        <v>0</v>
      </c>
      <c r="L98" s="138"/>
      <c r="M98" s="138"/>
      <c r="N98" s="138"/>
      <c r="O98" s="110">
        <f>'FIRST QUARTER CLASS RECORD '!AI100</f>
        <v>0</v>
      </c>
      <c r="P98" s="110"/>
      <c r="Q98" s="110"/>
      <c r="R98" s="140"/>
      <c r="S98" s="109">
        <f>'FIRST QUARTER CLASS RECORD '!S100</f>
        <v>0</v>
      </c>
      <c r="T98" s="110"/>
      <c r="U98" s="110"/>
      <c r="V98" s="110"/>
      <c r="W98" s="111">
        <f>'FIRST QUARTER CLASS RECORD '!AF100</f>
        <v>0</v>
      </c>
      <c r="X98" s="111"/>
      <c r="Y98" s="111"/>
      <c r="Z98" s="111"/>
      <c r="AA98" s="110">
        <f>'FIRST QUARTER CLASS RECORD '!AJ100</f>
        <v>0</v>
      </c>
      <c r="AB98" s="110"/>
      <c r="AC98" s="110"/>
      <c r="AD98" s="140"/>
      <c r="AE98" s="141">
        <f>'FIRST QUARTER CLASS RECORD '!AK100</f>
        <v>0</v>
      </c>
      <c r="AF98" s="142" t="str">
        <f t="shared" si="24"/>
        <v>Failed</v>
      </c>
      <c r="AG98" s="142" t="str">
        <f t="shared" si="25"/>
        <v>Failed</v>
      </c>
      <c r="AH98" s="127" t="str">
        <f t="shared" si="26"/>
        <v>Passed</v>
      </c>
      <c r="AI98" s="120">
        <f>'FIRST QUARTER CLASS RECORD '!AL100</f>
        <v>0</v>
      </c>
      <c r="AJ98" s="141">
        <f>'FIRST QUARTER CLASS RECORD '!AM100</f>
        <v>0</v>
      </c>
      <c r="AK98" s="127" t="str">
        <f t="shared" si="27"/>
        <v>Outstanding</v>
      </c>
      <c r="AL98"/>
      <c r="AM98"/>
      <c r="AN98"/>
      <c r="AO98" s="2">
        <f t="shared" si="28"/>
        <v>0</v>
      </c>
      <c r="AP98" s="2">
        <f t="shared" si="29"/>
        <v>0</v>
      </c>
      <c r="AQ98" s="2">
        <f t="shared" si="30"/>
        <v>0</v>
      </c>
      <c r="AR98" s="2">
        <f t="shared" si="31"/>
        <v>0</v>
      </c>
      <c r="AS98" s="2">
        <f t="shared" si="32"/>
        <v>0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132">
        <f>'FIRST QUARTER CLASS RECORD '!R101</f>
        <v>0</v>
      </c>
      <c r="H99" s="133"/>
      <c r="I99" s="133"/>
      <c r="J99" s="133"/>
      <c r="K99" s="138">
        <f>'FIRST QUARTER CLASS RECORD '!AE101</f>
        <v>0</v>
      </c>
      <c r="L99" s="138"/>
      <c r="M99" s="138"/>
      <c r="N99" s="138"/>
      <c r="O99" s="110">
        <f>'FIRST QUARTER CLASS RECORD '!AI101</f>
        <v>0</v>
      </c>
      <c r="P99" s="110"/>
      <c r="Q99" s="110"/>
      <c r="R99" s="140"/>
      <c r="S99" s="109">
        <f>'FIRST QUARTER CLASS RECORD '!S101</f>
        <v>0</v>
      </c>
      <c r="T99" s="110"/>
      <c r="U99" s="110"/>
      <c r="V99" s="110"/>
      <c r="W99" s="111">
        <f>'FIRST QUARTER CLASS RECORD '!AF101</f>
        <v>0</v>
      </c>
      <c r="X99" s="111"/>
      <c r="Y99" s="111"/>
      <c r="Z99" s="111"/>
      <c r="AA99" s="110">
        <f>'FIRST QUARTER CLASS RECORD '!AJ101</f>
        <v>0</v>
      </c>
      <c r="AB99" s="110"/>
      <c r="AC99" s="110"/>
      <c r="AD99" s="140"/>
      <c r="AE99" s="141">
        <f>'FIRST QUARTER CLASS RECORD '!AK101</f>
        <v>0</v>
      </c>
      <c r="AF99" s="142" t="str">
        <f t="shared" si="24"/>
        <v>Failed</v>
      </c>
      <c r="AG99" s="142" t="str">
        <f t="shared" si="25"/>
        <v>Failed</v>
      </c>
      <c r="AH99" s="127" t="str">
        <f t="shared" si="26"/>
        <v>Passed</v>
      </c>
      <c r="AI99" s="120">
        <f>'FIRST QUARTER CLASS RECORD '!AL101</f>
        <v>0</v>
      </c>
      <c r="AJ99" s="141">
        <f>'FIRST QUARTER CLASS RECORD '!AM101</f>
        <v>0</v>
      </c>
      <c r="AK99" s="127" t="str">
        <f t="shared" si="27"/>
        <v>Outstanding</v>
      </c>
      <c r="AL99"/>
      <c r="AM99"/>
      <c r="AN99"/>
      <c r="AO99" s="2">
        <f t="shared" si="28"/>
        <v>0</v>
      </c>
      <c r="AP99" s="2">
        <f t="shared" si="29"/>
        <v>0</v>
      </c>
      <c r="AQ99" s="2">
        <f t="shared" si="30"/>
        <v>0</v>
      </c>
      <c r="AR99" s="2">
        <f t="shared" si="31"/>
        <v>0</v>
      </c>
      <c r="AS99" s="2">
        <f t="shared" si="32"/>
        <v>0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132">
        <f>'FIRST QUARTER CLASS RECORD '!R102</f>
        <v>0</v>
      </c>
      <c r="H100" s="133"/>
      <c r="I100" s="133"/>
      <c r="J100" s="133"/>
      <c r="K100" s="138">
        <f>'FIRST QUARTER CLASS RECORD '!AE102</f>
        <v>0</v>
      </c>
      <c r="L100" s="138"/>
      <c r="M100" s="138"/>
      <c r="N100" s="138"/>
      <c r="O100" s="110">
        <f>'FIRST QUARTER CLASS RECORD '!AI102</f>
        <v>0</v>
      </c>
      <c r="P100" s="110"/>
      <c r="Q100" s="110"/>
      <c r="R100" s="140"/>
      <c r="S100" s="109">
        <f>'FIRST QUARTER CLASS RECORD '!S102</f>
        <v>0</v>
      </c>
      <c r="T100" s="110"/>
      <c r="U100" s="110"/>
      <c r="V100" s="110"/>
      <c r="W100" s="111">
        <f>'FIRST QUARTER CLASS RECORD '!AF102</f>
        <v>0</v>
      </c>
      <c r="X100" s="111"/>
      <c r="Y100" s="111"/>
      <c r="Z100" s="111"/>
      <c r="AA100" s="110">
        <f>'FIRST QUARTER CLASS RECORD '!AJ102</f>
        <v>0</v>
      </c>
      <c r="AB100" s="110"/>
      <c r="AC100" s="110"/>
      <c r="AD100" s="140"/>
      <c r="AE100" s="141">
        <f>'FIRST QUARTER CLASS RECORD '!AK102</f>
        <v>0</v>
      </c>
      <c r="AF100" s="142" t="str">
        <f t="shared" si="24"/>
        <v>Failed</v>
      </c>
      <c r="AG100" s="142" t="str">
        <f t="shared" si="25"/>
        <v>Failed</v>
      </c>
      <c r="AH100" s="127" t="str">
        <f t="shared" si="26"/>
        <v>Passed</v>
      </c>
      <c r="AI100" s="120">
        <f>'FIRST QUARTER CLASS RECORD '!AL102</f>
        <v>0</v>
      </c>
      <c r="AJ100" s="141">
        <f>'FIRST QUARTER CLASS RECORD '!AM102</f>
        <v>0</v>
      </c>
      <c r="AK100" s="127" t="str">
        <f t="shared" si="27"/>
        <v>Outstanding</v>
      </c>
      <c r="AL100"/>
      <c r="AM100"/>
      <c r="AN100"/>
      <c r="AO100" s="2">
        <f t="shared" si="28"/>
        <v>0</v>
      </c>
      <c r="AP100" s="2">
        <f t="shared" si="29"/>
        <v>0</v>
      </c>
      <c r="AQ100" s="2">
        <f t="shared" si="30"/>
        <v>0</v>
      </c>
      <c r="AR100" s="2">
        <f t="shared" si="31"/>
        <v>0</v>
      </c>
      <c r="AS100" s="2">
        <f t="shared" si="32"/>
        <v>0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>
        <f>'FIRST QUARTER CLASS RECORD '!R103</f>
        <v>0</v>
      </c>
      <c r="H101" s="97"/>
      <c r="I101" s="97"/>
      <c r="J101" s="97"/>
      <c r="K101" s="103">
        <f>'FIRST QUARTER CLASS RECORD '!AE103</f>
        <v>0</v>
      </c>
      <c r="L101" s="103"/>
      <c r="M101" s="103"/>
      <c r="N101" s="103"/>
      <c r="O101" s="104">
        <f>'FIRST QUARTER CLASS RECORD '!AI103</f>
        <v>0</v>
      </c>
      <c r="P101" s="104"/>
      <c r="Q101" s="104"/>
      <c r="R101" s="112"/>
      <c r="S101" s="143">
        <f>'FIRST QUARTER CLASS RECORD '!S103</f>
        <v>0</v>
      </c>
      <c r="T101" s="104"/>
      <c r="U101" s="104"/>
      <c r="V101" s="104"/>
      <c r="W101" s="144">
        <f>'FIRST QUARTER CLASS RECORD '!AF103</f>
        <v>0</v>
      </c>
      <c r="X101" s="144"/>
      <c r="Y101" s="144"/>
      <c r="Z101" s="144"/>
      <c r="AA101" s="104">
        <f>'FIRST QUARTER CLASS RECORD '!AJ103</f>
        <v>0</v>
      </c>
      <c r="AB101" s="104"/>
      <c r="AC101" s="104"/>
      <c r="AD101" s="112"/>
      <c r="AE101" s="145">
        <f>'FIRST QUARTER CLASS RECORD '!AK103</f>
        <v>0</v>
      </c>
      <c r="AF101" s="146" t="str">
        <f t="shared" si="24"/>
        <v>Failed</v>
      </c>
      <c r="AG101" s="146" t="str">
        <f t="shared" si="25"/>
        <v>Failed</v>
      </c>
      <c r="AH101" s="147" t="str">
        <f t="shared" si="26"/>
        <v>Passed</v>
      </c>
      <c r="AI101" s="148">
        <f>'FIRST QUARTER CLASS RECORD '!AL103</f>
        <v>0</v>
      </c>
      <c r="AJ101" s="145">
        <f>'FIRST QUARTER CLASS RECORD '!AM103</f>
        <v>0</v>
      </c>
      <c r="AK101" s="147" t="str">
        <f t="shared" si="27"/>
        <v>Outstanding</v>
      </c>
      <c r="AL101"/>
      <c r="AM101"/>
      <c r="AN101"/>
      <c r="AO101" s="2">
        <f t="shared" si="28"/>
        <v>0</v>
      </c>
      <c r="AP101" s="2">
        <f t="shared" si="29"/>
        <v>0</v>
      </c>
      <c r="AQ101" s="2">
        <f t="shared" si="30"/>
        <v>0</v>
      </c>
      <c r="AR101" s="2">
        <f t="shared" si="31"/>
        <v>0</v>
      </c>
      <c r="AS101" s="2">
        <f t="shared" si="32"/>
        <v>0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" customHeight="1" spans="1:55">
      <c r="A102" s="98" t="str">
        <f>AC8</f>
        <v>Mr. Carlos Malait, LPT</v>
      </c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>
        <f t="shared" ref="AO102:BC102" si="53">SUM(AO12:AO101)</f>
        <v>0</v>
      </c>
      <c r="AP102" s="2">
        <f t="shared" si="53"/>
        <v>0</v>
      </c>
      <c r="AQ102" s="2">
        <f t="shared" si="53"/>
        <v>0</v>
      </c>
      <c r="AR102" s="2">
        <f t="shared" si="53"/>
        <v>0</v>
      </c>
      <c r="AS102" s="2">
        <f t="shared" si="53"/>
        <v>1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351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353</v>
      </c>
      <c r="AG103" s="100"/>
      <c r="AH103" s="100"/>
      <c r="AI103" s="100"/>
      <c r="AJ103" s="100"/>
      <c r="AK103" s="100"/>
      <c r="AL103"/>
      <c r="AM103"/>
      <c r="AN103"/>
      <c r="AT103" s="2" t="s">
        <v>342</v>
      </c>
      <c r="AY103" s="2" t="s">
        <v>342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346</v>
      </c>
      <c r="AP104" s="91" t="s">
        <v>347</v>
      </c>
      <c r="AQ104" s="91" t="s">
        <v>348</v>
      </c>
      <c r="AR104" s="91" t="s">
        <v>349</v>
      </c>
      <c r="AS104" s="91" t="s">
        <v>350</v>
      </c>
      <c r="AT104" s="91" t="s">
        <v>346</v>
      </c>
      <c r="AU104" s="91" t="s">
        <v>347</v>
      </c>
      <c r="AV104" s="91" t="s">
        <v>348</v>
      </c>
      <c r="AW104" s="91" t="s">
        <v>349</v>
      </c>
      <c r="AX104" s="91" t="s">
        <v>350</v>
      </c>
      <c r="AY104" s="91" t="s">
        <v>346</v>
      </c>
      <c r="AZ104" s="91" t="s">
        <v>347</v>
      </c>
      <c r="BA104" s="91" t="s">
        <v>348</v>
      </c>
      <c r="BB104" s="91" t="s">
        <v>349</v>
      </c>
      <c r="BC104" s="91" t="s">
        <v>350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354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355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25" operator="greaterThan">
      <formula>$K$11</formula>
    </cfRule>
  </conditionalFormatting>
  <conditionalFormatting sqref="S12:S101 AE12:AE101 AE10 AA12:AA101">
    <cfRule type="cellIs" dxfId="1" priority="34" stopIfTrue="1" operator="lessThan">
      <formula>1</formula>
    </cfRule>
  </conditionalFormatting>
  <conditionalFormatting sqref="AI12:AI101 B12:Z101">
    <cfRule type="cellIs" dxfId="1" priority="8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39" orientation="portrait" verticalDpi="18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I115"/>
  <sheetViews>
    <sheetView showGridLines="0" zoomScale="85" zoomScaleNormal="85" zoomScalePageLayoutView="44" workbookViewId="0">
      <selection activeCell="A102" sqref="A102:G102"/>
    </sheetView>
  </sheetViews>
  <sheetFormatPr defaultColWidth="8.88888888888889" defaultRowHeight="13.2"/>
  <cols>
    <col min="1" max="1" width="4.44444444444444" customWidth="1"/>
    <col min="2" max="2" width="14.4444444444444" customWidth="1"/>
    <col min="3" max="3" width="2" customWidth="1"/>
    <col min="4" max="4" width="17.4444444444444" customWidth="1"/>
    <col min="5" max="6" width="4.88888888888889" customWidth="1"/>
    <col min="7" max="16" width="3.33333333333333" customWidth="1"/>
    <col min="17" max="17" width="3.33333333333333" style="3" customWidth="1"/>
    <col min="18" max="30" width="3.33333333333333" customWidth="1"/>
    <col min="31" max="34" width="2.88888888888889" customWidth="1"/>
    <col min="35" max="35" width="13.4444444444444" customWidth="1"/>
    <col min="36" max="36" width="3.88888888888889" customWidth="1"/>
    <col min="37" max="37" width="20.6666666666667" customWidth="1"/>
    <col min="39" max="39" width="9.11111111111111" customWidth="1"/>
    <col min="40" max="40" width="9.11111111111111" hidden="1" customWidth="1"/>
    <col min="41" max="56" width="9.11111111111111" style="2" hidden="1" customWidth="1"/>
    <col min="57" max="59" width="9.11111111111111" style="2" customWidth="1"/>
    <col min="60" max="61" width="9.11111111111111" style="2"/>
  </cols>
  <sheetData>
    <row r="1" s="1" customFormat="1" ht="26.25" customHeight="1" spans="1:61">
      <c r="A1" s="4" t="s">
        <v>468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="1" customFormat="1" ht="26.25" customHeight="1" spans="1:6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ht="24.75" customHeight="1" spans="1:37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322</v>
      </c>
      <c r="Z6" s="13"/>
      <c r="AA6" s="13"/>
      <c r="AB6" s="13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324</v>
      </c>
      <c r="C8" s="18"/>
      <c r="D8" s="18"/>
      <c r="E8" s="19" t="str">
        <f>'SECOND QUARTER CLASS RECORD'!E8:K8</f>
        <v>SECOND QUARTER</v>
      </c>
      <c r="F8" s="20"/>
      <c r="G8" s="20"/>
      <c r="H8" s="20"/>
      <c r="I8" s="20"/>
      <c r="J8" s="20"/>
      <c r="K8" s="53"/>
      <c r="L8" s="17"/>
      <c r="M8" s="54" t="s">
        <v>326</v>
      </c>
      <c r="N8" s="54"/>
      <c r="O8" s="54"/>
      <c r="P8" s="54"/>
      <c r="Q8" s="61" t="str">
        <f>'FIRST QUARTER CLASS RECORD '!Q8:V8</f>
        <v>Understanding Culture, Society and Politics (IC)</v>
      </c>
      <c r="R8" s="62"/>
      <c r="S8" s="62"/>
      <c r="T8" s="62"/>
      <c r="U8" s="62"/>
      <c r="V8" s="62"/>
      <c r="W8" s="63"/>
      <c r="X8" s="54" t="s">
        <v>368</v>
      </c>
      <c r="Y8" s="54"/>
      <c r="Z8" s="54"/>
      <c r="AA8" s="54"/>
      <c r="AB8" s="54"/>
      <c r="AC8" s="19" t="str">
        <f>'FIRST QUARTER CLASS RECORD '!AE8</f>
        <v>Mr. Carlos Malait, LPT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369</v>
      </c>
      <c r="B10" s="23"/>
      <c r="C10" s="23"/>
      <c r="D10" s="23"/>
      <c r="E10" s="24"/>
      <c r="F10" s="24"/>
      <c r="G10" s="25" t="s">
        <v>469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470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330</v>
      </c>
      <c r="AF10" s="73"/>
      <c r="AG10" s="73"/>
      <c r="AH10" s="83"/>
      <c r="AI10" s="84" t="s">
        <v>471</v>
      </c>
      <c r="AJ10" s="72" t="s">
        <v>332</v>
      </c>
      <c r="AK10" s="83"/>
      <c r="AT10" s="2" t="s">
        <v>342</v>
      </c>
      <c r="AY10" s="2" t="s">
        <v>342</v>
      </c>
    </row>
    <row r="11" ht="30" customHeight="1" spans="1:55">
      <c r="A11" s="27"/>
      <c r="B11" s="28" t="s">
        <v>343</v>
      </c>
      <c r="C11" s="29"/>
      <c r="D11" s="30" t="s">
        <v>344</v>
      </c>
      <c r="E11" s="31" t="s">
        <v>345</v>
      </c>
      <c r="F11" s="32" t="s">
        <v>305</v>
      </c>
      <c r="G11" s="33" t="s">
        <v>327</v>
      </c>
      <c r="H11" s="34"/>
      <c r="I11" s="34"/>
      <c r="J11" s="34"/>
      <c r="K11" s="34" t="s">
        <v>472</v>
      </c>
      <c r="L11" s="34"/>
      <c r="M11" s="34"/>
      <c r="N11" s="34"/>
      <c r="O11" s="55" t="s">
        <v>329</v>
      </c>
      <c r="P11" s="55"/>
      <c r="Q11" s="55"/>
      <c r="R11" s="65"/>
      <c r="S11" s="33" t="s">
        <v>327</v>
      </c>
      <c r="T11" s="34"/>
      <c r="U11" s="34"/>
      <c r="V11" s="34"/>
      <c r="W11" s="34" t="s">
        <v>472</v>
      </c>
      <c r="X11" s="34"/>
      <c r="Y11" s="34"/>
      <c r="Z11" s="34"/>
      <c r="AA11" s="55" t="s">
        <v>329</v>
      </c>
      <c r="AB11" s="55"/>
      <c r="AC11" s="55"/>
      <c r="AD11" s="65"/>
      <c r="AE11" s="74"/>
      <c r="AF11" s="75"/>
      <c r="AG11" s="75"/>
      <c r="AH11" s="85"/>
      <c r="AI11" s="86"/>
      <c r="AJ11" s="74"/>
      <c r="AK11" s="85"/>
      <c r="AO11" s="91" t="s">
        <v>346</v>
      </c>
      <c r="AP11" s="91" t="s">
        <v>347</v>
      </c>
      <c r="AQ11" s="91" t="s">
        <v>348</v>
      </c>
      <c r="AR11" s="91" t="s">
        <v>349</v>
      </c>
      <c r="AS11" s="91" t="s">
        <v>350</v>
      </c>
      <c r="AT11" s="91" t="s">
        <v>346</v>
      </c>
      <c r="AU11" s="91" t="s">
        <v>347</v>
      </c>
      <c r="AV11" s="91" t="s">
        <v>348</v>
      </c>
      <c r="AW11" s="91" t="s">
        <v>349</v>
      </c>
      <c r="AX11" s="91" t="s">
        <v>350</v>
      </c>
      <c r="AY11" s="91" t="s">
        <v>346</v>
      </c>
      <c r="AZ11" s="91" t="s">
        <v>347</v>
      </c>
      <c r="BA11" s="91" t="s">
        <v>348</v>
      </c>
      <c r="BB11" s="91" t="s">
        <v>349</v>
      </c>
      <c r="BC11" s="91" t="s">
        <v>350</v>
      </c>
    </row>
    <row r="12" ht="24.9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>
        <f>'SECOND QUARTER CLASS RECORD'!R14</f>
        <v>0</v>
      </c>
      <c r="H12" s="41"/>
      <c r="I12" s="41"/>
      <c r="J12" s="41"/>
      <c r="K12" s="56">
        <f>'SECOND QUARTER CLASS RECORD'!AE14</f>
        <v>0</v>
      </c>
      <c r="L12" s="56"/>
      <c r="M12" s="56"/>
      <c r="N12" s="56"/>
      <c r="O12" s="57">
        <f>'SECOND QUARTER CLASS RECORD'!AI14</f>
        <v>0</v>
      </c>
      <c r="P12" s="57"/>
      <c r="Q12" s="57"/>
      <c r="R12" s="66"/>
      <c r="S12" s="67">
        <f>'SECOND QUARTER CLASS RECORD'!S14</f>
        <v>0</v>
      </c>
      <c r="T12" s="57"/>
      <c r="U12" s="57"/>
      <c r="V12" s="57"/>
      <c r="W12" s="68">
        <f>'SECOND QUARTER CLASS RECORD'!AF14</f>
        <v>0</v>
      </c>
      <c r="X12" s="68"/>
      <c r="Y12" s="68"/>
      <c r="Z12" s="68"/>
      <c r="AA12" s="57">
        <f>'SECOND QUARTER CLASS RECORD'!AJ14</f>
        <v>0</v>
      </c>
      <c r="AB12" s="57"/>
      <c r="AC12" s="57"/>
      <c r="AD12" s="66"/>
      <c r="AE12" s="76">
        <f>'SECOND QUARTER CLASS RECORD'!AK14</f>
        <v>0</v>
      </c>
      <c r="AF12" s="77" t="str">
        <f t="shared" ref="AF12:AH12" si="0">IF(AD12&gt;74.49,"Passed","Failed")</f>
        <v>Failed</v>
      </c>
      <c r="AG12" s="77" t="str">
        <f t="shared" si="0"/>
        <v>Failed</v>
      </c>
      <c r="AH12" s="87" t="str">
        <f t="shared" si="0"/>
        <v>Passed</v>
      </c>
      <c r="AI12" s="88">
        <f>'SECOND QUARTER CLASS RECORD'!AL14</f>
        <v>0</v>
      </c>
      <c r="AJ12" s="76">
        <f>'SECOND QUARTER CLASS RECORD'!AM14</f>
        <v>0</v>
      </c>
      <c r="AK12" s="87" t="str">
        <f>IF(AH12&gt;89.49,"Outstanding",IF(AH12&gt;84.49,"Very Satisfactory",IF(AH12&gt;79.49,"Satisfactory",IF(AH12&gt;74.49,"Fairly Satisfactory",IF(AH12&gt;59.49,"Did Not Meet Expectations",0)))))</f>
        <v>Outstanding</v>
      </c>
      <c r="AO12" s="2">
        <f>IF(AJ12="Outstanding",1,0)</f>
        <v>0</v>
      </c>
      <c r="AP12" s="2">
        <f>IF(AJ12="Very Satisfactory",1,0)</f>
        <v>0</v>
      </c>
      <c r="AQ12" s="2">
        <f>IF(AJ12="Satisfactory",1,0)</f>
        <v>0</v>
      </c>
      <c r="AR12" s="2">
        <f>IF(AJ12="Fairly Satisfactory",1,0)</f>
        <v>0</v>
      </c>
      <c r="AS12" s="2">
        <f>IF(AJ12="Did Not Meet Expectations",1,0)</f>
        <v>0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40">
        <f>'SECOND QUARTER CLASS RECORD'!R15</f>
        <v>0</v>
      </c>
      <c r="H13" s="41"/>
      <c r="I13" s="41"/>
      <c r="J13" s="41"/>
      <c r="K13" s="56">
        <f>'SECOND QUARTER CLASS RECORD'!AE15</f>
        <v>0</v>
      </c>
      <c r="L13" s="56"/>
      <c r="M13" s="56"/>
      <c r="N13" s="56"/>
      <c r="O13" s="57">
        <f>'SECOND QUARTER CLASS RECORD'!AI15</f>
        <v>0</v>
      </c>
      <c r="P13" s="57"/>
      <c r="Q13" s="57"/>
      <c r="R13" s="66"/>
      <c r="S13" s="67">
        <f>'SECOND QUARTER CLASS RECORD'!S15</f>
        <v>0</v>
      </c>
      <c r="T13" s="57"/>
      <c r="U13" s="57"/>
      <c r="V13" s="57"/>
      <c r="W13" s="68">
        <f>'SECOND QUARTER CLASS RECORD'!AF15</f>
        <v>0</v>
      </c>
      <c r="X13" s="68"/>
      <c r="Y13" s="68"/>
      <c r="Z13" s="68"/>
      <c r="AA13" s="57">
        <f>'SECOND QUARTER CLASS RECORD'!AJ15</f>
        <v>0</v>
      </c>
      <c r="AB13" s="57"/>
      <c r="AC13" s="57"/>
      <c r="AD13" s="66"/>
      <c r="AE13" s="78">
        <f>'SECOND QUARTER CLASS RECORD'!AK15</f>
        <v>0</v>
      </c>
      <c r="AF13" s="79" t="str">
        <f t="shared" ref="AF13" si="1">IF(AD13&gt;74.49,"Passed","Failed")</f>
        <v>Failed</v>
      </c>
      <c r="AG13" s="79" t="str">
        <f t="shared" ref="AG13" si="2">IF(AE13&gt;74.49,"Passed","Failed")</f>
        <v>Failed</v>
      </c>
      <c r="AH13" s="89" t="str">
        <f t="shared" ref="AH13" si="3">IF(AF13&gt;74.49,"Passed","Failed")</f>
        <v>Passed</v>
      </c>
      <c r="AI13" s="90">
        <f>'SECOND QUARTER CLASS RECORD'!AL15</f>
        <v>0</v>
      </c>
      <c r="AJ13" s="78">
        <f>'SECOND QUARTER CLASS RECORD'!AM15</f>
        <v>0</v>
      </c>
      <c r="AK13" s="89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>
        <f t="shared" ref="AO13:AO71" si="5">IF(AJ13="Outstanding",1,0)</f>
        <v>0</v>
      </c>
      <c r="AP13" s="2">
        <f t="shared" ref="AP13:AP71" si="6">IF(AJ13="Very Satisfactory",1,0)</f>
        <v>0</v>
      </c>
      <c r="AQ13" s="2">
        <f t="shared" ref="AQ13:AQ71" si="7">IF(AJ13="Satisfactory",1,0)</f>
        <v>0</v>
      </c>
      <c r="AR13" s="2">
        <f t="shared" ref="AR13:AR71" si="8">IF(AJ13="Fairly Satisfactory",1,0)</f>
        <v>0</v>
      </c>
      <c r="AS13" s="2">
        <f t="shared" ref="AS13:AS71" si="9">IF(AJ13="Did Not Meet Expectations",1,0)</f>
        <v>0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40">
        <f>'SECOND QUARTER CLASS RECORD'!R16</f>
        <v>0</v>
      </c>
      <c r="H14" s="41"/>
      <c r="I14" s="41"/>
      <c r="J14" s="41"/>
      <c r="K14" s="56">
        <f>'SECOND QUARTER CLASS RECORD'!AE16</f>
        <v>0</v>
      </c>
      <c r="L14" s="56"/>
      <c r="M14" s="56"/>
      <c r="N14" s="56"/>
      <c r="O14" s="57">
        <f>'SECOND QUARTER CLASS RECORD'!AI16</f>
        <v>0</v>
      </c>
      <c r="P14" s="57"/>
      <c r="Q14" s="57"/>
      <c r="R14" s="66"/>
      <c r="S14" s="67">
        <f>'SECOND QUARTER CLASS RECORD'!S16</f>
        <v>0</v>
      </c>
      <c r="T14" s="57"/>
      <c r="U14" s="57"/>
      <c r="V14" s="57"/>
      <c r="W14" s="68">
        <f>'SECOND QUARTER CLASS RECORD'!AF16</f>
        <v>0</v>
      </c>
      <c r="X14" s="68"/>
      <c r="Y14" s="68"/>
      <c r="Z14" s="68"/>
      <c r="AA14" s="57">
        <f>'SECOND QUARTER CLASS RECORD'!AJ16</f>
        <v>0</v>
      </c>
      <c r="AB14" s="57"/>
      <c r="AC14" s="57"/>
      <c r="AD14" s="66"/>
      <c r="AE14" s="78">
        <f>'SECOND QUARTER CLASS RECORD'!AK16</f>
        <v>0</v>
      </c>
      <c r="AF14" s="79" t="str">
        <f t="shared" ref="AF14:AF71" si="10">IF(AD14&gt;74.49,"Passed","Failed")</f>
        <v>Failed</v>
      </c>
      <c r="AG14" s="79" t="str">
        <f t="shared" ref="AG14:AG71" si="11">IF(AE14&gt;74.49,"Passed","Failed")</f>
        <v>Failed</v>
      </c>
      <c r="AH14" s="89" t="str">
        <f t="shared" ref="AH14:AH71" si="12">IF(AF14&gt;74.49,"Passed","Failed")</f>
        <v>Passed</v>
      </c>
      <c r="AI14" s="90">
        <f>'SECOND QUARTER CLASS RECORD'!AL16</f>
        <v>0</v>
      </c>
      <c r="AJ14" s="78">
        <f>'SECOND QUARTER CLASS RECORD'!AM16</f>
        <v>0</v>
      </c>
      <c r="AK14" s="89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>
        <f t="shared" si="5"/>
        <v>0</v>
      </c>
      <c r="AP14" s="2">
        <f t="shared" si="6"/>
        <v>0</v>
      </c>
      <c r="AQ14" s="2">
        <f t="shared" si="7"/>
        <v>0</v>
      </c>
      <c r="AR14" s="2">
        <f t="shared" si="8"/>
        <v>0</v>
      </c>
      <c r="AS14" s="2">
        <f t="shared" si="9"/>
        <v>0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40">
        <f>'SECOND QUARTER CLASS RECORD'!R17</f>
        <v>0</v>
      </c>
      <c r="H15" s="41"/>
      <c r="I15" s="41"/>
      <c r="J15" s="41"/>
      <c r="K15" s="56">
        <f>'SECOND QUARTER CLASS RECORD'!AE17</f>
        <v>0</v>
      </c>
      <c r="L15" s="56"/>
      <c r="M15" s="56"/>
      <c r="N15" s="56"/>
      <c r="O15" s="57">
        <f>'SECOND QUARTER CLASS RECORD'!AI17</f>
        <v>0</v>
      </c>
      <c r="P15" s="57"/>
      <c r="Q15" s="57"/>
      <c r="R15" s="66"/>
      <c r="S15" s="67">
        <f>'SECOND QUARTER CLASS RECORD'!S17</f>
        <v>0</v>
      </c>
      <c r="T15" s="57"/>
      <c r="U15" s="57"/>
      <c r="V15" s="57"/>
      <c r="W15" s="68">
        <f>'SECOND QUARTER CLASS RECORD'!AF17</f>
        <v>0</v>
      </c>
      <c r="X15" s="68"/>
      <c r="Y15" s="68"/>
      <c r="Z15" s="68"/>
      <c r="AA15" s="57">
        <f>'SECOND QUARTER CLASS RECORD'!AJ17</f>
        <v>0</v>
      </c>
      <c r="AB15" s="57"/>
      <c r="AC15" s="57"/>
      <c r="AD15" s="66"/>
      <c r="AE15" s="78">
        <f>'SECOND QUARTER CLASS RECORD'!AK17</f>
        <v>0</v>
      </c>
      <c r="AF15" s="79" t="str">
        <f t="shared" si="10"/>
        <v>Failed</v>
      </c>
      <c r="AG15" s="79" t="str">
        <f t="shared" si="11"/>
        <v>Failed</v>
      </c>
      <c r="AH15" s="89" t="str">
        <f t="shared" si="12"/>
        <v>Passed</v>
      </c>
      <c r="AI15" s="90">
        <f>'SECOND QUARTER CLASS RECORD'!AL17</f>
        <v>0</v>
      </c>
      <c r="AJ15" s="78">
        <f>'SECOND QUARTER CLASS RECORD'!AM17</f>
        <v>0</v>
      </c>
      <c r="AK15" s="89" t="str">
        <f t="shared" si="13"/>
        <v>Outstanding</v>
      </c>
      <c r="AL15"/>
      <c r="AM15"/>
      <c r="AN15"/>
      <c r="AO15" s="2">
        <f t="shared" si="5"/>
        <v>0</v>
      </c>
      <c r="AP15" s="2">
        <f t="shared" si="6"/>
        <v>0</v>
      </c>
      <c r="AQ15" s="2">
        <f t="shared" si="7"/>
        <v>0</v>
      </c>
      <c r="AR15" s="2">
        <f t="shared" si="8"/>
        <v>0</v>
      </c>
      <c r="AS15" s="2">
        <f t="shared" si="9"/>
        <v>0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40">
        <f>'SECOND QUARTER CLASS RECORD'!R18</f>
        <v>0</v>
      </c>
      <c r="H16" s="41"/>
      <c r="I16" s="41"/>
      <c r="J16" s="41"/>
      <c r="K16" s="56">
        <f>'SECOND QUARTER CLASS RECORD'!AE18</f>
        <v>0</v>
      </c>
      <c r="L16" s="56"/>
      <c r="M16" s="56"/>
      <c r="N16" s="56"/>
      <c r="O16" s="57">
        <f>'SECOND QUARTER CLASS RECORD'!AI18</f>
        <v>0</v>
      </c>
      <c r="P16" s="57"/>
      <c r="Q16" s="57"/>
      <c r="R16" s="66"/>
      <c r="S16" s="67">
        <f>'SECOND QUARTER CLASS RECORD'!S18</f>
        <v>0</v>
      </c>
      <c r="T16" s="57"/>
      <c r="U16" s="57"/>
      <c r="V16" s="57"/>
      <c r="W16" s="68">
        <f>'SECOND QUARTER CLASS RECORD'!AF18</f>
        <v>0</v>
      </c>
      <c r="X16" s="68"/>
      <c r="Y16" s="68"/>
      <c r="Z16" s="68"/>
      <c r="AA16" s="57">
        <f>'SECOND QUARTER CLASS RECORD'!AJ18</f>
        <v>0</v>
      </c>
      <c r="AB16" s="57"/>
      <c r="AC16" s="57"/>
      <c r="AD16" s="66"/>
      <c r="AE16" s="78">
        <f>'SECOND QUARTER CLASS RECORD'!AK18</f>
        <v>0</v>
      </c>
      <c r="AF16" s="79" t="str">
        <f t="shared" si="10"/>
        <v>Failed</v>
      </c>
      <c r="AG16" s="79" t="str">
        <f t="shared" si="11"/>
        <v>Failed</v>
      </c>
      <c r="AH16" s="89" t="str">
        <f t="shared" si="12"/>
        <v>Passed</v>
      </c>
      <c r="AI16" s="90">
        <f>'SECOND QUARTER CLASS RECORD'!AL18</f>
        <v>0</v>
      </c>
      <c r="AJ16" s="78">
        <f>'SECOND QUARTER CLASS RECORD'!AM18</f>
        <v>0</v>
      </c>
      <c r="AK16" s="89" t="str">
        <f t="shared" si="13"/>
        <v>Outstanding</v>
      </c>
      <c r="AL16"/>
      <c r="AM16"/>
      <c r="AN16"/>
    </row>
    <row r="17" s="2" customFormat="1" ht="24.9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40">
        <f>'SECOND QUARTER CLASS RECORD'!R19</f>
        <v>0</v>
      </c>
      <c r="H17" s="41"/>
      <c r="I17" s="41"/>
      <c r="J17" s="41"/>
      <c r="K17" s="56">
        <f>'SECOND QUARTER CLASS RECORD'!AE19</f>
        <v>0</v>
      </c>
      <c r="L17" s="56"/>
      <c r="M17" s="56"/>
      <c r="N17" s="56"/>
      <c r="O17" s="57">
        <f>'SECOND QUARTER CLASS RECORD'!AI19</f>
        <v>0</v>
      </c>
      <c r="P17" s="57"/>
      <c r="Q17" s="57"/>
      <c r="R17" s="66"/>
      <c r="S17" s="67">
        <f>'SECOND QUARTER CLASS RECORD'!S19</f>
        <v>0</v>
      </c>
      <c r="T17" s="57"/>
      <c r="U17" s="57"/>
      <c r="V17" s="57"/>
      <c r="W17" s="68">
        <f>'SECOND QUARTER CLASS RECORD'!AF19</f>
        <v>0</v>
      </c>
      <c r="X17" s="68"/>
      <c r="Y17" s="68"/>
      <c r="Z17" s="68"/>
      <c r="AA17" s="57">
        <f>'SECOND QUARTER CLASS RECORD'!AJ19</f>
        <v>0</v>
      </c>
      <c r="AB17" s="57"/>
      <c r="AC17" s="57"/>
      <c r="AD17" s="66"/>
      <c r="AE17" s="78">
        <f>'SECOND QUARTER CLASS RECORD'!AK19</f>
        <v>0</v>
      </c>
      <c r="AF17" s="79" t="str">
        <f t="shared" si="10"/>
        <v>Failed</v>
      </c>
      <c r="AG17" s="79" t="str">
        <f t="shared" si="11"/>
        <v>Failed</v>
      </c>
      <c r="AH17" s="89" t="str">
        <f t="shared" si="12"/>
        <v>Passed</v>
      </c>
      <c r="AI17" s="90">
        <f>'SECOND QUARTER CLASS RECORD'!AL19</f>
        <v>0</v>
      </c>
      <c r="AJ17" s="78">
        <f>'SECOND QUARTER CLASS RECORD'!AM19</f>
        <v>0</v>
      </c>
      <c r="AK17" s="89" t="str">
        <f t="shared" si="13"/>
        <v>Outstanding</v>
      </c>
      <c r="AL17"/>
      <c r="AM17"/>
      <c r="AN17"/>
    </row>
    <row r="18" s="2" customFormat="1" ht="24.9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40">
        <f>'SECOND QUARTER CLASS RECORD'!R20</f>
        <v>0</v>
      </c>
      <c r="H18" s="41"/>
      <c r="I18" s="41"/>
      <c r="J18" s="41"/>
      <c r="K18" s="56">
        <f>'SECOND QUARTER CLASS RECORD'!AE20</f>
        <v>0</v>
      </c>
      <c r="L18" s="56"/>
      <c r="M18" s="56"/>
      <c r="N18" s="56"/>
      <c r="O18" s="57">
        <f>'SECOND QUARTER CLASS RECORD'!AI20</f>
        <v>0</v>
      </c>
      <c r="P18" s="57"/>
      <c r="Q18" s="57"/>
      <c r="R18" s="66"/>
      <c r="S18" s="67">
        <f>'SECOND QUARTER CLASS RECORD'!S20</f>
        <v>0</v>
      </c>
      <c r="T18" s="57"/>
      <c r="U18" s="57"/>
      <c r="V18" s="57"/>
      <c r="W18" s="68">
        <f>'SECOND QUARTER CLASS RECORD'!AF20</f>
        <v>0</v>
      </c>
      <c r="X18" s="68"/>
      <c r="Y18" s="68"/>
      <c r="Z18" s="68"/>
      <c r="AA18" s="57">
        <f>'SECOND QUARTER CLASS RECORD'!AJ20</f>
        <v>0</v>
      </c>
      <c r="AB18" s="57"/>
      <c r="AC18" s="57"/>
      <c r="AD18" s="66"/>
      <c r="AE18" s="78">
        <f>'SECOND QUARTER CLASS RECORD'!AK20</f>
        <v>0</v>
      </c>
      <c r="AF18" s="79" t="str">
        <f t="shared" si="10"/>
        <v>Failed</v>
      </c>
      <c r="AG18" s="79" t="str">
        <f t="shared" si="11"/>
        <v>Failed</v>
      </c>
      <c r="AH18" s="89" t="str">
        <f t="shared" si="12"/>
        <v>Passed</v>
      </c>
      <c r="AI18" s="90">
        <f>'SECOND QUARTER CLASS RECORD'!AL20</f>
        <v>0</v>
      </c>
      <c r="AJ18" s="78">
        <f>'SECOND QUARTER CLASS RECORD'!AM20</f>
        <v>0</v>
      </c>
      <c r="AK18" s="89" t="str">
        <f t="shared" si="13"/>
        <v>Outstanding</v>
      </c>
      <c r="AL18"/>
      <c r="AM18"/>
      <c r="AN18"/>
    </row>
    <row r="19" s="2" customFormat="1" ht="24.9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40">
        <f>'SECOND QUARTER CLASS RECORD'!R21</f>
        <v>0</v>
      </c>
      <c r="H19" s="41"/>
      <c r="I19" s="41"/>
      <c r="J19" s="41"/>
      <c r="K19" s="56">
        <f>'SECOND QUARTER CLASS RECORD'!AE21</f>
        <v>0</v>
      </c>
      <c r="L19" s="56"/>
      <c r="M19" s="56"/>
      <c r="N19" s="56"/>
      <c r="O19" s="57">
        <f>'SECOND QUARTER CLASS RECORD'!AI21</f>
        <v>0</v>
      </c>
      <c r="P19" s="57"/>
      <c r="Q19" s="57"/>
      <c r="R19" s="66"/>
      <c r="S19" s="67">
        <f>'SECOND QUARTER CLASS RECORD'!S21</f>
        <v>0</v>
      </c>
      <c r="T19" s="57"/>
      <c r="U19" s="57"/>
      <c r="V19" s="57"/>
      <c r="W19" s="68">
        <f>'SECOND QUARTER CLASS RECORD'!AF21</f>
        <v>0</v>
      </c>
      <c r="X19" s="68"/>
      <c r="Y19" s="68"/>
      <c r="Z19" s="68"/>
      <c r="AA19" s="57">
        <f>'SECOND QUARTER CLASS RECORD'!AJ21</f>
        <v>0</v>
      </c>
      <c r="AB19" s="57"/>
      <c r="AC19" s="57"/>
      <c r="AD19" s="66"/>
      <c r="AE19" s="78">
        <f>'SECOND QUARTER CLASS RECORD'!AK21</f>
        <v>0</v>
      </c>
      <c r="AF19" s="79" t="str">
        <f t="shared" si="10"/>
        <v>Failed</v>
      </c>
      <c r="AG19" s="79" t="str">
        <f t="shared" si="11"/>
        <v>Failed</v>
      </c>
      <c r="AH19" s="89" t="str">
        <f t="shared" si="12"/>
        <v>Passed</v>
      </c>
      <c r="AI19" s="90">
        <f>'SECOND QUARTER CLASS RECORD'!AL21</f>
        <v>0</v>
      </c>
      <c r="AJ19" s="78">
        <f>'SECOND QUARTER CLASS RECORD'!AM21</f>
        <v>0</v>
      </c>
      <c r="AK19" s="89" t="str">
        <f t="shared" si="13"/>
        <v>Outstanding</v>
      </c>
      <c r="AL19"/>
      <c r="AM19"/>
      <c r="AN19"/>
    </row>
    <row r="20" s="2" customFormat="1" ht="24.9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40">
        <f>'SECOND QUARTER CLASS RECORD'!R22</f>
        <v>0</v>
      </c>
      <c r="H20" s="41"/>
      <c r="I20" s="41"/>
      <c r="J20" s="41"/>
      <c r="K20" s="56">
        <f>'SECOND QUARTER CLASS RECORD'!AE22</f>
        <v>0</v>
      </c>
      <c r="L20" s="56"/>
      <c r="M20" s="56"/>
      <c r="N20" s="56"/>
      <c r="O20" s="57">
        <f>'SECOND QUARTER CLASS RECORD'!AI22</f>
        <v>0</v>
      </c>
      <c r="P20" s="57"/>
      <c r="Q20" s="57"/>
      <c r="R20" s="66"/>
      <c r="S20" s="67">
        <f>'SECOND QUARTER CLASS RECORD'!S22</f>
        <v>0</v>
      </c>
      <c r="T20" s="57"/>
      <c r="U20" s="57"/>
      <c r="V20" s="57"/>
      <c r="W20" s="68">
        <f>'SECOND QUARTER CLASS RECORD'!AF22</f>
        <v>0</v>
      </c>
      <c r="X20" s="68"/>
      <c r="Y20" s="68"/>
      <c r="Z20" s="68"/>
      <c r="AA20" s="57">
        <f>'SECOND QUARTER CLASS RECORD'!AJ22</f>
        <v>0</v>
      </c>
      <c r="AB20" s="57"/>
      <c r="AC20" s="57"/>
      <c r="AD20" s="66"/>
      <c r="AE20" s="78">
        <f>'SECOND QUARTER CLASS RECORD'!AK22</f>
        <v>0</v>
      </c>
      <c r="AF20" s="79" t="str">
        <f t="shared" si="10"/>
        <v>Failed</v>
      </c>
      <c r="AG20" s="79" t="str">
        <f t="shared" si="11"/>
        <v>Failed</v>
      </c>
      <c r="AH20" s="89" t="str">
        <f t="shared" si="12"/>
        <v>Passed</v>
      </c>
      <c r="AI20" s="90">
        <f>'SECOND QUARTER CLASS RECORD'!AL22</f>
        <v>0</v>
      </c>
      <c r="AJ20" s="78">
        <f>'SECOND QUARTER CLASS RECORD'!AM22</f>
        <v>0</v>
      </c>
      <c r="AK20" s="89" t="str">
        <f t="shared" si="13"/>
        <v>Outstanding</v>
      </c>
      <c r="AL20"/>
      <c r="AM20"/>
      <c r="AN20"/>
    </row>
    <row r="21" s="2" customFormat="1" ht="24.9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40">
        <f>'SECOND QUARTER CLASS RECORD'!R23</f>
        <v>0</v>
      </c>
      <c r="H21" s="41"/>
      <c r="I21" s="41"/>
      <c r="J21" s="41"/>
      <c r="K21" s="56">
        <f>'SECOND QUARTER CLASS RECORD'!AE23</f>
        <v>0</v>
      </c>
      <c r="L21" s="56"/>
      <c r="M21" s="56"/>
      <c r="N21" s="56"/>
      <c r="O21" s="57">
        <f>'SECOND QUARTER CLASS RECORD'!AI23</f>
        <v>0</v>
      </c>
      <c r="P21" s="57"/>
      <c r="Q21" s="57"/>
      <c r="R21" s="66"/>
      <c r="S21" s="67">
        <f>'SECOND QUARTER CLASS RECORD'!S23</f>
        <v>0</v>
      </c>
      <c r="T21" s="57"/>
      <c r="U21" s="57"/>
      <c r="V21" s="57"/>
      <c r="W21" s="68">
        <f>'SECOND QUARTER CLASS RECORD'!AF23</f>
        <v>0</v>
      </c>
      <c r="X21" s="68"/>
      <c r="Y21" s="68"/>
      <c r="Z21" s="68"/>
      <c r="AA21" s="57">
        <f>'SECOND QUARTER CLASS RECORD'!AJ23</f>
        <v>0</v>
      </c>
      <c r="AB21" s="57"/>
      <c r="AC21" s="57"/>
      <c r="AD21" s="66"/>
      <c r="AE21" s="78">
        <f>'SECOND QUARTER CLASS RECORD'!AK23</f>
        <v>0</v>
      </c>
      <c r="AF21" s="79" t="str">
        <f t="shared" si="10"/>
        <v>Failed</v>
      </c>
      <c r="AG21" s="79" t="str">
        <f t="shared" si="11"/>
        <v>Failed</v>
      </c>
      <c r="AH21" s="89" t="str">
        <f t="shared" si="12"/>
        <v>Passed</v>
      </c>
      <c r="AI21" s="90">
        <f>'SECOND QUARTER CLASS RECORD'!AL23</f>
        <v>0</v>
      </c>
      <c r="AJ21" s="78">
        <f>'SECOND QUARTER CLASS RECORD'!AM23</f>
        <v>0</v>
      </c>
      <c r="AK21" s="89" t="str">
        <f t="shared" si="13"/>
        <v>Outstanding</v>
      </c>
      <c r="AL21"/>
      <c r="AM21"/>
      <c r="AN21"/>
    </row>
    <row r="22" s="2" customFormat="1" ht="24.9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40">
        <f>'SECOND QUARTER CLASS RECORD'!R24</f>
        <v>0</v>
      </c>
      <c r="H22" s="41"/>
      <c r="I22" s="41"/>
      <c r="J22" s="41"/>
      <c r="K22" s="56">
        <f>'SECOND QUARTER CLASS RECORD'!AE24</f>
        <v>0</v>
      </c>
      <c r="L22" s="56"/>
      <c r="M22" s="56"/>
      <c r="N22" s="56"/>
      <c r="O22" s="57">
        <f>'SECOND QUARTER CLASS RECORD'!AI24</f>
        <v>0</v>
      </c>
      <c r="P22" s="57"/>
      <c r="Q22" s="57"/>
      <c r="R22" s="66"/>
      <c r="S22" s="67">
        <f>'SECOND QUARTER CLASS RECORD'!S24</f>
        <v>0</v>
      </c>
      <c r="T22" s="57"/>
      <c r="U22" s="57"/>
      <c r="V22" s="57"/>
      <c r="W22" s="68">
        <f>'SECOND QUARTER CLASS RECORD'!AF24</f>
        <v>0</v>
      </c>
      <c r="X22" s="68"/>
      <c r="Y22" s="68"/>
      <c r="Z22" s="68"/>
      <c r="AA22" s="57">
        <f>'SECOND QUARTER CLASS RECORD'!AJ24</f>
        <v>0</v>
      </c>
      <c r="AB22" s="57"/>
      <c r="AC22" s="57"/>
      <c r="AD22" s="66"/>
      <c r="AE22" s="78">
        <f>'SECOND QUARTER CLASS RECORD'!AK24</f>
        <v>0</v>
      </c>
      <c r="AF22" s="79" t="str">
        <f t="shared" si="10"/>
        <v>Failed</v>
      </c>
      <c r="AG22" s="79" t="str">
        <f t="shared" si="11"/>
        <v>Failed</v>
      </c>
      <c r="AH22" s="89" t="str">
        <f t="shared" si="12"/>
        <v>Passed</v>
      </c>
      <c r="AI22" s="90">
        <f>'SECOND QUARTER CLASS RECORD'!AL24</f>
        <v>0</v>
      </c>
      <c r="AJ22" s="78">
        <f>'SECOND QUARTER CLASS RECORD'!AM24</f>
        <v>0</v>
      </c>
      <c r="AK22" s="89" t="str">
        <f t="shared" si="13"/>
        <v>Outstanding</v>
      </c>
      <c r="AL22"/>
      <c r="AM22"/>
      <c r="AN22"/>
    </row>
    <row r="23" s="2" customFormat="1" ht="24.9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40">
        <f>'SECOND QUARTER CLASS RECORD'!R25</f>
        <v>0</v>
      </c>
      <c r="H23" s="41"/>
      <c r="I23" s="41"/>
      <c r="J23" s="41"/>
      <c r="K23" s="56">
        <f>'SECOND QUARTER CLASS RECORD'!AE25</f>
        <v>0</v>
      </c>
      <c r="L23" s="56"/>
      <c r="M23" s="56"/>
      <c r="N23" s="56"/>
      <c r="O23" s="57">
        <f>'SECOND QUARTER CLASS RECORD'!AI25</f>
        <v>0</v>
      </c>
      <c r="P23" s="57"/>
      <c r="Q23" s="57"/>
      <c r="R23" s="66"/>
      <c r="S23" s="67">
        <f>'SECOND QUARTER CLASS RECORD'!S25</f>
        <v>0</v>
      </c>
      <c r="T23" s="57"/>
      <c r="U23" s="57"/>
      <c r="V23" s="57"/>
      <c r="W23" s="68">
        <f>'SECOND QUARTER CLASS RECORD'!AF25</f>
        <v>0</v>
      </c>
      <c r="X23" s="68"/>
      <c r="Y23" s="68"/>
      <c r="Z23" s="68"/>
      <c r="AA23" s="57">
        <f>'SECOND QUARTER CLASS RECORD'!AJ25</f>
        <v>0</v>
      </c>
      <c r="AB23" s="57"/>
      <c r="AC23" s="57"/>
      <c r="AD23" s="66"/>
      <c r="AE23" s="78">
        <f>'SECOND QUARTER CLASS RECORD'!AK25</f>
        <v>0</v>
      </c>
      <c r="AF23" s="79" t="str">
        <f t="shared" si="10"/>
        <v>Failed</v>
      </c>
      <c r="AG23" s="79" t="str">
        <f t="shared" si="11"/>
        <v>Failed</v>
      </c>
      <c r="AH23" s="89" t="str">
        <f t="shared" si="12"/>
        <v>Passed</v>
      </c>
      <c r="AI23" s="90">
        <f>'SECOND QUARTER CLASS RECORD'!AL25</f>
        <v>0</v>
      </c>
      <c r="AJ23" s="78">
        <f>'SECOND QUARTER CLASS RECORD'!AM25</f>
        <v>0</v>
      </c>
      <c r="AK23" s="89" t="str">
        <f t="shared" si="13"/>
        <v>Outstanding</v>
      </c>
      <c r="AL23"/>
      <c r="AM23"/>
      <c r="AN23"/>
    </row>
    <row r="24" s="2" customFormat="1" ht="24.9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40">
        <f>'SECOND QUARTER CLASS RECORD'!R26</f>
        <v>0</v>
      </c>
      <c r="H24" s="41"/>
      <c r="I24" s="41"/>
      <c r="J24" s="41"/>
      <c r="K24" s="56">
        <f>'SECOND QUARTER CLASS RECORD'!AE26</f>
        <v>0</v>
      </c>
      <c r="L24" s="56"/>
      <c r="M24" s="56"/>
      <c r="N24" s="56"/>
      <c r="O24" s="57">
        <f>'SECOND QUARTER CLASS RECORD'!AI26</f>
        <v>0</v>
      </c>
      <c r="P24" s="57"/>
      <c r="Q24" s="57"/>
      <c r="R24" s="66"/>
      <c r="S24" s="67">
        <f>'SECOND QUARTER CLASS RECORD'!S26</f>
        <v>0</v>
      </c>
      <c r="T24" s="57"/>
      <c r="U24" s="57"/>
      <c r="V24" s="57"/>
      <c r="W24" s="68">
        <f>'SECOND QUARTER CLASS RECORD'!AF26</f>
        <v>0</v>
      </c>
      <c r="X24" s="68"/>
      <c r="Y24" s="68"/>
      <c r="Z24" s="68"/>
      <c r="AA24" s="57">
        <f>'SECOND QUARTER CLASS RECORD'!AJ26</f>
        <v>0</v>
      </c>
      <c r="AB24" s="57"/>
      <c r="AC24" s="57"/>
      <c r="AD24" s="66"/>
      <c r="AE24" s="78">
        <f>'SECOND QUARTER CLASS RECORD'!AK26</f>
        <v>0</v>
      </c>
      <c r="AF24" s="79" t="str">
        <f t="shared" si="10"/>
        <v>Failed</v>
      </c>
      <c r="AG24" s="79" t="str">
        <f t="shared" si="11"/>
        <v>Failed</v>
      </c>
      <c r="AH24" s="89" t="str">
        <f t="shared" si="12"/>
        <v>Passed</v>
      </c>
      <c r="AI24" s="90">
        <f>'SECOND QUARTER CLASS RECORD'!AL26</f>
        <v>0</v>
      </c>
      <c r="AJ24" s="78">
        <f>'SECOND QUARTER CLASS RECORD'!AM26</f>
        <v>0</v>
      </c>
      <c r="AK24" s="89" t="str">
        <f t="shared" si="13"/>
        <v>Outstanding</v>
      </c>
      <c r="AL24"/>
      <c r="AM24"/>
      <c r="AN24"/>
    </row>
    <row r="25" s="2" customFormat="1" ht="24.9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40">
        <f>'SECOND QUARTER CLASS RECORD'!R27</f>
        <v>0</v>
      </c>
      <c r="H25" s="41"/>
      <c r="I25" s="41"/>
      <c r="J25" s="41"/>
      <c r="K25" s="56">
        <f>'SECOND QUARTER CLASS RECORD'!AE27</f>
        <v>0</v>
      </c>
      <c r="L25" s="56"/>
      <c r="M25" s="56"/>
      <c r="N25" s="56"/>
      <c r="O25" s="57">
        <f>'SECOND QUARTER CLASS RECORD'!AI27</f>
        <v>0</v>
      </c>
      <c r="P25" s="57"/>
      <c r="Q25" s="57"/>
      <c r="R25" s="66"/>
      <c r="S25" s="67">
        <f>'SECOND QUARTER CLASS RECORD'!S27</f>
        <v>0</v>
      </c>
      <c r="T25" s="57"/>
      <c r="U25" s="57"/>
      <c r="V25" s="57"/>
      <c r="W25" s="68">
        <f>'SECOND QUARTER CLASS RECORD'!AF27</f>
        <v>0</v>
      </c>
      <c r="X25" s="68"/>
      <c r="Y25" s="68"/>
      <c r="Z25" s="68"/>
      <c r="AA25" s="57">
        <f>'SECOND QUARTER CLASS RECORD'!AJ27</f>
        <v>0</v>
      </c>
      <c r="AB25" s="57"/>
      <c r="AC25" s="57"/>
      <c r="AD25" s="66"/>
      <c r="AE25" s="78">
        <f>'SECOND QUARTER CLASS RECORD'!AK27</f>
        <v>0</v>
      </c>
      <c r="AF25" s="79" t="str">
        <f t="shared" si="10"/>
        <v>Failed</v>
      </c>
      <c r="AG25" s="79" t="str">
        <f t="shared" si="11"/>
        <v>Failed</v>
      </c>
      <c r="AH25" s="89" t="str">
        <f t="shared" si="12"/>
        <v>Passed</v>
      </c>
      <c r="AI25" s="90">
        <f>'SECOND QUARTER CLASS RECORD'!AL27</f>
        <v>0</v>
      </c>
      <c r="AJ25" s="78">
        <f>'SECOND QUARTER CLASS RECORD'!AM27</f>
        <v>0</v>
      </c>
      <c r="AK25" s="89" t="str">
        <f t="shared" si="13"/>
        <v>Outstanding</v>
      </c>
      <c r="AL25"/>
      <c r="AM25"/>
      <c r="AN25"/>
    </row>
    <row r="26" s="2" customFormat="1" ht="24.9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40">
        <f>'SECOND QUARTER CLASS RECORD'!R28</f>
        <v>0</v>
      </c>
      <c r="H26" s="41"/>
      <c r="I26" s="41"/>
      <c r="J26" s="41"/>
      <c r="K26" s="56">
        <f>'SECOND QUARTER CLASS RECORD'!AE28</f>
        <v>0</v>
      </c>
      <c r="L26" s="56"/>
      <c r="M26" s="56"/>
      <c r="N26" s="56"/>
      <c r="O26" s="57">
        <f>'SECOND QUARTER CLASS RECORD'!AI28</f>
        <v>0</v>
      </c>
      <c r="P26" s="57"/>
      <c r="Q26" s="57"/>
      <c r="R26" s="66"/>
      <c r="S26" s="67">
        <f>'SECOND QUARTER CLASS RECORD'!S28</f>
        <v>0</v>
      </c>
      <c r="T26" s="57"/>
      <c r="U26" s="57"/>
      <c r="V26" s="57"/>
      <c r="W26" s="68">
        <f>'SECOND QUARTER CLASS RECORD'!AF28</f>
        <v>0</v>
      </c>
      <c r="X26" s="68"/>
      <c r="Y26" s="68"/>
      <c r="Z26" s="68"/>
      <c r="AA26" s="57">
        <f>'SECOND QUARTER CLASS RECORD'!AJ28</f>
        <v>0</v>
      </c>
      <c r="AB26" s="57"/>
      <c r="AC26" s="57"/>
      <c r="AD26" s="66"/>
      <c r="AE26" s="78">
        <f>'SECOND QUARTER CLASS RECORD'!AK28</f>
        <v>0</v>
      </c>
      <c r="AF26" s="79" t="str">
        <f t="shared" si="10"/>
        <v>Failed</v>
      </c>
      <c r="AG26" s="79" t="str">
        <f t="shared" si="11"/>
        <v>Failed</v>
      </c>
      <c r="AH26" s="89" t="str">
        <f t="shared" si="12"/>
        <v>Passed</v>
      </c>
      <c r="AI26" s="90">
        <f>'SECOND QUARTER CLASS RECORD'!AL28</f>
        <v>0</v>
      </c>
      <c r="AJ26" s="78">
        <f>'SECOND QUARTER CLASS RECORD'!AM28</f>
        <v>0</v>
      </c>
      <c r="AK26" s="89" t="str">
        <f t="shared" si="13"/>
        <v>Outstanding</v>
      </c>
      <c r="AL26"/>
      <c r="AM26"/>
      <c r="AN26"/>
      <c r="AO26" s="2">
        <f t="shared" si="5"/>
        <v>0</v>
      </c>
      <c r="AP26" s="2">
        <f t="shared" si="6"/>
        <v>0</v>
      </c>
      <c r="AQ26" s="2">
        <f t="shared" si="7"/>
        <v>0</v>
      </c>
      <c r="AR26" s="2">
        <f t="shared" si="8"/>
        <v>0</v>
      </c>
      <c r="AS26" s="2">
        <f t="shared" si="9"/>
        <v>0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40">
        <f>'SECOND QUARTER CLASS RECORD'!R29</f>
        <v>0</v>
      </c>
      <c r="H27" s="41"/>
      <c r="I27" s="41"/>
      <c r="J27" s="41"/>
      <c r="K27" s="56">
        <f>'SECOND QUARTER CLASS RECORD'!AE29</f>
        <v>0</v>
      </c>
      <c r="L27" s="56"/>
      <c r="M27" s="56"/>
      <c r="N27" s="56"/>
      <c r="O27" s="57">
        <f>'SECOND QUARTER CLASS RECORD'!AI29</f>
        <v>0</v>
      </c>
      <c r="P27" s="57"/>
      <c r="Q27" s="57"/>
      <c r="R27" s="66"/>
      <c r="S27" s="67">
        <f>'SECOND QUARTER CLASS RECORD'!S29</f>
        <v>0</v>
      </c>
      <c r="T27" s="57"/>
      <c r="U27" s="57"/>
      <c r="V27" s="57"/>
      <c r="W27" s="68">
        <f>'SECOND QUARTER CLASS RECORD'!AF29</f>
        <v>0</v>
      </c>
      <c r="X27" s="68"/>
      <c r="Y27" s="68"/>
      <c r="Z27" s="68"/>
      <c r="AA27" s="57">
        <f>'SECOND QUARTER CLASS RECORD'!AJ29</f>
        <v>0</v>
      </c>
      <c r="AB27" s="57"/>
      <c r="AC27" s="57"/>
      <c r="AD27" s="66"/>
      <c r="AE27" s="78">
        <f>'SECOND QUARTER CLASS RECORD'!AK29</f>
        <v>0</v>
      </c>
      <c r="AF27" s="79" t="str">
        <f t="shared" si="10"/>
        <v>Failed</v>
      </c>
      <c r="AG27" s="79" t="str">
        <f t="shared" si="11"/>
        <v>Failed</v>
      </c>
      <c r="AH27" s="89" t="str">
        <f t="shared" si="12"/>
        <v>Passed</v>
      </c>
      <c r="AI27" s="90">
        <f>'SECOND QUARTER CLASS RECORD'!AL29</f>
        <v>0</v>
      </c>
      <c r="AJ27" s="78">
        <f>'SECOND QUARTER CLASS RECORD'!AM29</f>
        <v>0</v>
      </c>
      <c r="AK27" s="89" t="str">
        <f t="shared" si="13"/>
        <v>Outstanding</v>
      </c>
      <c r="AL27"/>
      <c r="AM27"/>
      <c r="AN27"/>
      <c r="AO27" s="2">
        <f t="shared" si="5"/>
        <v>0</v>
      </c>
      <c r="AP27" s="2">
        <f t="shared" si="6"/>
        <v>0</v>
      </c>
      <c r="AQ27" s="2">
        <f t="shared" si="7"/>
        <v>0</v>
      </c>
      <c r="AR27" s="2">
        <f t="shared" si="8"/>
        <v>0</v>
      </c>
      <c r="AS27" s="2">
        <f t="shared" si="9"/>
        <v>0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40">
        <f>'SECOND QUARTER CLASS RECORD'!R30</f>
        <v>0</v>
      </c>
      <c r="H28" s="41"/>
      <c r="I28" s="41"/>
      <c r="J28" s="41"/>
      <c r="K28" s="56">
        <f>'SECOND QUARTER CLASS RECORD'!AE30</f>
        <v>0</v>
      </c>
      <c r="L28" s="56"/>
      <c r="M28" s="56"/>
      <c r="N28" s="56"/>
      <c r="O28" s="57">
        <f>'SECOND QUARTER CLASS RECORD'!AI30</f>
        <v>0</v>
      </c>
      <c r="P28" s="57"/>
      <c r="Q28" s="57"/>
      <c r="R28" s="66"/>
      <c r="S28" s="67">
        <f>'SECOND QUARTER CLASS RECORD'!S30</f>
        <v>0</v>
      </c>
      <c r="T28" s="57"/>
      <c r="U28" s="57"/>
      <c r="V28" s="57"/>
      <c r="W28" s="68">
        <f>'SECOND QUARTER CLASS RECORD'!AF30</f>
        <v>0</v>
      </c>
      <c r="X28" s="68"/>
      <c r="Y28" s="68"/>
      <c r="Z28" s="68"/>
      <c r="AA28" s="57">
        <f>'SECOND QUARTER CLASS RECORD'!AJ30</f>
        <v>0</v>
      </c>
      <c r="AB28" s="57"/>
      <c r="AC28" s="57"/>
      <c r="AD28" s="66"/>
      <c r="AE28" s="78">
        <f>'SECOND QUARTER CLASS RECORD'!AK30</f>
        <v>0</v>
      </c>
      <c r="AF28" s="79" t="str">
        <f t="shared" si="10"/>
        <v>Failed</v>
      </c>
      <c r="AG28" s="79" t="str">
        <f t="shared" si="11"/>
        <v>Failed</v>
      </c>
      <c r="AH28" s="89" t="str">
        <f t="shared" si="12"/>
        <v>Passed</v>
      </c>
      <c r="AI28" s="90">
        <f>'SECOND QUARTER CLASS RECORD'!AL30</f>
        <v>0</v>
      </c>
      <c r="AJ28" s="78">
        <f>'SECOND QUARTER CLASS RECORD'!AM30</f>
        <v>0</v>
      </c>
      <c r="AK28" s="89" t="str">
        <f t="shared" si="13"/>
        <v>Outstanding</v>
      </c>
      <c r="AL28"/>
      <c r="AM28"/>
      <c r="AN28"/>
      <c r="AO28" s="2">
        <f t="shared" si="5"/>
        <v>0</v>
      </c>
      <c r="AP28" s="2">
        <f t="shared" si="6"/>
        <v>0</v>
      </c>
      <c r="AQ28" s="2">
        <f t="shared" si="7"/>
        <v>0</v>
      </c>
      <c r="AR28" s="2">
        <f t="shared" si="8"/>
        <v>0</v>
      </c>
      <c r="AS28" s="2">
        <f t="shared" si="9"/>
        <v>0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40">
        <f>'SECOND QUARTER CLASS RECORD'!R31</f>
        <v>0</v>
      </c>
      <c r="H29" s="41"/>
      <c r="I29" s="41"/>
      <c r="J29" s="41"/>
      <c r="K29" s="56">
        <f>'SECOND QUARTER CLASS RECORD'!AE31</f>
        <v>0</v>
      </c>
      <c r="L29" s="56"/>
      <c r="M29" s="56"/>
      <c r="N29" s="56"/>
      <c r="O29" s="57">
        <f>'SECOND QUARTER CLASS RECORD'!AI31</f>
        <v>0</v>
      </c>
      <c r="P29" s="57"/>
      <c r="Q29" s="57"/>
      <c r="R29" s="66"/>
      <c r="S29" s="67">
        <f>'SECOND QUARTER CLASS RECORD'!S31</f>
        <v>0</v>
      </c>
      <c r="T29" s="57"/>
      <c r="U29" s="57"/>
      <c r="V29" s="57"/>
      <c r="W29" s="68">
        <f>'SECOND QUARTER CLASS RECORD'!AF31</f>
        <v>0</v>
      </c>
      <c r="X29" s="68"/>
      <c r="Y29" s="68"/>
      <c r="Z29" s="68"/>
      <c r="AA29" s="57">
        <f>'SECOND QUARTER CLASS RECORD'!AJ31</f>
        <v>0</v>
      </c>
      <c r="AB29" s="57"/>
      <c r="AC29" s="57"/>
      <c r="AD29" s="66"/>
      <c r="AE29" s="78">
        <f>'SECOND QUARTER CLASS RECORD'!AK31</f>
        <v>0</v>
      </c>
      <c r="AF29" s="79" t="str">
        <f t="shared" si="10"/>
        <v>Failed</v>
      </c>
      <c r="AG29" s="79" t="str">
        <f t="shared" si="11"/>
        <v>Failed</v>
      </c>
      <c r="AH29" s="89" t="str">
        <f t="shared" si="12"/>
        <v>Passed</v>
      </c>
      <c r="AI29" s="90">
        <f>'SECOND QUARTER CLASS RECORD'!AL31</f>
        <v>0</v>
      </c>
      <c r="AJ29" s="78">
        <f>'SECOND QUARTER CLASS RECORD'!AM31</f>
        <v>0</v>
      </c>
      <c r="AK29" s="89" t="str">
        <f t="shared" si="13"/>
        <v>Outstanding</v>
      </c>
      <c r="AL29"/>
      <c r="AM29"/>
      <c r="AN29"/>
      <c r="AO29" s="2">
        <f t="shared" si="5"/>
        <v>0</v>
      </c>
      <c r="AP29" s="2">
        <f t="shared" si="6"/>
        <v>0</v>
      </c>
      <c r="AQ29" s="2">
        <f t="shared" si="7"/>
        <v>0</v>
      </c>
      <c r="AR29" s="2">
        <f t="shared" si="8"/>
        <v>0</v>
      </c>
      <c r="AS29" s="2">
        <f t="shared" si="9"/>
        <v>0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40">
        <f>'SECOND QUARTER CLASS RECORD'!R32</f>
        <v>0</v>
      </c>
      <c r="H30" s="41"/>
      <c r="I30" s="41"/>
      <c r="J30" s="41"/>
      <c r="K30" s="56">
        <f>'SECOND QUARTER CLASS RECORD'!AE32</f>
        <v>0</v>
      </c>
      <c r="L30" s="56"/>
      <c r="M30" s="56"/>
      <c r="N30" s="56"/>
      <c r="O30" s="57">
        <f>'SECOND QUARTER CLASS RECORD'!AI32</f>
        <v>0</v>
      </c>
      <c r="P30" s="57"/>
      <c r="Q30" s="57"/>
      <c r="R30" s="66"/>
      <c r="S30" s="67">
        <f>'SECOND QUARTER CLASS RECORD'!S32</f>
        <v>0</v>
      </c>
      <c r="T30" s="57"/>
      <c r="U30" s="57"/>
      <c r="V30" s="57"/>
      <c r="W30" s="68">
        <f>'SECOND QUARTER CLASS RECORD'!AF32</f>
        <v>0</v>
      </c>
      <c r="X30" s="68"/>
      <c r="Y30" s="68"/>
      <c r="Z30" s="68"/>
      <c r="AA30" s="57">
        <f>'SECOND QUARTER CLASS RECORD'!AJ32</f>
        <v>0</v>
      </c>
      <c r="AB30" s="57"/>
      <c r="AC30" s="57"/>
      <c r="AD30" s="66"/>
      <c r="AE30" s="78">
        <f>'SECOND QUARTER CLASS RECORD'!AK32</f>
        <v>0</v>
      </c>
      <c r="AF30" s="79" t="str">
        <f t="shared" si="10"/>
        <v>Failed</v>
      </c>
      <c r="AG30" s="79" t="str">
        <f t="shared" si="11"/>
        <v>Failed</v>
      </c>
      <c r="AH30" s="89" t="str">
        <f t="shared" si="12"/>
        <v>Passed</v>
      </c>
      <c r="AI30" s="90">
        <f>'SECOND QUARTER CLASS RECORD'!AL32</f>
        <v>0</v>
      </c>
      <c r="AJ30" s="78">
        <f>'SECOND QUARTER CLASS RECORD'!AM32</f>
        <v>0</v>
      </c>
      <c r="AK30" s="89" t="str">
        <f t="shared" si="13"/>
        <v>Outstanding</v>
      </c>
      <c r="AL30"/>
      <c r="AM30"/>
      <c r="AN30"/>
      <c r="AO30" s="2">
        <f t="shared" si="5"/>
        <v>0</v>
      </c>
      <c r="AP30" s="2">
        <f t="shared" si="6"/>
        <v>0</v>
      </c>
      <c r="AQ30" s="2">
        <f t="shared" si="7"/>
        <v>0</v>
      </c>
      <c r="AR30" s="2">
        <f t="shared" si="8"/>
        <v>0</v>
      </c>
      <c r="AS30" s="2">
        <f t="shared" si="9"/>
        <v>0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40">
        <f>'SECOND QUARTER CLASS RECORD'!R33</f>
        <v>0</v>
      </c>
      <c r="H31" s="41"/>
      <c r="I31" s="41"/>
      <c r="J31" s="41"/>
      <c r="K31" s="56">
        <f>'SECOND QUARTER CLASS RECORD'!AE33</f>
        <v>0</v>
      </c>
      <c r="L31" s="56"/>
      <c r="M31" s="56"/>
      <c r="N31" s="56"/>
      <c r="O31" s="57">
        <f>'SECOND QUARTER CLASS RECORD'!AI33</f>
        <v>0</v>
      </c>
      <c r="P31" s="57"/>
      <c r="Q31" s="57"/>
      <c r="R31" s="66"/>
      <c r="S31" s="67">
        <f>'SECOND QUARTER CLASS RECORD'!S33</f>
        <v>0</v>
      </c>
      <c r="T31" s="57"/>
      <c r="U31" s="57"/>
      <c r="V31" s="57"/>
      <c r="W31" s="68">
        <f>'SECOND QUARTER CLASS RECORD'!AF33</f>
        <v>0</v>
      </c>
      <c r="X31" s="68"/>
      <c r="Y31" s="68"/>
      <c r="Z31" s="68"/>
      <c r="AA31" s="57">
        <f>'SECOND QUARTER CLASS RECORD'!AJ33</f>
        <v>0</v>
      </c>
      <c r="AB31" s="57"/>
      <c r="AC31" s="57"/>
      <c r="AD31" s="66"/>
      <c r="AE31" s="78">
        <f>'SECOND QUARTER CLASS RECORD'!AK33</f>
        <v>0</v>
      </c>
      <c r="AF31" s="79" t="str">
        <f t="shared" si="10"/>
        <v>Failed</v>
      </c>
      <c r="AG31" s="79" t="str">
        <f t="shared" si="11"/>
        <v>Failed</v>
      </c>
      <c r="AH31" s="89" t="str">
        <f t="shared" si="12"/>
        <v>Passed</v>
      </c>
      <c r="AI31" s="90">
        <f>'SECOND QUARTER CLASS RECORD'!AL33</f>
        <v>0</v>
      </c>
      <c r="AJ31" s="78">
        <f>'SECOND QUARTER CLASS RECORD'!AM33</f>
        <v>0</v>
      </c>
      <c r="AK31" s="89" t="str">
        <f t="shared" si="13"/>
        <v>Outstanding</v>
      </c>
      <c r="AL31"/>
      <c r="AM31"/>
      <c r="AN31"/>
      <c r="AO31" s="2">
        <f t="shared" si="5"/>
        <v>0</v>
      </c>
      <c r="AP31" s="2">
        <f t="shared" si="6"/>
        <v>0</v>
      </c>
      <c r="AQ31" s="2">
        <f t="shared" si="7"/>
        <v>0</v>
      </c>
      <c r="AR31" s="2">
        <f t="shared" si="8"/>
        <v>0</v>
      </c>
      <c r="AS31" s="2">
        <f t="shared" si="9"/>
        <v>0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40">
        <f>'SECOND QUARTER CLASS RECORD'!R34</f>
        <v>0</v>
      </c>
      <c r="H32" s="41"/>
      <c r="I32" s="41"/>
      <c r="J32" s="41"/>
      <c r="K32" s="56">
        <f>'SECOND QUARTER CLASS RECORD'!AE34</f>
        <v>0</v>
      </c>
      <c r="L32" s="56"/>
      <c r="M32" s="56"/>
      <c r="N32" s="56"/>
      <c r="O32" s="57">
        <f>'SECOND QUARTER CLASS RECORD'!AI34</f>
        <v>0</v>
      </c>
      <c r="P32" s="57"/>
      <c r="Q32" s="57"/>
      <c r="R32" s="66"/>
      <c r="S32" s="67">
        <f>'SECOND QUARTER CLASS RECORD'!S34</f>
        <v>0</v>
      </c>
      <c r="T32" s="57"/>
      <c r="U32" s="57"/>
      <c r="V32" s="57"/>
      <c r="W32" s="68">
        <f>'SECOND QUARTER CLASS RECORD'!AF34</f>
        <v>0</v>
      </c>
      <c r="X32" s="68"/>
      <c r="Y32" s="68"/>
      <c r="Z32" s="68"/>
      <c r="AA32" s="57">
        <f>'SECOND QUARTER CLASS RECORD'!AJ34</f>
        <v>0</v>
      </c>
      <c r="AB32" s="57"/>
      <c r="AC32" s="57"/>
      <c r="AD32" s="66"/>
      <c r="AE32" s="78">
        <f>'SECOND QUARTER CLASS RECORD'!AK34</f>
        <v>0</v>
      </c>
      <c r="AF32" s="79" t="str">
        <f t="shared" si="10"/>
        <v>Failed</v>
      </c>
      <c r="AG32" s="79" t="str">
        <f t="shared" si="11"/>
        <v>Failed</v>
      </c>
      <c r="AH32" s="89" t="str">
        <f t="shared" si="12"/>
        <v>Passed</v>
      </c>
      <c r="AI32" s="90">
        <f>'SECOND QUARTER CLASS RECORD'!AL34</f>
        <v>0</v>
      </c>
      <c r="AJ32" s="78">
        <f>'SECOND QUARTER CLASS RECORD'!AM34</f>
        <v>0</v>
      </c>
      <c r="AK32" s="89" t="str">
        <f t="shared" si="13"/>
        <v>Outstanding</v>
      </c>
      <c r="AL32"/>
      <c r="AM32"/>
      <c r="AN32"/>
      <c r="AO32" s="2">
        <f t="shared" si="5"/>
        <v>0</v>
      </c>
      <c r="AP32" s="2">
        <f t="shared" si="6"/>
        <v>0</v>
      </c>
      <c r="AQ32" s="2">
        <f t="shared" si="7"/>
        <v>0</v>
      </c>
      <c r="AR32" s="2">
        <f t="shared" si="8"/>
        <v>0</v>
      </c>
      <c r="AS32" s="2">
        <f t="shared" si="9"/>
        <v>0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40">
        <f>'SECOND QUARTER CLASS RECORD'!R35</f>
        <v>0</v>
      </c>
      <c r="H33" s="41"/>
      <c r="I33" s="41"/>
      <c r="J33" s="41"/>
      <c r="K33" s="56">
        <f>'SECOND QUARTER CLASS RECORD'!AE35</f>
        <v>0</v>
      </c>
      <c r="L33" s="56"/>
      <c r="M33" s="56"/>
      <c r="N33" s="56"/>
      <c r="O33" s="57">
        <f>'SECOND QUARTER CLASS RECORD'!AI35</f>
        <v>0</v>
      </c>
      <c r="P33" s="57"/>
      <c r="Q33" s="57"/>
      <c r="R33" s="66"/>
      <c r="S33" s="67">
        <f>'SECOND QUARTER CLASS RECORD'!S35</f>
        <v>0</v>
      </c>
      <c r="T33" s="57"/>
      <c r="U33" s="57"/>
      <c r="V33" s="57"/>
      <c r="W33" s="68">
        <f>'SECOND QUARTER CLASS RECORD'!AF35</f>
        <v>0</v>
      </c>
      <c r="X33" s="68"/>
      <c r="Y33" s="68"/>
      <c r="Z33" s="68"/>
      <c r="AA33" s="57">
        <f>'SECOND QUARTER CLASS RECORD'!AJ35</f>
        <v>0</v>
      </c>
      <c r="AB33" s="57"/>
      <c r="AC33" s="57"/>
      <c r="AD33" s="66"/>
      <c r="AE33" s="78">
        <f>'SECOND QUARTER CLASS RECORD'!AK35</f>
        <v>0</v>
      </c>
      <c r="AF33" s="79" t="str">
        <f t="shared" si="10"/>
        <v>Failed</v>
      </c>
      <c r="AG33" s="79" t="str">
        <f t="shared" si="11"/>
        <v>Failed</v>
      </c>
      <c r="AH33" s="89" t="str">
        <f t="shared" si="12"/>
        <v>Passed</v>
      </c>
      <c r="AI33" s="90">
        <f>'SECOND QUARTER CLASS RECORD'!AL35</f>
        <v>0</v>
      </c>
      <c r="AJ33" s="78">
        <f>'SECOND QUARTER CLASS RECORD'!AM35</f>
        <v>0</v>
      </c>
      <c r="AK33" s="89" t="str">
        <f t="shared" si="13"/>
        <v>Outstanding</v>
      </c>
      <c r="AL33"/>
      <c r="AM33"/>
      <c r="AN33"/>
      <c r="AO33" s="2">
        <f t="shared" si="5"/>
        <v>0</v>
      </c>
      <c r="AP33" s="2">
        <f t="shared" si="6"/>
        <v>0</v>
      </c>
      <c r="AQ33" s="2">
        <f t="shared" si="7"/>
        <v>0</v>
      </c>
      <c r="AR33" s="2">
        <f t="shared" si="8"/>
        <v>0</v>
      </c>
      <c r="AS33" s="2">
        <f t="shared" si="9"/>
        <v>0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40">
        <f>'SECOND QUARTER CLASS RECORD'!R36</f>
        <v>0</v>
      </c>
      <c r="H34" s="41"/>
      <c r="I34" s="41"/>
      <c r="J34" s="41"/>
      <c r="K34" s="56">
        <f>'SECOND QUARTER CLASS RECORD'!AE36</f>
        <v>0</v>
      </c>
      <c r="L34" s="56"/>
      <c r="M34" s="56"/>
      <c r="N34" s="56"/>
      <c r="O34" s="57">
        <f>'SECOND QUARTER CLASS RECORD'!AI36</f>
        <v>0</v>
      </c>
      <c r="P34" s="57"/>
      <c r="Q34" s="57"/>
      <c r="R34" s="66"/>
      <c r="S34" s="67">
        <f>'SECOND QUARTER CLASS RECORD'!S36</f>
        <v>0</v>
      </c>
      <c r="T34" s="57"/>
      <c r="U34" s="57"/>
      <c r="V34" s="57"/>
      <c r="W34" s="68">
        <f>'SECOND QUARTER CLASS RECORD'!AF36</f>
        <v>0</v>
      </c>
      <c r="X34" s="68"/>
      <c r="Y34" s="68"/>
      <c r="Z34" s="68"/>
      <c r="AA34" s="57">
        <f>'SECOND QUARTER CLASS RECORD'!AJ36</f>
        <v>0</v>
      </c>
      <c r="AB34" s="57"/>
      <c r="AC34" s="57"/>
      <c r="AD34" s="66"/>
      <c r="AE34" s="78">
        <f>'SECOND QUARTER CLASS RECORD'!AK36</f>
        <v>0</v>
      </c>
      <c r="AF34" s="79" t="str">
        <f t="shared" si="10"/>
        <v>Failed</v>
      </c>
      <c r="AG34" s="79" t="str">
        <f t="shared" si="11"/>
        <v>Failed</v>
      </c>
      <c r="AH34" s="89" t="str">
        <f t="shared" si="12"/>
        <v>Passed</v>
      </c>
      <c r="AI34" s="90">
        <f>'SECOND QUARTER CLASS RECORD'!AL36</f>
        <v>0</v>
      </c>
      <c r="AJ34" s="78">
        <f>'SECOND QUARTER CLASS RECORD'!AM36</f>
        <v>0</v>
      </c>
      <c r="AK34" s="89" t="str">
        <f t="shared" si="13"/>
        <v>Outstanding</v>
      </c>
      <c r="AL34"/>
      <c r="AM34"/>
      <c r="AN34"/>
      <c r="AO34" s="2">
        <f t="shared" si="5"/>
        <v>0</v>
      </c>
      <c r="AP34" s="2">
        <f t="shared" si="6"/>
        <v>0</v>
      </c>
      <c r="AQ34" s="2">
        <f t="shared" si="7"/>
        <v>0</v>
      </c>
      <c r="AR34" s="2">
        <f t="shared" si="8"/>
        <v>0</v>
      </c>
      <c r="AS34" s="2">
        <f t="shared" si="9"/>
        <v>0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40">
        <f>'SECOND QUARTER CLASS RECORD'!R37</f>
        <v>0</v>
      </c>
      <c r="H35" s="41"/>
      <c r="I35" s="41"/>
      <c r="J35" s="41"/>
      <c r="K35" s="56">
        <f>'SECOND QUARTER CLASS RECORD'!AE37</f>
        <v>0</v>
      </c>
      <c r="L35" s="56"/>
      <c r="M35" s="56"/>
      <c r="N35" s="56"/>
      <c r="O35" s="57">
        <f>'SECOND QUARTER CLASS RECORD'!AI37</f>
        <v>0</v>
      </c>
      <c r="P35" s="57"/>
      <c r="Q35" s="57"/>
      <c r="R35" s="66"/>
      <c r="S35" s="67">
        <f>'SECOND QUARTER CLASS RECORD'!S37</f>
        <v>0</v>
      </c>
      <c r="T35" s="57"/>
      <c r="U35" s="57"/>
      <c r="V35" s="57"/>
      <c r="W35" s="68">
        <f>'SECOND QUARTER CLASS RECORD'!AF37</f>
        <v>0</v>
      </c>
      <c r="X35" s="68"/>
      <c r="Y35" s="68"/>
      <c r="Z35" s="68"/>
      <c r="AA35" s="57">
        <f>'SECOND QUARTER CLASS RECORD'!AJ37</f>
        <v>0</v>
      </c>
      <c r="AB35" s="57"/>
      <c r="AC35" s="57"/>
      <c r="AD35" s="66"/>
      <c r="AE35" s="78">
        <f>'SECOND QUARTER CLASS RECORD'!AK37</f>
        <v>0</v>
      </c>
      <c r="AF35" s="79" t="str">
        <f t="shared" si="10"/>
        <v>Failed</v>
      </c>
      <c r="AG35" s="79" t="str">
        <f t="shared" si="11"/>
        <v>Failed</v>
      </c>
      <c r="AH35" s="89" t="str">
        <f t="shared" si="12"/>
        <v>Passed</v>
      </c>
      <c r="AI35" s="90">
        <f>'SECOND QUARTER CLASS RECORD'!AL37</f>
        <v>0</v>
      </c>
      <c r="AJ35" s="78">
        <f>'SECOND QUARTER CLASS RECORD'!AM37</f>
        <v>0</v>
      </c>
      <c r="AK35" s="89" t="str">
        <f t="shared" si="13"/>
        <v>Outstanding</v>
      </c>
      <c r="AL35"/>
      <c r="AM35"/>
      <c r="AN35"/>
      <c r="AO35" s="2">
        <f t="shared" si="5"/>
        <v>0</v>
      </c>
      <c r="AP35" s="2">
        <f t="shared" si="6"/>
        <v>0</v>
      </c>
      <c r="AQ35" s="2">
        <f t="shared" si="7"/>
        <v>0</v>
      </c>
      <c r="AR35" s="2">
        <f t="shared" si="8"/>
        <v>0</v>
      </c>
      <c r="AS35" s="2">
        <f t="shared" si="9"/>
        <v>0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40">
        <f>'SECOND QUARTER CLASS RECORD'!R38</f>
        <v>0</v>
      </c>
      <c r="H36" s="41"/>
      <c r="I36" s="41"/>
      <c r="J36" s="41"/>
      <c r="K36" s="56">
        <f>'SECOND QUARTER CLASS RECORD'!AE38</f>
        <v>0</v>
      </c>
      <c r="L36" s="56"/>
      <c r="M36" s="56"/>
      <c r="N36" s="56"/>
      <c r="O36" s="57">
        <f>'SECOND QUARTER CLASS RECORD'!AI38</f>
        <v>0</v>
      </c>
      <c r="P36" s="57"/>
      <c r="Q36" s="57"/>
      <c r="R36" s="66"/>
      <c r="S36" s="67">
        <f>'SECOND QUARTER CLASS RECORD'!S38</f>
        <v>0</v>
      </c>
      <c r="T36" s="57"/>
      <c r="U36" s="57"/>
      <c r="V36" s="57"/>
      <c r="W36" s="68">
        <f>'SECOND QUARTER CLASS RECORD'!AF38</f>
        <v>0</v>
      </c>
      <c r="X36" s="68"/>
      <c r="Y36" s="68"/>
      <c r="Z36" s="68"/>
      <c r="AA36" s="57">
        <f>'SECOND QUARTER CLASS RECORD'!AJ38</f>
        <v>0</v>
      </c>
      <c r="AB36" s="57"/>
      <c r="AC36" s="57"/>
      <c r="AD36" s="66"/>
      <c r="AE36" s="78">
        <f>'SECOND QUARTER CLASS RECORD'!AK38</f>
        <v>0</v>
      </c>
      <c r="AF36" s="79" t="str">
        <f t="shared" si="10"/>
        <v>Failed</v>
      </c>
      <c r="AG36" s="79" t="str">
        <f t="shared" si="11"/>
        <v>Failed</v>
      </c>
      <c r="AH36" s="89" t="str">
        <f t="shared" si="12"/>
        <v>Passed</v>
      </c>
      <c r="AI36" s="90">
        <f>'SECOND QUARTER CLASS RECORD'!AL38</f>
        <v>0</v>
      </c>
      <c r="AJ36" s="78">
        <f>'SECOND QUARTER CLASS RECORD'!AM38</f>
        <v>0</v>
      </c>
      <c r="AK36" s="89" t="str">
        <f t="shared" si="13"/>
        <v>Outstanding</v>
      </c>
      <c r="AL36"/>
      <c r="AM36"/>
      <c r="AN36"/>
      <c r="AO36" s="2">
        <f t="shared" si="5"/>
        <v>0</v>
      </c>
      <c r="AP36" s="2">
        <f t="shared" si="6"/>
        <v>0</v>
      </c>
      <c r="AQ36" s="2">
        <f t="shared" si="7"/>
        <v>0</v>
      </c>
      <c r="AR36" s="2">
        <f t="shared" si="8"/>
        <v>0</v>
      </c>
      <c r="AS36" s="2">
        <f t="shared" si="9"/>
        <v>0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40">
        <f>'SECOND QUARTER CLASS RECORD'!R39</f>
        <v>0</v>
      </c>
      <c r="H37" s="41"/>
      <c r="I37" s="41"/>
      <c r="J37" s="41"/>
      <c r="K37" s="56">
        <f>'SECOND QUARTER CLASS RECORD'!AE39</f>
        <v>0</v>
      </c>
      <c r="L37" s="56"/>
      <c r="M37" s="56"/>
      <c r="N37" s="56"/>
      <c r="O37" s="57">
        <f>'SECOND QUARTER CLASS RECORD'!AI39</f>
        <v>0</v>
      </c>
      <c r="P37" s="57"/>
      <c r="Q37" s="57"/>
      <c r="R37" s="66"/>
      <c r="S37" s="67">
        <f>'SECOND QUARTER CLASS RECORD'!S39</f>
        <v>0</v>
      </c>
      <c r="T37" s="57"/>
      <c r="U37" s="57"/>
      <c r="V37" s="57"/>
      <c r="W37" s="68">
        <f>'SECOND QUARTER CLASS RECORD'!AF39</f>
        <v>0</v>
      </c>
      <c r="X37" s="68"/>
      <c r="Y37" s="68"/>
      <c r="Z37" s="68"/>
      <c r="AA37" s="57">
        <f>'SECOND QUARTER CLASS RECORD'!AJ39</f>
        <v>0</v>
      </c>
      <c r="AB37" s="57"/>
      <c r="AC37" s="57"/>
      <c r="AD37" s="66"/>
      <c r="AE37" s="78">
        <f>'SECOND QUARTER CLASS RECORD'!AK39</f>
        <v>0</v>
      </c>
      <c r="AF37" s="79" t="str">
        <f t="shared" si="10"/>
        <v>Failed</v>
      </c>
      <c r="AG37" s="79" t="str">
        <f t="shared" si="11"/>
        <v>Failed</v>
      </c>
      <c r="AH37" s="89" t="str">
        <f t="shared" si="12"/>
        <v>Passed</v>
      </c>
      <c r="AI37" s="90">
        <f>'SECOND QUARTER CLASS RECORD'!AL39</f>
        <v>0</v>
      </c>
      <c r="AJ37" s="78">
        <f>'SECOND QUARTER CLASS RECORD'!AM39</f>
        <v>0</v>
      </c>
      <c r="AK37" s="89" t="str">
        <f t="shared" si="13"/>
        <v>Outstanding</v>
      </c>
      <c r="AL37"/>
      <c r="AM37"/>
      <c r="AN37"/>
      <c r="AO37" s="2">
        <f t="shared" si="5"/>
        <v>0</v>
      </c>
      <c r="AP37" s="2">
        <f t="shared" si="6"/>
        <v>0</v>
      </c>
      <c r="AQ37" s="2">
        <f t="shared" si="7"/>
        <v>0</v>
      </c>
      <c r="AR37" s="2">
        <f t="shared" si="8"/>
        <v>0</v>
      </c>
      <c r="AS37" s="2">
        <f t="shared" si="9"/>
        <v>0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40">
        <f>'SECOND QUARTER CLASS RECORD'!R40</f>
        <v>0</v>
      </c>
      <c r="H38" s="41"/>
      <c r="I38" s="41"/>
      <c r="J38" s="41"/>
      <c r="K38" s="56">
        <f>'SECOND QUARTER CLASS RECORD'!AE40</f>
        <v>0</v>
      </c>
      <c r="L38" s="56"/>
      <c r="M38" s="56"/>
      <c r="N38" s="56"/>
      <c r="O38" s="57">
        <f>'SECOND QUARTER CLASS RECORD'!AI40</f>
        <v>0</v>
      </c>
      <c r="P38" s="57"/>
      <c r="Q38" s="57"/>
      <c r="R38" s="66"/>
      <c r="S38" s="67">
        <f>'SECOND QUARTER CLASS RECORD'!S40</f>
        <v>0</v>
      </c>
      <c r="T38" s="57"/>
      <c r="U38" s="57"/>
      <c r="V38" s="57"/>
      <c r="W38" s="68">
        <f>'SECOND QUARTER CLASS RECORD'!AF40</f>
        <v>0</v>
      </c>
      <c r="X38" s="68"/>
      <c r="Y38" s="68"/>
      <c r="Z38" s="68"/>
      <c r="AA38" s="57">
        <f>'SECOND QUARTER CLASS RECORD'!AJ40</f>
        <v>0</v>
      </c>
      <c r="AB38" s="57"/>
      <c r="AC38" s="57"/>
      <c r="AD38" s="66"/>
      <c r="AE38" s="78">
        <f>'SECOND QUARTER CLASS RECORD'!AK40</f>
        <v>0</v>
      </c>
      <c r="AF38" s="79" t="str">
        <f t="shared" si="10"/>
        <v>Failed</v>
      </c>
      <c r="AG38" s="79" t="str">
        <f t="shared" si="11"/>
        <v>Failed</v>
      </c>
      <c r="AH38" s="89" t="str">
        <f t="shared" si="12"/>
        <v>Passed</v>
      </c>
      <c r="AI38" s="90">
        <f>'SECOND QUARTER CLASS RECORD'!AL40</f>
        <v>0</v>
      </c>
      <c r="AJ38" s="78">
        <f>'SECOND QUARTER CLASS RECORD'!AM40</f>
        <v>0</v>
      </c>
      <c r="AK38" s="89" t="str">
        <f t="shared" si="13"/>
        <v>Outstanding</v>
      </c>
      <c r="AL38"/>
      <c r="AM38"/>
      <c r="AN38"/>
      <c r="AO38" s="2">
        <f t="shared" si="5"/>
        <v>0</v>
      </c>
      <c r="AP38" s="2">
        <f t="shared" si="6"/>
        <v>0</v>
      </c>
      <c r="AQ38" s="2">
        <f t="shared" si="7"/>
        <v>0</v>
      </c>
      <c r="AR38" s="2">
        <f t="shared" si="8"/>
        <v>0</v>
      </c>
      <c r="AS38" s="2">
        <f t="shared" si="9"/>
        <v>0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40">
        <f>'SECOND QUARTER CLASS RECORD'!R41</f>
        <v>0</v>
      </c>
      <c r="H39" s="41"/>
      <c r="I39" s="41"/>
      <c r="J39" s="41"/>
      <c r="K39" s="56">
        <f>'SECOND QUARTER CLASS RECORD'!AE41</f>
        <v>0</v>
      </c>
      <c r="L39" s="56"/>
      <c r="M39" s="56"/>
      <c r="N39" s="56"/>
      <c r="O39" s="57">
        <f>'SECOND QUARTER CLASS RECORD'!AI41</f>
        <v>0</v>
      </c>
      <c r="P39" s="57"/>
      <c r="Q39" s="57"/>
      <c r="R39" s="66"/>
      <c r="S39" s="67">
        <f>'SECOND QUARTER CLASS RECORD'!S41</f>
        <v>0</v>
      </c>
      <c r="T39" s="57"/>
      <c r="U39" s="57"/>
      <c r="V39" s="57"/>
      <c r="W39" s="68">
        <f>'SECOND QUARTER CLASS RECORD'!AF41</f>
        <v>0</v>
      </c>
      <c r="X39" s="68"/>
      <c r="Y39" s="68"/>
      <c r="Z39" s="68"/>
      <c r="AA39" s="57">
        <f>'SECOND QUARTER CLASS RECORD'!AJ41</f>
        <v>0</v>
      </c>
      <c r="AB39" s="57"/>
      <c r="AC39" s="57"/>
      <c r="AD39" s="66"/>
      <c r="AE39" s="78">
        <f>'SECOND QUARTER CLASS RECORD'!AK41</f>
        <v>0</v>
      </c>
      <c r="AF39" s="79" t="str">
        <f t="shared" si="10"/>
        <v>Failed</v>
      </c>
      <c r="AG39" s="79" t="str">
        <f t="shared" si="11"/>
        <v>Failed</v>
      </c>
      <c r="AH39" s="89" t="str">
        <f t="shared" si="12"/>
        <v>Passed</v>
      </c>
      <c r="AI39" s="90">
        <f>'SECOND QUARTER CLASS RECORD'!AL41</f>
        <v>0</v>
      </c>
      <c r="AJ39" s="78">
        <f>'SECOND QUARTER CLASS RECORD'!AM41</f>
        <v>0</v>
      </c>
      <c r="AK39" s="89" t="str">
        <f t="shared" si="13"/>
        <v>Outstanding</v>
      </c>
      <c r="AL39"/>
      <c r="AM39"/>
      <c r="AN39"/>
      <c r="AO39" s="2">
        <f t="shared" si="5"/>
        <v>0</v>
      </c>
      <c r="AP39" s="2">
        <f t="shared" si="6"/>
        <v>0</v>
      </c>
      <c r="AQ39" s="2">
        <f t="shared" si="7"/>
        <v>0</v>
      </c>
      <c r="AR39" s="2">
        <f t="shared" si="8"/>
        <v>0</v>
      </c>
      <c r="AS39" s="2">
        <f t="shared" si="9"/>
        <v>0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40">
        <f>'SECOND QUARTER CLASS RECORD'!R42</f>
        <v>0</v>
      </c>
      <c r="H40" s="41"/>
      <c r="I40" s="41"/>
      <c r="J40" s="41"/>
      <c r="K40" s="56">
        <f>'SECOND QUARTER CLASS RECORD'!AE42</f>
        <v>0</v>
      </c>
      <c r="L40" s="56"/>
      <c r="M40" s="56"/>
      <c r="N40" s="56"/>
      <c r="O40" s="57">
        <f>'SECOND QUARTER CLASS RECORD'!AI42</f>
        <v>0</v>
      </c>
      <c r="P40" s="57"/>
      <c r="Q40" s="57"/>
      <c r="R40" s="66"/>
      <c r="S40" s="67">
        <f>'SECOND QUARTER CLASS RECORD'!S42</f>
        <v>0</v>
      </c>
      <c r="T40" s="57"/>
      <c r="U40" s="57"/>
      <c r="V40" s="57"/>
      <c r="W40" s="68">
        <f>'SECOND QUARTER CLASS RECORD'!AF42</f>
        <v>0</v>
      </c>
      <c r="X40" s="68"/>
      <c r="Y40" s="68"/>
      <c r="Z40" s="68"/>
      <c r="AA40" s="57">
        <f>'SECOND QUARTER CLASS RECORD'!AJ42</f>
        <v>0</v>
      </c>
      <c r="AB40" s="57"/>
      <c r="AC40" s="57"/>
      <c r="AD40" s="66"/>
      <c r="AE40" s="78">
        <f>'SECOND QUARTER CLASS RECORD'!AK42</f>
        <v>0</v>
      </c>
      <c r="AF40" s="79" t="str">
        <f t="shared" si="10"/>
        <v>Failed</v>
      </c>
      <c r="AG40" s="79" t="str">
        <f t="shared" si="11"/>
        <v>Failed</v>
      </c>
      <c r="AH40" s="89" t="str">
        <f t="shared" si="12"/>
        <v>Passed</v>
      </c>
      <c r="AI40" s="90">
        <f>'SECOND QUARTER CLASS RECORD'!AL42</f>
        <v>0</v>
      </c>
      <c r="AJ40" s="78">
        <f>'SECOND QUARTER CLASS RECORD'!AM42</f>
        <v>0</v>
      </c>
      <c r="AK40" s="89" t="str">
        <f t="shared" si="13"/>
        <v>Outstanding</v>
      </c>
      <c r="AL40"/>
      <c r="AM40"/>
      <c r="AN40"/>
      <c r="AO40" s="2">
        <f t="shared" si="5"/>
        <v>0</v>
      </c>
      <c r="AP40" s="2">
        <f t="shared" si="6"/>
        <v>0</v>
      </c>
      <c r="AQ40" s="2">
        <f t="shared" si="7"/>
        <v>0</v>
      </c>
      <c r="AR40" s="2">
        <f t="shared" si="8"/>
        <v>0</v>
      </c>
      <c r="AS40" s="2">
        <f t="shared" si="9"/>
        <v>0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40">
        <f>'SECOND QUARTER CLASS RECORD'!R43</f>
        <v>0</v>
      </c>
      <c r="H41" s="41"/>
      <c r="I41" s="41"/>
      <c r="J41" s="41"/>
      <c r="K41" s="56">
        <f>'SECOND QUARTER CLASS RECORD'!AE43</f>
        <v>0</v>
      </c>
      <c r="L41" s="56"/>
      <c r="M41" s="56"/>
      <c r="N41" s="56"/>
      <c r="O41" s="57">
        <f>'SECOND QUARTER CLASS RECORD'!AI43</f>
        <v>0</v>
      </c>
      <c r="P41" s="57"/>
      <c r="Q41" s="57"/>
      <c r="R41" s="66"/>
      <c r="S41" s="67">
        <f>'SECOND QUARTER CLASS RECORD'!S43</f>
        <v>0</v>
      </c>
      <c r="T41" s="57"/>
      <c r="U41" s="57"/>
      <c r="V41" s="57"/>
      <c r="W41" s="68">
        <f>'SECOND QUARTER CLASS RECORD'!AF43</f>
        <v>0</v>
      </c>
      <c r="X41" s="68"/>
      <c r="Y41" s="68"/>
      <c r="Z41" s="68"/>
      <c r="AA41" s="57">
        <f>'SECOND QUARTER CLASS RECORD'!AJ43</f>
        <v>0</v>
      </c>
      <c r="AB41" s="57"/>
      <c r="AC41" s="57"/>
      <c r="AD41" s="66"/>
      <c r="AE41" s="78">
        <f>'SECOND QUARTER CLASS RECORD'!AK43</f>
        <v>0</v>
      </c>
      <c r="AF41" s="79" t="str">
        <f t="shared" si="10"/>
        <v>Failed</v>
      </c>
      <c r="AG41" s="79" t="str">
        <f t="shared" si="11"/>
        <v>Failed</v>
      </c>
      <c r="AH41" s="89" t="str">
        <f t="shared" si="12"/>
        <v>Passed</v>
      </c>
      <c r="AI41" s="90">
        <f>'SECOND QUARTER CLASS RECORD'!AL43</f>
        <v>0</v>
      </c>
      <c r="AJ41" s="78">
        <f>'SECOND QUARTER CLASS RECORD'!AM43</f>
        <v>0</v>
      </c>
      <c r="AK41" s="89" t="str">
        <f t="shared" si="13"/>
        <v>Outstanding</v>
      </c>
      <c r="AL41"/>
      <c r="AM41"/>
      <c r="AN41"/>
      <c r="AO41" s="2">
        <f t="shared" si="5"/>
        <v>0</v>
      </c>
      <c r="AP41" s="2">
        <f t="shared" si="6"/>
        <v>0</v>
      </c>
      <c r="AQ41" s="2">
        <f t="shared" si="7"/>
        <v>0</v>
      </c>
      <c r="AR41" s="2">
        <f t="shared" si="8"/>
        <v>0</v>
      </c>
      <c r="AS41" s="2">
        <f t="shared" si="9"/>
        <v>0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40">
        <f>'SECOND QUARTER CLASS RECORD'!R44</f>
        <v>0</v>
      </c>
      <c r="H42" s="41"/>
      <c r="I42" s="41"/>
      <c r="J42" s="41"/>
      <c r="K42" s="56">
        <f>'SECOND QUARTER CLASS RECORD'!AE44</f>
        <v>0</v>
      </c>
      <c r="L42" s="56"/>
      <c r="M42" s="56"/>
      <c r="N42" s="56"/>
      <c r="O42" s="57">
        <f>'SECOND QUARTER CLASS RECORD'!AI44</f>
        <v>0</v>
      </c>
      <c r="P42" s="57"/>
      <c r="Q42" s="57"/>
      <c r="R42" s="66"/>
      <c r="S42" s="67">
        <f>'SECOND QUARTER CLASS RECORD'!S44</f>
        <v>0</v>
      </c>
      <c r="T42" s="57"/>
      <c r="U42" s="57"/>
      <c r="V42" s="57"/>
      <c r="W42" s="68">
        <f>'SECOND QUARTER CLASS RECORD'!AF44</f>
        <v>0</v>
      </c>
      <c r="X42" s="68"/>
      <c r="Y42" s="68"/>
      <c r="Z42" s="68"/>
      <c r="AA42" s="57">
        <f>'SECOND QUARTER CLASS RECORD'!AJ44</f>
        <v>0</v>
      </c>
      <c r="AB42" s="57"/>
      <c r="AC42" s="57"/>
      <c r="AD42" s="66"/>
      <c r="AE42" s="78">
        <f>'SECOND QUARTER CLASS RECORD'!AK44</f>
        <v>0</v>
      </c>
      <c r="AF42" s="79" t="str">
        <f t="shared" si="10"/>
        <v>Failed</v>
      </c>
      <c r="AG42" s="79" t="str">
        <f t="shared" si="11"/>
        <v>Failed</v>
      </c>
      <c r="AH42" s="89" t="str">
        <f t="shared" si="12"/>
        <v>Passed</v>
      </c>
      <c r="AI42" s="90">
        <f>'SECOND QUARTER CLASS RECORD'!AL44</f>
        <v>0</v>
      </c>
      <c r="AJ42" s="78">
        <f>'SECOND QUARTER CLASS RECORD'!AM44</f>
        <v>0</v>
      </c>
      <c r="AK42" s="89" t="str">
        <f t="shared" si="13"/>
        <v>Outstanding</v>
      </c>
      <c r="AL42"/>
      <c r="AM42"/>
      <c r="AN42"/>
      <c r="AO42" s="2">
        <f t="shared" si="5"/>
        <v>0</v>
      </c>
      <c r="AP42" s="2">
        <f t="shared" si="6"/>
        <v>0</v>
      </c>
      <c r="AQ42" s="2">
        <f t="shared" si="7"/>
        <v>0</v>
      </c>
      <c r="AR42" s="2">
        <f t="shared" si="8"/>
        <v>0</v>
      </c>
      <c r="AS42" s="2">
        <f t="shared" si="9"/>
        <v>0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40">
        <f>'SECOND QUARTER CLASS RECORD'!R45</f>
        <v>0</v>
      </c>
      <c r="H43" s="41"/>
      <c r="I43" s="41"/>
      <c r="J43" s="41"/>
      <c r="K43" s="56">
        <f>'SECOND QUARTER CLASS RECORD'!AE45</f>
        <v>0</v>
      </c>
      <c r="L43" s="56"/>
      <c r="M43" s="56"/>
      <c r="N43" s="56"/>
      <c r="O43" s="57">
        <f>'SECOND QUARTER CLASS RECORD'!AI45</f>
        <v>0</v>
      </c>
      <c r="P43" s="57"/>
      <c r="Q43" s="57"/>
      <c r="R43" s="66"/>
      <c r="S43" s="67">
        <f>'SECOND QUARTER CLASS RECORD'!S45</f>
        <v>0</v>
      </c>
      <c r="T43" s="57"/>
      <c r="U43" s="57"/>
      <c r="V43" s="57"/>
      <c r="W43" s="68">
        <f>'SECOND QUARTER CLASS RECORD'!AF45</f>
        <v>0</v>
      </c>
      <c r="X43" s="68"/>
      <c r="Y43" s="68"/>
      <c r="Z43" s="68"/>
      <c r="AA43" s="57">
        <f>'SECOND QUARTER CLASS RECORD'!AJ45</f>
        <v>0</v>
      </c>
      <c r="AB43" s="57"/>
      <c r="AC43" s="57"/>
      <c r="AD43" s="66"/>
      <c r="AE43" s="78">
        <f>'SECOND QUARTER CLASS RECORD'!AK45</f>
        <v>0</v>
      </c>
      <c r="AF43" s="79" t="str">
        <f t="shared" si="10"/>
        <v>Failed</v>
      </c>
      <c r="AG43" s="79" t="str">
        <f t="shared" si="11"/>
        <v>Failed</v>
      </c>
      <c r="AH43" s="89" t="str">
        <f t="shared" si="12"/>
        <v>Passed</v>
      </c>
      <c r="AI43" s="90">
        <f>'SECOND QUARTER CLASS RECORD'!AL45</f>
        <v>0</v>
      </c>
      <c r="AJ43" s="78">
        <f>'SECOND QUARTER CLASS RECORD'!AM45</f>
        <v>0</v>
      </c>
      <c r="AK43" s="89" t="str">
        <f t="shared" si="13"/>
        <v>Outstanding</v>
      </c>
      <c r="AL43"/>
      <c r="AM43"/>
      <c r="AN43"/>
      <c r="AO43" s="2">
        <f t="shared" si="5"/>
        <v>0</v>
      </c>
      <c r="AP43" s="2">
        <f t="shared" si="6"/>
        <v>0</v>
      </c>
      <c r="AQ43" s="2">
        <f t="shared" si="7"/>
        <v>0</v>
      </c>
      <c r="AR43" s="2">
        <f t="shared" si="8"/>
        <v>0</v>
      </c>
      <c r="AS43" s="2">
        <f t="shared" si="9"/>
        <v>0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40">
        <f>'SECOND QUARTER CLASS RECORD'!R46</f>
        <v>0</v>
      </c>
      <c r="H44" s="41"/>
      <c r="I44" s="41"/>
      <c r="J44" s="41"/>
      <c r="K44" s="56">
        <f>'SECOND QUARTER CLASS RECORD'!AE46</f>
        <v>0</v>
      </c>
      <c r="L44" s="56"/>
      <c r="M44" s="56"/>
      <c r="N44" s="56"/>
      <c r="O44" s="57">
        <f>'SECOND QUARTER CLASS RECORD'!AI46</f>
        <v>0</v>
      </c>
      <c r="P44" s="57"/>
      <c r="Q44" s="57"/>
      <c r="R44" s="66"/>
      <c r="S44" s="67">
        <f>'SECOND QUARTER CLASS RECORD'!S46</f>
        <v>0</v>
      </c>
      <c r="T44" s="57"/>
      <c r="U44" s="57"/>
      <c r="V44" s="57"/>
      <c r="W44" s="68">
        <f>'SECOND QUARTER CLASS RECORD'!AF46</f>
        <v>0</v>
      </c>
      <c r="X44" s="68"/>
      <c r="Y44" s="68"/>
      <c r="Z44" s="68"/>
      <c r="AA44" s="57">
        <f>'SECOND QUARTER CLASS RECORD'!AJ46</f>
        <v>0</v>
      </c>
      <c r="AB44" s="57"/>
      <c r="AC44" s="57"/>
      <c r="AD44" s="66"/>
      <c r="AE44" s="78">
        <f>'SECOND QUARTER CLASS RECORD'!AK46</f>
        <v>0</v>
      </c>
      <c r="AF44" s="79" t="str">
        <f t="shared" si="10"/>
        <v>Failed</v>
      </c>
      <c r="AG44" s="79" t="str">
        <f t="shared" si="11"/>
        <v>Failed</v>
      </c>
      <c r="AH44" s="89" t="str">
        <f t="shared" si="12"/>
        <v>Passed</v>
      </c>
      <c r="AI44" s="90">
        <f>'SECOND QUARTER CLASS RECORD'!AL46</f>
        <v>0</v>
      </c>
      <c r="AJ44" s="78">
        <f>'SECOND QUARTER CLASS RECORD'!AM46</f>
        <v>0</v>
      </c>
      <c r="AK44" s="89" t="str">
        <f t="shared" si="13"/>
        <v>Outstanding</v>
      </c>
      <c r="AL44"/>
      <c r="AM44"/>
      <c r="AN44"/>
      <c r="AO44" s="2">
        <f t="shared" si="5"/>
        <v>0</v>
      </c>
      <c r="AP44" s="2">
        <f t="shared" si="6"/>
        <v>0</v>
      </c>
      <c r="AQ44" s="2">
        <f t="shared" si="7"/>
        <v>0</v>
      </c>
      <c r="AR44" s="2">
        <f t="shared" si="8"/>
        <v>0</v>
      </c>
      <c r="AS44" s="2">
        <f t="shared" si="9"/>
        <v>0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40">
        <f>'SECOND QUARTER CLASS RECORD'!R47</f>
        <v>0</v>
      </c>
      <c r="H45" s="41"/>
      <c r="I45" s="41"/>
      <c r="J45" s="41"/>
      <c r="K45" s="56">
        <f>'SECOND QUARTER CLASS RECORD'!AE47</f>
        <v>0</v>
      </c>
      <c r="L45" s="56"/>
      <c r="M45" s="56"/>
      <c r="N45" s="56"/>
      <c r="O45" s="57">
        <f>'SECOND QUARTER CLASS RECORD'!AI47</f>
        <v>0</v>
      </c>
      <c r="P45" s="57"/>
      <c r="Q45" s="57"/>
      <c r="R45" s="66"/>
      <c r="S45" s="67">
        <f>'SECOND QUARTER CLASS RECORD'!S47</f>
        <v>0</v>
      </c>
      <c r="T45" s="57"/>
      <c r="U45" s="57"/>
      <c r="V45" s="57"/>
      <c r="W45" s="68">
        <f>'SECOND QUARTER CLASS RECORD'!AF47</f>
        <v>0</v>
      </c>
      <c r="X45" s="68"/>
      <c r="Y45" s="68"/>
      <c r="Z45" s="68"/>
      <c r="AA45" s="57">
        <f>'SECOND QUARTER CLASS RECORD'!AJ47</f>
        <v>0</v>
      </c>
      <c r="AB45" s="57"/>
      <c r="AC45" s="57"/>
      <c r="AD45" s="66"/>
      <c r="AE45" s="78">
        <f>'SECOND QUARTER CLASS RECORD'!AK47</f>
        <v>0</v>
      </c>
      <c r="AF45" s="79" t="str">
        <f t="shared" si="10"/>
        <v>Failed</v>
      </c>
      <c r="AG45" s="79" t="str">
        <f t="shared" si="11"/>
        <v>Failed</v>
      </c>
      <c r="AH45" s="89" t="str">
        <f t="shared" si="12"/>
        <v>Passed</v>
      </c>
      <c r="AI45" s="90">
        <f>'SECOND QUARTER CLASS RECORD'!AL47</f>
        <v>0</v>
      </c>
      <c r="AJ45" s="78">
        <f>'SECOND QUARTER CLASS RECORD'!AM47</f>
        <v>0</v>
      </c>
      <c r="AK45" s="89" t="str">
        <f t="shared" si="13"/>
        <v>Outstanding</v>
      </c>
      <c r="AL45"/>
      <c r="AM45"/>
      <c r="AN45"/>
      <c r="AO45" s="2">
        <f t="shared" si="5"/>
        <v>0</v>
      </c>
      <c r="AP45" s="2">
        <f t="shared" si="6"/>
        <v>0</v>
      </c>
      <c r="AQ45" s="2">
        <f t="shared" si="7"/>
        <v>0</v>
      </c>
      <c r="AR45" s="2">
        <f t="shared" si="8"/>
        <v>0</v>
      </c>
      <c r="AS45" s="2">
        <f t="shared" si="9"/>
        <v>0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40">
        <f>'SECOND QUARTER CLASS RECORD'!R48</f>
        <v>0</v>
      </c>
      <c r="H46" s="41"/>
      <c r="I46" s="41"/>
      <c r="J46" s="41"/>
      <c r="K46" s="56">
        <f>'SECOND QUARTER CLASS RECORD'!AE48</f>
        <v>0</v>
      </c>
      <c r="L46" s="56"/>
      <c r="M46" s="56"/>
      <c r="N46" s="56"/>
      <c r="O46" s="57">
        <f>'SECOND QUARTER CLASS RECORD'!AI48</f>
        <v>0</v>
      </c>
      <c r="P46" s="57"/>
      <c r="Q46" s="57"/>
      <c r="R46" s="66"/>
      <c r="S46" s="67">
        <f>'SECOND QUARTER CLASS RECORD'!S48</f>
        <v>0</v>
      </c>
      <c r="T46" s="57"/>
      <c r="U46" s="57"/>
      <c r="V46" s="57"/>
      <c r="W46" s="68">
        <f>'SECOND QUARTER CLASS RECORD'!AF48</f>
        <v>0</v>
      </c>
      <c r="X46" s="68"/>
      <c r="Y46" s="68"/>
      <c r="Z46" s="68"/>
      <c r="AA46" s="57">
        <f>'SECOND QUARTER CLASS RECORD'!AJ48</f>
        <v>0</v>
      </c>
      <c r="AB46" s="57"/>
      <c r="AC46" s="57"/>
      <c r="AD46" s="66"/>
      <c r="AE46" s="78">
        <f>'SECOND QUARTER CLASS RECORD'!AK48</f>
        <v>0</v>
      </c>
      <c r="AF46" s="79" t="str">
        <f t="shared" si="10"/>
        <v>Failed</v>
      </c>
      <c r="AG46" s="79" t="str">
        <f t="shared" si="11"/>
        <v>Failed</v>
      </c>
      <c r="AH46" s="89" t="str">
        <f t="shared" si="12"/>
        <v>Passed</v>
      </c>
      <c r="AI46" s="90">
        <f>'SECOND QUARTER CLASS RECORD'!AL48</f>
        <v>0</v>
      </c>
      <c r="AJ46" s="78">
        <f>'SECOND QUARTER CLASS RECORD'!AM48</f>
        <v>0</v>
      </c>
      <c r="AK46" s="89" t="str">
        <f t="shared" si="13"/>
        <v>Outstanding</v>
      </c>
      <c r="AL46"/>
      <c r="AM46"/>
      <c r="AN46"/>
      <c r="AO46" s="2">
        <f t="shared" si="5"/>
        <v>0</v>
      </c>
      <c r="AP46" s="2">
        <f t="shared" si="6"/>
        <v>0</v>
      </c>
      <c r="AQ46" s="2">
        <f t="shared" si="7"/>
        <v>0</v>
      </c>
      <c r="AR46" s="2">
        <f t="shared" si="8"/>
        <v>0</v>
      </c>
      <c r="AS46" s="2">
        <f t="shared" si="9"/>
        <v>0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40">
        <f>'SECOND QUARTER CLASS RECORD'!R49</f>
        <v>0</v>
      </c>
      <c r="H47" s="41"/>
      <c r="I47" s="41"/>
      <c r="J47" s="41"/>
      <c r="K47" s="56">
        <f>'SECOND QUARTER CLASS RECORD'!AE49</f>
        <v>0</v>
      </c>
      <c r="L47" s="56"/>
      <c r="M47" s="56"/>
      <c r="N47" s="56"/>
      <c r="O47" s="57">
        <f>'SECOND QUARTER CLASS RECORD'!AI49</f>
        <v>0</v>
      </c>
      <c r="P47" s="57"/>
      <c r="Q47" s="57"/>
      <c r="R47" s="66"/>
      <c r="S47" s="67">
        <f>'SECOND QUARTER CLASS RECORD'!S49</f>
        <v>0</v>
      </c>
      <c r="T47" s="57"/>
      <c r="U47" s="57"/>
      <c r="V47" s="57"/>
      <c r="W47" s="68">
        <f>'SECOND QUARTER CLASS RECORD'!AF49</f>
        <v>0</v>
      </c>
      <c r="X47" s="68"/>
      <c r="Y47" s="68"/>
      <c r="Z47" s="68"/>
      <c r="AA47" s="57">
        <f>'SECOND QUARTER CLASS RECORD'!AJ49</f>
        <v>0</v>
      </c>
      <c r="AB47" s="57"/>
      <c r="AC47" s="57"/>
      <c r="AD47" s="66"/>
      <c r="AE47" s="78">
        <f>'SECOND QUARTER CLASS RECORD'!AK49</f>
        <v>0</v>
      </c>
      <c r="AF47" s="79" t="str">
        <f t="shared" si="10"/>
        <v>Failed</v>
      </c>
      <c r="AG47" s="79" t="str">
        <f t="shared" si="11"/>
        <v>Failed</v>
      </c>
      <c r="AH47" s="89" t="str">
        <f t="shared" si="12"/>
        <v>Passed</v>
      </c>
      <c r="AI47" s="90">
        <f>'SECOND QUARTER CLASS RECORD'!AL49</f>
        <v>0</v>
      </c>
      <c r="AJ47" s="78">
        <f>'SECOND QUARTER CLASS RECORD'!AM49</f>
        <v>0</v>
      </c>
      <c r="AK47" s="89" t="str">
        <f t="shared" si="13"/>
        <v>Outstanding</v>
      </c>
      <c r="AL47"/>
      <c r="AM47"/>
      <c r="AN47"/>
      <c r="AO47" s="2">
        <f t="shared" si="5"/>
        <v>0</v>
      </c>
      <c r="AP47" s="2">
        <f t="shared" si="6"/>
        <v>0</v>
      </c>
      <c r="AQ47" s="2">
        <f t="shared" si="7"/>
        <v>0</v>
      </c>
      <c r="AR47" s="2">
        <f t="shared" si="8"/>
        <v>0</v>
      </c>
      <c r="AS47" s="2">
        <f t="shared" si="9"/>
        <v>0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40">
        <f>'SECOND QUARTER CLASS RECORD'!R50</f>
        <v>0</v>
      </c>
      <c r="H48" s="41"/>
      <c r="I48" s="41"/>
      <c r="J48" s="41"/>
      <c r="K48" s="56">
        <f>'SECOND QUARTER CLASS RECORD'!AE50</f>
        <v>0</v>
      </c>
      <c r="L48" s="56"/>
      <c r="M48" s="56"/>
      <c r="N48" s="56"/>
      <c r="O48" s="57">
        <f>'SECOND QUARTER CLASS RECORD'!AI50</f>
        <v>0</v>
      </c>
      <c r="P48" s="57"/>
      <c r="Q48" s="57"/>
      <c r="R48" s="66"/>
      <c r="S48" s="67">
        <f>'SECOND QUARTER CLASS RECORD'!S50</f>
        <v>0</v>
      </c>
      <c r="T48" s="57"/>
      <c r="U48" s="57"/>
      <c r="V48" s="57"/>
      <c r="W48" s="68">
        <f>'SECOND QUARTER CLASS RECORD'!AF50</f>
        <v>0</v>
      </c>
      <c r="X48" s="68"/>
      <c r="Y48" s="68"/>
      <c r="Z48" s="68"/>
      <c r="AA48" s="57">
        <f>'SECOND QUARTER CLASS RECORD'!AJ50</f>
        <v>0</v>
      </c>
      <c r="AB48" s="57"/>
      <c r="AC48" s="57"/>
      <c r="AD48" s="66"/>
      <c r="AE48" s="78">
        <f>'SECOND QUARTER CLASS RECORD'!AK50</f>
        <v>0</v>
      </c>
      <c r="AF48" s="79" t="str">
        <f t="shared" si="10"/>
        <v>Failed</v>
      </c>
      <c r="AG48" s="79" t="str">
        <f t="shared" si="11"/>
        <v>Failed</v>
      </c>
      <c r="AH48" s="89" t="str">
        <f t="shared" si="12"/>
        <v>Passed</v>
      </c>
      <c r="AI48" s="90">
        <f>'SECOND QUARTER CLASS RECORD'!AL50</f>
        <v>0</v>
      </c>
      <c r="AJ48" s="78">
        <f>'SECOND QUARTER CLASS RECORD'!AM50</f>
        <v>0</v>
      </c>
      <c r="AK48" s="89" t="str">
        <f t="shared" si="13"/>
        <v>Outstanding</v>
      </c>
      <c r="AL48"/>
      <c r="AM48"/>
      <c r="AN48"/>
      <c r="AO48" s="2">
        <f t="shared" si="5"/>
        <v>0</v>
      </c>
      <c r="AP48" s="2">
        <f t="shared" si="6"/>
        <v>0</v>
      </c>
      <c r="AQ48" s="2">
        <f t="shared" si="7"/>
        <v>0</v>
      </c>
      <c r="AR48" s="2">
        <f t="shared" si="8"/>
        <v>0</v>
      </c>
      <c r="AS48" s="2">
        <f t="shared" si="9"/>
        <v>0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40">
        <f>'SECOND QUARTER CLASS RECORD'!R51</f>
        <v>0</v>
      </c>
      <c r="H49" s="41"/>
      <c r="I49" s="41"/>
      <c r="J49" s="41"/>
      <c r="K49" s="56">
        <f>'SECOND QUARTER CLASS RECORD'!AE51</f>
        <v>0</v>
      </c>
      <c r="L49" s="56"/>
      <c r="M49" s="56"/>
      <c r="N49" s="56"/>
      <c r="O49" s="57">
        <f>'SECOND QUARTER CLASS RECORD'!AI51</f>
        <v>0</v>
      </c>
      <c r="P49" s="57"/>
      <c r="Q49" s="57"/>
      <c r="R49" s="66"/>
      <c r="S49" s="67">
        <f>'SECOND QUARTER CLASS RECORD'!S51</f>
        <v>0</v>
      </c>
      <c r="T49" s="57"/>
      <c r="U49" s="57"/>
      <c r="V49" s="57"/>
      <c r="W49" s="68">
        <f>'SECOND QUARTER CLASS RECORD'!AF51</f>
        <v>0</v>
      </c>
      <c r="X49" s="68"/>
      <c r="Y49" s="68"/>
      <c r="Z49" s="68"/>
      <c r="AA49" s="57">
        <f>'SECOND QUARTER CLASS RECORD'!AJ51</f>
        <v>0</v>
      </c>
      <c r="AB49" s="57"/>
      <c r="AC49" s="57"/>
      <c r="AD49" s="66"/>
      <c r="AE49" s="78">
        <f>'SECOND QUARTER CLASS RECORD'!AK51</f>
        <v>0</v>
      </c>
      <c r="AF49" s="79" t="str">
        <f t="shared" si="10"/>
        <v>Failed</v>
      </c>
      <c r="AG49" s="79" t="str">
        <f t="shared" si="11"/>
        <v>Failed</v>
      </c>
      <c r="AH49" s="89" t="str">
        <f t="shared" si="12"/>
        <v>Passed</v>
      </c>
      <c r="AI49" s="90">
        <f>'SECOND QUARTER CLASS RECORD'!AL51</f>
        <v>0</v>
      </c>
      <c r="AJ49" s="78">
        <f>'SECOND QUARTER CLASS RECORD'!AM51</f>
        <v>0</v>
      </c>
      <c r="AK49" s="89" t="str">
        <f t="shared" si="13"/>
        <v>Outstanding</v>
      </c>
      <c r="AL49"/>
      <c r="AM49"/>
      <c r="AN49"/>
      <c r="AO49" s="2">
        <f t="shared" si="5"/>
        <v>0</v>
      </c>
      <c r="AP49" s="2">
        <f t="shared" si="6"/>
        <v>0</v>
      </c>
      <c r="AQ49" s="2">
        <f t="shared" si="7"/>
        <v>0</v>
      </c>
      <c r="AR49" s="2">
        <f t="shared" si="8"/>
        <v>0</v>
      </c>
      <c r="AS49" s="2">
        <f t="shared" si="9"/>
        <v>0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40">
        <f>'SECOND QUARTER CLASS RECORD'!R52</f>
        <v>0</v>
      </c>
      <c r="H50" s="41"/>
      <c r="I50" s="41"/>
      <c r="J50" s="41"/>
      <c r="K50" s="56">
        <f>'SECOND QUARTER CLASS RECORD'!AE52</f>
        <v>0</v>
      </c>
      <c r="L50" s="56"/>
      <c r="M50" s="56"/>
      <c r="N50" s="56"/>
      <c r="O50" s="57">
        <f>'SECOND QUARTER CLASS RECORD'!AI52</f>
        <v>0</v>
      </c>
      <c r="P50" s="57"/>
      <c r="Q50" s="57"/>
      <c r="R50" s="66"/>
      <c r="S50" s="67">
        <f>'SECOND QUARTER CLASS RECORD'!S52</f>
        <v>0</v>
      </c>
      <c r="T50" s="57"/>
      <c r="U50" s="57"/>
      <c r="V50" s="57"/>
      <c r="W50" s="68">
        <f>'SECOND QUARTER CLASS RECORD'!AF52</f>
        <v>0</v>
      </c>
      <c r="X50" s="68"/>
      <c r="Y50" s="68"/>
      <c r="Z50" s="68"/>
      <c r="AA50" s="57">
        <f>'SECOND QUARTER CLASS RECORD'!AJ52</f>
        <v>0</v>
      </c>
      <c r="AB50" s="57"/>
      <c r="AC50" s="57"/>
      <c r="AD50" s="66"/>
      <c r="AE50" s="78">
        <f>'SECOND QUARTER CLASS RECORD'!AK52</f>
        <v>0</v>
      </c>
      <c r="AF50" s="79" t="str">
        <f t="shared" si="10"/>
        <v>Failed</v>
      </c>
      <c r="AG50" s="79" t="str">
        <f t="shared" si="11"/>
        <v>Failed</v>
      </c>
      <c r="AH50" s="89" t="str">
        <f t="shared" si="12"/>
        <v>Passed</v>
      </c>
      <c r="AI50" s="90">
        <f>'SECOND QUARTER CLASS RECORD'!AL52</f>
        <v>0</v>
      </c>
      <c r="AJ50" s="78">
        <f>'SECOND QUARTER CLASS RECORD'!AM52</f>
        <v>0</v>
      </c>
      <c r="AK50" s="89" t="str">
        <f t="shared" si="13"/>
        <v>Outstanding</v>
      </c>
      <c r="AL50"/>
      <c r="AM50"/>
      <c r="AN50"/>
      <c r="AO50" s="2">
        <f t="shared" si="5"/>
        <v>0</v>
      </c>
      <c r="AP50" s="2">
        <f t="shared" si="6"/>
        <v>0</v>
      </c>
      <c r="AQ50" s="2">
        <f t="shared" si="7"/>
        <v>0</v>
      </c>
      <c r="AR50" s="2">
        <f t="shared" si="8"/>
        <v>0</v>
      </c>
      <c r="AS50" s="2">
        <f t="shared" si="9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40">
        <f>'SECOND QUARTER CLASS RECORD'!R53</f>
        <v>0</v>
      </c>
      <c r="H51" s="41"/>
      <c r="I51" s="41"/>
      <c r="J51" s="41"/>
      <c r="K51" s="56">
        <f>'SECOND QUARTER CLASS RECORD'!AE53</f>
        <v>0</v>
      </c>
      <c r="L51" s="56"/>
      <c r="M51" s="56"/>
      <c r="N51" s="56"/>
      <c r="O51" s="57">
        <f>'SECOND QUARTER CLASS RECORD'!AI53</f>
        <v>0</v>
      </c>
      <c r="P51" s="57"/>
      <c r="Q51" s="57"/>
      <c r="R51" s="66"/>
      <c r="S51" s="67">
        <f>'SECOND QUARTER CLASS RECORD'!S53</f>
        <v>0</v>
      </c>
      <c r="T51" s="57"/>
      <c r="U51" s="57"/>
      <c r="V51" s="57"/>
      <c r="W51" s="68">
        <f>'SECOND QUARTER CLASS RECORD'!AF53</f>
        <v>0</v>
      </c>
      <c r="X51" s="68"/>
      <c r="Y51" s="68"/>
      <c r="Z51" s="68"/>
      <c r="AA51" s="57">
        <f>'SECOND QUARTER CLASS RECORD'!AJ53</f>
        <v>0</v>
      </c>
      <c r="AB51" s="57"/>
      <c r="AC51" s="57"/>
      <c r="AD51" s="66"/>
      <c r="AE51" s="78">
        <f>'SECOND QUARTER CLASS RECORD'!AK53</f>
        <v>0</v>
      </c>
      <c r="AF51" s="79" t="str">
        <f t="shared" si="10"/>
        <v>Failed</v>
      </c>
      <c r="AG51" s="79" t="str">
        <f t="shared" si="11"/>
        <v>Failed</v>
      </c>
      <c r="AH51" s="89" t="str">
        <f t="shared" si="12"/>
        <v>Passed</v>
      </c>
      <c r="AI51" s="90">
        <f>'SECOND QUARTER CLASS RECORD'!AL53</f>
        <v>0</v>
      </c>
      <c r="AJ51" s="78">
        <f>'SECOND QUARTER CLASS RECORD'!AM53</f>
        <v>0</v>
      </c>
      <c r="AK51" s="89" t="str">
        <f t="shared" si="13"/>
        <v>Outstanding</v>
      </c>
      <c r="AL51"/>
      <c r="AM51"/>
      <c r="AN51"/>
      <c r="AO51" s="2">
        <f t="shared" si="5"/>
        <v>0</v>
      </c>
      <c r="AP51" s="2">
        <f t="shared" si="6"/>
        <v>0</v>
      </c>
      <c r="AQ51" s="2">
        <f t="shared" si="7"/>
        <v>0</v>
      </c>
      <c r="AR51" s="2">
        <f t="shared" si="8"/>
        <v>0</v>
      </c>
      <c r="AS51" s="2">
        <f t="shared" si="9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40">
        <f>'SECOND QUARTER CLASS RECORD'!R54</f>
        <v>0</v>
      </c>
      <c r="H52" s="41"/>
      <c r="I52" s="41"/>
      <c r="J52" s="41"/>
      <c r="K52" s="56">
        <f>'SECOND QUARTER CLASS RECORD'!AE54</f>
        <v>0</v>
      </c>
      <c r="L52" s="56"/>
      <c r="M52" s="56"/>
      <c r="N52" s="56"/>
      <c r="O52" s="57">
        <f>'SECOND QUARTER CLASS RECORD'!AI54</f>
        <v>0</v>
      </c>
      <c r="P52" s="57"/>
      <c r="Q52" s="57"/>
      <c r="R52" s="66"/>
      <c r="S52" s="67">
        <f>'SECOND QUARTER CLASS RECORD'!S54</f>
        <v>0</v>
      </c>
      <c r="T52" s="57"/>
      <c r="U52" s="57"/>
      <c r="V52" s="57"/>
      <c r="W52" s="68">
        <f>'SECOND QUARTER CLASS RECORD'!AF54</f>
        <v>0</v>
      </c>
      <c r="X52" s="68"/>
      <c r="Y52" s="68"/>
      <c r="Z52" s="68"/>
      <c r="AA52" s="57">
        <f>'SECOND QUARTER CLASS RECORD'!AJ54</f>
        <v>0</v>
      </c>
      <c r="AB52" s="57"/>
      <c r="AC52" s="57"/>
      <c r="AD52" s="66"/>
      <c r="AE52" s="78">
        <f>'SECOND QUARTER CLASS RECORD'!AK54</f>
        <v>0</v>
      </c>
      <c r="AF52" s="79" t="str">
        <f t="shared" si="10"/>
        <v>Failed</v>
      </c>
      <c r="AG52" s="79" t="str">
        <f t="shared" si="11"/>
        <v>Failed</v>
      </c>
      <c r="AH52" s="89" t="str">
        <f t="shared" si="12"/>
        <v>Passed</v>
      </c>
      <c r="AI52" s="90">
        <f>'SECOND QUARTER CLASS RECORD'!AL54</f>
        <v>0</v>
      </c>
      <c r="AJ52" s="78">
        <f>'SECOND QUARTER CLASS RECORD'!AM54</f>
        <v>0</v>
      </c>
      <c r="AK52" s="89" t="str">
        <f t="shared" si="13"/>
        <v>Outstanding</v>
      </c>
      <c r="AL52"/>
      <c r="AM52"/>
      <c r="AN52"/>
      <c r="AO52" s="2">
        <f t="shared" si="5"/>
        <v>0</v>
      </c>
      <c r="AP52" s="2">
        <f t="shared" si="6"/>
        <v>0</v>
      </c>
      <c r="AQ52" s="2">
        <f t="shared" si="7"/>
        <v>0</v>
      </c>
      <c r="AR52" s="2">
        <f t="shared" si="8"/>
        <v>0</v>
      </c>
      <c r="AS52" s="2">
        <f t="shared" si="9"/>
        <v>0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40">
        <f>'SECOND QUARTER CLASS RECORD'!R55</f>
        <v>0</v>
      </c>
      <c r="H53" s="41"/>
      <c r="I53" s="41"/>
      <c r="J53" s="41"/>
      <c r="K53" s="56">
        <f>'SECOND QUARTER CLASS RECORD'!AE55</f>
        <v>0</v>
      </c>
      <c r="L53" s="56"/>
      <c r="M53" s="56"/>
      <c r="N53" s="56"/>
      <c r="O53" s="57">
        <f>'SECOND QUARTER CLASS RECORD'!AI55</f>
        <v>0</v>
      </c>
      <c r="P53" s="57"/>
      <c r="Q53" s="57"/>
      <c r="R53" s="66"/>
      <c r="S53" s="67">
        <f>'SECOND QUARTER CLASS RECORD'!S55</f>
        <v>0</v>
      </c>
      <c r="T53" s="57"/>
      <c r="U53" s="57"/>
      <c r="V53" s="57"/>
      <c r="W53" s="68">
        <f>'SECOND QUARTER CLASS RECORD'!AF55</f>
        <v>0</v>
      </c>
      <c r="X53" s="68"/>
      <c r="Y53" s="68"/>
      <c r="Z53" s="68"/>
      <c r="AA53" s="57">
        <f>'SECOND QUARTER CLASS RECORD'!AJ55</f>
        <v>0</v>
      </c>
      <c r="AB53" s="57"/>
      <c r="AC53" s="57"/>
      <c r="AD53" s="66"/>
      <c r="AE53" s="78">
        <f>'SECOND QUARTER CLASS RECORD'!AK55</f>
        <v>0</v>
      </c>
      <c r="AF53" s="79" t="str">
        <f t="shared" si="10"/>
        <v>Failed</v>
      </c>
      <c r="AG53" s="79" t="str">
        <f t="shared" si="11"/>
        <v>Failed</v>
      </c>
      <c r="AH53" s="89" t="str">
        <f t="shared" si="12"/>
        <v>Passed</v>
      </c>
      <c r="AI53" s="90">
        <f>'SECOND QUARTER CLASS RECORD'!AL55</f>
        <v>0</v>
      </c>
      <c r="AJ53" s="78">
        <f>'SECOND QUARTER CLASS RECORD'!AM55</f>
        <v>0</v>
      </c>
      <c r="AK53" s="89" t="str">
        <f t="shared" si="13"/>
        <v>Outstanding</v>
      </c>
      <c r="AL53"/>
      <c r="AM53"/>
      <c r="AN53"/>
      <c r="AO53" s="2">
        <f t="shared" si="5"/>
        <v>0</v>
      </c>
      <c r="AP53" s="2">
        <f t="shared" si="6"/>
        <v>0</v>
      </c>
      <c r="AQ53" s="2">
        <f t="shared" si="7"/>
        <v>0</v>
      </c>
      <c r="AR53" s="2">
        <f t="shared" si="8"/>
        <v>0</v>
      </c>
      <c r="AS53" s="2">
        <f t="shared" si="9"/>
        <v>0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40">
        <f>'SECOND QUARTER CLASS RECORD'!R56</f>
        <v>0</v>
      </c>
      <c r="H54" s="41"/>
      <c r="I54" s="41"/>
      <c r="J54" s="41"/>
      <c r="K54" s="56">
        <f>'SECOND QUARTER CLASS RECORD'!AE56</f>
        <v>0</v>
      </c>
      <c r="L54" s="56"/>
      <c r="M54" s="56"/>
      <c r="N54" s="56"/>
      <c r="O54" s="57">
        <f>'SECOND QUARTER CLASS RECORD'!AI56</f>
        <v>0</v>
      </c>
      <c r="P54" s="57"/>
      <c r="Q54" s="57"/>
      <c r="R54" s="66"/>
      <c r="S54" s="67">
        <f>'SECOND QUARTER CLASS RECORD'!S56</f>
        <v>0</v>
      </c>
      <c r="T54" s="57"/>
      <c r="U54" s="57"/>
      <c r="V54" s="57"/>
      <c r="W54" s="68">
        <f>'SECOND QUARTER CLASS RECORD'!AF56</f>
        <v>0</v>
      </c>
      <c r="X54" s="68"/>
      <c r="Y54" s="68"/>
      <c r="Z54" s="68"/>
      <c r="AA54" s="57">
        <f>'SECOND QUARTER CLASS RECORD'!AJ56</f>
        <v>0</v>
      </c>
      <c r="AB54" s="57"/>
      <c r="AC54" s="57"/>
      <c r="AD54" s="66"/>
      <c r="AE54" s="78">
        <f>'SECOND QUARTER CLASS RECORD'!AK56</f>
        <v>0</v>
      </c>
      <c r="AF54" s="79" t="str">
        <f t="shared" si="10"/>
        <v>Failed</v>
      </c>
      <c r="AG54" s="79" t="str">
        <f t="shared" si="11"/>
        <v>Failed</v>
      </c>
      <c r="AH54" s="89" t="str">
        <f t="shared" si="12"/>
        <v>Passed</v>
      </c>
      <c r="AI54" s="90">
        <f>'SECOND QUARTER CLASS RECORD'!AL56</f>
        <v>0</v>
      </c>
      <c r="AJ54" s="78">
        <f>'SECOND QUARTER CLASS RECORD'!AM56</f>
        <v>0</v>
      </c>
      <c r="AK54" s="89" t="str">
        <f t="shared" si="13"/>
        <v>Outstanding</v>
      </c>
      <c r="AL54"/>
      <c r="AM54"/>
      <c r="AN54"/>
      <c r="AO54" s="2">
        <f t="shared" si="5"/>
        <v>0</v>
      </c>
      <c r="AP54" s="2">
        <f t="shared" si="6"/>
        <v>0</v>
      </c>
      <c r="AQ54" s="2">
        <f t="shared" si="7"/>
        <v>0</v>
      </c>
      <c r="AR54" s="2">
        <f t="shared" si="8"/>
        <v>0</v>
      </c>
      <c r="AS54" s="2">
        <f t="shared" si="9"/>
        <v>0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40">
        <f>'SECOND QUARTER CLASS RECORD'!R57</f>
        <v>0</v>
      </c>
      <c r="H55" s="41"/>
      <c r="I55" s="41"/>
      <c r="J55" s="41"/>
      <c r="K55" s="56">
        <f>'SECOND QUARTER CLASS RECORD'!AE57</f>
        <v>0</v>
      </c>
      <c r="L55" s="56"/>
      <c r="M55" s="56"/>
      <c r="N55" s="56"/>
      <c r="O55" s="57">
        <f>'SECOND QUARTER CLASS RECORD'!AI57</f>
        <v>0</v>
      </c>
      <c r="P55" s="57"/>
      <c r="Q55" s="57"/>
      <c r="R55" s="66"/>
      <c r="S55" s="67">
        <f>'SECOND QUARTER CLASS RECORD'!S57</f>
        <v>0</v>
      </c>
      <c r="T55" s="57"/>
      <c r="U55" s="57"/>
      <c r="V55" s="57"/>
      <c r="W55" s="68">
        <f>'SECOND QUARTER CLASS RECORD'!AF57</f>
        <v>0</v>
      </c>
      <c r="X55" s="68"/>
      <c r="Y55" s="68"/>
      <c r="Z55" s="68"/>
      <c r="AA55" s="57">
        <f>'SECOND QUARTER CLASS RECORD'!AJ57</f>
        <v>0</v>
      </c>
      <c r="AB55" s="57"/>
      <c r="AC55" s="57"/>
      <c r="AD55" s="66"/>
      <c r="AE55" s="78">
        <f>'SECOND QUARTER CLASS RECORD'!AK57</f>
        <v>0</v>
      </c>
      <c r="AF55" s="79" t="str">
        <f t="shared" si="10"/>
        <v>Failed</v>
      </c>
      <c r="AG55" s="79" t="str">
        <f t="shared" si="11"/>
        <v>Failed</v>
      </c>
      <c r="AH55" s="89" t="str">
        <f t="shared" si="12"/>
        <v>Passed</v>
      </c>
      <c r="AI55" s="90">
        <f>'SECOND QUARTER CLASS RECORD'!AL57</f>
        <v>0</v>
      </c>
      <c r="AJ55" s="78">
        <f>'SECOND QUARTER CLASS RECORD'!AM57</f>
        <v>0</v>
      </c>
      <c r="AK55" s="89" t="str">
        <f t="shared" si="13"/>
        <v>Outstanding</v>
      </c>
      <c r="AL55"/>
      <c r="AM55"/>
      <c r="AN55"/>
      <c r="AO55" s="2">
        <f t="shared" si="5"/>
        <v>0</v>
      </c>
      <c r="AP55" s="2">
        <f t="shared" si="6"/>
        <v>0</v>
      </c>
      <c r="AQ55" s="2">
        <f t="shared" si="7"/>
        <v>0</v>
      </c>
      <c r="AR55" s="2">
        <f t="shared" si="8"/>
        <v>0</v>
      </c>
      <c r="AS55" s="2">
        <f t="shared" si="9"/>
        <v>0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40">
        <f>'SECOND QUARTER CLASS RECORD'!R58</f>
        <v>0</v>
      </c>
      <c r="H56" s="41"/>
      <c r="I56" s="41"/>
      <c r="J56" s="41"/>
      <c r="K56" s="56">
        <f>'SECOND QUARTER CLASS RECORD'!AE58</f>
        <v>0</v>
      </c>
      <c r="L56" s="56"/>
      <c r="M56" s="56"/>
      <c r="N56" s="56"/>
      <c r="O56" s="57">
        <f>'SECOND QUARTER CLASS RECORD'!AI58</f>
        <v>0</v>
      </c>
      <c r="P56" s="57"/>
      <c r="Q56" s="57"/>
      <c r="R56" s="66"/>
      <c r="S56" s="67">
        <f>'SECOND QUARTER CLASS RECORD'!S58</f>
        <v>0</v>
      </c>
      <c r="T56" s="57"/>
      <c r="U56" s="57"/>
      <c r="V56" s="57"/>
      <c r="W56" s="68">
        <f>'SECOND QUARTER CLASS RECORD'!AF58</f>
        <v>0</v>
      </c>
      <c r="X56" s="68"/>
      <c r="Y56" s="68"/>
      <c r="Z56" s="68"/>
      <c r="AA56" s="57">
        <f>'SECOND QUARTER CLASS RECORD'!AJ58</f>
        <v>0</v>
      </c>
      <c r="AB56" s="57"/>
      <c r="AC56" s="57"/>
      <c r="AD56" s="66"/>
      <c r="AE56" s="78">
        <f>'SECOND QUARTER CLASS RECORD'!AK58</f>
        <v>0</v>
      </c>
      <c r="AF56" s="79" t="str">
        <f t="shared" si="10"/>
        <v>Failed</v>
      </c>
      <c r="AG56" s="79" t="str">
        <f t="shared" si="11"/>
        <v>Failed</v>
      </c>
      <c r="AH56" s="89" t="str">
        <f t="shared" si="12"/>
        <v>Passed</v>
      </c>
      <c r="AI56" s="90">
        <f>'SECOND QUARTER CLASS RECORD'!AL58</f>
        <v>0</v>
      </c>
      <c r="AJ56" s="78">
        <f>'SECOND QUARTER CLASS RECORD'!AM58</f>
        <v>0</v>
      </c>
      <c r="AK56" s="89" t="str">
        <f t="shared" si="13"/>
        <v>Outstanding</v>
      </c>
      <c r="AL56"/>
      <c r="AM56"/>
      <c r="AN56"/>
      <c r="AO56" s="2">
        <f t="shared" si="5"/>
        <v>0</v>
      </c>
      <c r="AP56" s="2">
        <f t="shared" si="6"/>
        <v>0</v>
      </c>
      <c r="AQ56" s="2">
        <f t="shared" si="7"/>
        <v>0</v>
      </c>
      <c r="AR56" s="2">
        <f t="shared" si="8"/>
        <v>0</v>
      </c>
      <c r="AS56" s="2">
        <f t="shared" si="9"/>
        <v>0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40">
        <f>'SECOND QUARTER CLASS RECORD'!R59</f>
        <v>0</v>
      </c>
      <c r="H57" s="41"/>
      <c r="I57" s="41"/>
      <c r="J57" s="41"/>
      <c r="K57" s="56">
        <f>'SECOND QUARTER CLASS RECORD'!AE59</f>
        <v>0</v>
      </c>
      <c r="L57" s="56"/>
      <c r="M57" s="56"/>
      <c r="N57" s="56"/>
      <c r="O57" s="57">
        <f>'SECOND QUARTER CLASS RECORD'!AI59</f>
        <v>0</v>
      </c>
      <c r="P57" s="57"/>
      <c r="Q57" s="57"/>
      <c r="R57" s="66"/>
      <c r="S57" s="67">
        <f>'SECOND QUARTER CLASS RECORD'!S59</f>
        <v>0</v>
      </c>
      <c r="T57" s="57"/>
      <c r="U57" s="57"/>
      <c r="V57" s="57"/>
      <c r="W57" s="68">
        <f>'SECOND QUARTER CLASS RECORD'!AF59</f>
        <v>0</v>
      </c>
      <c r="X57" s="68"/>
      <c r="Y57" s="68"/>
      <c r="Z57" s="68"/>
      <c r="AA57" s="57">
        <f>'SECOND QUARTER CLASS RECORD'!AJ59</f>
        <v>0</v>
      </c>
      <c r="AB57" s="57"/>
      <c r="AC57" s="57"/>
      <c r="AD57" s="66"/>
      <c r="AE57" s="78">
        <f>'SECOND QUARTER CLASS RECORD'!AK59</f>
        <v>0</v>
      </c>
      <c r="AF57" s="79" t="str">
        <f t="shared" si="10"/>
        <v>Failed</v>
      </c>
      <c r="AG57" s="79" t="str">
        <f t="shared" si="11"/>
        <v>Failed</v>
      </c>
      <c r="AH57" s="89" t="str">
        <f t="shared" si="12"/>
        <v>Passed</v>
      </c>
      <c r="AI57" s="90">
        <f>'SECOND QUARTER CLASS RECORD'!AL59</f>
        <v>0</v>
      </c>
      <c r="AJ57" s="78">
        <f>'SECOND QUARTER CLASS RECORD'!AM59</f>
        <v>0</v>
      </c>
      <c r="AK57" s="89" t="str">
        <f t="shared" si="13"/>
        <v>Outstanding</v>
      </c>
      <c r="AL57"/>
      <c r="AM57"/>
      <c r="AN57"/>
      <c r="AO57" s="2">
        <f t="shared" si="5"/>
        <v>0</v>
      </c>
      <c r="AP57" s="2">
        <f t="shared" si="6"/>
        <v>0</v>
      </c>
      <c r="AQ57" s="2">
        <f t="shared" si="7"/>
        <v>0</v>
      </c>
      <c r="AR57" s="2">
        <f t="shared" si="8"/>
        <v>0</v>
      </c>
      <c r="AS57" s="2">
        <f t="shared" si="9"/>
        <v>0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40">
        <f>'SECOND QUARTER CLASS RECORD'!R60</f>
        <v>0</v>
      </c>
      <c r="H58" s="41"/>
      <c r="I58" s="41"/>
      <c r="J58" s="41"/>
      <c r="K58" s="56">
        <f>'SECOND QUARTER CLASS RECORD'!AE60</f>
        <v>0</v>
      </c>
      <c r="L58" s="56"/>
      <c r="M58" s="56"/>
      <c r="N58" s="56"/>
      <c r="O58" s="57">
        <f>'SECOND QUARTER CLASS RECORD'!AI60</f>
        <v>0</v>
      </c>
      <c r="P58" s="57"/>
      <c r="Q58" s="57"/>
      <c r="R58" s="66"/>
      <c r="S58" s="67">
        <f>'SECOND QUARTER CLASS RECORD'!S60</f>
        <v>0</v>
      </c>
      <c r="T58" s="57"/>
      <c r="U58" s="57"/>
      <c r="V58" s="57"/>
      <c r="W58" s="68">
        <f>'SECOND QUARTER CLASS RECORD'!AF60</f>
        <v>0</v>
      </c>
      <c r="X58" s="68"/>
      <c r="Y58" s="68"/>
      <c r="Z58" s="68"/>
      <c r="AA58" s="57">
        <f>'SECOND QUARTER CLASS RECORD'!AJ60</f>
        <v>0</v>
      </c>
      <c r="AB58" s="57"/>
      <c r="AC58" s="57"/>
      <c r="AD58" s="66"/>
      <c r="AE58" s="78">
        <f>'SECOND QUARTER CLASS RECORD'!AK60</f>
        <v>0</v>
      </c>
      <c r="AF58" s="79" t="str">
        <f t="shared" si="10"/>
        <v>Failed</v>
      </c>
      <c r="AG58" s="79" t="str">
        <f t="shared" si="11"/>
        <v>Failed</v>
      </c>
      <c r="AH58" s="89" t="str">
        <f t="shared" si="12"/>
        <v>Passed</v>
      </c>
      <c r="AI58" s="90">
        <f>'SECOND QUARTER CLASS RECORD'!AL60</f>
        <v>0</v>
      </c>
      <c r="AJ58" s="78">
        <f>'SECOND QUARTER CLASS RECORD'!AM60</f>
        <v>0</v>
      </c>
      <c r="AK58" s="89" t="str">
        <f t="shared" si="13"/>
        <v>Outstanding</v>
      </c>
      <c r="AL58"/>
      <c r="AM58"/>
      <c r="AN58"/>
      <c r="AO58" s="2">
        <f t="shared" si="5"/>
        <v>0</v>
      </c>
      <c r="AP58" s="2">
        <f t="shared" si="6"/>
        <v>0</v>
      </c>
      <c r="AQ58" s="2">
        <f t="shared" si="7"/>
        <v>0</v>
      </c>
      <c r="AR58" s="2">
        <f t="shared" si="8"/>
        <v>0</v>
      </c>
      <c r="AS58" s="2">
        <f t="shared" si="9"/>
        <v>0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40">
        <f>'SECOND QUARTER CLASS RECORD'!R61</f>
        <v>0</v>
      </c>
      <c r="H59" s="41"/>
      <c r="I59" s="41"/>
      <c r="J59" s="41"/>
      <c r="K59" s="56">
        <f>'SECOND QUARTER CLASS RECORD'!AE61</f>
        <v>0</v>
      </c>
      <c r="L59" s="56"/>
      <c r="M59" s="56"/>
      <c r="N59" s="56"/>
      <c r="O59" s="57">
        <f>'SECOND QUARTER CLASS RECORD'!AI61</f>
        <v>0</v>
      </c>
      <c r="P59" s="57"/>
      <c r="Q59" s="57"/>
      <c r="R59" s="66"/>
      <c r="S59" s="67">
        <f>'SECOND QUARTER CLASS RECORD'!S61</f>
        <v>0</v>
      </c>
      <c r="T59" s="57"/>
      <c r="U59" s="57"/>
      <c r="V59" s="57"/>
      <c r="W59" s="68">
        <f>'SECOND QUARTER CLASS RECORD'!AF61</f>
        <v>0</v>
      </c>
      <c r="X59" s="68"/>
      <c r="Y59" s="68"/>
      <c r="Z59" s="68"/>
      <c r="AA59" s="57">
        <f>'SECOND QUARTER CLASS RECORD'!AJ61</f>
        <v>0</v>
      </c>
      <c r="AB59" s="57"/>
      <c r="AC59" s="57"/>
      <c r="AD59" s="66"/>
      <c r="AE59" s="78">
        <f>'SECOND QUARTER CLASS RECORD'!AK61</f>
        <v>0</v>
      </c>
      <c r="AF59" s="79" t="str">
        <f t="shared" si="10"/>
        <v>Failed</v>
      </c>
      <c r="AG59" s="79" t="str">
        <f t="shared" si="11"/>
        <v>Failed</v>
      </c>
      <c r="AH59" s="89" t="str">
        <f t="shared" si="12"/>
        <v>Passed</v>
      </c>
      <c r="AI59" s="90">
        <f>'SECOND QUARTER CLASS RECORD'!AL61</f>
        <v>0</v>
      </c>
      <c r="AJ59" s="78">
        <f>'SECOND QUARTER CLASS RECORD'!AM61</f>
        <v>0</v>
      </c>
      <c r="AK59" s="89" t="str">
        <f t="shared" si="13"/>
        <v>Outstanding</v>
      </c>
      <c r="AL59"/>
      <c r="AM59"/>
      <c r="AN59"/>
      <c r="AO59" s="2">
        <f t="shared" si="5"/>
        <v>0</v>
      </c>
      <c r="AP59" s="2">
        <f t="shared" si="6"/>
        <v>0</v>
      </c>
      <c r="AQ59" s="2">
        <f t="shared" si="7"/>
        <v>0</v>
      </c>
      <c r="AR59" s="2">
        <f t="shared" si="8"/>
        <v>0</v>
      </c>
      <c r="AS59" s="2">
        <f t="shared" si="9"/>
        <v>0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40">
        <f>'SECOND QUARTER CLASS RECORD'!R62</f>
        <v>0</v>
      </c>
      <c r="H60" s="41"/>
      <c r="I60" s="41"/>
      <c r="J60" s="41"/>
      <c r="K60" s="56">
        <f>'SECOND QUARTER CLASS RECORD'!AE62</f>
        <v>0</v>
      </c>
      <c r="L60" s="56"/>
      <c r="M60" s="56"/>
      <c r="N60" s="56"/>
      <c r="O60" s="57">
        <f>'SECOND QUARTER CLASS RECORD'!AI62</f>
        <v>0</v>
      </c>
      <c r="P60" s="57"/>
      <c r="Q60" s="57"/>
      <c r="R60" s="66"/>
      <c r="S60" s="67">
        <f>'SECOND QUARTER CLASS RECORD'!S62</f>
        <v>0</v>
      </c>
      <c r="T60" s="57"/>
      <c r="U60" s="57"/>
      <c r="V60" s="57"/>
      <c r="W60" s="68">
        <f>'SECOND QUARTER CLASS RECORD'!AF62</f>
        <v>0</v>
      </c>
      <c r="X60" s="68"/>
      <c r="Y60" s="68"/>
      <c r="Z60" s="68"/>
      <c r="AA60" s="57">
        <f>'SECOND QUARTER CLASS RECORD'!AJ62</f>
        <v>0</v>
      </c>
      <c r="AB60" s="57"/>
      <c r="AC60" s="57"/>
      <c r="AD60" s="66"/>
      <c r="AE60" s="78">
        <f>'SECOND QUARTER CLASS RECORD'!AK62</f>
        <v>0</v>
      </c>
      <c r="AF60" s="79" t="str">
        <f t="shared" si="10"/>
        <v>Failed</v>
      </c>
      <c r="AG60" s="79" t="str">
        <f t="shared" si="11"/>
        <v>Failed</v>
      </c>
      <c r="AH60" s="89" t="str">
        <f t="shared" si="12"/>
        <v>Passed</v>
      </c>
      <c r="AI60" s="90">
        <f>'SECOND QUARTER CLASS RECORD'!AL62</f>
        <v>0</v>
      </c>
      <c r="AJ60" s="78">
        <f>'SECOND QUARTER CLASS RECORD'!AM62</f>
        <v>0</v>
      </c>
      <c r="AK60" s="89" t="str">
        <f t="shared" si="13"/>
        <v>Outstanding</v>
      </c>
      <c r="AL60"/>
      <c r="AM60"/>
      <c r="AN60"/>
      <c r="AO60" s="2">
        <f t="shared" si="5"/>
        <v>0</v>
      </c>
      <c r="AP60" s="2">
        <f t="shared" si="6"/>
        <v>0</v>
      </c>
      <c r="AQ60" s="2">
        <f t="shared" si="7"/>
        <v>0</v>
      </c>
      <c r="AR60" s="2">
        <f t="shared" si="8"/>
        <v>0</v>
      </c>
      <c r="AS60" s="2">
        <f t="shared" si="9"/>
        <v>0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40">
        <f>'SECOND QUARTER CLASS RECORD'!R63</f>
        <v>0</v>
      </c>
      <c r="H61" s="41"/>
      <c r="I61" s="41"/>
      <c r="J61" s="41"/>
      <c r="K61" s="56">
        <f>'SECOND QUARTER CLASS RECORD'!AE63</f>
        <v>0</v>
      </c>
      <c r="L61" s="56"/>
      <c r="M61" s="56"/>
      <c r="N61" s="56"/>
      <c r="O61" s="57">
        <f>'SECOND QUARTER CLASS RECORD'!AI63</f>
        <v>0</v>
      </c>
      <c r="P61" s="57"/>
      <c r="Q61" s="57"/>
      <c r="R61" s="66"/>
      <c r="S61" s="67">
        <f>'SECOND QUARTER CLASS RECORD'!S63</f>
        <v>0</v>
      </c>
      <c r="T61" s="57"/>
      <c r="U61" s="57"/>
      <c r="V61" s="57"/>
      <c r="W61" s="68">
        <f>'SECOND QUARTER CLASS RECORD'!AF63</f>
        <v>0</v>
      </c>
      <c r="X61" s="68"/>
      <c r="Y61" s="68"/>
      <c r="Z61" s="68"/>
      <c r="AA61" s="57">
        <f>'SECOND QUARTER CLASS RECORD'!AJ63</f>
        <v>0</v>
      </c>
      <c r="AB61" s="57"/>
      <c r="AC61" s="57"/>
      <c r="AD61" s="66"/>
      <c r="AE61" s="78">
        <f>'SECOND QUARTER CLASS RECORD'!AK63</f>
        <v>0</v>
      </c>
      <c r="AF61" s="79" t="str">
        <f t="shared" si="10"/>
        <v>Failed</v>
      </c>
      <c r="AG61" s="79" t="str">
        <f t="shared" si="11"/>
        <v>Failed</v>
      </c>
      <c r="AH61" s="89" t="str">
        <f t="shared" si="12"/>
        <v>Passed</v>
      </c>
      <c r="AI61" s="90">
        <f>'SECOND QUARTER CLASS RECORD'!AL63</f>
        <v>0</v>
      </c>
      <c r="AJ61" s="78">
        <f>'SECOND QUARTER CLASS RECORD'!AM63</f>
        <v>0</v>
      </c>
      <c r="AK61" s="89" t="str">
        <f t="shared" si="13"/>
        <v>Outstanding</v>
      </c>
      <c r="AL61"/>
      <c r="AM61"/>
      <c r="AN61"/>
      <c r="AO61" s="2">
        <f t="shared" si="5"/>
        <v>0</v>
      </c>
      <c r="AP61" s="2">
        <f t="shared" si="6"/>
        <v>0</v>
      </c>
      <c r="AQ61" s="2">
        <f t="shared" si="7"/>
        <v>0</v>
      </c>
      <c r="AR61" s="2">
        <f t="shared" si="8"/>
        <v>0</v>
      </c>
      <c r="AS61" s="2">
        <f t="shared" si="9"/>
        <v>0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40">
        <f>'SECOND QUARTER CLASS RECORD'!R64</f>
        <v>0</v>
      </c>
      <c r="H62" s="41"/>
      <c r="I62" s="41"/>
      <c r="J62" s="41"/>
      <c r="K62" s="56">
        <f>'SECOND QUARTER CLASS RECORD'!AE64</f>
        <v>0</v>
      </c>
      <c r="L62" s="56"/>
      <c r="M62" s="56"/>
      <c r="N62" s="56"/>
      <c r="O62" s="57">
        <f>'SECOND QUARTER CLASS RECORD'!AI64</f>
        <v>0</v>
      </c>
      <c r="P62" s="57"/>
      <c r="Q62" s="57"/>
      <c r="R62" s="66"/>
      <c r="S62" s="67">
        <f>'SECOND QUARTER CLASS RECORD'!S64</f>
        <v>0</v>
      </c>
      <c r="T62" s="57"/>
      <c r="U62" s="57"/>
      <c r="V62" s="57"/>
      <c r="W62" s="68">
        <f>'SECOND QUARTER CLASS RECORD'!AF64</f>
        <v>0</v>
      </c>
      <c r="X62" s="68"/>
      <c r="Y62" s="68"/>
      <c r="Z62" s="68"/>
      <c r="AA62" s="57">
        <f>'SECOND QUARTER CLASS RECORD'!AJ64</f>
        <v>0</v>
      </c>
      <c r="AB62" s="57"/>
      <c r="AC62" s="57"/>
      <c r="AD62" s="66"/>
      <c r="AE62" s="78">
        <f>'SECOND QUARTER CLASS RECORD'!AK64</f>
        <v>0</v>
      </c>
      <c r="AF62" s="79" t="str">
        <f t="shared" si="10"/>
        <v>Failed</v>
      </c>
      <c r="AG62" s="79" t="str">
        <f t="shared" si="11"/>
        <v>Failed</v>
      </c>
      <c r="AH62" s="89" t="str">
        <f t="shared" si="12"/>
        <v>Passed</v>
      </c>
      <c r="AI62" s="90">
        <f>'SECOND QUARTER CLASS RECORD'!AL64</f>
        <v>0</v>
      </c>
      <c r="AJ62" s="78">
        <f>'SECOND QUARTER CLASS RECORD'!AM64</f>
        <v>0</v>
      </c>
      <c r="AK62" s="89" t="str">
        <f t="shared" si="13"/>
        <v>Outstanding</v>
      </c>
      <c r="AL62"/>
      <c r="AM62"/>
      <c r="AN62"/>
      <c r="AO62" s="2">
        <f t="shared" si="5"/>
        <v>0</v>
      </c>
      <c r="AP62" s="2">
        <f t="shared" si="6"/>
        <v>0</v>
      </c>
      <c r="AQ62" s="2">
        <f t="shared" si="7"/>
        <v>0</v>
      </c>
      <c r="AR62" s="2">
        <f t="shared" si="8"/>
        <v>0</v>
      </c>
      <c r="AS62" s="2">
        <f t="shared" si="9"/>
        <v>0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40">
        <f>'SECOND QUARTER CLASS RECORD'!R65</f>
        <v>0</v>
      </c>
      <c r="H63" s="41"/>
      <c r="I63" s="41"/>
      <c r="J63" s="41"/>
      <c r="K63" s="56">
        <f>'SECOND QUARTER CLASS RECORD'!AE65</f>
        <v>0</v>
      </c>
      <c r="L63" s="56"/>
      <c r="M63" s="56"/>
      <c r="N63" s="56"/>
      <c r="O63" s="57">
        <f>'SECOND QUARTER CLASS RECORD'!AI65</f>
        <v>0</v>
      </c>
      <c r="P63" s="57"/>
      <c r="Q63" s="57"/>
      <c r="R63" s="66"/>
      <c r="S63" s="67">
        <f>'SECOND QUARTER CLASS RECORD'!S65</f>
        <v>0</v>
      </c>
      <c r="T63" s="57"/>
      <c r="U63" s="57"/>
      <c r="V63" s="57"/>
      <c r="W63" s="68">
        <f>'SECOND QUARTER CLASS RECORD'!AF65</f>
        <v>0</v>
      </c>
      <c r="X63" s="68"/>
      <c r="Y63" s="68"/>
      <c r="Z63" s="68"/>
      <c r="AA63" s="57">
        <f>'SECOND QUARTER CLASS RECORD'!AJ65</f>
        <v>0</v>
      </c>
      <c r="AB63" s="57"/>
      <c r="AC63" s="57"/>
      <c r="AD63" s="66"/>
      <c r="AE63" s="78">
        <f>'SECOND QUARTER CLASS RECORD'!AK65</f>
        <v>0</v>
      </c>
      <c r="AF63" s="79" t="str">
        <f t="shared" si="10"/>
        <v>Failed</v>
      </c>
      <c r="AG63" s="79" t="str">
        <f t="shared" si="11"/>
        <v>Failed</v>
      </c>
      <c r="AH63" s="89" t="str">
        <f t="shared" si="12"/>
        <v>Passed</v>
      </c>
      <c r="AI63" s="90">
        <f>'SECOND QUARTER CLASS RECORD'!AL65</f>
        <v>0</v>
      </c>
      <c r="AJ63" s="78">
        <f>'SECOND QUARTER CLASS RECORD'!AM65</f>
        <v>0</v>
      </c>
      <c r="AK63" s="89" t="str">
        <f t="shared" si="13"/>
        <v>Outstanding</v>
      </c>
      <c r="AL63"/>
      <c r="AM63"/>
      <c r="AN63"/>
      <c r="AO63" s="2">
        <f t="shared" si="5"/>
        <v>0</v>
      </c>
      <c r="AP63" s="2">
        <f t="shared" si="6"/>
        <v>0</v>
      </c>
      <c r="AQ63" s="2">
        <f t="shared" si="7"/>
        <v>0</v>
      </c>
      <c r="AR63" s="2">
        <f t="shared" si="8"/>
        <v>0</v>
      </c>
      <c r="AS63" s="2">
        <f t="shared" si="9"/>
        <v>0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40">
        <f>'SECOND QUARTER CLASS RECORD'!R66</f>
        <v>0</v>
      </c>
      <c r="H64" s="41"/>
      <c r="I64" s="41"/>
      <c r="J64" s="41"/>
      <c r="K64" s="56">
        <f>'SECOND QUARTER CLASS RECORD'!AE66</f>
        <v>0</v>
      </c>
      <c r="L64" s="56"/>
      <c r="M64" s="56"/>
      <c r="N64" s="56"/>
      <c r="O64" s="57">
        <f>'SECOND QUARTER CLASS RECORD'!AI66</f>
        <v>0</v>
      </c>
      <c r="P64" s="57"/>
      <c r="Q64" s="57"/>
      <c r="R64" s="66"/>
      <c r="S64" s="67">
        <f>'SECOND QUARTER CLASS RECORD'!S66</f>
        <v>0</v>
      </c>
      <c r="T64" s="57"/>
      <c r="U64" s="57"/>
      <c r="V64" s="57"/>
      <c r="W64" s="68">
        <f>'SECOND QUARTER CLASS RECORD'!AF66</f>
        <v>0</v>
      </c>
      <c r="X64" s="68"/>
      <c r="Y64" s="68"/>
      <c r="Z64" s="68"/>
      <c r="AA64" s="57">
        <f>'SECOND QUARTER CLASS RECORD'!AJ66</f>
        <v>0</v>
      </c>
      <c r="AB64" s="57"/>
      <c r="AC64" s="57"/>
      <c r="AD64" s="66"/>
      <c r="AE64" s="78">
        <f>'SECOND QUARTER CLASS RECORD'!AK66</f>
        <v>0</v>
      </c>
      <c r="AF64" s="79" t="str">
        <f t="shared" si="10"/>
        <v>Failed</v>
      </c>
      <c r="AG64" s="79" t="str">
        <f t="shared" si="11"/>
        <v>Failed</v>
      </c>
      <c r="AH64" s="89" t="str">
        <f t="shared" si="12"/>
        <v>Passed</v>
      </c>
      <c r="AI64" s="90">
        <f>'SECOND QUARTER CLASS RECORD'!AL66</f>
        <v>0</v>
      </c>
      <c r="AJ64" s="78">
        <f>'SECOND QUARTER CLASS RECORD'!AM66</f>
        <v>0</v>
      </c>
      <c r="AK64" s="89" t="str">
        <f t="shared" si="13"/>
        <v>Outstanding</v>
      </c>
      <c r="AL64"/>
      <c r="AM64"/>
      <c r="AN64"/>
      <c r="AO64" s="2">
        <f t="shared" si="5"/>
        <v>0</v>
      </c>
      <c r="AP64" s="2">
        <f t="shared" si="6"/>
        <v>0</v>
      </c>
      <c r="AQ64" s="2">
        <f t="shared" si="7"/>
        <v>0</v>
      </c>
      <c r="AR64" s="2">
        <f t="shared" si="8"/>
        <v>0</v>
      </c>
      <c r="AS64" s="2">
        <f t="shared" si="9"/>
        <v>0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40">
        <f>'SECOND QUARTER CLASS RECORD'!R67</f>
        <v>0</v>
      </c>
      <c r="H65" s="41"/>
      <c r="I65" s="41"/>
      <c r="J65" s="41"/>
      <c r="K65" s="56">
        <f>'SECOND QUARTER CLASS RECORD'!AE67</f>
        <v>0</v>
      </c>
      <c r="L65" s="56"/>
      <c r="M65" s="56"/>
      <c r="N65" s="56"/>
      <c r="O65" s="57">
        <f>'SECOND QUARTER CLASS RECORD'!AI67</f>
        <v>0</v>
      </c>
      <c r="P65" s="57"/>
      <c r="Q65" s="57"/>
      <c r="R65" s="66"/>
      <c r="S65" s="67">
        <f>'SECOND QUARTER CLASS RECORD'!S67</f>
        <v>0</v>
      </c>
      <c r="T65" s="57"/>
      <c r="U65" s="57"/>
      <c r="V65" s="57"/>
      <c r="W65" s="68">
        <f>'SECOND QUARTER CLASS RECORD'!AF67</f>
        <v>0</v>
      </c>
      <c r="X65" s="68"/>
      <c r="Y65" s="68"/>
      <c r="Z65" s="68"/>
      <c r="AA65" s="57">
        <f>'SECOND QUARTER CLASS RECORD'!AJ67</f>
        <v>0</v>
      </c>
      <c r="AB65" s="57"/>
      <c r="AC65" s="57"/>
      <c r="AD65" s="66"/>
      <c r="AE65" s="78">
        <f>'SECOND QUARTER CLASS RECORD'!AK67</f>
        <v>0</v>
      </c>
      <c r="AF65" s="79" t="str">
        <f t="shared" si="10"/>
        <v>Failed</v>
      </c>
      <c r="AG65" s="79" t="str">
        <f t="shared" si="11"/>
        <v>Failed</v>
      </c>
      <c r="AH65" s="89" t="str">
        <f t="shared" si="12"/>
        <v>Passed</v>
      </c>
      <c r="AI65" s="90">
        <f>'SECOND QUARTER CLASS RECORD'!AL67</f>
        <v>0</v>
      </c>
      <c r="AJ65" s="78">
        <f>'SECOND QUARTER CLASS RECORD'!AM67</f>
        <v>0</v>
      </c>
      <c r="AK65" s="89" t="str">
        <f t="shared" si="13"/>
        <v>Outstanding</v>
      </c>
      <c r="AL65"/>
      <c r="AM65"/>
      <c r="AN65"/>
      <c r="AO65" s="2">
        <f t="shared" si="5"/>
        <v>0</v>
      </c>
      <c r="AP65" s="2">
        <f t="shared" si="6"/>
        <v>0</v>
      </c>
      <c r="AQ65" s="2">
        <f t="shared" si="7"/>
        <v>0</v>
      </c>
      <c r="AR65" s="2">
        <f t="shared" si="8"/>
        <v>0</v>
      </c>
      <c r="AS65" s="2">
        <f t="shared" si="9"/>
        <v>0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40">
        <f>'SECOND QUARTER CLASS RECORD'!R68</f>
        <v>0</v>
      </c>
      <c r="H66" s="41"/>
      <c r="I66" s="41"/>
      <c r="J66" s="41"/>
      <c r="K66" s="56">
        <f>'SECOND QUARTER CLASS RECORD'!AE68</f>
        <v>0</v>
      </c>
      <c r="L66" s="56"/>
      <c r="M66" s="56"/>
      <c r="N66" s="56"/>
      <c r="O66" s="57">
        <f>'SECOND QUARTER CLASS RECORD'!AI68</f>
        <v>0</v>
      </c>
      <c r="P66" s="57"/>
      <c r="Q66" s="57"/>
      <c r="R66" s="66"/>
      <c r="S66" s="67">
        <f>'SECOND QUARTER CLASS RECORD'!S68</f>
        <v>0</v>
      </c>
      <c r="T66" s="57"/>
      <c r="U66" s="57"/>
      <c r="V66" s="57"/>
      <c r="W66" s="68">
        <f>'SECOND QUARTER CLASS RECORD'!AF68</f>
        <v>0</v>
      </c>
      <c r="X66" s="68"/>
      <c r="Y66" s="68"/>
      <c r="Z66" s="68"/>
      <c r="AA66" s="57">
        <f>'SECOND QUARTER CLASS RECORD'!AJ68</f>
        <v>0</v>
      </c>
      <c r="AB66" s="57"/>
      <c r="AC66" s="57"/>
      <c r="AD66" s="66"/>
      <c r="AE66" s="78">
        <f>'SECOND QUARTER CLASS RECORD'!AK68</f>
        <v>0</v>
      </c>
      <c r="AF66" s="79" t="str">
        <f t="shared" si="10"/>
        <v>Failed</v>
      </c>
      <c r="AG66" s="79" t="str">
        <f t="shared" si="11"/>
        <v>Failed</v>
      </c>
      <c r="AH66" s="89" t="str">
        <f t="shared" si="12"/>
        <v>Passed</v>
      </c>
      <c r="AI66" s="90">
        <f>'SECOND QUARTER CLASS RECORD'!AL68</f>
        <v>0</v>
      </c>
      <c r="AJ66" s="78">
        <f>'SECOND QUARTER CLASS RECORD'!AM68</f>
        <v>0</v>
      </c>
      <c r="AK66" s="89" t="str">
        <f t="shared" si="13"/>
        <v>Outstanding</v>
      </c>
      <c r="AL66"/>
      <c r="AM66"/>
      <c r="AN66"/>
      <c r="AO66" s="2">
        <f t="shared" si="5"/>
        <v>0</v>
      </c>
      <c r="AP66" s="2">
        <f t="shared" si="6"/>
        <v>0</v>
      </c>
      <c r="AQ66" s="2">
        <f t="shared" si="7"/>
        <v>0</v>
      </c>
      <c r="AR66" s="2">
        <f t="shared" si="8"/>
        <v>0</v>
      </c>
      <c r="AS66" s="2">
        <f t="shared" si="9"/>
        <v>0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40">
        <f>'SECOND QUARTER CLASS RECORD'!R69</f>
        <v>0</v>
      </c>
      <c r="H67" s="41"/>
      <c r="I67" s="41"/>
      <c r="J67" s="41"/>
      <c r="K67" s="56">
        <f>'SECOND QUARTER CLASS RECORD'!AE69</f>
        <v>0</v>
      </c>
      <c r="L67" s="56"/>
      <c r="M67" s="56"/>
      <c r="N67" s="56"/>
      <c r="O67" s="57">
        <f>'SECOND QUARTER CLASS RECORD'!AI69</f>
        <v>0</v>
      </c>
      <c r="P67" s="57"/>
      <c r="Q67" s="57"/>
      <c r="R67" s="66"/>
      <c r="S67" s="67">
        <f>'SECOND QUARTER CLASS RECORD'!S69</f>
        <v>0</v>
      </c>
      <c r="T67" s="57"/>
      <c r="U67" s="57"/>
      <c r="V67" s="57"/>
      <c r="W67" s="68">
        <f>'SECOND QUARTER CLASS RECORD'!AF69</f>
        <v>0</v>
      </c>
      <c r="X67" s="68"/>
      <c r="Y67" s="68"/>
      <c r="Z67" s="68"/>
      <c r="AA67" s="57">
        <f>'SECOND QUARTER CLASS RECORD'!AJ69</f>
        <v>0</v>
      </c>
      <c r="AB67" s="57"/>
      <c r="AC67" s="57"/>
      <c r="AD67" s="66"/>
      <c r="AE67" s="78">
        <f>'SECOND QUARTER CLASS RECORD'!AK69</f>
        <v>0</v>
      </c>
      <c r="AF67" s="79" t="str">
        <f t="shared" si="10"/>
        <v>Failed</v>
      </c>
      <c r="AG67" s="79" t="str">
        <f t="shared" si="11"/>
        <v>Failed</v>
      </c>
      <c r="AH67" s="89" t="str">
        <f t="shared" si="12"/>
        <v>Passed</v>
      </c>
      <c r="AI67" s="90">
        <f>'SECOND QUARTER CLASS RECORD'!AL69</f>
        <v>0</v>
      </c>
      <c r="AJ67" s="78">
        <f>'SECOND QUARTER CLASS RECORD'!AM69</f>
        <v>0</v>
      </c>
      <c r="AK67" s="89" t="str">
        <f t="shared" si="13"/>
        <v>Outstanding</v>
      </c>
      <c r="AL67"/>
      <c r="AM67"/>
      <c r="AN67"/>
      <c r="AO67" s="2">
        <f t="shared" si="5"/>
        <v>0</v>
      </c>
      <c r="AP67" s="2">
        <f t="shared" si="6"/>
        <v>0</v>
      </c>
      <c r="AQ67" s="2">
        <f t="shared" si="7"/>
        <v>0</v>
      </c>
      <c r="AR67" s="2">
        <f t="shared" si="8"/>
        <v>0</v>
      </c>
      <c r="AS67" s="2">
        <f t="shared" si="9"/>
        <v>0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40">
        <f>'SECOND QUARTER CLASS RECORD'!R70</f>
        <v>0</v>
      </c>
      <c r="H68" s="41"/>
      <c r="I68" s="41"/>
      <c r="J68" s="41"/>
      <c r="K68" s="56">
        <f>'SECOND QUARTER CLASS RECORD'!AE70</f>
        <v>0</v>
      </c>
      <c r="L68" s="56"/>
      <c r="M68" s="56"/>
      <c r="N68" s="56"/>
      <c r="O68" s="57">
        <f>'SECOND QUARTER CLASS RECORD'!AI70</f>
        <v>0</v>
      </c>
      <c r="P68" s="57"/>
      <c r="Q68" s="57"/>
      <c r="R68" s="66"/>
      <c r="S68" s="67">
        <f>'SECOND QUARTER CLASS RECORD'!S70</f>
        <v>0</v>
      </c>
      <c r="T68" s="57"/>
      <c r="U68" s="57"/>
      <c r="V68" s="57"/>
      <c r="W68" s="68">
        <f>'SECOND QUARTER CLASS RECORD'!AF70</f>
        <v>0</v>
      </c>
      <c r="X68" s="68"/>
      <c r="Y68" s="68"/>
      <c r="Z68" s="68"/>
      <c r="AA68" s="57">
        <f>'SECOND QUARTER CLASS RECORD'!AJ70</f>
        <v>0</v>
      </c>
      <c r="AB68" s="57"/>
      <c r="AC68" s="57"/>
      <c r="AD68" s="66"/>
      <c r="AE68" s="78">
        <f>'SECOND QUARTER CLASS RECORD'!AK70</f>
        <v>0</v>
      </c>
      <c r="AF68" s="79" t="str">
        <f t="shared" si="10"/>
        <v>Failed</v>
      </c>
      <c r="AG68" s="79" t="str">
        <f t="shared" si="11"/>
        <v>Failed</v>
      </c>
      <c r="AH68" s="89" t="str">
        <f t="shared" si="12"/>
        <v>Passed</v>
      </c>
      <c r="AI68" s="90">
        <f>'SECOND QUARTER CLASS RECORD'!AL70</f>
        <v>0</v>
      </c>
      <c r="AJ68" s="78">
        <f>'SECOND QUARTER CLASS RECORD'!AM70</f>
        <v>0</v>
      </c>
      <c r="AK68" s="89" t="str">
        <f t="shared" si="13"/>
        <v>Outstanding</v>
      </c>
      <c r="AL68"/>
      <c r="AM68"/>
      <c r="AN68"/>
      <c r="AO68" s="2">
        <f t="shared" si="5"/>
        <v>0</v>
      </c>
      <c r="AP68" s="2">
        <f t="shared" si="6"/>
        <v>0</v>
      </c>
      <c r="AQ68" s="2">
        <f t="shared" si="7"/>
        <v>0</v>
      </c>
      <c r="AR68" s="2">
        <f t="shared" si="8"/>
        <v>0</v>
      </c>
      <c r="AS68" s="2">
        <f t="shared" si="9"/>
        <v>0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40">
        <f>'SECOND QUARTER CLASS RECORD'!R71</f>
        <v>0</v>
      </c>
      <c r="H69" s="41"/>
      <c r="I69" s="41"/>
      <c r="J69" s="41"/>
      <c r="K69" s="56">
        <f>'SECOND QUARTER CLASS RECORD'!AE71</f>
        <v>0</v>
      </c>
      <c r="L69" s="56"/>
      <c r="M69" s="56"/>
      <c r="N69" s="56"/>
      <c r="O69" s="57">
        <f>'SECOND QUARTER CLASS RECORD'!AI71</f>
        <v>0</v>
      </c>
      <c r="P69" s="57"/>
      <c r="Q69" s="57"/>
      <c r="R69" s="66"/>
      <c r="S69" s="67">
        <f>'SECOND QUARTER CLASS RECORD'!S71</f>
        <v>0</v>
      </c>
      <c r="T69" s="57"/>
      <c r="U69" s="57"/>
      <c r="V69" s="57"/>
      <c r="W69" s="68">
        <f>'SECOND QUARTER CLASS RECORD'!AF71</f>
        <v>0</v>
      </c>
      <c r="X69" s="68"/>
      <c r="Y69" s="68"/>
      <c r="Z69" s="68"/>
      <c r="AA69" s="57">
        <f>'SECOND QUARTER CLASS RECORD'!AJ71</f>
        <v>0</v>
      </c>
      <c r="AB69" s="57"/>
      <c r="AC69" s="57"/>
      <c r="AD69" s="66"/>
      <c r="AE69" s="78">
        <f>'SECOND QUARTER CLASS RECORD'!AK71</f>
        <v>0</v>
      </c>
      <c r="AF69" s="79" t="str">
        <f t="shared" si="10"/>
        <v>Failed</v>
      </c>
      <c r="AG69" s="79" t="str">
        <f t="shared" si="11"/>
        <v>Failed</v>
      </c>
      <c r="AH69" s="89" t="str">
        <f t="shared" si="12"/>
        <v>Passed</v>
      </c>
      <c r="AI69" s="90">
        <f>'SECOND QUARTER CLASS RECORD'!AL71</f>
        <v>0</v>
      </c>
      <c r="AJ69" s="78">
        <f>'SECOND QUARTER CLASS RECORD'!AM71</f>
        <v>0</v>
      </c>
      <c r="AK69" s="89" t="str">
        <f t="shared" si="13"/>
        <v>Outstanding</v>
      </c>
      <c r="AL69"/>
      <c r="AM69"/>
      <c r="AN69"/>
      <c r="AO69" s="2">
        <f t="shared" si="5"/>
        <v>0</v>
      </c>
      <c r="AP69" s="2">
        <f t="shared" si="6"/>
        <v>0</v>
      </c>
      <c r="AQ69" s="2">
        <f t="shared" si="7"/>
        <v>0</v>
      </c>
      <c r="AR69" s="2">
        <f t="shared" si="8"/>
        <v>0</v>
      </c>
      <c r="AS69" s="2">
        <f t="shared" si="9"/>
        <v>0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40">
        <f>'SECOND QUARTER CLASS RECORD'!R72</f>
        <v>0</v>
      </c>
      <c r="H70" s="41"/>
      <c r="I70" s="41"/>
      <c r="J70" s="41"/>
      <c r="K70" s="56">
        <f>'SECOND QUARTER CLASS RECORD'!AE72</f>
        <v>0</v>
      </c>
      <c r="L70" s="56"/>
      <c r="M70" s="56"/>
      <c r="N70" s="56"/>
      <c r="O70" s="57">
        <f>'SECOND QUARTER CLASS RECORD'!AI72</f>
        <v>0</v>
      </c>
      <c r="P70" s="57"/>
      <c r="Q70" s="57"/>
      <c r="R70" s="66"/>
      <c r="S70" s="67">
        <f>'SECOND QUARTER CLASS RECORD'!S72</f>
        <v>0</v>
      </c>
      <c r="T70" s="57"/>
      <c r="U70" s="57"/>
      <c r="V70" s="57"/>
      <c r="W70" s="68">
        <f>'SECOND QUARTER CLASS RECORD'!AF72</f>
        <v>0</v>
      </c>
      <c r="X70" s="68"/>
      <c r="Y70" s="68"/>
      <c r="Z70" s="68"/>
      <c r="AA70" s="57">
        <f>'SECOND QUARTER CLASS RECORD'!AJ72</f>
        <v>0</v>
      </c>
      <c r="AB70" s="57"/>
      <c r="AC70" s="57"/>
      <c r="AD70" s="66"/>
      <c r="AE70" s="78">
        <f>'SECOND QUARTER CLASS RECORD'!AK72</f>
        <v>0</v>
      </c>
      <c r="AF70" s="79" t="str">
        <f t="shared" si="10"/>
        <v>Failed</v>
      </c>
      <c r="AG70" s="79" t="str">
        <f t="shared" si="11"/>
        <v>Failed</v>
      </c>
      <c r="AH70" s="89" t="str">
        <f t="shared" si="12"/>
        <v>Passed</v>
      </c>
      <c r="AI70" s="90">
        <f>'SECOND QUARTER CLASS RECORD'!AL72</f>
        <v>0</v>
      </c>
      <c r="AJ70" s="78">
        <f>'SECOND QUARTER CLASS RECORD'!AM72</f>
        <v>0</v>
      </c>
      <c r="AK70" s="89" t="str">
        <f t="shared" si="13"/>
        <v>Outstanding</v>
      </c>
      <c r="AL70"/>
      <c r="AM70"/>
      <c r="AN70"/>
      <c r="AO70" s="2">
        <f t="shared" si="5"/>
        <v>0</v>
      </c>
      <c r="AP70" s="2">
        <f t="shared" si="6"/>
        <v>0</v>
      </c>
      <c r="AQ70" s="2">
        <f t="shared" si="7"/>
        <v>0</v>
      </c>
      <c r="AR70" s="2">
        <f t="shared" si="8"/>
        <v>0</v>
      </c>
      <c r="AS70" s="2">
        <f t="shared" si="9"/>
        <v>0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40">
        <f>'SECOND QUARTER CLASS RECORD'!R73</f>
        <v>0</v>
      </c>
      <c r="H71" s="41"/>
      <c r="I71" s="41"/>
      <c r="J71" s="41"/>
      <c r="K71" s="56">
        <f>'SECOND QUARTER CLASS RECORD'!AE73</f>
        <v>0</v>
      </c>
      <c r="L71" s="56"/>
      <c r="M71" s="56"/>
      <c r="N71" s="56"/>
      <c r="O71" s="57">
        <f>'SECOND QUARTER CLASS RECORD'!AI73</f>
        <v>0</v>
      </c>
      <c r="P71" s="57"/>
      <c r="Q71" s="57"/>
      <c r="R71" s="66"/>
      <c r="S71" s="109">
        <f>'SECOND QUARTER CLASS RECORD'!S73</f>
        <v>0</v>
      </c>
      <c r="T71" s="110"/>
      <c r="U71" s="110"/>
      <c r="V71" s="110"/>
      <c r="W71" s="111">
        <f>'SECOND QUARTER CLASS RECORD'!AF73</f>
        <v>0</v>
      </c>
      <c r="X71" s="111"/>
      <c r="Y71" s="111"/>
      <c r="Z71" s="111"/>
      <c r="AA71" s="110">
        <f>'SECOND QUARTER CLASS RECORD'!AJ73</f>
        <v>0</v>
      </c>
      <c r="AB71" s="110"/>
      <c r="AC71" s="110"/>
      <c r="AD71" s="119"/>
      <c r="AE71" s="120">
        <f>'SECOND QUARTER CLASS RECORD'!AK73</f>
        <v>0</v>
      </c>
      <c r="AF71" s="120" t="str">
        <f t="shared" si="10"/>
        <v>Failed</v>
      </c>
      <c r="AG71" s="120" t="str">
        <f t="shared" si="11"/>
        <v>Failed</v>
      </c>
      <c r="AH71" s="120" t="str">
        <f t="shared" si="12"/>
        <v>Passed</v>
      </c>
      <c r="AI71" s="120">
        <f>'SECOND QUARTER CLASS RECORD'!AL73</f>
        <v>0</v>
      </c>
      <c r="AJ71" s="126">
        <f>'SECOND QUARTER CLASS RECORD'!AM73</f>
        <v>0</v>
      </c>
      <c r="AK71" s="127" t="str">
        <f t="shared" si="13"/>
        <v>Outstanding</v>
      </c>
      <c r="AL71"/>
      <c r="AM71"/>
      <c r="AN71"/>
      <c r="AO71" s="2">
        <f t="shared" si="5"/>
        <v>0</v>
      </c>
      <c r="AP71" s="2">
        <f t="shared" si="6"/>
        <v>0</v>
      </c>
      <c r="AQ71" s="2">
        <f t="shared" si="7"/>
        <v>0</v>
      </c>
      <c r="AR71" s="2">
        <f t="shared" si="8"/>
        <v>0</v>
      </c>
      <c r="AS71" s="2">
        <f t="shared" si="9"/>
        <v>0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40">
        <f>'SECOND QUARTER CLASS RECORD'!R74</f>
        <v>0</v>
      </c>
      <c r="H72" s="41"/>
      <c r="I72" s="41"/>
      <c r="J72" s="41"/>
      <c r="K72" s="56">
        <f>'SECOND QUARTER CLASS RECORD'!AE74</f>
        <v>0</v>
      </c>
      <c r="L72" s="56"/>
      <c r="M72" s="56"/>
      <c r="N72" s="56"/>
      <c r="O72" s="57">
        <f>'SECOND QUARTER CLASS RECORD'!AK74</f>
        <v>0</v>
      </c>
      <c r="P72" s="57"/>
      <c r="Q72" s="57"/>
      <c r="R72" s="66"/>
      <c r="S72" s="67">
        <f>'SECOND QUARTER CLASS RECORD'!S74</f>
        <v>0</v>
      </c>
      <c r="T72" s="57"/>
      <c r="U72" s="57"/>
      <c r="V72" s="57"/>
      <c r="W72" s="68">
        <f>'SECOND QUARTER CLASS RECORD'!AF74</f>
        <v>0</v>
      </c>
      <c r="X72" s="68"/>
      <c r="Y72" s="68"/>
      <c r="Z72" s="68"/>
      <c r="AA72" s="57">
        <f>'SECOND QUARTER CLASS RECORD'!AJ74</f>
        <v>0</v>
      </c>
      <c r="AB72" s="57"/>
      <c r="AC72" s="57"/>
      <c r="AD72" s="66"/>
      <c r="AE72" s="78">
        <f>'SECOND QUARTER CLASS RECORD'!AK74</f>
        <v>0</v>
      </c>
      <c r="AF72" s="79" t="str">
        <f t="shared" ref="AF72:AF101" si="24">IF(AD72&gt;74.49,"Passed","Failed")</f>
        <v>Failed</v>
      </c>
      <c r="AG72" s="79" t="str">
        <f t="shared" ref="AG72:AG101" si="25">IF(AE72&gt;74.49,"Passed","Failed")</f>
        <v>Failed</v>
      </c>
      <c r="AH72" s="89" t="str">
        <f t="shared" ref="AH72:AH101" si="26">IF(AF72&gt;74.49,"Passed","Failed")</f>
        <v>Passed</v>
      </c>
      <c r="AI72" s="90">
        <f>'SECOND QUARTER CLASS RECORD'!AL74</f>
        <v>0</v>
      </c>
      <c r="AJ72" s="78">
        <f>'SECOND QUARTER CLASS RECORD'!AM74</f>
        <v>0</v>
      </c>
      <c r="AK72" s="89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>
        <f t="shared" ref="AO72:AO101" si="28">IF(AJ72="Outstanding",1,0)</f>
        <v>0</v>
      </c>
      <c r="AP72" s="2">
        <f t="shared" ref="AP72:AP101" si="29">IF(AJ72="Very Satisfactory",1,0)</f>
        <v>0</v>
      </c>
      <c r="AQ72" s="2">
        <f t="shared" ref="AQ72:AQ101" si="30">IF(AJ72="Satisfactory",1,0)</f>
        <v>0</v>
      </c>
      <c r="AR72" s="2">
        <f t="shared" ref="AR72:AR101" si="31">IF(AJ72="Fairly Satisfactory",1,0)</f>
        <v>0</v>
      </c>
      <c r="AS72" s="2">
        <f t="shared" ref="AS72:AS101" si="32">IF(AJ72="Did Not Meet Expectations",1,0)</f>
        <v>0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40">
        <f>'SECOND QUARTER CLASS RECORD'!R75</f>
        <v>0</v>
      </c>
      <c r="H73" s="41"/>
      <c r="I73" s="41"/>
      <c r="J73" s="41"/>
      <c r="K73" s="56">
        <f>'SECOND QUARTER CLASS RECORD'!AE75</f>
        <v>0</v>
      </c>
      <c r="L73" s="56"/>
      <c r="M73" s="56"/>
      <c r="N73" s="56"/>
      <c r="O73" s="57">
        <f>'SECOND QUARTER CLASS RECORD'!AK75</f>
        <v>0</v>
      </c>
      <c r="P73" s="57"/>
      <c r="Q73" s="57"/>
      <c r="R73" s="66"/>
      <c r="S73" s="67">
        <f>'SECOND QUARTER CLASS RECORD'!S75</f>
        <v>0</v>
      </c>
      <c r="T73" s="57"/>
      <c r="U73" s="57"/>
      <c r="V73" s="57"/>
      <c r="W73" s="68">
        <f>'SECOND QUARTER CLASS RECORD'!AF75</f>
        <v>0</v>
      </c>
      <c r="X73" s="68"/>
      <c r="Y73" s="68"/>
      <c r="Z73" s="68"/>
      <c r="AA73" s="57">
        <f>'SECOND QUARTER CLASS RECORD'!AJ75</f>
        <v>0</v>
      </c>
      <c r="AB73" s="57"/>
      <c r="AC73" s="57"/>
      <c r="AD73" s="66"/>
      <c r="AE73" s="78">
        <f>'SECOND QUARTER CLASS RECORD'!AK75</f>
        <v>0</v>
      </c>
      <c r="AF73" s="79" t="str">
        <f t="shared" si="24"/>
        <v>Failed</v>
      </c>
      <c r="AG73" s="79" t="str">
        <f t="shared" si="25"/>
        <v>Failed</v>
      </c>
      <c r="AH73" s="89" t="str">
        <f t="shared" si="26"/>
        <v>Passed</v>
      </c>
      <c r="AI73" s="90">
        <f>'SECOND QUARTER CLASS RECORD'!AL75</f>
        <v>0</v>
      </c>
      <c r="AJ73" s="78">
        <f>'SECOND QUARTER CLASS RECORD'!AM75</f>
        <v>0</v>
      </c>
      <c r="AK73" s="89" t="str">
        <f t="shared" si="27"/>
        <v>Outstanding</v>
      </c>
      <c r="AL73"/>
      <c r="AM73"/>
      <c r="AN73"/>
      <c r="AO73" s="2">
        <f t="shared" si="28"/>
        <v>0</v>
      </c>
      <c r="AP73" s="2">
        <f t="shared" si="29"/>
        <v>0</v>
      </c>
      <c r="AQ73" s="2">
        <f t="shared" si="30"/>
        <v>0</v>
      </c>
      <c r="AR73" s="2">
        <f t="shared" si="31"/>
        <v>0</v>
      </c>
      <c r="AS73" s="2">
        <f t="shared" si="32"/>
        <v>0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40">
        <f>'SECOND QUARTER CLASS RECORD'!R76</f>
        <v>0</v>
      </c>
      <c r="H74" s="41"/>
      <c r="I74" s="41"/>
      <c r="J74" s="41"/>
      <c r="K74" s="56">
        <f>'SECOND QUARTER CLASS RECORD'!AE76</f>
        <v>0</v>
      </c>
      <c r="L74" s="56"/>
      <c r="M74" s="56"/>
      <c r="N74" s="56"/>
      <c r="O74" s="57">
        <f>'SECOND QUARTER CLASS RECORD'!AK76</f>
        <v>0</v>
      </c>
      <c r="P74" s="57"/>
      <c r="Q74" s="57"/>
      <c r="R74" s="66"/>
      <c r="S74" s="67">
        <f>'SECOND QUARTER CLASS RECORD'!S76</f>
        <v>0</v>
      </c>
      <c r="T74" s="57"/>
      <c r="U74" s="57"/>
      <c r="V74" s="57"/>
      <c r="W74" s="68">
        <f>'SECOND QUARTER CLASS RECORD'!AF76</f>
        <v>0</v>
      </c>
      <c r="X74" s="68"/>
      <c r="Y74" s="68"/>
      <c r="Z74" s="68"/>
      <c r="AA74" s="57">
        <f>'SECOND QUARTER CLASS RECORD'!AJ76</f>
        <v>0</v>
      </c>
      <c r="AB74" s="57"/>
      <c r="AC74" s="57"/>
      <c r="AD74" s="66"/>
      <c r="AE74" s="78">
        <f>'SECOND QUARTER CLASS RECORD'!AK76</f>
        <v>0</v>
      </c>
      <c r="AF74" s="79" t="str">
        <f t="shared" si="24"/>
        <v>Failed</v>
      </c>
      <c r="AG74" s="79" t="str">
        <f t="shared" si="25"/>
        <v>Failed</v>
      </c>
      <c r="AH74" s="89" t="str">
        <f t="shared" si="26"/>
        <v>Passed</v>
      </c>
      <c r="AI74" s="90">
        <f>'SECOND QUARTER CLASS RECORD'!AL76</f>
        <v>0</v>
      </c>
      <c r="AJ74" s="78">
        <f>'SECOND QUARTER CLASS RECORD'!AM76</f>
        <v>0</v>
      </c>
      <c r="AK74" s="89" t="str">
        <f t="shared" si="27"/>
        <v>Outstanding</v>
      </c>
      <c r="AL74"/>
      <c r="AM74"/>
      <c r="AN74"/>
      <c r="AO74" s="2">
        <f t="shared" si="28"/>
        <v>0</v>
      </c>
      <c r="AP74" s="2">
        <f t="shared" si="29"/>
        <v>0</v>
      </c>
      <c r="AQ74" s="2">
        <f t="shared" si="30"/>
        <v>0</v>
      </c>
      <c r="AR74" s="2">
        <f t="shared" si="31"/>
        <v>0</v>
      </c>
      <c r="AS74" s="2">
        <f t="shared" si="32"/>
        <v>0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40">
        <f>'SECOND QUARTER CLASS RECORD'!R77</f>
        <v>0</v>
      </c>
      <c r="H75" s="41"/>
      <c r="I75" s="41"/>
      <c r="J75" s="41"/>
      <c r="K75" s="56">
        <f>'SECOND QUARTER CLASS RECORD'!AE77</f>
        <v>0</v>
      </c>
      <c r="L75" s="56"/>
      <c r="M75" s="56"/>
      <c r="N75" s="56"/>
      <c r="O75" s="57">
        <f>'SECOND QUARTER CLASS RECORD'!AK77</f>
        <v>0</v>
      </c>
      <c r="P75" s="57"/>
      <c r="Q75" s="57"/>
      <c r="R75" s="66"/>
      <c r="S75" s="67">
        <f>'SECOND QUARTER CLASS RECORD'!S77</f>
        <v>0</v>
      </c>
      <c r="T75" s="57"/>
      <c r="U75" s="57"/>
      <c r="V75" s="57"/>
      <c r="W75" s="68">
        <f>'SECOND QUARTER CLASS RECORD'!AF77</f>
        <v>0</v>
      </c>
      <c r="X75" s="68"/>
      <c r="Y75" s="68"/>
      <c r="Z75" s="68"/>
      <c r="AA75" s="57">
        <f>'SECOND QUARTER CLASS RECORD'!AJ77</f>
        <v>0</v>
      </c>
      <c r="AB75" s="57"/>
      <c r="AC75" s="57"/>
      <c r="AD75" s="66"/>
      <c r="AE75" s="78">
        <f>'SECOND QUARTER CLASS RECORD'!AK77</f>
        <v>0</v>
      </c>
      <c r="AF75" s="79" t="str">
        <f t="shared" si="24"/>
        <v>Failed</v>
      </c>
      <c r="AG75" s="79" t="str">
        <f t="shared" si="25"/>
        <v>Failed</v>
      </c>
      <c r="AH75" s="89" t="str">
        <f t="shared" si="26"/>
        <v>Passed</v>
      </c>
      <c r="AI75" s="90">
        <f>'SECOND QUARTER CLASS RECORD'!AL77</f>
        <v>0</v>
      </c>
      <c r="AJ75" s="78">
        <f>'SECOND QUARTER CLASS RECORD'!AM77</f>
        <v>0</v>
      </c>
      <c r="AK75" s="89" t="str">
        <f t="shared" si="27"/>
        <v>Outstanding</v>
      </c>
      <c r="AL75"/>
      <c r="AM75"/>
      <c r="AN75"/>
      <c r="AO75" s="2">
        <f t="shared" si="28"/>
        <v>0</v>
      </c>
      <c r="AP75" s="2">
        <f t="shared" si="29"/>
        <v>0</v>
      </c>
      <c r="AQ75" s="2">
        <f t="shared" si="30"/>
        <v>0</v>
      </c>
      <c r="AR75" s="2">
        <f t="shared" si="31"/>
        <v>0</v>
      </c>
      <c r="AS75" s="2">
        <f t="shared" si="32"/>
        <v>0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40">
        <f>'SECOND QUARTER CLASS RECORD'!R78</f>
        <v>0</v>
      </c>
      <c r="H76" s="41"/>
      <c r="I76" s="41"/>
      <c r="J76" s="41"/>
      <c r="K76" s="56">
        <f>'SECOND QUARTER CLASS RECORD'!AE78</f>
        <v>0</v>
      </c>
      <c r="L76" s="56"/>
      <c r="M76" s="56"/>
      <c r="N76" s="56"/>
      <c r="O76" s="57">
        <f>'SECOND QUARTER CLASS RECORD'!AK78</f>
        <v>0</v>
      </c>
      <c r="P76" s="57"/>
      <c r="Q76" s="57"/>
      <c r="R76" s="66"/>
      <c r="S76" s="67">
        <f>'SECOND QUARTER CLASS RECORD'!S78</f>
        <v>0</v>
      </c>
      <c r="T76" s="57"/>
      <c r="U76" s="57"/>
      <c r="V76" s="57"/>
      <c r="W76" s="68">
        <f>'SECOND QUARTER CLASS RECORD'!AF78</f>
        <v>0</v>
      </c>
      <c r="X76" s="68"/>
      <c r="Y76" s="68"/>
      <c r="Z76" s="68"/>
      <c r="AA76" s="57">
        <f>'SECOND QUARTER CLASS RECORD'!AJ78</f>
        <v>0</v>
      </c>
      <c r="AB76" s="57"/>
      <c r="AC76" s="57"/>
      <c r="AD76" s="66"/>
      <c r="AE76" s="78">
        <f>'SECOND QUARTER CLASS RECORD'!AK78</f>
        <v>0</v>
      </c>
      <c r="AF76" s="79" t="str">
        <f t="shared" si="24"/>
        <v>Failed</v>
      </c>
      <c r="AG76" s="79" t="str">
        <f t="shared" si="25"/>
        <v>Failed</v>
      </c>
      <c r="AH76" s="89" t="str">
        <f t="shared" si="26"/>
        <v>Passed</v>
      </c>
      <c r="AI76" s="90">
        <f>'SECOND QUARTER CLASS RECORD'!AL78</f>
        <v>0</v>
      </c>
      <c r="AJ76" s="78">
        <f>'SECOND QUARTER CLASS RECORD'!AM78</f>
        <v>0</v>
      </c>
      <c r="AK76" s="89" t="str">
        <f t="shared" si="27"/>
        <v>Outstanding</v>
      </c>
      <c r="AL76"/>
      <c r="AM76"/>
      <c r="AN76"/>
      <c r="AO76" s="2">
        <f t="shared" si="28"/>
        <v>0</v>
      </c>
      <c r="AP76" s="2">
        <f t="shared" si="29"/>
        <v>0</v>
      </c>
      <c r="AQ76" s="2">
        <f t="shared" si="30"/>
        <v>0</v>
      </c>
      <c r="AR76" s="2">
        <f t="shared" si="31"/>
        <v>0</v>
      </c>
      <c r="AS76" s="2">
        <f t="shared" si="32"/>
        <v>0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40">
        <f>'SECOND QUARTER CLASS RECORD'!R79</f>
        <v>0</v>
      </c>
      <c r="H77" s="41"/>
      <c r="I77" s="41"/>
      <c r="J77" s="41"/>
      <c r="K77" s="56">
        <f>'SECOND QUARTER CLASS RECORD'!AE79</f>
        <v>0</v>
      </c>
      <c r="L77" s="56"/>
      <c r="M77" s="56"/>
      <c r="N77" s="56"/>
      <c r="O77" s="57">
        <f>'SECOND QUARTER CLASS RECORD'!AK79</f>
        <v>0</v>
      </c>
      <c r="P77" s="57"/>
      <c r="Q77" s="57"/>
      <c r="R77" s="66"/>
      <c r="S77" s="67">
        <f>'SECOND QUARTER CLASS RECORD'!S79</f>
        <v>0</v>
      </c>
      <c r="T77" s="57"/>
      <c r="U77" s="57"/>
      <c r="V77" s="57"/>
      <c r="W77" s="68">
        <f>'SECOND QUARTER CLASS RECORD'!AF79</f>
        <v>0</v>
      </c>
      <c r="X77" s="68"/>
      <c r="Y77" s="68"/>
      <c r="Z77" s="68"/>
      <c r="AA77" s="57">
        <f>'SECOND QUARTER CLASS RECORD'!AJ79</f>
        <v>0</v>
      </c>
      <c r="AB77" s="57"/>
      <c r="AC77" s="57"/>
      <c r="AD77" s="66"/>
      <c r="AE77" s="78">
        <f>'SECOND QUARTER CLASS RECORD'!AK79</f>
        <v>0</v>
      </c>
      <c r="AF77" s="79" t="str">
        <f t="shared" si="24"/>
        <v>Failed</v>
      </c>
      <c r="AG77" s="79" t="str">
        <f t="shared" si="25"/>
        <v>Failed</v>
      </c>
      <c r="AH77" s="89" t="str">
        <f t="shared" si="26"/>
        <v>Passed</v>
      </c>
      <c r="AI77" s="90">
        <f>'SECOND QUARTER CLASS RECORD'!AL79</f>
        <v>0</v>
      </c>
      <c r="AJ77" s="78">
        <f>'SECOND QUARTER CLASS RECORD'!AM79</f>
        <v>0</v>
      </c>
      <c r="AK77" s="89" t="str">
        <f t="shared" si="27"/>
        <v>Outstanding</v>
      </c>
      <c r="AL77"/>
      <c r="AM77"/>
      <c r="AN77"/>
      <c r="AO77" s="2">
        <f t="shared" si="28"/>
        <v>0</v>
      </c>
      <c r="AP77" s="2">
        <f t="shared" si="29"/>
        <v>0</v>
      </c>
      <c r="AQ77" s="2">
        <f t="shared" si="30"/>
        <v>0</v>
      </c>
      <c r="AR77" s="2">
        <f t="shared" si="31"/>
        <v>0</v>
      </c>
      <c r="AS77" s="2">
        <f t="shared" si="32"/>
        <v>0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40">
        <f>'SECOND QUARTER CLASS RECORD'!R80</f>
        <v>0</v>
      </c>
      <c r="H78" s="41"/>
      <c r="I78" s="41"/>
      <c r="J78" s="41"/>
      <c r="K78" s="56">
        <f>'SECOND QUARTER CLASS RECORD'!AE80</f>
        <v>0</v>
      </c>
      <c r="L78" s="56"/>
      <c r="M78" s="56"/>
      <c r="N78" s="56"/>
      <c r="O78" s="57">
        <f>'SECOND QUARTER CLASS RECORD'!AK80</f>
        <v>0</v>
      </c>
      <c r="P78" s="57"/>
      <c r="Q78" s="57"/>
      <c r="R78" s="66"/>
      <c r="S78" s="67">
        <f>'SECOND QUARTER CLASS RECORD'!S80</f>
        <v>0</v>
      </c>
      <c r="T78" s="57"/>
      <c r="U78" s="57"/>
      <c r="V78" s="57"/>
      <c r="W78" s="68">
        <f>'SECOND QUARTER CLASS RECORD'!AF80</f>
        <v>0</v>
      </c>
      <c r="X78" s="68"/>
      <c r="Y78" s="68"/>
      <c r="Z78" s="68"/>
      <c r="AA78" s="57">
        <f>'SECOND QUARTER CLASS RECORD'!AJ80</f>
        <v>0</v>
      </c>
      <c r="AB78" s="57"/>
      <c r="AC78" s="57"/>
      <c r="AD78" s="66"/>
      <c r="AE78" s="78">
        <f>'SECOND QUARTER CLASS RECORD'!AK80</f>
        <v>0</v>
      </c>
      <c r="AF78" s="79" t="str">
        <f t="shared" si="24"/>
        <v>Failed</v>
      </c>
      <c r="AG78" s="79" t="str">
        <f t="shared" si="25"/>
        <v>Failed</v>
      </c>
      <c r="AH78" s="89" t="str">
        <f t="shared" si="26"/>
        <v>Passed</v>
      </c>
      <c r="AI78" s="90">
        <f>'SECOND QUARTER CLASS RECORD'!AL80</f>
        <v>0</v>
      </c>
      <c r="AJ78" s="78">
        <f>'SECOND QUARTER CLASS RECORD'!AM80</f>
        <v>0</v>
      </c>
      <c r="AK78" s="89" t="str">
        <f t="shared" si="27"/>
        <v>Outstanding</v>
      </c>
      <c r="AL78"/>
      <c r="AM78"/>
      <c r="AN78"/>
      <c r="AO78" s="2">
        <f t="shared" si="28"/>
        <v>0</v>
      </c>
      <c r="AP78" s="2">
        <f t="shared" si="29"/>
        <v>0</v>
      </c>
      <c r="AQ78" s="2">
        <f t="shared" si="30"/>
        <v>0</v>
      </c>
      <c r="AR78" s="2">
        <f t="shared" si="31"/>
        <v>0</v>
      </c>
      <c r="AS78" s="2">
        <f t="shared" si="32"/>
        <v>0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40">
        <f>'SECOND QUARTER CLASS RECORD'!R81</f>
        <v>0</v>
      </c>
      <c r="H79" s="41"/>
      <c r="I79" s="41"/>
      <c r="J79" s="41"/>
      <c r="K79" s="56">
        <f>'SECOND QUARTER CLASS RECORD'!AE81</f>
        <v>0</v>
      </c>
      <c r="L79" s="56"/>
      <c r="M79" s="56"/>
      <c r="N79" s="56"/>
      <c r="O79" s="57">
        <f>'SECOND QUARTER CLASS RECORD'!AK81</f>
        <v>0</v>
      </c>
      <c r="P79" s="57"/>
      <c r="Q79" s="57"/>
      <c r="R79" s="66"/>
      <c r="S79" s="67">
        <f>'SECOND QUARTER CLASS RECORD'!S81</f>
        <v>0</v>
      </c>
      <c r="T79" s="57"/>
      <c r="U79" s="57"/>
      <c r="V79" s="57"/>
      <c r="W79" s="68">
        <f>'SECOND QUARTER CLASS RECORD'!AF81</f>
        <v>0</v>
      </c>
      <c r="X79" s="68"/>
      <c r="Y79" s="68"/>
      <c r="Z79" s="68"/>
      <c r="AA79" s="57">
        <f>'SECOND QUARTER CLASS RECORD'!AJ81</f>
        <v>0</v>
      </c>
      <c r="AB79" s="57"/>
      <c r="AC79" s="57"/>
      <c r="AD79" s="66"/>
      <c r="AE79" s="78">
        <f>'SECOND QUARTER CLASS RECORD'!AK81</f>
        <v>0</v>
      </c>
      <c r="AF79" s="79" t="str">
        <f t="shared" si="24"/>
        <v>Failed</v>
      </c>
      <c r="AG79" s="79" t="str">
        <f t="shared" si="25"/>
        <v>Failed</v>
      </c>
      <c r="AH79" s="89" t="str">
        <f t="shared" si="26"/>
        <v>Passed</v>
      </c>
      <c r="AI79" s="90">
        <f>'SECOND QUARTER CLASS RECORD'!AL81</f>
        <v>0</v>
      </c>
      <c r="AJ79" s="78">
        <f>'SECOND QUARTER CLASS RECORD'!AM81</f>
        <v>0</v>
      </c>
      <c r="AK79" s="89" t="str">
        <f t="shared" si="27"/>
        <v>Outstanding</v>
      </c>
      <c r="AL79"/>
      <c r="AM79"/>
      <c r="AN79"/>
      <c r="AO79" s="2">
        <f t="shared" si="28"/>
        <v>0</v>
      </c>
      <c r="AP79" s="2">
        <f t="shared" si="29"/>
        <v>0</v>
      </c>
      <c r="AQ79" s="2">
        <f t="shared" si="30"/>
        <v>0</v>
      </c>
      <c r="AR79" s="2">
        <f t="shared" si="31"/>
        <v>0</v>
      </c>
      <c r="AS79" s="2">
        <f t="shared" si="32"/>
        <v>0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40">
        <f>'SECOND QUARTER CLASS RECORD'!R82</f>
        <v>0</v>
      </c>
      <c r="H80" s="41"/>
      <c r="I80" s="41"/>
      <c r="J80" s="41"/>
      <c r="K80" s="56">
        <f>'SECOND QUARTER CLASS RECORD'!AE82</f>
        <v>0</v>
      </c>
      <c r="L80" s="56"/>
      <c r="M80" s="56"/>
      <c r="N80" s="56"/>
      <c r="O80" s="57">
        <f>'SECOND QUARTER CLASS RECORD'!AK82</f>
        <v>0</v>
      </c>
      <c r="P80" s="57"/>
      <c r="Q80" s="57"/>
      <c r="R80" s="66"/>
      <c r="S80" s="67">
        <f>'SECOND QUARTER CLASS RECORD'!S82</f>
        <v>0</v>
      </c>
      <c r="T80" s="57"/>
      <c r="U80" s="57"/>
      <c r="V80" s="57"/>
      <c r="W80" s="68">
        <f>'SECOND QUARTER CLASS RECORD'!AF82</f>
        <v>0</v>
      </c>
      <c r="X80" s="68"/>
      <c r="Y80" s="68"/>
      <c r="Z80" s="68"/>
      <c r="AA80" s="57">
        <f>'SECOND QUARTER CLASS RECORD'!AJ82</f>
        <v>0</v>
      </c>
      <c r="AB80" s="57"/>
      <c r="AC80" s="57"/>
      <c r="AD80" s="66"/>
      <c r="AE80" s="78">
        <f>'SECOND QUARTER CLASS RECORD'!AK82</f>
        <v>0</v>
      </c>
      <c r="AF80" s="79" t="str">
        <f t="shared" si="24"/>
        <v>Failed</v>
      </c>
      <c r="AG80" s="79" t="str">
        <f t="shared" si="25"/>
        <v>Failed</v>
      </c>
      <c r="AH80" s="89" t="str">
        <f t="shared" si="26"/>
        <v>Passed</v>
      </c>
      <c r="AI80" s="90">
        <f>'SECOND QUARTER CLASS RECORD'!AL82</f>
        <v>0</v>
      </c>
      <c r="AJ80" s="78">
        <f>'SECOND QUARTER CLASS RECORD'!AM82</f>
        <v>0</v>
      </c>
      <c r="AK80" s="89" t="str">
        <f t="shared" si="27"/>
        <v>Outstanding</v>
      </c>
      <c r="AL80"/>
      <c r="AM80"/>
      <c r="AN80"/>
      <c r="AO80" s="2">
        <f t="shared" si="28"/>
        <v>0</v>
      </c>
      <c r="AP80" s="2">
        <f t="shared" si="29"/>
        <v>0</v>
      </c>
      <c r="AQ80" s="2">
        <f t="shared" si="30"/>
        <v>0</v>
      </c>
      <c r="AR80" s="2">
        <f t="shared" si="31"/>
        <v>0</v>
      </c>
      <c r="AS80" s="2">
        <f t="shared" si="32"/>
        <v>0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40">
        <f>'SECOND QUARTER CLASS RECORD'!R83</f>
        <v>0</v>
      </c>
      <c r="H81" s="41"/>
      <c r="I81" s="41"/>
      <c r="J81" s="41"/>
      <c r="K81" s="56">
        <f>'SECOND QUARTER CLASS RECORD'!AE83</f>
        <v>0</v>
      </c>
      <c r="L81" s="56"/>
      <c r="M81" s="56"/>
      <c r="N81" s="56"/>
      <c r="O81" s="57">
        <f>'SECOND QUARTER CLASS RECORD'!AK83</f>
        <v>0</v>
      </c>
      <c r="P81" s="57"/>
      <c r="Q81" s="57"/>
      <c r="R81" s="66"/>
      <c r="S81" s="67">
        <f>'SECOND QUARTER CLASS RECORD'!S83</f>
        <v>0</v>
      </c>
      <c r="T81" s="57"/>
      <c r="U81" s="57"/>
      <c r="V81" s="57"/>
      <c r="W81" s="68">
        <f>'SECOND QUARTER CLASS RECORD'!AF83</f>
        <v>0</v>
      </c>
      <c r="X81" s="68"/>
      <c r="Y81" s="68"/>
      <c r="Z81" s="68"/>
      <c r="AA81" s="57">
        <f>'SECOND QUARTER CLASS RECORD'!AJ83</f>
        <v>0</v>
      </c>
      <c r="AB81" s="57"/>
      <c r="AC81" s="57"/>
      <c r="AD81" s="66"/>
      <c r="AE81" s="78">
        <f>'SECOND QUARTER CLASS RECORD'!AK83</f>
        <v>0</v>
      </c>
      <c r="AF81" s="79" t="str">
        <f t="shared" si="24"/>
        <v>Failed</v>
      </c>
      <c r="AG81" s="79" t="str">
        <f t="shared" si="25"/>
        <v>Failed</v>
      </c>
      <c r="AH81" s="89" t="str">
        <f t="shared" si="26"/>
        <v>Passed</v>
      </c>
      <c r="AI81" s="90">
        <f>'SECOND QUARTER CLASS RECORD'!AL83</f>
        <v>0</v>
      </c>
      <c r="AJ81" s="78">
        <f>'SECOND QUARTER CLASS RECORD'!AM83</f>
        <v>0</v>
      </c>
      <c r="AK81" s="89" t="str">
        <f t="shared" si="27"/>
        <v>Outstanding</v>
      </c>
      <c r="AL81"/>
      <c r="AM81"/>
      <c r="AN81"/>
      <c r="AO81" s="2">
        <f t="shared" si="28"/>
        <v>0</v>
      </c>
      <c r="AP81" s="2">
        <f t="shared" si="29"/>
        <v>0</v>
      </c>
      <c r="AQ81" s="2">
        <f t="shared" si="30"/>
        <v>0</v>
      </c>
      <c r="AR81" s="2">
        <f t="shared" si="31"/>
        <v>0</v>
      </c>
      <c r="AS81" s="2">
        <f t="shared" si="32"/>
        <v>0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40">
        <f>'SECOND QUARTER CLASS RECORD'!R84</f>
        <v>0</v>
      </c>
      <c r="H82" s="41"/>
      <c r="I82" s="41"/>
      <c r="J82" s="41"/>
      <c r="K82" s="56">
        <f>'SECOND QUARTER CLASS RECORD'!AE84</f>
        <v>0</v>
      </c>
      <c r="L82" s="56"/>
      <c r="M82" s="56"/>
      <c r="N82" s="56"/>
      <c r="O82" s="57">
        <f>'SECOND QUARTER CLASS RECORD'!AK84</f>
        <v>0</v>
      </c>
      <c r="P82" s="57"/>
      <c r="Q82" s="57"/>
      <c r="R82" s="66"/>
      <c r="S82" s="67">
        <f>'SECOND QUARTER CLASS RECORD'!S84</f>
        <v>0</v>
      </c>
      <c r="T82" s="57"/>
      <c r="U82" s="57"/>
      <c r="V82" s="57"/>
      <c r="W82" s="68">
        <f>'SECOND QUARTER CLASS RECORD'!AF84</f>
        <v>0</v>
      </c>
      <c r="X82" s="68"/>
      <c r="Y82" s="68"/>
      <c r="Z82" s="68"/>
      <c r="AA82" s="57">
        <f>'SECOND QUARTER CLASS RECORD'!AJ84</f>
        <v>0</v>
      </c>
      <c r="AB82" s="57"/>
      <c r="AC82" s="57"/>
      <c r="AD82" s="66"/>
      <c r="AE82" s="78">
        <f>'SECOND QUARTER CLASS RECORD'!AK84</f>
        <v>0</v>
      </c>
      <c r="AF82" s="79" t="str">
        <f t="shared" si="24"/>
        <v>Failed</v>
      </c>
      <c r="AG82" s="79" t="str">
        <f t="shared" si="25"/>
        <v>Failed</v>
      </c>
      <c r="AH82" s="89" t="str">
        <f t="shared" si="26"/>
        <v>Passed</v>
      </c>
      <c r="AI82" s="90">
        <f>'SECOND QUARTER CLASS RECORD'!AL84</f>
        <v>0</v>
      </c>
      <c r="AJ82" s="78">
        <f>'SECOND QUARTER CLASS RECORD'!AM84</f>
        <v>0</v>
      </c>
      <c r="AK82" s="89" t="str">
        <f t="shared" si="27"/>
        <v>Outstanding</v>
      </c>
      <c r="AL82"/>
      <c r="AM82"/>
      <c r="AN82"/>
      <c r="AO82" s="2">
        <f t="shared" si="28"/>
        <v>0</v>
      </c>
      <c r="AP82" s="2">
        <f t="shared" si="29"/>
        <v>0</v>
      </c>
      <c r="AQ82" s="2">
        <f t="shared" si="30"/>
        <v>0</v>
      </c>
      <c r="AR82" s="2">
        <f t="shared" si="31"/>
        <v>0</v>
      </c>
      <c r="AS82" s="2">
        <f t="shared" si="32"/>
        <v>0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40">
        <f>'SECOND QUARTER CLASS RECORD'!R85</f>
        <v>0</v>
      </c>
      <c r="H83" s="41"/>
      <c r="I83" s="41"/>
      <c r="J83" s="41"/>
      <c r="K83" s="56">
        <f>'SECOND QUARTER CLASS RECORD'!AE85</f>
        <v>0</v>
      </c>
      <c r="L83" s="56"/>
      <c r="M83" s="56"/>
      <c r="N83" s="56"/>
      <c r="O83" s="57">
        <f>'SECOND QUARTER CLASS RECORD'!AK85</f>
        <v>0</v>
      </c>
      <c r="P83" s="57"/>
      <c r="Q83" s="57"/>
      <c r="R83" s="66"/>
      <c r="S83" s="67">
        <f>'SECOND QUARTER CLASS RECORD'!S85</f>
        <v>0</v>
      </c>
      <c r="T83" s="57"/>
      <c r="U83" s="57"/>
      <c r="V83" s="57"/>
      <c r="W83" s="68">
        <f>'SECOND QUARTER CLASS RECORD'!AF85</f>
        <v>0</v>
      </c>
      <c r="X83" s="68"/>
      <c r="Y83" s="68"/>
      <c r="Z83" s="68"/>
      <c r="AA83" s="57">
        <f>'SECOND QUARTER CLASS RECORD'!AJ85</f>
        <v>0</v>
      </c>
      <c r="AB83" s="57"/>
      <c r="AC83" s="57"/>
      <c r="AD83" s="66"/>
      <c r="AE83" s="78">
        <f>'SECOND QUARTER CLASS RECORD'!AK85</f>
        <v>0</v>
      </c>
      <c r="AF83" s="79" t="str">
        <f t="shared" si="24"/>
        <v>Failed</v>
      </c>
      <c r="AG83" s="79" t="str">
        <f t="shared" si="25"/>
        <v>Failed</v>
      </c>
      <c r="AH83" s="89" t="str">
        <f t="shared" si="26"/>
        <v>Passed</v>
      </c>
      <c r="AI83" s="90">
        <f>'SECOND QUARTER CLASS RECORD'!AL85</f>
        <v>0</v>
      </c>
      <c r="AJ83" s="78">
        <f>'SECOND QUARTER CLASS RECORD'!AM85</f>
        <v>0</v>
      </c>
      <c r="AK83" s="89" t="str">
        <f t="shared" si="27"/>
        <v>Outstanding</v>
      </c>
      <c r="AL83"/>
      <c r="AM83"/>
      <c r="AN83"/>
      <c r="AO83" s="2">
        <f t="shared" si="28"/>
        <v>0</v>
      </c>
      <c r="AP83" s="2">
        <f t="shared" si="29"/>
        <v>0</v>
      </c>
      <c r="AQ83" s="2">
        <f t="shared" si="30"/>
        <v>0</v>
      </c>
      <c r="AR83" s="2">
        <f t="shared" si="31"/>
        <v>0</v>
      </c>
      <c r="AS83" s="2">
        <f t="shared" si="32"/>
        <v>0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40">
        <f>'SECOND QUARTER CLASS RECORD'!R86</f>
        <v>0</v>
      </c>
      <c r="H84" s="41"/>
      <c r="I84" s="41"/>
      <c r="J84" s="41"/>
      <c r="K84" s="56">
        <f>'SECOND QUARTER CLASS RECORD'!AE86</f>
        <v>0</v>
      </c>
      <c r="L84" s="56"/>
      <c r="M84" s="56"/>
      <c r="N84" s="56"/>
      <c r="O84" s="57">
        <f>'SECOND QUARTER CLASS RECORD'!AK86</f>
        <v>0</v>
      </c>
      <c r="P84" s="57"/>
      <c r="Q84" s="57"/>
      <c r="R84" s="66"/>
      <c r="S84" s="67">
        <f>'SECOND QUARTER CLASS RECORD'!S86</f>
        <v>0</v>
      </c>
      <c r="T84" s="57"/>
      <c r="U84" s="57"/>
      <c r="V84" s="57"/>
      <c r="W84" s="68">
        <f>'SECOND QUARTER CLASS RECORD'!AF86</f>
        <v>0</v>
      </c>
      <c r="X84" s="68"/>
      <c r="Y84" s="68"/>
      <c r="Z84" s="68"/>
      <c r="AA84" s="57">
        <f>'SECOND QUARTER CLASS RECORD'!AJ86</f>
        <v>0</v>
      </c>
      <c r="AB84" s="57"/>
      <c r="AC84" s="57"/>
      <c r="AD84" s="66"/>
      <c r="AE84" s="78">
        <f>'SECOND QUARTER CLASS RECORD'!AK86</f>
        <v>0</v>
      </c>
      <c r="AF84" s="79" t="str">
        <f t="shared" si="24"/>
        <v>Failed</v>
      </c>
      <c r="AG84" s="79" t="str">
        <f t="shared" si="25"/>
        <v>Failed</v>
      </c>
      <c r="AH84" s="89" t="str">
        <f t="shared" si="26"/>
        <v>Passed</v>
      </c>
      <c r="AI84" s="90">
        <f>'SECOND QUARTER CLASS RECORD'!AL86</f>
        <v>0</v>
      </c>
      <c r="AJ84" s="78">
        <f>'SECOND QUARTER CLASS RECORD'!AM86</f>
        <v>0</v>
      </c>
      <c r="AK84" s="89" t="str">
        <f t="shared" si="27"/>
        <v>Outstanding</v>
      </c>
      <c r="AL84"/>
      <c r="AM84"/>
      <c r="AN84"/>
      <c r="AO84" s="2">
        <f t="shared" si="28"/>
        <v>0</v>
      </c>
      <c r="AP84" s="2">
        <f t="shared" si="29"/>
        <v>0</v>
      </c>
      <c r="AQ84" s="2">
        <f t="shared" si="30"/>
        <v>0</v>
      </c>
      <c r="AR84" s="2">
        <f t="shared" si="31"/>
        <v>0</v>
      </c>
      <c r="AS84" s="2">
        <f t="shared" si="32"/>
        <v>0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40">
        <f>'SECOND QUARTER CLASS RECORD'!R87</f>
        <v>0</v>
      </c>
      <c r="H85" s="41"/>
      <c r="I85" s="41"/>
      <c r="J85" s="41"/>
      <c r="K85" s="56">
        <f>'SECOND QUARTER CLASS RECORD'!AE87</f>
        <v>0</v>
      </c>
      <c r="L85" s="56"/>
      <c r="M85" s="56"/>
      <c r="N85" s="56"/>
      <c r="O85" s="57">
        <f>'SECOND QUARTER CLASS RECORD'!AK87</f>
        <v>0</v>
      </c>
      <c r="P85" s="57"/>
      <c r="Q85" s="57"/>
      <c r="R85" s="66"/>
      <c r="S85" s="67">
        <f>'SECOND QUARTER CLASS RECORD'!S87</f>
        <v>0</v>
      </c>
      <c r="T85" s="57"/>
      <c r="U85" s="57"/>
      <c r="V85" s="57"/>
      <c r="W85" s="68">
        <f>'SECOND QUARTER CLASS RECORD'!AF87</f>
        <v>0</v>
      </c>
      <c r="X85" s="68"/>
      <c r="Y85" s="68"/>
      <c r="Z85" s="68"/>
      <c r="AA85" s="57">
        <f>'SECOND QUARTER CLASS RECORD'!AJ87</f>
        <v>0</v>
      </c>
      <c r="AB85" s="57"/>
      <c r="AC85" s="57"/>
      <c r="AD85" s="66"/>
      <c r="AE85" s="78">
        <f>'SECOND QUARTER CLASS RECORD'!AK87</f>
        <v>0</v>
      </c>
      <c r="AF85" s="79" t="str">
        <f t="shared" si="24"/>
        <v>Failed</v>
      </c>
      <c r="AG85" s="79" t="str">
        <f t="shared" si="25"/>
        <v>Failed</v>
      </c>
      <c r="AH85" s="89" t="str">
        <f t="shared" si="26"/>
        <v>Passed</v>
      </c>
      <c r="AI85" s="90">
        <f>'SECOND QUARTER CLASS RECORD'!AL87</f>
        <v>0</v>
      </c>
      <c r="AJ85" s="78">
        <f>'SECOND QUARTER CLASS RECORD'!AM87</f>
        <v>0</v>
      </c>
      <c r="AK85" s="89" t="str">
        <f t="shared" si="27"/>
        <v>Outstanding</v>
      </c>
      <c r="AL85"/>
      <c r="AM85"/>
      <c r="AN85"/>
      <c r="AO85" s="2">
        <f t="shared" si="28"/>
        <v>0</v>
      </c>
      <c r="AP85" s="2">
        <f t="shared" si="29"/>
        <v>0</v>
      </c>
      <c r="AQ85" s="2">
        <f t="shared" si="30"/>
        <v>0</v>
      </c>
      <c r="AR85" s="2">
        <f t="shared" si="31"/>
        <v>0</v>
      </c>
      <c r="AS85" s="2">
        <f t="shared" si="32"/>
        <v>0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40">
        <f>'SECOND QUARTER CLASS RECORD'!R88</f>
        <v>0</v>
      </c>
      <c r="H86" s="41"/>
      <c r="I86" s="41"/>
      <c r="J86" s="41"/>
      <c r="K86" s="56">
        <f>'SECOND QUARTER CLASS RECORD'!AE88</f>
        <v>0</v>
      </c>
      <c r="L86" s="56"/>
      <c r="M86" s="56"/>
      <c r="N86" s="56"/>
      <c r="O86" s="57">
        <f>'SECOND QUARTER CLASS RECORD'!AK88</f>
        <v>0</v>
      </c>
      <c r="P86" s="57"/>
      <c r="Q86" s="57"/>
      <c r="R86" s="66"/>
      <c r="S86" s="67">
        <f>'SECOND QUARTER CLASS RECORD'!S88</f>
        <v>0</v>
      </c>
      <c r="T86" s="57"/>
      <c r="U86" s="57"/>
      <c r="V86" s="57"/>
      <c r="W86" s="68">
        <f>'SECOND QUARTER CLASS RECORD'!AF88</f>
        <v>0</v>
      </c>
      <c r="X86" s="68"/>
      <c r="Y86" s="68"/>
      <c r="Z86" s="68"/>
      <c r="AA86" s="57">
        <f>'SECOND QUARTER CLASS RECORD'!AJ88</f>
        <v>0</v>
      </c>
      <c r="AB86" s="57"/>
      <c r="AC86" s="57"/>
      <c r="AD86" s="66"/>
      <c r="AE86" s="78">
        <f>'SECOND QUARTER CLASS RECORD'!AK88</f>
        <v>0</v>
      </c>
      <c r="AF86" s="79" t="str">
        <f t="shared" si="24"/>
        <v>Failed</v>
      </c>
      <c r="AG86" s="79" t="str">
        <f t="shared" si="25"/>
        <v>Failed</v>
      </c>
      <c r="AH86" s="89" t="str">
        <f t="shared" si="26"/>
        <v>Passed</v>
      </c>
      <c r="AI86" s="90">
        <f>'SECOND QUARTER CLASS RECORD'!AL88</f>
        <v>0</v>
      </c>
      <c r="AJ86" s="78">
        <f>'SECOND QUARTER CLASS RECORD'!AM88</f>
        <v>0</v>
      </c>
      <c r="AK86" s="89" t="str">
        <f t="shared" si="27"/>
        <v>Outstanding</v>
      </c>
      <c r="AL86"/>
      <c r="AM86"/>
      <c r="AN86"/>
      <c r="AO86" s="2">
        <f t="shared" si="28"/>
        <v>0</v>
      </c>
      <c r="AP86" s="2">
        <f t="shared" si="29"/>
        <v>0</v>
      </c>
      <c r="AQ86" s="2">
        <f t="shared" si="30"/>
        <v>0</v>
      </c>
      <c r="AR86" s="2">
        <f t="shared" si="31"/>
        <v>0</v>
      </c>
      <c r="AS86" s="2">
        <f t="shared" si="32"/>
        <v>0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40">
        <f>'SECOND QUARTER CLASS RECORD'!R89</f>
        <v>0</v>
      </c>
      <c r="H87" s="41"/>
      <c r="I87" s="41"/>
      <c r="J87" s="41"/>
      <c r="K87" s="56">
        <f>'SECOND QUARTER CLASS RECORD'!AE89</f>
        <v>0</v>
      </c>
      <c r="L87" s="56"/>
      <c r="M87" s="56"/>
      <c r="N87" s="56"/>
      <c r="O87" s="57">
        <f>'SECOND QUARTER CLASS RECORD'!AK89</f>
        <v>0</v>
      </c>
      <c r="P87" s="57"/>
      <c r="Q87" s="57"/>
      <c r="R87" s="66"/>
      <c r="S87" s="67">
        <f>'SECOND QUARTER CLASS RECORD'!S89</f>
        <v>0</v>
      </c>
      <c r="T87" s="57"/>
      <c r="U87" s="57"/>
      <c r="V87" s="57"/>
      <c r="W87" s="68">
        <f>'SECOND QUARTER CLASS RECORD'!AF89</f>
        <v>0</v>
      </c>
      <c r="X87" s="68"/>
      <c r="Y87" s="68"/>
      <c r="Z87" s="68"/>
      <c r="AA87" s="57">
        <f>'SECOND QUARTER CLASS RECORD'!AJ89</f>
        <v>0</v>
      </c>
      <c r="AB87" s="57"/>
      <c r="AC87" s="57"/>
      <c r="AD87" s="66"/>
      <c r="AE87" s="78">
        <f>'SECOND QUARTER CLASS RECORD'!AK89</f>
        <v>0</v>
      </c>
      <c r="AF87" s="79" t="str">
        <f t="shared" si="24"/>
        <v>Failed</v>
      </c>
      <c r="AG87" s="79" t="str">
        <f t="shared" si="25"/>
        <v>Failed</v>
      </c>
      <c r="AH87" s="89" t="str">
        <f t="shared" si="26"/>
        <v>Passed</v>
      </c>
      <c r="AI87" s="90">
        <f>'SECOND QUARTER CLASS RECORD'!AL89</f>
        <v>0</v>
      </c>
      <c r="AJ87" s="78">
        <f>'SECOND QUARTER CLASS RECORD'!AM89</f>
        <v>0</v>
      </c>
      <c r="AK87" s="89" t="str">
        <f t="shared" si="27"/>
        <v>Outstanding</v>
      </c>
      <c r="AL87"/>
      <c r="AM87"/>
      <c r="AN87"/>
      <c r="AO87" s="2">
        <f t="shared" si="28"/>
        <v>0</v>
      </c>
      <c r="AP87" s="2">
        <f t="shared" si="29"/>
        <v>0</v>
      </c>
      <c r="AQ87" s="2">
        <f t="shared" si="30"/>
        <v>0</v>
      </c>
      <c r="AR87" s="2">
        <f t="shared" si="31"/>
        <v>0</v>
      </c>
      <c r="AS87" s="2">
        <f t="shared" si="32"/>
        <v>0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40">
        <f>'SECOND QUARTER CLASS RECORD'!R90</f>
        <v>0</v>
      </c>
      <c r="H88" s="41"/>
      <c r="I88" s="41"/>
      <c r="J88" s="41"/>
      <c r="K88" s="56">
        <f>'SECOND QUARTER CLASS RECORD'!AE90</f>
        <v>0</v>
      </c>
      <c r="L88" s="56"/>
      <c r="M88" s="56"/>
      <c r="N88" s="56"/>
      <c r="O88" s="57">
        <f>'SECOND QUARTER CLASS RECORD'!AK90</f>
        <v>0</v>
      </c>
      <c r="P88" s="57"/>
      <c r="Q88" s="57"/>
      <c r="R88" s="66"/>
      <c r="S88" s="67">
        <f>'SECOND QUARTER CLASS RECORD'!S90</f>
        <v>0</v>
      </c>
      <c r="T88" s="57"/>
      <c r="U88" s="57"/>
      <c r="V88" s="57"/>
      <c r="W88" s="68">
        <f>'SECOND QUARTER CLASS RECORD'!AF90</f>
        <v>0</v>
      </c>
      <c r="X88" s="68"/>
      <c r="Y88" s="68"/>
      <c r="Z88" s="68"/>
      <c r="AA88" s="57">
        <f>'SECOND QUARTER CLASS RECORD'!AJ90</f>
        <v>0</v>
      </c>
      <c r="AB88" s="57"/>
      <c r="AC88" s="57"/>
      <c r="AD88" s="66"/>
      <c r="AE88" s="78">
        <f>'SECOND QUARTER CLASS RECORD'!AK90</f>
        <v>0</v>
      </c>
      <c r="AF88" s="79" t="str">
        <f t="shared" si="24"/>
        <v>Failed</v>
      </c>
      <c r="AG88" s="79" t="str">
        <f t="shared" si="25"/>
        <v>Failed</v>
      </c>
      <c r="AH88" s="89" t="str">
        <f t="shared" si="26"/>
        <v>Passed</v>
      </c>
      <c r="AI88" s="90">
        <f>'SECOND QUARTER CLASS RECORD'!AL90</f>
        <v>0</v>
      </c>
      <c r="AJ88" s="78">
        <f>'SECOND QUARTER CLASS RECORD'!AM90</f>
        <v>0</v>
      </c>
      <c r="AK88" s="89" t="str">
        <f t="shared" si="27"/>
        <v>Outstanding</v>
      </c>
      <c r="AL88"/>
      <c r="AM88"/>
      <c r="AN88"/>
      <c r="AO88" s="2">
        <f t="shared" si="28"/>
        <v>0</v>
      </c>
      <c r="AP88" s="2">
        <f t="shared" si="29"/>
        <v>0</v>
      </c>
      <c r="AQ88" s="2">
        <f t="shared" si="30"/>
        <v>0</v>
      </c>
      <c r="AR88" s="2">
        <f t="shared" si="31"/>
        <v>0</v>
      </c>
      <c r="AS88" s="2">
        <f t="shared" si="32"/>
        <v>0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40">
        <f>'SECOND QUARTER CLASS RECORD'!R91</f>
        <v>0</v>
      </c>
      <c r="H89" s="41"/>
      <c r="I89" s="41"/>
      <c r="J89" s="41"/>
      <c r="K89" s="56">
        <f>'SECOND QUARTER CLASS RECORD'!AE91</f>
        <v>0</v>
      </c>
      <c r="L89" s="56"/>
      <c r="M89" s="56"/>
      <c r="N89" s="56"/>
      <c r="O89" s="57">
        <f>'SECOND QUARTER CLASS RECORD'!AK91</f>
        <v>0</v>
      </c>
      <c r="P89" s="57"/>
      <c r="Q89" s="57"/>
      <c r="R89" s="66"/>
      <c r="S89" s="67">
        <f>'SECOND QUARTER CLASS RECORD'!S91</f>
        <v>0</v>
      </c>
      <c r="T89" s="57"/>
      <c r="U89" s="57"/>
      <c r="V89" s="57"/>
      <c r="W89" s="68">
        <f>'SECOND QUARTER CLASS RECORD'!AF91</f>
        <v>0</v>
      </c>
      <c r="X89" s="68"/>
      <c r="Y89" s="68"/>
      <c r="Z89" s="68"/>
      <c r="AA89" s="57">
        <f>'SECOND QUARTER CLASS RECORD'!AJ91</f>
        <v>0</v>
      </c>
      <c r="AB89" s="57"/>
      <c r="AC89" s="57"/>
      <c r="AD89" s="66"/>
      <c r="AE89" s="78">
        <f>'SECOND QUARTER CLASS RECORD'!AK91</f>
        <v>0</v>
      </c>
      <c r="AF89" s="79" t="str">
        <f t="shared" si="24"/>
        <v>Failed</v>
      </c>
      <c r="AG89" s="79" t="str">
        <f t="shared" si="25"/>
        <v>Failed</v>
      </c>
      <c r="AH89" s="89" t="str">
        <f t="shared" si="26"/>
        <v>Passed</v>
      </c>
      <c r="AI89" s="90">
        <f>'SECOND QUARTER CLASS RECORD'!AL91</f>
        <v>0</v>
      </c>
      <c r="AJ89" s="78">
        <f>'SECOND QUARTER CLASS RECORD'!AM91</f>
        <v>0</v>
      </c>
      <c r="AK89" s="89" t="str">
        <f t="shared" si="27"/>
        <v>Outstanding</v>
      </c>
      <c r="AL89"/>
      <c r="AM89"/>
      <c r="AN89"/>
      <c r="AO89" s="2">
        <f t="shared" si="28"/>
        <v>0</v>
      </c>
      <c r="AP89" s="2">
        <f t="shared" si="29"/>
        <v>0</v>
      </c>
      <c r="AQ89" s="2">
        <f t="shared" si="30"/>
        <v>0</v>
      </c>
      <c r="AR89" s="2">
        <f t="shared" si="31"/>
        <v>0</v>
      </c>
      <c r="AS89" s="2">
        <f t="shared" si="32"/>
        <v>0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40">
        <f>'SECOND QUARTER CLASS RECORD'!R92</f>
        <v>0</v>
      </c>
      <c r="H90" s="41"/>
      <c r="I90" s="41"/>
      <c r="J90" s="41"/>
      <c r="K90" s="56">
        <f>'SECOND QUARTER CLASS RECORD'!AE92</f>
        <v>0</v>
      </c>
      <c r="L90" s="56"/>
      <c r="M90" s="56"/>
      <c r="N90" s="56"/>
      <c r="O90" s="57">
        <f>'SECOND QUARTER CLASS RECORD'!AK92</f>
        <v>0</v>
      </c>
      <c r="P90" s="57"/>
      <c r="Q90" s="57"/>
      <c r="R90" s="66"/>
      <c r="S90" s="67">
        <f>'SECOND QUARTER CLASS RECORD'!S92</f>
        <v>0</v>
      </c>
      <c r="T90" s="57"/>
      <c r="U90" s="57"/>
      <c r="V90" s="57"/>
      <c r="W90" s="68">
        <f>'SECOND QUARTER CLASS RECORD'!AF92</f>
        <v>0</v>
      </c>
      <c r="X90" s="68"/>
      <c r="Y90" s="68"/>
      <c r="Z90" s="68"/>
      <c r="AA90" s="57">
        <f>'SECOND QUARTER CLASS RECORD'!AJ92</f>
        <v>0</v>
      </c>
      <c r="AB90" s="57"/>
      <c r="AC90" s="57"/>
      <c r="AD90" s="66"/>
      <c r="AE90" s="78">
        <f>'SECOND QUARTER CLASS RECORD'!AK92</f>
        <v>0</v>
      </c>
      <c r="AF90" s="79" t="str">
        <f t="shared" si="24"/>
        <v>Failed</v>
      </c>
      <c r="AG90" s="79" t="str">
        <f t="shared" si="25"/>
        <v>Failed</v>
      </c>
      <c r="AH90" s="89" t="str">
        <f t="shared" si="26"/>
        <v>Passed</v>
      </c>
      <c r="AI90" s="90">
        <f>'SECOND QUARTER CLASS RECORD'!AL92</f>
        <v>0</v>
      </c>
      <c r="AJ90" s="78">
        <f>'SECOND QUARTER CLASS RECORD'!AM92</f>
        <v>0</v>
      </c>
      <c r="AK90" s="89" t="str">
        <f t="shared" si="27"/>
        <v>Outstanding</v>
      </c>
      <c r="AL90"/>
      <c r="AM90"/>
      <c r="AN90"/>
      <c r="AO90" s="2">
        <f t="shared" si="28"/>
        <v>0</v>
      </c>
      <c r="AP90" s="2">
        <f t="shared" si="29"/>
        <v>0</v>
      </c>
      <c r="AQ90" s="2">
        <f t="shared" si="30"/>
        <v>0</v>
      </c>
      <c r="AR90" s="2">
        <f t="shared" si="31"/>
        <v>0</v>
      </c>
      <c r="AS90" s="2">
        <f t="shared" si="32"/>
        <v>0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40">
        <f>'SECOND QUARTER CLASS RECORD'!R93</f>
        <v>0</v>
      </c>
      <c r="H91" s="41"/>
      <c r="I91" s="41"/>
      <c r="J91" s="41"/>
      <c r="K91" s="56">
        <f>'SECOND QUARTER CLASS RECORD'!AE93</f>
        <v>0</v>
      </c>
      <c r="L91" s="56"/>
      <c r="M91" s="56"/>
      <c r="N91" s="56"/>
      <c r="O91" s="57">
        <f>'SECOND QUARTER CLASS RECORD'!AK93</f>
        <v>0</v>
      </c>
      <c r="P91" s="57"/>
      <c r="Q91" s="57"/>
      <c r="R91" s="66"/>
      <c r="S91" s="67">
        <f>'SECOND QUARTER CLASS RECORD'!S93</f>
        <v>0</v>
      </c>
      <c r="T91" s="57"/>
      <c r="U91" s="57"/>
      <c r="V91" s="57"/>
      <c r="W91" s="68">
        <f>'SECOND QUARTER CLASS RECORD'!AF93</f>
        <v>0</v>
      </c>
      <c r="X91" s="68"/>
      <c r="Y91" s="68"/>
      <c r="Z91" s="68"/>
      <c r="AA91" s="57">
        <f>'SECOND QUARTER CLASS RECORD'!AJ93</f>
        <v>0</v>
      </c>
      <c r="AB91" s="57"/>
      <c r="AC91" s="57"/>
      <c r="AD91" s="66"/>
      <c r="AE91" s="78">
        <f>'SECOND QUARTER CLASS RECORD'!AK93</f>
        <v>0</v>
      </c>
      <c r="AF91" s="79" t="str">
        <f t="shared" si="24"/>
        <v>Failed</v>
      </c>
      <c r="AG91" s="79" t="str">
        <f t="shared" si="25"/>
        <v>Failed</v>
      </c>
      <c r="AH91" s="89" t="str">
        <f t="shared" si="26"/>
        <v>Passed</v>
      </c>
      <c r="AI91" s="90">
        <f>'SECOND QUARTER CLASS RECORD'!AL93</f>
        <v>0</v>
      </c>
      <c r="AJ91" s="78">
        <f>'SECOND QUARTER CLASS RECORD'!AM93</f>
        <v>0</v>
      </c>
      <c r="AK91" s="89" t="str">
        <f t="shared" si="27"/>
        <v>Outstanding</v>
      </c>
      <c r="AL91"/>
      <c r="AM91"/>
      <c r="AN91"/>
      <c r="AO91" s="2">
        <f t="shared" si="28"/>
        <v>0</v>
      </c>
      <c r="AP91" s="2">
        <f t="shared" si="29"/>
        <v>0</v>
      </c>
      <c r="AQ91" s="2">
        <f t="shared" si="30"/>
        <v>0</v>
      </c>
      <c r="AR91" s="2">
        <f t="shared" si="31"/>
        <v>0</v>
      </c>
      <c r="AS91" s="2">
        <f t="shared" si="32"/>
        <v>0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40">
        <f>'SECOND QUARTER CLASS RECORD'!R94</f>
        <v>0</v>
      </c>
      <c r="H92" s="41"/>
      <c r="I92" s="41"/>
      <c r="J92" s="41"/>
      <c r="K92" s="56">
        <f>'SECOND QUARTER CLASS RECORD'!AE94</f>
        <v>0</v>
      </c>
      <c r="L92" s="56"/>
      <c r="M92" s="56"/>
      <c r="N92" s="56"/>
      <c r="O92" s="57">
        <f>'SECOND QUARTER CLASS RECORD'!AK94</f>
        <v>0</v>
      </c>
      <c r="P92" s="57"/>
      <c r="Q92" s="57"/>
      <c r="R92" s="66"/>
      <c r="S92" s="67">
        <f>'SECOND QUARTER CLASS RECORD'!S94</f>
        <v>0</v>
      </c>
      <c r="T92" s="57"/>
      <c r="U92" s="57"/>
      <c r="V92" s="57"/>
      <c r="W92" s="68">
        <f>'SECOND QUARTER CLASS RECORD'!AF94</f>
        <v>0</v>
      </c>
      <c r="X92" s="68"/>
      <c r="Y92" s="68"/>
      <c r="Z92" s="68"/>
      <c r="AA92" s="57">
        <f>'SECOND QUARTER CLASS RECORD'!AJ94</f>
        <v>0</v>
      </c>
      <c r="AB92" s="57"/>
      <c r="AC92" s="57"/>
      <c r="AD92" s="66"/>
      <c r="AE92" s="78">
        <f>'SECOND QUARTER CLASS RECORD'!AK94</f>
        <v>0</v>
      </c>
      <c r="AF92" s="79" t="str">
        <f t="shared" si="24"/>
        <v>Failed</v>
      </c>
      <c r="AG92" s="79" t="str">
        <f t="shared" si="25"/>
        <v>Failed</v>
      </c>
      <c r="AH92" s="89" t="str">
        <f t="shared" si="26"/>
        <v>Passed</v>
      </c>
      <c r="AI92" s="90">
        <f>'SECOND QUARTER CLASS RECORD'!AL94</f>
        <v>0</v>
      </c>
      <c r="AJ92" s="78">
        <f>'SECOND QUARTER CLASS RECORD'!AM94</f>
        <v>0</v>
      </c>
      <c r="AK92" s="89" t="str">
        <f t="shared" si="27"/>
        <v>Outstanding</v>
      </c>
      <c r="AL92"/>
      <c r="AM92"/>
      <c r="AN92"/>
      <c r="AO92" s="2">
        <f t="shared" si="28"/>
        <v>0</v>
      </c>
      <c r="AP92" s="2">
        <f t="shared" si="29"/>
        <v>0</v>
      </c>
      <c r="AQ92" s="2">
        <f t="shared" si="30"/>
        <v>0</v>
      </c>
      <c r="AR92" s="2">
        <f t="shared" si="31"/>
        <v>0</v>
      </c>
      <c r="AS92" s="2">
        <f t="shared" si="32"/>
        <v>0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40">
        <f>'SECOND QUARTER CLASS RECORD'!R95</f>
        <v>0</v>
      </c>
      <c r="H93" s="41"/>
      <c r="I93" s="41"/>
      <c r="J93" s="41"/>
      <c r="K93" s="56">
        <f>'SECOND QUARTER CLASS RECORD'!AE95</f>
        <v>0</v>
      </c>
      <c r="L93" s="56"/>
      <c r="M93" s="56"/>
      <c r="N93" s="56"/>
      <c r="O93" s="57">
        <f>'SECOND QUARTER CLASS RECORD'!AK95</f>
        <v>0</v>
      </c>
      <c r="P93" s="57"/>
      <c r="Q93" s="57"/>
      <c r="R93" s="66"/>
      <c r="S93" s="67">
        <f>'SECOND QUARTER CLASS RECORD'!S95</f>
        <v>0</v>
      </c>
      <c r="T93" s="57"/>
      <c r="U93" s="57"/>
      <c r="V93" s="57"/>
      <c r="W93" s="68">
        <f>'SECOND QUARTER CLASS RECORD'!AF95</f>
        <v>0</v>
      </c>
      <c r="X93" s="68"/>
      <c r="Y93" s="68"/>
      <c r="Z93" s="68"/>
      <c r="AA93" s="57">
        <f>'SECOND QUARTER CLASS RECORD'!AJ95</f>
        <v>0</v>
      </c>
      <c r="AB93" s="57"/>
      <c r="AC93" s="57"/>
      <c r="AD93" s="66"/>
      <c r="AE93" s="78">
        <f>'SECOND QUARTER CLASS RECORD'!AK95</f>
        <v>0</v>
      </c>
      <c r="AF93" s="79" t="str">
        <f t="shared" si="24"/>
        <v>Failed</v>
      </c>
      <c r="AG93" s="79" t="str">
        <f t="shared" si="25"/>
        <v>Failed</v>
      </c>
      <c r="AH93" s="89" t="str">
        <f t="shared" si="26"/>
        <v>Passed</v>
      </c>
      <c r="AI93" s="90">
        <f>'SECOND QUARTER CLASS RECORD'!AL95</f>
        <v>0</v>
      </c>
      <c r="AJ93" s="78">
        <f>'SECOND QUARTER CLASS RECORD'!AM95</f>
        <v>0</v>
      </c>
      <c r="AK93" s="89" t="str">
        <f t="shared" si="27"/>
        <v>Outstanding</v>
      </c>
      <c r="AL93"/>
      <c r="AM93"/>
      <c r="AN93"/>
      <c r="AO93" s="2">
        <f t="shared" si="28"/>
        <v>0</v>
      </c>
      <c r="AP93" s="2">
        <f t="shared" si="29"/>
        <v>0</v>
      </c>
      <c r="AQ93" s="2">
        <f t="shared" si="30"/>
        <v>0</v>
      </c>
      <c r="AR93" s="2">
        <f t="shared" si="31"/>
        <v>0</v>
      </c>
      <c r="AS93" s="2">
        <f t="shared" si="32"/>
        <v>0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40">
        <f>'SECOND QUARTER CLASS RECORD'!R96</f>
        <v>0</v>
      </c>
      <c r="H94" s="41"/>
      <c r="I94" s="41"/>
      <c r="J94" s="41"/>
      <c r="K94" s="56">
        <f>'SECOND QUARTER CLASS RECORD'!AE96</f>
        <v>0</v>
      </c>
      <c r="L94" s="56"/>
      <c r="M94" s="56"/>
      <c r="N94" s="56"/>
      <c r="O94" s="57">
        <f>'SECOND QUARTER CLASS RECORD'!AK96</f>
        <v>0</v>
      </c>
      <c r="P94" s="57"/>
      <c r="Q94" s="57"/>
      <c r="R94" s="66"/>
      <c r="S94" s="67">
        <f>'SECOND QUARTER CLASS RECORD'!S96</f>
        <v>0</v>
      </c>
      <c r="T94" s="57"/>
      <c r="U94" s="57"/>
      <c r="V94" s="57"/>
      <c r="W94" s="68">
        <f>'SECOND QUARTER CLASS RECORD'!AF96</f>
        <v>0</v>
      </c>
      <c r="X94" s="68"/>
      <c r="Y94" s="68"/>
      <c r="Z94" s="68"/>
      <c r="AA94" s="57">
        <f>'SECOND QUARTER CLASS RECORD'!AJ96</f>
        <v>0</v>
      </c>
      <c r="AB94" s="57"/>
      <c r="AC94" s="57"/>
      <c r="AD94" s="66"/>
      <c r="AE94" s="78">
        <f>'SECOND QUARTER CLASS RECORD'!AK96</f>
        <v>0</v>
      </c>
      <c r="AF94" s="79" t="str">
        <f t="shared" si="24"/>
        <v>Failed</v>
      </c>
      <c r="AG94" s="79" t="str">
        <f t="shared" si="25"/>
        <v>Failed</v>
      </c>
      <c r="AH94" s="89" t="str">
        <f t="shared" si="26"/>
        <v>Passed</v>
      </c>
      <c r="AI94" s="90">
        <f>'SECOND QUARTER CLASS RECORD'!AL96</f>
        <v>0</v>
      </c>
      <c r="AJ94" s="78">
        <f>'SECOND QUARTER CLASS RECORD'!AM96</f>
        <v>0</v>
      </c>
      <c r="AK94" s="89" t="str">
        <f t="shared" si="27"/>
        <v>Outstanding</v>
      </c>
      <c r="AL94"/>
      <c r="AM94"/>
      <c r="AN94"/>
      <c r="AO94" s="2">
        <f t="shared" si="28"/>
        <v>0</v>
      </c>
      <c r="AP94" s="2">
        <f t="shared" si="29"/>
        <v>0</v>
      </c>
      <c r="AQ94" s="2">
        <f t="shared" si="30"/>
        <v>0</v>
      </c>
      <c r="AR94" s="2">
        <f t="shared" si="31"/>
        <v>0</v>
      </c>
      <c r="AS94" s="2">
        <f t="shared" si="32"/>
        <v>0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40">
        <f>'SECOND QUARTER CLASS RECORD'!R97</f>
        <v>0</v>
      </c>
      <c r="H95" s="41"/>
      <c r="I95" s="41"/>
      <c r="J95" s="41"/>
      <c r="K95" s="56">
        <f>'SECOND QUARTER CLASS RECORD'!AE97</f>
        <v>0</v>
      </c>
      <c r="L95" s="56"/>
      <c r="M95" s="56"/>
      <c r="N95" s="56"/>
      <c r="O95" s="57">
        <f>'SECOND QUARTER CLASS RECORD'!AK97</f>
        <v>0</v>
      </c>
      <c r="P95" s="57"/>
      <c r="Q95" s="57"/>
      <c r="R95" s="66"/>
      <c r="S95" s="67">
        <f>'SECOND QUARTER CLASS RECORD'!S97</f>
        <v>0</v>
      </c>
      <c r="T95" s="57"/>
      <c r="U95" s="57"/>
      <c r="V95" s="57"/>
      <c r="W95" s="68">
        <f>'SECOND QUARTER CLASS RECORD'!AF97</f>
        <v>0</v>
      </c>
      <c r="X95" s="68"/>
      <c r="Y95" s="68"/>
      <c r="Z95" s="68"/>
      <c r="AA95" s="57">
        <f>'SECOND QUARTER CLASS RECORD'!AJ97</f>
        <v>0</v>
      </c>
      <c r="AB95" s="57"/>
      <c r="AC95" s="57"/>
      <c r="AD95" s="66"/>
      <c r="AE95" s="78">
        <f>'SECOND QUARTER CLASS RECORD'!AK97</f>
        <v>0</v>
      </c>
      <c r="AF95" s="79" t="str">
        <f t="shared" si="24"/>
        <v>Failed</v>
      </c>
      <c r="AG95" s="79" t="str">
        <f t="shared" si="25"/>
        <v>Failed</v>
      </c>
      <c r="AH95" s="89" t="str">
        <f t="shared" si="26"/>
        <v>Passed</v>
      </c>
      <c r="AI95" s="90">
        <f>'SECOND QUARTER CLASS RECORD'!AL97</f>
        <v>0</v>
      </c>
      <c r="AJ95" s="78">
        <f>'SECOND QUARTER CLASS RECORD'!AM97</f>
        <v>0</v>
      </c>
      <c r="AK95" s="89" t="str">
        <f t="shared" si="27"/>
        <v>Outstanding</v>
      </c>
      <c r="AL95"/>
      <c r="AM95"/>
      <c r="AN95"/>
      <c r="AO95" s="2">
        <f t="shared" si="28"/>
        <v>0</v>
      </c>
      <c r="AP95" s="2">
        <f t="shared" si="29"/>
        <v>0</v>
      </c>
      <c r="AQ95" s="2">
        <f t="shared" si="30"/>
        <v>0</v>
      </c>
      <c r="AR95" s="2">
        <f t="shared" si="31"/>
        <v>0</v>
      </c>
      <c r="AS95" s="2">
        <f t="shared" si="32"/>
        <v>0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40">
        <f>'SECOND QUARTER CLASS RECORD'!R98</f>
        <v>0</v>
      </c>
      <c r="H96" s="41"/>
      <c r="I96" s="41"/>
      <c r="J96" s="41"/>
      <c r="K96" s="56">
        <f>'SECOND QUARTER CLASS RECORD'!AE98</f>
        <v>0</v>
      </c>
      <c r="L96" s="56"/>
      <c r="M96" s="56"/>
      <c r="N96" s="56"/>
      <c r="O96" s="57">
        <f>'SECOND QUARTER CLASS RECORD'!AK98</f>
        <v>0</v>
      </c>
      <c r="P96" s="57"/>
      <c r="Q96" s="57"/>
      <c r="R96" s="66"/>
      <c r="S96" s="67">
        <f>'SECOND QUARTER CLASS RECORD'!S98</f>
        <v>0</v>
      </c>
      <c r="T96" s="57"/>
      <c r="U96" s="57"/>
      <c r="V96" s="57"/>
      <c r="W96" s="68">
        <f>'SECOND QUARTER CLASS RECORD'!AF98</f>
        <v>0</v>
      </c>
      <c r="X96" s="68"/>
      <c r="Y96" s="68"/>
      <c r="Z96" s="68"/>
      <c r="AA96" s="57">
        <f>'SECOND QUARTER CLASS RECORD'!AJ98</f>
        <v>0</v>
      </c>
      <c r="AB96" s="57"/>
      <c r="AC96" s="57"/>
      <c r="AD96" s="66"/>
      <c r="AE96" s="78">
        <f>'SECOND QUARTER CLASS RECORD'!AK98</f>
        <v>0</v>
      </c>
      <c r="AF96" s="79" t="str">
        <f t="shared" si="24"/>
        <v>Failed</v>
      </c>
      <c r="AG96" s="79" t="str">
        <f t="shared" si="25"/>
        <v>Failed</v>
      </c>
      <c r="AH96" s="89" t="str">
        <f t="shared" si="26"/>
        <v>Passed</v>
      </c>
      <c r="AI96" s="90">
        <f>'SECOND QUARTER CLASS RECORD'!AL98</f>
        <v>0</v>
      </c>
      <c r="AJ96" s="78">
        <f>'SECOND QUARTER CLASS RECORD'!AM98</f>
        <v>0</v>
      </c>
      <c r="AK96" s="89" t="str">
        <f t="shared" si="27"/>
        <v>Outstanding</v>
      </c>
      <c r="AL96"/>
      <c r="AM96"/>
      <c r="AN96"/>
      <c r="AO96" s="2">
        <f t="shared" si="28"/>
        <v>0</v>
      </c>
      <c r="AP96" s="2">
        <f t="shared" si="29"/>
        <v>0</v>
      </c>
      <c r="AQ96" s="2">
        <f t="shared" si="30"/>
        <v>0</v>
      </c>
      <c r="AR96" s="2">
        <f t="shared" si="31"/>
        <v>0</v>
      </c>
      <c r="AS96" s="2">
        <f t="shared" si="32"/>
        <v>0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40">
        <f>'SECOND QUARTER CLASS RECORD'!R99</f>
        <v>0</v>
      </c>
      <c r="H97" s="41"/>
      <c r="I97" s="41"/>
      <c r="J97" s="41"/>
      <c r="K97" s="56">
        <f>'SECOND QUARTER CLASS RECORD'!AE99</f>
        <v>0</v>
      </c>
      <c r="L97" s="56"/>
      <c r="M97" s="56"/>
      <c r="N97" s="56"/>
      <c r="O97" s="57">
        <f>'SECOND QUARTER CLASS RECORD'!AK99</f>
        <v>0</v>
      </c>
      <c r="P97" s="57"/>
      <c r="Q97" s="57"/>
      <c r="R97" s="66"/>
      <c r="S97" s="67">
        <f>'SECOND QUARTER CLASS RECORD'!S99</f>
        <v>0</v>
      </c>
      <c r="T97" s="57"/>
      <c r="U97" s="57"/>
      <c r="V97" s="57"/>
      <c r="W97" s="68">
        <f>'SECOND QUARTER CLASS RECORD'!AF99</f>
        <v>0</v>
      </c>
      <c r="X97" s="68"/>
      <c r="Y97" s="68"/>
      <c r="Z97" s="68"/>
      <c r="AA97" s="57">
        <f>'SECOND QUARTER CLASS RECORD'!AJ99</f>
        <v>0</v>
      </c>
      <c r="AB97" s="57"/>
      <c r="AC97" s="57"/>
      <c r="AD97" s="66"/>
      <c r="AE97" s="78">
        <f>'SECOND QUARTER CLASS RECORD'!AK99</f>
        <v>0</v>
      </c>
      <c r="AF97" s="79" t="str">
        <f t="shared" si="24"/>
        <v>Failed</v>
      </c>
      <c r="AG97" s="79" t="str">
        <f t="shared" si="25"/>
        <v>Failed</v>
      </c>
      <c r="AH97" s="89" t="str">
        <f t="shared" si="26"/>
        <v>Passed</v>
      </c>
      <c r="AI97" s="90">
        <f>'SECOND QUARTER CLASS RECORD'!AL99</f>
        <v>0</v>
      </c>
      <c r="AJ97" s="78">
        <f>'SECOND QUARTER CLASS RECORD'!AM99</f>
        <v>0</v>
      </c>
      <c r="AK97" s="89" t="str">
        <f t="shared" si="27"/>
        <v>Outstanding</v>
      </c>
      <c r="AL97"/>
      <c r="AM97"/>
      <c r="AN97"/>
      <c r="AO97" s="2">
        <f t="shared" si="28"/>
        <v>0</v>
      </c>
      <c r="AP97" s="2">
        <f t="shared" si="29"/>
        <v>0</v>
      </c>
      <c r="AQ97" s="2">
        <f t="shared" si="30"/>
        <v>0</v>
      </c>
      <c r="AR97" s="2">
        <f t="shared" si="31"/>
        <v>0</v>
      </c>
      <c r="AS97" s="2">
        <f t="shared" si="32"/>
        <v>0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40">
        <f>'SECOND QUARTER CLASS RECORD'!R100</f>
        <v>0</v>
      </c>
      <c r="H98" s="41"/>
      <c r="I98" s="41"/>
      <c r="J98" s="41"/>
      <c r="K98" s="56">
        <f>'SECOND QUARTER CLASS RECORD'!AE100</f>
        <v>0</v>
      </c>
      <c r="L98" s="56"/>
      <c r="M98" s="56"/>
      <c r="N98" s="56"/>
      <c r="O98" s="57">
        <f>'SECOND QUARTER CLASS RECORD'!AK100</f>
        <v>0</v>
      </c>
      <c r="P98" s="57"/>
      <c r="Q98" s="57"/>
      <c r="R98" s="66"/>
      <c r="S98" s="67">
        <f>'SECOND QUARTER CLASS RECORD'!S100</f>
        <v>0</v>
      </c>
      <c r="T98" s="57"/>
      <c r="U98" s="57"/>
      <c r="V98" s="57"/>
      <c r="W98" s="68">
        <f>'SECOND QUARTER CLASS RECORD'!AF100</f>
        <v>0</v>
      </c>
      <c r="X98" s="68"/>
      <c r="Y98" s="68"/>
      <c r="Z98" s="68"/>
      <c r="AA98" s="57">
        <f>'SECOND QUARTER CLASS RECORD'!AJ100</f>
        <v>0</v>
      </c>
      <c r="AB98" s="57"/>
      <c r="AC98" s="57"/>
      <c r="AD98" s="66"/>
      <c r="AE98" s="78">
        <f>'SECOND QUARTER CLASS RECORD'!AK100</f>
        <v>0</v>
      </c>
      <c r="AF98" s="79" t="str">
        <f t="shared" si="24"/>
        <v>Failed</v>
      </c>
      <c r="AG98" s="79" t="str">
        <f t="shared" si="25"/>
        <v>Failed</v>
      </c>
      <c r="AH98" s="89" t="str">
        <f t="shared" si="26"/>
        <v>Passed</v>
      </c>
      <c r="AI98" s="90">
        <f>'SECOND QUARTER CLASS RECORD'!AL100</f>
        <v>0</v>
      </c>
      <c r="AJ98" s="78">
        <f>'SECOND QUARTER CLASS RECORD'!AM100</f>
        <v>0</v>
      </c>
      <c r="AK98" s="89" t="str">
        <f t="shared" si="27"/>
        <v>Outstanding</v>
      </c>
      <c r="AL98"/>
      <c r="AM98"/>
      <c r="AN98"/>
      <c r="AO98" s="2">
        <f t="shared" si="28"/>
        <v>0</v>
      </c>
      <c r="AP98" s="2">
        <f t="shared" si="29"/>
        <v>0</v>
      </c>
      <c r="AQ98" s="2">
        <f t="shared" si="30"/>
        <v>0</v>
      </c>
      <c r="AR98" s="2">
        <f t="shared" si="31"/>
        <v>0</v>
      </c>
      <c r="AS98" s="2">
        <f t="shared" si="32"/>
        <v>0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40">
        <f>'SECOND QUARTER CLASS RECORD'!R101</f>
        <v>0</v>
      </c>
      <c r="H99" s="41"/>
      <c r="I99" s="41"/>
      <c r="J99" s="41"/>
      <c r="K99" s="56">
        <f>'SECOND QUARTER CLASS RECORD'!AE101</f>
        <v>0</v>
      </c>
      <c r="L99" s="56"/>
      <c r="M99" s="56"/>
      <c r="N99" s="56"/>
      <c r="O99" s="57">
        <f>'SECOND QUARTER CLASS RECORD'!AK101</f>
        <v>0</v>
      </c>
      <c r="P99" s="57"/>
      <c r="Q99" s="57"/>
      <c r="R99" s="66"/>
      <c r="S99" s="67">
        <f>'SECOND QUARTER CLASS RECORD'!S101</f>
        <v>0</v>
      </c>
      <c r="T99" s="57"/>
      <c r="U99" s="57"/>
      <c r="V99" s="57"/>
      <c r="W99" s="68">
        <f>'SECOND QUARTER CLASS RECORD'!AF101</f>
        <v>0</v>
      </c>
      <c r="X99" s="68"/>
      <c r="Y99" s="68"/>
      <c r="Z99" s="68"/>
      <c r="AA99" s="57">
        <f>'SECOND QUARTER CLASS RECORD'!AJ101</f>
        <v>0</v>
      </c>
      <c r="AB99" s="57"/>
      <c r="AC99" s="57"/>
      <c r="AD99" s="66"/>
      <c r="AE99" s="78">
        <f>'SECOND QUARTER CLASS RECORD'!AK101</f>
        <v>0</v>
      </c>
      <c r="AF99" s="79" t="str">
        <f t="shared" si="24"/>
        <v>Failed</v>
      </c>
      <c r="AG99" s="79" t="str">
        <f t="shared" si="25"/>
        <v>Failed</v>
      </c>
      <c r="AH99" s="89" t="str">
        <f t="shared" si="26"/>
        <v>Passed</v>
      </c>
      <c r="AI99" s="90">
        <f>'SECOND QUARTER CLASS RECORD'!AL101</f>
        <v>0</v>
      </c>
      <c r="AJ99" s="78">
        <f>'SECOND QUARTER CLASS RECORD'!AM101</f>
        <v>0</v>
      </c>
      <c r="AK99" s="89" t="str">
        <f t="shared" si="27"/>
        <v>Outstanding</v>
      </c>
      <c r="AL99"/>
      <c r="AM99"/>
      <c r="AN99"/>
      <c r="AO99" s="2">
        <f t="shared" si="28"/>
        <v>0</v>
      </c>
      <c r="AP99" s="2">
        <f t="shared" si="29"/>
        <v>0</v>
      </c>
      <c r="AQ99" s="2">
        <f t="shared" si="30"/>
        <v>0</v>
      </c>
      <c r="AR99" s="2">
        <f t="shared" si="31"/>
        <v>0</v>
      </c>
      <c r="AS99" s="2">
        <f t="shared" si="32"/>
        <v>0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40">
        <f>'SECOND QUARTER CLASS RECORD'!R102</f>
        <v>0</v>
      </c>
      <c r="H100" s="41"/>
      <c r="I100" s="41"/>
      <c r="J100" s="41"/>
      <c r="K100" s="56">
        <f>'SECOND QUARTER CLASS RECORD'!AE102</f>
        <v>0</v>
      </c>
      <c r="L100" s="56"/>
      <c r="M100" s="56"/>
      <c r="N100" s="56"/>
      <c r="O100" s="57">
        <f>'SECOND QUARTER CLASS RECORD'!AK102</f>
        <v>0</v>
      </c>
      <c r="P100" s="57"/>
      <c r="Q100" s="57"/>
      <c r="R100" s="66"/>
      <c r="S100" s="67">
        <f>'SECOND QUARTER CLASS RECORD'!S102</f>
        <v>0</v>
      </c>
      <c r="T100" s="57"/>
      <c r="U100" s="57"/>
      <c r="V100" s="57"/>
      <c r="W100" s="68">
        <f>'SECOND QUARTER CLASS RECORD'!AF102</f>
        <v>0</v>
      </c>
      <c r="X100" s="68"/>
      <c r="Y100" s="68"/>
      <c r="Z100" s="68"/>
      <c r="AA100" s="57">
        <f>'SECOND QUARTER CLASS RECORD'!AJ102</f>
        <v>0</v>
      </c>
      <c r="AB100" s="57"/>
      <c r="AC100" s="57"/>
      <c r="AD100" s="66"/>
      <c r="AE100" s="78">
        <f>'SECOND QUARTER CLASS RECORD'!AK102</f>
        <v>0</v>
      </c>
      <c r="AF100" s="79" t="str">
        <f t="shared" si="24"/>
        <v>Failed</v>
      </c>
      <c r="AG100" s="79" t="str">
        <f t="shared" si="25"/>
        <v>Failed</v>
      </c>
      <c r="AH100" s="89" t="str">
        <f t="shared" si="26"/>
        <v>Passed</v>
      </c>
      <c r="AI100" s="90">
        <f>'SECOND QUARTER CLASS RECORD'!AL102</f>
        <v>0</v>
      </c>
      <c r="AJ100" s="78">
        <f>'SECOND QUARTER CLASS RECORD'!AM102</f>
        <v>0</v>
      </c>
      <c r="AK100" s="89" t="str">
        <f t="shared" si="27"/>
        <v>Outstanding</v>
      </c>
      <c r="AL100"/>
      <c r="AM100"/>
      <c r="AN100"/>
      <c r="AO100" s="2">
        <f t="shared" si="28"/>
        <v>0</v>
      </c>
      <c r="AP100" s="2">
        <f t="shared" si="29"/>
        <v>0</v>
      </c>
      <c r="AQ100" s="2">
        <f t="shared" si="30"/>
        <v>0</v>
      </c>
      <c r="AR100" s="2">
        <f t="shared" si="31"/>
        <v>0</v>
      </c>
      <c r="AS100" s="2">
        <f t="shared" si="32"/>
        <v>0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>
        <f>'SECOND QUARTER CLASS RECORD'!R103</f>
        <v>0</v>
      </c>
      <c r="H101" s="97"/>
      <c r="I101" s="97"/>
      <c r="J101" s="97"/>
      <c r="K101" s="103">
        <f>'SECOND QUARTER CLASS RECORD'!AE103</f>
        <v>0</v>
      </c>
      <c r="L101" s="103"/>
      <c r="M101" s="103"/>
      <c r="N101" s="103"/>
      <c r="O101" s="104">
        <f>'SECOND QUARTER CLASS RECORD'!AK103</f>
        <v>0</v>
      </c>
      <c r="P101" s="104"/>
      <c r="Q101" s="104"/>
      <c r="R101" s="112"/>
      <c r="S101" s="113">
        <f>'SECOND QUARTER CLASS RECORD'!S103</f>
        <v>0</v>
      </c>
      <c r="T101" s="114"/>
      <c r="U101" s="114"/>
      <c r="V101" s="114"/>
      <c r="W101" s="115">
        <f>'SECOND QUARTER CLASS RECORD'!AF103</f>
        <v>0</v>
      </c>
      <c r="X101" s="115"/>
      <c r="Y101" s="115"/>
      <c r="Z101" s="115"/>
      <c r="AA101" s="114">
        <f>'SECOND QUARTER CLASS RECORD'!AJ103</f>
        <v>0</v>
      </c>
      <c r="AB101" s="114"/>
      <c r="AC101" s="114"/>
      <c r="AD101" s="121"/>
      <c r="AE101" s="122">
        <f>'SECOND QUARTER CLASS RECORD'!AK103</f>
        <v>0</v>
      </c>
      <c r="AF101" s="123" t="str">
        <f t="shared" si="24"/>
        <v>Failed</v>
      </c>
      <c r="AG101" s="123" t="str">
        <f t="shared" si="25"/>
        <v>Failed</v>
      </c>
      <c r="AH101" s="128" t="str">
        <f t="shared" si="26"/>
        <v>Passed</v>
      </c>
      <c r="AI101" s="129">
        <f>'SECOND QUARTER CLASS RECORD'!AL103</f>
        <v>0</v>
      </c>
      <c r="AJ101" s="122">
        <f>'SECOND QUARTER CLASS RECORD'!AM103</f>
        <v>0</v>
      </c>
      <c r="AK101" s="128" t="str">
        <f t="shared" si="27"/>
        <v>Outstanding</v>
      </c>
      <c r="AL101"/>
      <c r="AM101"/>
      <c r="AN101"/>
      <c r="AO101" s="2">
        <f t="shared" si="28"/>
        <v>0</v>
      </c>
      <c r="AP101" s="2">
        <f t="shared" si="29"/>
        <v>0</v>
      </c>
      <c r="AQ101" s="2">
        <f t="shared" si="30"/>
        <v>0</v>
      </c>
      <c r="AR101" s="2">
        <f t="shared" si="31"/>
        <v>0</v>
      </c>
      <c r="AS101" s="2">
        <f t="shared" si="32"/>
        <v>0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" customHeight="1" spans="1:55">
      <c r="A102" s="98"/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>
        <f t="shared" ref="AO102:BC102" si="53">SUM(AO12:AO101)</f>
        <v>0</v>
      </c>
      <c r="AP102" s="2">
        <f t="shared" si="53"/>
        <v>0</v>
      </c>
      <c r="AQ102" s="2">
        <f t="shared" si="53"/>
        <v>0</v>
      </c>
      <c r="AR102" s="2">
        <f t="shared" si="53"/>
        <v>0</v>
      </c>
      <c r="AS102" s="2">
        <f t="shared" si="53"/>
        <v>0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351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353</v>
      </c>
      <c r="AG103" s="100"/>
      <c r="AH103" s="100"/>
      <c r="AI103" s="100"/>
      <c r="AJ103" s="100"/>
      <c r="AK103" s="100"/>
      <c r="AL103"/>
      <c r="AM103"/>
      <c r="AN103"/>
      <c r="AT103" s="2" t="s">
        <v>342</v>
      </c>
      <c r="AY103" s="2" t="s">
        <v>342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346</v>
      </c>
      <c r="AP104" s="91" t="s">
        <v>347</v>
      </c>
      <c r="AQ104" s="91" t="s">
        <v>348</v>
      </c>
      <c r="AR104" s="91" t="s">
        <v>349</v>
      </c>
      <c r="AS104" s="91" t="s">
        <v>350</v>
      </c>
      <c r="AT104" s="91" t="s">
        <v>346</v>
      </c>
      <c r="AU104" s="91" t="s">
        <v>347</v>
      </c>
      <c r="AV104" s="91" t="s">
        <v>348</v>
      </c>
      <c r="AW104" s="91" t="s">
        <v>349</v>
      </c>
      <c r="AX104" s="91" t="s">
        <v>350</v>
      </c>
      <c r="AY104" s="91" t="s">
        <v>346</v>
      </c>
      <c r="AZ104" s="91" t="s">
        <v>347</v>
      </c>
      <c r="BA104" s="91" t="s">
        <v>348</v>
      </c>
      <c r="BB104" s="91" t="s">
        <v>349</v>
      </c>
      <c r="BC104" s="91" t="s">
        <v>350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354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355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8" operator="greaterThan">
      <formula>$K$11</formula>
    </cfRule>
  </conditionalFormatting>
  <conditionalFormatting sqref="S12:S101 AE12:AE101 AE10 AA12:AA101">
    <cfRule type="cellIs" dxfId="1" priority="9" stopIfTrue="1" operator="lessThan">
      <formula>1</formula>
    </cfRule>
  </conditionalFormatting>
  <conditionalFormatting sqref="AI12:AI101 B12:Z101">
    <cfRule type="cellIs" dxfId="1" priority="7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5:S104"/>
  <sheetViews>
    <sheetView showGridLines="0" showRowColHeaders="0" zoomScale="150" zoomScaleNormal="150" workbookViewId="0">
      <selection activeCell="B3" sqref="B3"/>
    </sheetView>
  </sheetViews>
  <sheetFormatPr defaultColWidth="9.11111111111111" defaultRowHeight="14.4"/>
  <cols>
    <col min="1" max="1" width="94.4444444444444" style="628" customWidth="1"/>
    <col min="2" max="9" width="9.11111111111111" style="628"/>
    <col min="10" max="10" width="2.66666666666667" style="628" customWidth="1"/>
    <col min="11" max="11" width="3.66666666666667" style="628" customWidth="1"/>
    <col min="12" max="16384" width="9.11111111111111" style="628"/>
  </cols>
  <sheetData>
    <row r="5" ht="23.4" spans="1:15">
      <c r="A5" s="629" t="s">
        <v>14</v>
      </c>
      <c r="B5" s="630"/>
      <c r="C5" s="630"/>
      <c r="D5" s="631"/>
      <c r="E5" s="631"/>
      <c r="F5" s="631"/>
      <c r="G5" s="631"/>
      <c r="H5" s="631"/>
      <c r="I5" s="631"/>
      <c r="J5" s="641"/>
      <c r="K5" s="641"/>
      <c r="L5" s="641"/>
      <c r="M5" s="641"/>
      <c r="N5" s="641"/>
      <c r="O5" s="641"/>
    </row>
    <row r="6" ht="23.4" spans="1:15">
      <c r="A6" s="630" t="s">
        <v>15</v>
      </c>
      <c r="B6" s="630"/>
      <c r="C6" s="630"/>
      <c r="D6" s="631"/>
      <c r="E6" s="631"/>
      <c r="F6" s="631"/>
      <c r="G6" s="631"/>
      <c r="H6" s="631"/>
      <c r="I6" s="631"/>
      <c r="J6" s="641"/>
      <c r="K6" s="641"/>
      <c r="L6" s="641"/>
      <c r="M6" s="641"/>
      <c r="N6" s="641"/>
      <c r="O6" s="641"/>
    </row>
    <row r="7" ht="25.8" spans="1:1">
      <c r="A7" s="632" t="s">
        <v>1</v>
      </c>
    </row>
    <row r="8" ht="19.5" customHeight="1" spans="1:1">
      <c r="A8" s="633" t="s">
        <v>16</v>
      </c>
    </row>
    <row r="9" ht="20.25" customHeight="1" spans="1:1">
      <c r="A9" s="634"/>
    </row>
    <row r="10" ht="60.75" customHeight="1" spans="1:1">
      <c r="A10" s="635" t="s">
        <v>17</v>
      </c>
    </row>
    <row r="11" ht="47.25" customHeight="1" spans="1:1">
      <c r="A11" s="634"/>
    </row>
    <row r="12" ht="47.25" customHeight="1" spans="1:1">
      <c r="A12" s="634"/>
    </row>
    <row r="13" ht="47.25" customHeight="1" spans="1:1">
      <c r="A13" s="634"/>
    </row>
    <row r="14" ht="47.25" customHeight="1" spans="1:1">
      <c r="A14" s="634"/>
    </row>
    <row r="15" ht="47.25" customHeight="1" spans="1:1">
      <c r="A15" s="634"/>
    </row>
    <row r="16" ht="47.25" customHeight="1" spans="1:1">
      <c r="A16" s="634"/>
    </row>
    <row r="17" ht="47.25" customHeight="1" spans="1:1">
      <c r="A17" s="635" t="s">
        <v>18</v>
      </c>
    </row>
    <row r="18" ht="60.75" customHeight="1" spans="1:1">
      <c r="A18" s="635" t="s">
        <v>19</v>
      </c>
    </row>
    <row r="19" ht="60.75" customHeight="1" spans="1:1">
      <c r="A19" s="634"/>
    </row>
    <row r="20" ht="42.75" customHeight="1" spans="1:1">
      <c r="A20" s="634"/>
    </row>
    <row r="21" ht="42.75" customHeight="1" spans="1:1">
      <c r="A21" s="634"/>
    </row>
    <row r="22" ht="42.75" customHeight="1" spans="1:1">
      <c r="A22" s="634"/>
    </row>
    <row r="23" ht="42.75" customHeight="1" spans="1:1">
      <c r="A23" s="634"/>
    </row>
    <row r="24" ht="42.75" customHeight="1" spans="1:1">
      <c r="A24" s="634"/>
    </row>
    <row r="25" ht="42.75" customHeight="1" spans="1:1">
      <c r="A25" s="634"/>
    </row>
    <row r="26" ht="53.25" customHeight="1" spans="1:19">
      <c r="A26" s="636" t="s">
        <v>20</v>
      </c>
      <c r="B26" s="637"/>
      <c r="C26" s="637"/>
      <c r="D26" s="637"/>
      <c r="E26" s="637"/>
      <c r="F26" s="637"/>
      <c r="G26" s="637"/>
      <c r="H26" s="637"/>
      <c r="I26" s="637"/>
      <c r="J26" s="642"/>
      <c r="K26" s="642"/>
      <c r="L26" s="642"/>
      <c r="M26" s="642"/>
      <c r="N26" s="642"/>
      <c r="O26" s="642"/>
      <c r="P26" s="642"/>
      <c r="Q26" s="642"/>
      <c r="R26" s="642"/>
      <c r="S26" s="642"/>
    </row>
    <row r="27" ht="47.25" customHeight="1" spans="1:19">
      <c r="A27" s="636"/>
      <c r="B27" s="637"/>
      <c r="C27" s="637"/>
      <c r="D27" s="637"/>
      <c r="E27" s="637"/>
      <c r="F27" s="637"/>
      <c r="G27" s="637"/>
      <c r="H27" s="637"/>
      <c r="I27" s="637"/>
      <c r="J27" s="642"/>
      <c r="K27" s="642"/>
      <c r="L27" s="642"/>
      <c r="M27" s="642"/>
      <c r="N27" s="642"/>
      <c r="O27" s="642"/>
      <c r="P27" s="642"/>
      <c r="Q27" s="642"/>
      <c r="R27" s="642"/>
      <c r="S27" s="642"/>
    </row>
    <row r="28" ht="51.75" customHeight="1" spans="1:19">
      <c r="A28" s="636"/>
      <c r="B28" s="637"/>
      <c r="C28" s="637"/>
      <c r="D28" s="637"/>
      <c r="E28" s="637"/>
      <c r="F28" s="637"/>
      <c r="G28" s="637"/>
      <c r="H28" s="637"/>
      <c r="I28" s="637"/>
      <c r="J28" s="642"/>
      <c r="K28" s="642"/>
      <c r="L28" s="642"/>
      <c r="M28" s="642"/>
      <c r="N28" s="642"/>
      <c r="O28" s="642"/>
      <c r="P28" s="642"/>
      <c r="Q28" s="642"/>
      <c r="R28" s="642"/>
      <c r="S28" s="642"/>
    </row>
    <row r="29" ht="58.5" customHeight="1" spans="1:19">
      <c r="A29" s="636"/>
      <c r="B29" s="637"/>
      <c r="C29" s="637"/>
      <c r="D29" s="637"/>
      <c r="E29" s="637"/>
      <c r="F29" s="637"/>
      <c r="G29" s="637"/>
      <c r="H29" s="637"/>
      <c r="I29" s="637"/>
      <c r="J29" s="642"/>
      <c r="K29" s="642"/>
      <c r="L29" s="642"/>
      <c r="M29" s="642"/>
      <c r="N29" s="642"/>
      <c r="O29" s="642"/>
      <c r="P29" s="642"/>
      <c r="Q29" s="642"/>
      <c r="R29" s="642"/>
      <c r="S29" s="642"/>
    </row>
    <row r="30" ht="54" customHeight="1" spans="1:19">
      <c r="A30" s="636"/>
      <c r="B30" s="637"/>
      <c r="C30" s="637"/>
      <c r="D30" s="637"/>
      <c r="E30" s="637"/>
      <c r="F30" s="637"/>
      <c r="G30" s="637"/>
      <c r="H30" s="637"/>
      <c r="I30" s="637"/>
      <c r="J30" s="642"/>
      <c r="K30" s="642"/>
      <c r="L30" s="642"/>
      <c r="M30" s="642"/>
      <c r="N30" s="642"/>
      <c r="O30" s="642"/>
      <c r="P30" s="642"/>
      <c r="Q30" s="642"/>
      <c r="R30" s="642"/>
      <c r="S30" s="642"/>
    </row>
    <row r="31" ht="54" customHeight="1" spans="1:19">
      <c r="A31" s="636"/>
      <c r="B31" s="637"/>
      <c r="C31" s="637"/>
      <c r="D31" s="637"/>
      <c r="E31" s="637"/>
      <c r="F31" s="637"/>
      <c r="G31" s="637"/>
      <c r="H31" s="637"/>
      <c r="I31" s="637"/>
      <c r="J31" s="642"/>
      <c r="K31" s="642"/>
      <c r="L31" s="642"/>
      <c r="M31" s="642"/>
      <c r="N31" s="642"/>
      <c r="O31" s="642"/>
      <c r="P31" s="642"/>
      <c r="Q31" s="642"/>
      <c r="R31" s="642"/>
      <c r="S31" s="642"/>
    </row>
    <row r="32" ht="52.5" customHeight="1" spans="1:19">
      <c r="A32" s="636"/>
      <c r="B32" s="637"/>
      <c r="C32" s="637"/>
      <c r="D32" s="637"/>
      <c r="E32" s="637"/>
      <c r="F32" s="637"/>
      <c r="G32" s="637"/>
      <c r="H32" s="637"/>
      <c r="I32" s="637"/>
      <c r="J32" s="642"/>
      <c r="K32" s="642"/>
      <c r="L32" s="642"/>
      <c r="M32" s="642"/>
      <c r="N32" s="642"/>
      <c r="O32" s="642"/>
      <c r="P32" s="642"/>
      <c r="Q32" s="642"/>
      <c r="R32" s="642"/>
      <c r="S32" s="642"/>
    </row>
    <row r="33" ht="67.5" customHeight="1" spans="1:19">
      <c r="A33" s="636" t="s">
        <v>21</v>
      </c>
      <c r="B33" s="637"/>
      <c r="C33" s="637"/>
      <c r="D33" s="637"/>
      <c r="E33" s="637"/>
      <c r="F33" s="637"/>
      <c r="G33" s="637"/>
      <c r="H33" s="637"/>
      <c r="I33" s="637"/>
      <c r="J33" s="642"/>
      <c r="K33" s="642"/>
      <c r="L33" s="642"/>
      <c r="M33" s="642"/>
      <c r="N33" s="642"/>
      <c r="O33" s="642"/>
      <c r="P33" s="642"/>
      <c r="Q33" s="642"/>
      <c r="R33" s="642"/>
      <c r="S33" s="642"/>
    </row>
    <row r="34" ht="52.5" customHeight="1" spans="1:19">
      <c r="A34" s="636"/>
      <c r="B34" s="637"/>
      <c r="C34" s="637"/>
      <c r="D34" s="637"/>
      <c r="E34" s="637"/>
      <c r="F34" s="637"/>
      <c r="G34" s="637"/>
      <c r="H34" s="637"/>
      <c r="I34" s="637"/>
      <c r="J34" s="642"/>
      <c r="K34" s="642"/>
      <c r="L34" s="642"/>
      <c r="M34" s="642"/>
      <c r="N34" s="642"/>
      <c r="O34" s="642"/>
      <c r="P34" s="642"/>
      <c r="Q34" s="642"/>
      <c r="R34" s="642"/>
      <c r="S34" s="642"/>
    </row>
    <row r="35" ht="52.5" customHeight="1" spans="1:19">
      <c r="A35" s="636"/>
      <c r="B35" s="637"/>
      <c r="C35" s="637"/>
      <c r="D35" s="637"/>
      <c r="E35" s="637"/>
      <c r="F35" s="637"/>
      <c r="G35" s="637"/>
      <c r="H35" s="637"/>
      <c r="I35" s="637"/>
      <c r="J35" s="642"/>
      <c r="K35" s="642"/>
      <c r="L35" s="642"/>
      <c r="M35" s="642"/>
      <c r="N35" s="642"/>
      <c r="O35" s="642"/>
      <c r="P35" s="642"/>
      <c r="Q35" s="642"/>
      <c r="R35" s="642"/>
      <c r="S35" s="642"/>
    </row>
    <row r="36" ht="52.5" customHeight="1" spans="1:19">
      <c r="A36" s="636"/>
      <c r="B36" s="637"/>
      <c r="C36" s="637"/>
      <c r="D36" s="637"/>
      <c r="E36" s="637"/>
      <c r="F36" s="637"/>
      <c r="G36" s="637"/>
      <c r="H36" s="637"/>
      <c r="I36" s="637"/>
      <c r="J36" s="642"/>
      <c r="K36" s="642"/>
      <c r="L36" s="642"/>
      <c r="M36" s="642"/>
      <c r="N36" s="642"/>
      <c r="O36" s="642"/>
      <c r="P36" s="642"/>
      <c r="Q36" s="642"/>
      <c r="R36" s="642"/>
      <c r="S36" s="642"/>
    </row>
    <row r="37" ht="52.5" customHeight="1" spans="1:19">
      <c r="A37" s="636"/>
      <c r="B37" s="637"/>
      <c r="C37" s="637"/>
      <c r="D37" s="637"/>
      <c r="E37" s="637"/>
      <c r="F37" s="637"/>
      <c r="G37" s="637"/>
      <c r="H37" s="637"/>
      <c r="I37" s="637"/>
      <c r="J37" s="642"/>
      <c r="K37" s="642"/>
      <c r="L37" s="642"/>
      <c r="M37" s="642"/>
      <c r="N37" s="642"/>
      <c r="O37" s="642"/>
      <c r="P37" s="642"/>
      <c r="Q37" s="642"/>
      <c r="R37" s="642"/>
      <c r="S37" s="642"/>
    </row>
    <row r="38" ht="52.5" customHeight="1" spans="1:19">
      <c r="A38" s="636"/>
      <c r="B38" s="637"/>
      <c r="C38" s="637"/>
      <c r="D38" s="637"/>
      <c r="E38" s="637"/>
      <c r="F38" s="637"/>
      <c r="G38" s="637"/>
      <c r="H38" s="637"/>
      <c r="I38" s="637"/>
      <c r="J38" s="642"/>
      <c r="K38" s="642"/>
      <c r="L38" s="642"/>
      <c r="M38" s="642"/>
      <c r="N38" s="642"/>
      <c r="O38" s="642"/>
      <c r="P38" s="642"/>
      <c r="Q38" s="642"/>
      <c r="R38" s="642"/>
      <c r="S38" s="642"/>
    </row>
    <row r="39" ht="52.5" customHeight="1" spans="1:19">
      <c r="A39" s="636"/>
      <c r="B39" s="637"/>
      <c r="C39" s="637"/>
      <c r="D39" s="637"/>
      <c r="E39" s="637"/>
      <c r="F39" s="637"/>
      <c r="G39" s="637"/>
      <c r="H39" s="637"/>
      <c r="I39" s="637"/>
      <c r="J39" s="642"/>
      <c r="K39" s="642"/>
      <c r="L39" s="642"/>
      <c r="M39" s="642"/>
      <c r="N39" s="642"/>
      <c r="O39" s="642"/>
      <c r="P39" s="642"/>
      <c r="Q39" s="642"/>
      <c r="R39" s="642"/>
      <c r="S39" s="642"/>
    </row>
    <row r="40" ht="52.5" customHeight="1" spans="1:19">
      <c r="A40" s="636" t="s">
        <v>22</v>
      </c>
      <c r="B40" s="638"/>
      <c r="L40" s="642"/>
      <c r="M40" s="642"/>
      <c r="N40" s="642"/>
      <c r="O40" s="642"/>
      <c r="P40" s="642"/>
      <c r="Q40" s="642"/>
      <c r="R40" s="642"/>
      <c r="S40" s="642"/>
    </row>
    <row r="41" ht="52.5" customHeight="1" spans="1:19">
      <c r="A41" s="636"/>
      <c r="B41" s="638"/>
      <c r="L41" s="642"/>
      <c r="M41" s="642"/>
      <c r="N41" s="642"/>
      <c r="O41" s="642"/>
      <c r="P41" s="642"/>
      <c r="Q41" s="642"/>
      <c r="R41" s="642"/>
      <c r="S41" s="642"/>
    </row>
    <row r="42" ht="52.5" customHeight="1" spans="1:19">
      <c r="A42" s="636"/>
      <c r="B42" s="638"/>
      <c r="L42" s="642"/>
      <c r="M42" s="642"/>
      <c r="N42" s="642"/>
      <c r="O42" s="642"/>
      <c r="P42" s="642"/>
      <c r="Q42" s="642"/>
      <c r="R42" s="642"/>
      <c r="S42" s="642"/>
    </row>
    <row r="43" ht="52.5" customHeight="1" spans="1:19">
      <c r="A43" s="636"/>
      <c r="B43" s="638"/>
      <c r="L43" s="642"/>
      <c r="M43" s="642"/>
      <c r="N43" s="642"/>
      <c r="O43" s="642"/>
      <c r="P43" s="642"/>
      <c r="Q43" s="642"/>
      <c r="R43" s="642"/>
      <c r="S43" s="642"/>
    </row>
    <row r="44" ht="52.5" customHeight="1" spans="1:19">
      <c r="A44" s="636"/>
      <c r="B44" s="638"/>
      <c r="L44" s="642"/>
      <c r="M44" s="642"/>
      <c r="N44" s="642"/>
      <c r="O44" s="642"/>
      <c r="P44" s="642"/>
      <c r="Q44" s="642"/>
      <c r="R44" s="642"/>
      <c r="S44" s="642"/>
    </row>
    <row r="45" ht="52.5" customHeight="1" spans="1:19">
      <c r="A45" s="636"/>
      <c r="B45" s="638"/>
      <c r="L45" s="642"/>
      <c r="M45" s="642"/>
      <c r="N45" s="642"/>
      <c r="O45" s="642"/>
      <c r="P45" s="642"/>
      <c r="Q45" s="642"/>
      <c r="R45" s="642"/>
      <c r="S45" s="642"/>
    </row>
    <row r="46" ht="52.5" customHeight="1" spans="1:19">
      <c r="A46" s="636" t="s">
        <v>23</v>
      </c>
      <c r="B46" s="638"/>
      <c r="L46" s="642"/>
      <c r="M46" s="642"/>
      <c r="N46" s="642"/>
      <c r="O46" s="642"/>
      <c r="P46" s="642"/>
      <c r="Q46" s="642"/>
      <c r="R46" s="642"/>
      <c r="S46" s="642"/>
    </row>
    <row r="47" ht="52.5" customHeight="1" spans="1:19">
      <c r="A47" s="636" t="s">
        <v>24</v>
      </c>
      <c r="B47" s="637"/>
      <c r="C47" s="637"/>
      <c r="D47" s="637"/>
      <c r="E47" s="637"/>
      <c r="F47" s="637"/>
      <c r="G47" s="637"/>
      <c r="H47" s="637"/>
      <c r="I47" s="637"/>
      <c r="J47" s="643"/>
      <c r="K47" s="643"/>
      <c r="L47" s="642"/>
      <c r="M47" s="642"/>
      <c r="N47" s="642"/>
      <c r="O47" s="642"/>
      <c r="P47" s="642"/>
      <c r="Q47" s="642"/>
      <c r="R47" s="642"/>
      <c r="S47" s="642"/>
    </row>
    <row r="48" ht="52.5" customHeight="1" spans="1:19">
      <c r="A48" s="636" t="s">
        <v>25</v>
      </c>
      <c r="L48" s="642"/>
      <c r="M48" s="642"/>
      <c r="N48" s="642"/>
      <c r="O48" s="642"/>
      <c r="P48" s="642"/>
      <c r="Q48" s="642"/>
      <c r="R48" s="642"/>
      <c r="S48" s="642"/>
    </row>
    <row r="49" ht="52.5" customHeight="1" spans="1:19">
      <c r="A49" s="636" t="s">
        <v>26</v>
      </c>
      <c r="B49" s="637"/>
      <c r="C49" s="637"/>
      <c r="D49" s="637"/>
      <c r="E49" s="637"/>
      <c r="F49" s="637"/>
      <c r="G49" s="637"/>
      <c r="H49" s="637"/>
      <c r="I49" s="637"/>
      <c r="L49" s="642"/>
      <c r="M49" s="642"/>
      <c r="N49" s="642"/>
      <c r="O49" s="642"/>
      <c r="P49" s="642"/>
      <c r="Q49" s="642"/>
      <c r="R49" s="642"/>
      <c r="S49" s="642"/>
    </row>
    <row r="50" s="627" customFormat="1" ht="50.25" customHeight="1" spans="1:19">
      <c r="A50" s="636" t="s">
        <v>27</v>
      </c>
      <c r="B50" s="637"/>
      <c r="C50" s="637"/>
      <c r="D50" s="637"/>
      <c r="E50" s="637"/>
      <c r="F50" s="637"/>
      <c r="G50" s="637"/>
      <c r="H50" s="637"/>
      <c r="I50" s="637"/>
      <c r="L50" s="642"/>
      <c r="M50" s="642"/>
      <c r="N50" s="642"/>
      <c r="O50" s="642"/>
      <c r="P50" s="642"/>
      <c r="Q50" s="642"/>
      <c r="R50" s="642"/>
      <c r="S50" s="642"/>
    </row>
    <row r="51" ht="78" customHeight="1" spans="1:19">
      <c r="A51" s="636" t="s">
        <v>28</v>
      </c>
      <c r="L51" s="642"/>
      <c r="M51" s="642"/>
      <c r="N51" s="642"/>
      <c r="O51" s="642"/>
      <c r="P51" s="642"/>
      <c r="Q51" s="642"/>
      <c r="R51" s="642"/>
      <c r="S51" s="642"/>
    </row>
    <row r="52" ht="15.75" customHeight="1" spans="1:19">
      <c r="A52" s="639"/>
      <c r="L52" s="642"/>
      <c r="M52" s="642"/>
      <c r="N52" s="642"/>
      <c r="O52" s="642"/>
      <c r="P52" s="642"/>
      <c r="Q52" s="642"/>
      <c r="R52" s="642"/>
      <c r="S52" s="642"/>
    </row>
    <row r="53" spans="1:1">
      <c r="A53" s="633"/>
    </row>
    <row r="54" ht="4.5" customHeight="1" spans="1:19">
      <c r="A54" s="634"/>
      <c r="L54" s="642"/>
      <c r="M54" s="642"/>
      <c r="N54" s="642"/>
      <c r="O54" s="642"/>
      <c r="P54" s="642"/>
      <c r="Q54" s="642"/>
      <c r="R54" s="642"/>
      <c r="S54" s="642"/>
    </row>
    <row r="55" ht="11.25" customHeight="1" spans="1:19">
      <c r="A55" s="640"/>
      <c r="L55" s="644"/>
      <c r="M55" s="644"/>
      <c r="N55" s="644"/>
      <c r="O55" s="644"/>
      <c r="P55" s="644"/>
      <c r="Q55" s="644"/>
      <c r="R55" s="644"/>
      <c r="S55" s="644"/>
    </row>
    <row r="56" spans="1:1">
      <c r="A56" s="634"/>
    </row>
    <row r="57" spans="1:1">
      <c r="A57" s="634"/>
    </row>
    <row r="58" spans="1:1">
      <c r="A58" s="634"/>
    </row>
    <row r="59" spans="1:1">
      <c r="A59" s="640"/>
    </row>
    <row r="60" spans="1:1">
      <c r="A60" s="634"/>
    </row>
    <row r="61" spans="1:1">
      <c r="A61" s="634"/>
    </row>
    <row r="62" spans="1:1">
      <c r="A62" s="634"/>
    </row>
    <row r="63" spans="1:1">
      <c r="A63" s="640"/>
    </row>
    <row r="64" spans="1:1">
      <c r="A64" s="634"/>
    </row>
    <row r="65" spans="1:1">
      <c r="A65" s="634"/>
    </row>
    <row r="66" spans="1:1">
      <c r="A66" s="634"/>
    </row>
    <row r="67" spans="1:1">
      <c r="A67" s="640"/>
    </row>
    <row r="68" spans="1:1">
      <c r="A68" s="634"/>
    </row>
    <row r="69" spans="1:1">
      <c r="A69" s="634"/>
    </row>
    <row r="70" spans="1:1">
      <c r="A70" s="634"/>
    </row>
    <row r="71" spans="1:1">
      <c r="A71" s="640"/>
    </row>
    <row r="72" spans="1:1">
      <c r="A72" s="634"/>
    </row>
    <row r="73" spans="1:1">
      <c r="A73" s="634"/>
    </row>
    <row r="74" ht="72" customHeight="1" spans="1:1">
      <c r="A74" s="636" t="s">
        <v>29</v>
      </c>
    </row>
    <row r="75" ht="50.25" customHeight="1" spans="1:1">
      <c r="A75" s="645" t="s">
        <v>30</v>
      </c>
    </row>
    <row r="76" ht="50.25" customHeight="1" spans="1:1">
      <c r="A76" s="636" t="s">
        <v>31</v>
      </c>
    </row>
    <row r="77" ht="50.25" customHeight="1" spans="1:1">
      <c r="A77" s="636" t="s">
        <v>32</v>
      </c>
    </row>
    <row r="78" ht="50.25" customHeight="1" spans="1:1">
      <c r="A78" s="636"/>
    </row>
    <row r="79" ht="50.25" customHeight="1" spans="1:1">
      <c r="A79" s="636"/>
    </row>
    <row r="80" ht="50.25" customHeight="1" spans="1:1">
      <c r="A80" s="636"/>
    </row>
    <row r="81" ht="72" customHeight="1" spans="1:1">
      <c r="A81" s="636"/>
    </row>
    <row r="82" ht="72" customHeight="1" spans="1:1">
      <c r="A82" s="636"/>
    </row>
    <row r="83" ht="72" customHeight="1" spans="1:1">
      <c r="A83" s="636"/>
    </row>
    <row r="84" ht="72" customHeight="1" spans="1:1">
      <c r="A84" s="636"/>
    </row>
    <row r="85" ht="39" customHeight="1" spans="1:1">
      <c r="A85" s="636" t="s">
        <v>33</v>
      </c>
    </row>
    <row r="86" ht="39" customHeight="1" spans="1:1">
      <c r="A86" s="636"/>
    </row>
    <row r="87" ht="39" customHeight="1" spans="1:1">
      <c r="A87" s="636"/>
    </row>
    <row r="88" ht="39" customHeight="1" spans="1:1">
      <c r="A88" s="636"/>
    </row>
    <row r="89" ht="39" customHeight="1" spans="1:1">
      <c r="A89" s="636"/>
    </row>
    <row r="90" ht="39" customHeight="1" spans="1:1">
      <c r="A90" s="636"/>
    </row>
    <row r="91" ht="39" customHeight="1" spans="1:1">
      <c r="A91" s="636"/>
    </row>
    <row r="92" ht="39" customHeight="1" spans="1:1">
      <c r="A92" s="636"/>
    </row>
    <row r="93" ht="39" customHeight="1" spans="1:1">
      <c r="A93" s="636"/>
    </row>
    <row r="94" ht="39" customHeight="1" spans="1:1">
      <c r="A94" s="636"/>
    </row>
    <row r="95" ht="39" customHeight="1" spans="1:1">
      <c r="A95" s="636"/>
    </row>
    <row r="96" ht="39" customHeight="1" spans="1:1">
      <c r="A96" s="636" t="s">
        <v>34</v>
      </c>
    </row>
    <row r="97" ht="39" customHeight="1" spans="1:1">
      <c r="A97" s="636" t="s">
        <v>35</v>
      </c>
    </row>
    <row r="98" ht="59.25" customHeight="1" spans="1:1">
      <c r="A98" s="645" t="s">
        <v>36</v>
      </c>
    </row>
    <row r="99" ht="36" spans="1:1">
      <c r="A99" s="646" t="s">
        <v>37</v>
      </c>
    </row>
    <row r="101" ht="18" spans="1:1">
      <c r="A101" s="646" t="s">
        <v>38</v>
      </c>
    </row>
    <row r="102" ht="18" spans="1:1">
      <c r="A102" s="646" t="s">
        <v>39</v>
      </c>
    </row>
    <row r="104" ht="42" spans="1:1">
      <c r="A104" s="647" t="s">
        <v>40</v>
      </c>
    </row>
  </sheetData>
  <sheetProtection sheet="1" selectLockedCells="1" selectUnlockedCells="1" objects="1" scenarios="1"/>
  <mergeCells count="2">
    <mergeCell ref="D5:F5"/>
    <mergeCell ref="G5:I5"/>
  </mergeCells>
  <pageMargins left="0.7" right="0.7" top="0.49" bottom="0.78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DJ169"/>
  <sheetViews>
    <sheetView showGridLines="0" zoomScale="70" zoomScaleNormal="70" workbookViewId="0">
      <selection activeCell="A1" sqref="A1:J1"/>
    </sheetView>
  </sheetViews>
  <sheetFormatPr defaultColWidth="8.88888888888889" defaultRowHeight="13.2"/>
  <cols>
    <col min="1" max="1" width="4.44444444444444" customWidth="1"/>
    <col min="2" max="2" width="19.4444444444444" customWidth="1"/>
    <col min="3" max="3" width="2" customWidth="1"/>
    <col min="4" max="4" width="20.4444444444444" customWidth="1"/>
    <col min="5" max="5" width="3.88888888888889" customWidth="1"/>
    <col min="6" max="6" width="22" customWidth="1"/>
    <col min="7" max="7" width="15.4444444444444" style="3" customWidth="1"/>
    <col min="8" max="8" width="29.6666666666667" style="3" customWidth="1"/>
    <col min="9" max="10" width="29.6666666666667" customWidth="1"/>
    <col min="11" max="14" width="9.11111111111111" hidden="1" customWidth="1"/>
    <col min="15" max="114" width="4.11111111111111" hidden="1" customWidth="1"/>
    <col min="115" max="115" width="9.11111111111111" hidden="1" customWidth="1"/>
  </cols>
  <sheetData>
    <row r="1" ht="24.75" customHeight="1" spans="1:10">
      <c r="A1" s="570" t="s">
        <v>41</v>
      </c>
      <c r="B1" s="570"/>
      <c r="C1" s="570"/>
      <c r="D1" s="570"/>
      <c r="E1" s="570"/>
      <c r="F1" s="570"/>
      <c r="G1" s="570"/>
      <c r="H1" s="570"/>
      <c r="I1" s="570"/>
      <c r="J1" s="570"/>
    </row>
    <row r="2" ht="24.75" customHeight="1" spans="1:10">
      <c r="A2" s="571" t="s">
        <v>42</v>
      </c>
      <c r="B2" s="571"/>
      <c r="C2" s="571"/>
      <c r="D2" s="571"/>
      <c r="E2" s="571"/>
      <c r="F2" s="571"/>
      <c r="G2" s="571"/>
      <c r="H2" s="571"/>
      <c r="I2" s="571"/>
      <c r="J2" s="571"/>
    </row>
    <row r="3" ht="24.75" customHeight="1" spans="1:10">
      <c r="A3" s="572" t="str">
        <f>'DATA SHEET'!F11</f>
        <v>Mandaue City</v>
      </c>
      <c r="B3" s="572"/>
      <c r="C3" s="572"/>
      <c r="D3" s="572"/>
      <c r="E3" s="572"/>
      <c r="F3" s="572"/>
      <c r="G3" s="572"/>
      <c r="H3" s="572"/>
      <c r="I3" s="572"/>
      <c r="J3" s="572"/>
    </row>
    <row r="4" ht="24.75" customHeight="1" spans="1:10">
      <c r="A4" s="572" t="str">
        <f>'DATA SHEET'!D6</f>
        <v>Benedicto College</v>
      </c>
      <c r="B4" s="572"/>
      <c r="C4" s="572"/>
      <c r="D4" s="572"/>
      <c r="E4" s="572"/>
      <c r="F4" s="572"/>
      <c r="G4" s="572"/>
      <c r="H4" s="572"/>
      <c r="I4" s="572"/>
      <c r="J4" s="572"/>
    </row>
    <row r="5" ht="22.5" customHeight="1" spans="1:10">
      <c r="A5" s="573" t="str">
        <f>'DATA SHEET'!F12</f>
        <v>South District</v>
      </c>
      <c r="B5" s="573"/>
      <c r="C5" s="573"/>
      <c r="D5" s="573"/>
      <c r="E5" s="573"/>
      <c r="F5" s="573"/>
      <c r="G5" s="573"/>
      <c r="H5" s="573"/>
      <c r="I5" s="573"/>
      <c r="J5" s="573"/>
    </row>
    <row r="6" ht="32.25" customHeight="1" spans="1:10">
      <c r="A6" s="574" t="str">
        <f>'DATA SHEET'!L10</f>
        <v>Understanding Culture, Society and Politics (IC)</v>
      </c>
      <c r="B6" s="574"/>
      <c r="C6" s="574"/>
      <c r="D6" s="574"/>
      <c r="E6" s="574"/>
      <c r="F6" s="574"/>
      <c r="G6" s="574"/>
      <c r="H6" s="574"/>
      <c r="I6" s="574"/>
      <c r="J6" s="574"/>
    </row>
    <row r="7" ht="26.25" customHeight="1" spans="1:10">
      <c r="A7" s="575" t="s">
        <v>43</v>
      </c>
      <c r="B7" s="575"/>
      <c r="C7" s="575"/>
      <c r="D7" s="575"/>
      <c r="E7" s="575"/>
      <c r="F7" s="575"/>
      <c r="G7" s="575"/>
      <c r="H7" s="575"/>
      <c r="I7" s="575"/>
      <c r="J7" s="575"/>
    </row>
    <row r="8" ht="12" customHeight="1" spans="1:10">
      <c r="A8" s="152"/>
      <c r="B8" s="152"/>
      <c r="C8" s="152"/>
      <c r="D8" s="152"/>
      <c r="E8" s="152"/>
      <c r="F8" s="152"/>
      <c r="G8" s="152"/>
      <c r="H8" s="152"/>
      <c r="I8" s="152"/>
      <c r="J8" s="152"/>
    </row>
    <row r="9" ht="37.5" customHeight="1" spans="1:16">
      <c r="A9" s="576" t="s">
        <v>44</v>
      </c>
      <c r="B9" s="577"/>
      <c r="C9" s="577"/>
      <c r="D9" s="577"/>
      <c r="E9" s="578"/>
      <c r="F9" s="579"/>
      <c r="G9" s="579"/>
      <c r="H9" s="579"/>
      <c r="I9" s="579"/>
      <c r="J9" s="579"/>
      <c r="P9" t="e">
        <f>#REF!</f>
        <v>#REF!</v>
      </c>
    </row>
    <row r="10" ht="22.5" hidden="1" customHeight="1" spans="1:10">
      <c r="A10" s="576"/>
      <c r="B10" s="577"/>
      <c r="C10" s="577"/>
      <c r="D10" s="577"/>
      <c r="E10" s="578"/>
      <c r="F10" s="580">
        <v>1</v>
      </c>
      <c r="G10" s="581" t="s">
        <v>45</v>
      </c>
      <c r="H10" s="581" t="s">
        <v>46</v>
      </c>
      <c r="I10" s="589" t="s">
        <v>47</v>
      </c>
      <c r="J10" s="590" t="s">
        <v>48</v>
      </c>
    </row>
    <row r="11" ht="30" customHeight="1" spans="1:114">
      <c r="A11" s="582" t="s">
        <v>49</v>
      </c>
      <c r="B11" s="582"/>
      <c r="C11" s="582"/>
      <c r="D11" s="582"/>
      <c r="E11" s="582"/>
      <c r="F11" s="583"/>
      <c r="G11" s="584" t="e">
        <f>(F11/$F$11)*100</f>
        <v>#DIV/0!</v>
      </c>
      <c r="H11" s="581"/>
      <c r="I11" s="591" t="e">
        <f>IF(G11&gt;99.99,100,IF(G11&gt;98.39,99,IF(G11&gt;96.79,98,IF(G11&gt;95.19,97,IF(G11&gt;93.59,96,IF(G11&gt;91.99,95,IF(G11&gt;90.39,94,IF(G11&gt;88.79,93,IF(G11&gt;87.19,92,IF(G11&gt;85.59,91,IF(G11&gt;83.99,90,IF(G11&gt;82.39,89,IF(G11&gt;80.79,88,IF(G11&gt;79.19,87,IF(G11&gt;77.59,86,IF(G11&gt;75.99,85,IF(G11&gt;74.39,84,IF(G11&gt;72.79,83,IF(G11&gt;71.19,82,IF(G11&gt;69.59,81,IF(G11&gt;67.99,80,IF(G11&gt;66.39,79,IF(G11&gt;64.79,78,IF(G11&gt;63.19,77,IF(G11&gt;61.59,76,IF(G11&gt;59.99,75,IF(G11&gt;55.99,74,IF(G11&gt;51.99,73,IF(G11&gt;47.99,72,IF(G11&gt;43.99,71,IF(G11&gt;39.99,70,IF(G11&gt;35.99,69,IF(G11&gt;31.99,68,IF(G11&gt;27.99,67,IF(G11&gt;23.99,66,IF(G11&gt;19.99,65,IF(G11&gt;15.99,64,IF(G11&gt;11.99,63,IF(G11&gt;7.99,62,IF(G11&gt;3.99,61,IF(G11&gt;0,60,IF(G11=0,0))))))))))))))))))))))))))))))))))))))))))</f>
        <v>#DIV/0!</v>
      </c>
      <c r="J11" s="592" t="e">
        <f>IF(I11&gt;74.99,1,0)</f>
        <v>#DIV/0!</v>
      </c>
      <c r="M11" s="2">
        <f>F11</f>
        <v>0</v>
      </c>
      <c r="N11" s="2">
        <f>SUM(N12:N111)</f>
        <v>0</v>
      </c>
      <c r="O11" s="2">
        <v>1</v>
      </c>
      <c r="P11" s="2">
        <v>2</v>
      </c>
      <c r="Q11" s="2">
        <v>3</v>
      </c>
      <c r="R11" s="2">
        <v>4</v>
      </c>
      <c r="S11" s="2">
        <v>5</v>
      </c>
      <c r="T11" s="2">
        <v>6</v>
      </c>
      <c r="U11" s="2">
        <v>7</v>
      </c>
      <c r="V11" s="2">
        <v>8</v>
      </c>
      <c r="W11" s="2">
        <v>9</v>
      </c>
      <c r="X11" s="2">
        <v>10</v>
      </c>
      <c r="Y11" s="2">
        <v>11</v>
      </c>
      <c r="Z11" s="2">
        <v>12</v>
      </c>
      <c r="AA11" s="2">
        <v>13</v>
      </c>
      <c r="AB11" s="2">
        <v>14</v>
      </c>
      <c r="AC11" s="2">
        <v>15</v>
      </c>
      <c r="AD11" s="2">
        <v>16</v>
      </c>
      <c r="AE11" s="2">
        <v>17</v>
      </c>
      <c r="AF11" s="2">
        <v>18</v>
      </c>
      <c r="AG11" s="2">
        <v>19</v>
      </c>
      <c r="AH11" s="2">
        <v>20</v>
      </c>
      <c r="AI11" s="2">
        <v>21</v>
      </c>
      <c r="AJ11" s="2">
        <v>22</v>
      </c>
      <c r="AK11" s="2">
        <v>23</v>
      </c>
      <c r="AL11" s="2">
        <v>24</v>
      </c>
      <c r="AM11" s="2">
        <v>25</v>
      </c>
      <c r="AN11" s="2">
        <v>26</v>
      </c>
      <c r="AO11" s="2">
        <v>27</v>
      </c>
      <c r="AP11" s="2">
        <v>28</v>
      </c>
      <c r="AQ11" s="2">
        <v>29</v>
      </c>
      <c r="AR11" s="2">
        <v>30</v>
      </c>
      <c r="AS11" s="2">
        <v>31</v>
      </c>
      <c r="AT11" s="2">
        <v>32</v>
      </c>
      <c r="AU11" s="2">
        <v>33</v>
      </c>
      <c r="AV11" s="2">
        <v>34</v>
      </c>
      <c r="AW11" s="2">
        <v>35</v>
      </c>
      <c r="AX11" s="2">
        <v>36</v>
      </c>
      <c r="AY11" s="2">
        <v>37</v>
      </c>
      <c r="AZ11" s="2">
        <v>38</v>
      </c>
      <c r="BA11" s="2">
        <v>39</v>
      </c>
      <c r="BB11" s="2">
        <v>40</v>
      </c>
      <c r="BC11" s="2">
        <v>41</v>
      </c>
      <c r="BD11" s="2">
        <v>42</v>
      </c>
      <c r="BE11" s="2">
        <v>43</v>
      </c>
      <c r="BF11" s="2">
        <v>44</v>
      </c>
      <c r="BG11" s="2">
        <v>45</v>
      </c>
      <c r="BH11" s="2">
        <v>46</v>
      </c>
      <c r="BI11" s="2">
        <v>47</v>
      </c>
      <c r="BJ11" s="2">
        <v>48</v>
      </c>
      <c r="BK11" s="2">
        <v>49</v>
      </c>
      <c r="BL11" s="2">
        <v>50</v>
      </c>
      <c r="BM11" s="2">
        <v>51</v>
      </c>
      <c r="BN11" s="2">
        <v>52</v>
      </c>
      <c r="BO11" s="2">
        <v>53</v>
      </c>
      <c r="BP11" s="2">
        <v>54</v>
      </c>
      <c r="BQ11" s="2">
        <v>55</v>
      </c>
      <c r="BR11" s="2">
        <v>56</v>
      </c>
      <c r="BS11" s="2">
        <v>57</v>
      </c>
      <c r="BT11" s="2">
        <v>58</v>
      </c>
      <c r="BU11" s="2">
        <v>59</v>
      </c>
      <c r="BV11" s="2">
        <v>60</v>
      </c>
      <c r="BW11" s="2">
        <v>61</v>
      </c>
      <c r="BX11" s="2">
        <v>62</v>
      </c>
      <c r="BY11" s="2">
        <v>63</v>
      </c>
      <c r="BZ11" s="2">
        <v>64</v>
      </c>
      <c r="CA11" s="2">
        <v>65</v>
      </c>
      <c r="CB11" s="2">
        <v>66</v>
      </c>
      <c r="CC11" s="2">
        <v>67</v>
      </c>
      <c r="CD11" s="2">
        <v>68</v>
      </c>
      <c r="CE11" s="2">
        <v>69</v>
      </c>
      <c r="CF11" s="2">
        <v>70</v>
      </c>
      <c r="CG11" s="2">
        <v>71</v>
      </c>
      <c r="CH11" s="2">
        <v>72</v>
      </c>
      <c r="CI11" s="2">
        <v>73</v>
      </c>
      <c r="CJ11" s="2">
        <v>74</v>
      </c>
      <c r="CK11" s="2">
        <v>75</v>
      </c>
      <c r="CL11" s="2">
        <v>76</v>
      </c>
      <c r="CM11" s="2">
        <v>77</v>
      </c>
      <c r="CN11" s="2">
        <v>78</v>
      </c>
      <c r="CO11" s="2">
        <v>79</v>
      </c>
      <c r="CP11" s="2">
        <v>80</v>
      </c>
      <c r="CQ11" s="2">
        <v>81</v>
      </c>
      <c r="CR11" s="2">
        <v>82</v>
      </c>
      <c r="CS11" s="2">
        <v>83</v>
      </c>
      <c r="CT11" s="2">
        <v>84</v>
      </c>
      <c r="CU11" s="2">
        <v>85</v>
      </c>
      <c r="CV11" s="2">
        <v>86</v>
      </c>
      <c r="CW11" s="2">
        <v>87</v>
      </c>
      <c r="CX11" s="2">
        <v>88</v>
      </c>
      <c r="CY11" s="2">
        <v>89</v>
      </c>
      <c r="CZ11" s="2">
        <v>90</v>
      </c>
      <c r="DA11" s="2">
        <v>91</v>
      </c>
      <c r="DB11" s="2">
        <v>92</v>
      </c>
      <c r="DC11" s="2">
        <v>93</v>
      </c>
      <c r="DD11" s="2">
        <v>94</v>
      </c>
      <c r="DE11" s="2">
        <v>95</v>
      </c>
      <c r="DF11" s="2">
        <v>96</v>
      </c>
      <c r="DG11" s="2">
        <v>97</v>
      </c>
      <c r="DH11" s="2">
        <v>98</v>
      </c>
      <c r="DI11" s="2">
        <v>99</v>
      </c>
      <c r="DJ11" s="2">
        <v>100</v>
      </c>
    </row>
    <row r="12" ht="21" customHeight="1" spans="1:114">
      <c r="A12" s="585" t="str">
        <f>'DATA SHEET'!C17</f>
        <v/>
      </c>
      <c r="B12" s="586">
        <f>'DATA SHEET'!D17</f>
        <v>0</v>
      </c>
      <c r="C12" s="586" t="str">
        <f>'DATA SHEET'!E17</f>
        <v>,</v>
      </c>
      <c r="D12" s="586">
        <f>'DATA SHEET'!F17</f>
        <v>0</v>
      </c>
      <c r="E12" s="586">
        <f>'DATA SHEET'!G17</f>
        <v>0</v>
      </c>
      <c r="F12" s="583"/>
      <c r="G12" s="587" t="e">
        <f t="shared" ref="G12" si="0">(F12/$F$11)*100</f>
        <v>#DIV/0!</v>
      </c>
      <c r="H12" s="588" t="e">
        <f>IF(G12&gt;0.5,1,0)</f>
        <v>#DIV/0!</v>
      </c>
      <c r="I12" s="593" t="e">
        <f t="shared" ref="I12" si="1">IF(G12&gt;99.99,100,IF(G12&gt;98.39,99,IF(G12&gt;96.79,98,IF(G12&gt;95.19,97,IF(G12&gt;93.59,96,IF(G12&gt;91.99,95,IF(G12&gt;90.39,94,IF(G12&gt;88.79,93,IF(G12&gt;87.19,92,IF(G12&gt;85.59,91,IF(G12&gt;83.99,90,IF(G12&gt;82.39,89,IF(G12&gt;80.79,88,IF(G12&gt;79.19,87,IF(G12&gt;77.59,86,IF(G12&gt;75.99,85,IF(G12&gt;74.39,84,IF(G12&gt;72.79,83,IF(G12&gt;71.19,82,IF(G12&gt;69.59,81,IF(G12&gt;67.99,80,IF(G12&gt;66.39,79,IF(G12&gt;64.79,78,IF(G12&gt;63.19,77,IF(G12&gt;61.59,76,IF(G12&gt;59.99,75,IF(G12&gt;55.99,74,IF(G12&gt;51.99,73,IF(G12&gt;47.99,72,IF(G12&gt;43.99,71,IF(G12&gt;39.99,70,IF(G12&gt;35.99,69,IF(G12&gt;31.99,68,IF(G12&gt;27.99,67,IF(G12&gt;23.99,66,IF(G12&gt;19.99,65,IF(G12&gt;15.99,64,IF(G12&gt;11.99,63,IF(G12&gt;7.99,62,IF(G12&gt;3.99,61,IF(G12&gt;0,60,IF(G12=0,0))))))))))))))))))))))))))))))))))))))))))</f>
        <v>#DIV/0!</v>
      </c>
      <c r="J12" s="594" t="e">
        <f t="shared" ref="J12" si="2">IF(I12&gt;74.99,1,0)</f>
        <v>#DIV/0!</v>
      </c>
      <c r="M12" s="2">
        <f>F12</f>
        <v>0</v>
      </c>
      <c r="N12" s="2">
        <f>IF(F12&gt;0,1,0)</f>
        <v>0</v>
      </c>
      <c r="O12" s="2">
        <f>IF($F12=1,1,0)</f>
        <v>0</v>
      </c>
      <c r="P12" s="2">
        <f>IF($F12=2,1,0)</f>
        <v>0</v>
      </c>
      <c r="Q12" s="2">
        <f>IF($F12=3,1,0)</f>
        <v>0</v>
      </c>
      <c r="R12" s="2">
        <f>IF($F12=4,1,0)</f>
        <v>0</v>
      </c>
      <c r="S12" s="2">
        <f>IF($F12=5,1,0)</f>
        <v>0</v>
      </c>
      <c r="T12" s="2">
        <f>IF($F12=6,1,0)</f>
        <v>0</v>
      </c>
      <c r="U12" s="2">
        <f>IF($F12=7,1,0)</f>
        <v>0</v>
      </c>
      <c r="V12" s="2">
        <f>IF($F12=8,1,0)</f>
        <v>0</v>
      </c>
      <c r="W12" s="2">
        <f>IF($F12=9,1,0)</f>
        <v>0</v>
      </c>
      <c r="X12" s="2">
        <f>IF($F12=10,1,0)</f>
        <v>0</v>
      </c>
      <c r="Y12" s="2">
        <f>IF($F12=11,1,0)</f>
        <v>0</v>
      </c>
      <c r="Z12" s="2">
        <f>IF($F12=12,1,0)</f>
        <v>0</v>
      </c>
      <c r="AA12" s="2">
        <f>IF($F12=13,1,0)</f>
        <v>0</v>
      </c>
      <c r="AB12" s="2">
        <f>IF($F12=14,1,0)</f>
        <v>0</v>
      </c>
      <c r="AC12" s="2">
        <f>IF($F12=15,1,0)</f>
        <v>0</v>
      </c>
      <c r="AD12" s="2">
        <f>IF($F12=16,1,0)</f>
        <v>0</v>
      </c>
      <c r="AE12" s="2">
        <f>IF($F12=17,1,0)</f>
        <v>0</v>
      </c>
      <c r="AF12" s="2">
        <f>IF($F12=18,1,0)</f>
        <v>0</v>
      </c>
      <c r="AG12" s="2">
        <f>IF($F12=19,1,0)</f>
        <v>0</v>
      </c>
      <c r="AH12" s="2">
        <f>IF($F12=20,1,0)</f>
        <v>0</v>
      </c>
      <c r="AI12" s="2">
        <f>IF($F12=21,1,0)</f>
        <v>0</v>
      </c>
      <c r="AJ12" s="2">
        <f>IF($F12=22,1,0)</f>
        <v>0</v>
      </c>
      <c r="AK12" s="2">
        <f>IF($F12=23,1,0)</f>
        <v>0</v>
      </c>
      <c r="AL12" s="2">
        <f>IF($F12=24,1,0)</f>
        <v>0</v>
      </c>
      <c r="AM12" s="2">
        <f>IF($F12=25,1,0)</f>
        <v>0</v>
      </c>
      <c r="AN12" s="2">
        <f>IF($F12=26,1,0)</f>
        <v>0</v>
      </c>
      <c r="AO12" s="2">
        <f>IF($F12=27,1,0)</f>
        <v>0</v>
      </c>
      <c r="AP12" s="2">
        <f>IF($F12=28,1,0)</f>
        <v>0</v>
      </c>
      <c r="AQ12" s="2">
        <f>IF($F12=29,1,0)</f>
        <v>0</v>
      </c>
      <c r="AR12" s="2">
        <f>IF($F12=30,1,0)</f>
        <v>0</v>
      </c>
      <c r="AS12" s="2">
        <f>IF($F12=31,1,0)</f>
        <v>0</v>
      </c>
      <c r="AT12" s="2">
        <f>IF($F12=32,1,0)</f>
        <v>0</v>
      </c>
      <c r="AU12" s="2">
        <f>IF($F12=33,1,0)</f>
        <v>0</v>
      </c>
      <c r="AV12" s="2">
        <f>IF($F12=34,1,0)</f>
        <v>0</v>
      </c>
      <c r="AW12" s="2">
        <f>IF($F12=35,1,0)</f>
        <v>0</v>
      </c>
      <c r="AX12" s="2">
        <f>IF($F12=36,1,0)</f>
        <v>0</v>
      </c>
      <c r="AY12" s="2">
        <f>IF($F12=37,1,0)</f>
        <v>0</v>
      </c>
      <c r="AZ12" s="2">
        <f>IF($F12=38,1,0)</f>
        <v>0</v>
      </c>
      <c r="BA12" s="2">
        <f>IF($F12=39,1,0)</f>
        <v>0</v>
      </c>
      <c r="BB12" s="2">
        <f>IF($F12=40,1,0)</f>
        <v>0</v>
      </c>
      <c r="BC12" s="2">
        <f>IF($F12=41,1,0)</f>
        <v>0</v>
      </c>
      <c r="BD12" s="2">
        <f>IF($F12=42,1,0)</f>
        <v>0</v>
      </c>
      <c r="BE12" s="2">
        <f>IF($F12=43,1,0)</f>
        <v>0</v>
      </c>
      <c r="BF12" s="2">
        <f>IF($F12=44,1,0)</f>
        <v>0</v>
      </c>
      <c r="BG12" s="2">
        <f>IF($F12=45,1,0)</f>
        <v>0</v>
      </c>
      <c r="BH12" s="2">
        <f>IF($F12=46,1,0)</f>
        <v>0</v>
      </c>
      <c r="BI12" s="2">
        <f>IF($F12=47,1,0)</f>
        <v>0</v>
      </c>
      <c r="BJ12" s="2">
        <f>IF($F12=48,1,0)</f>
        <v>0</v>
      </c>
      <c r="BK12" s="2">
        <f>IF($F12=49,1,0)</f>
        <v>0</v>
      </c>
      <c r="BL12" s="2">
        <f>IF($F12=50,1,0)</f>
        <v>0</v>
      </c>
      <c r="BM12" s="2">
        <f>IF($F12=51,1,0)</f>
        <v>0</v>
      </c>
      <c r="BN12" s="2">
        <f>IF($F12=52,1,0)</f>
        <v>0</v>
      </c>
      <c r="BO12" s="2">
        <f>IF($F12=53,1,0)</f>
        <v>0</v>
      </c>
      <c r="BP12" s="2">
        <f>IF($F12=54,1,0)</f>
        <v>0</v>
      </c>
      <c r="BQ12" s="2">
        <f>IF($F12=55,1,0)</f>
        <v>0</v>
      </c>
      <c r="BR12" s="2">
        <f>IF($F12=56,1,0)</f>
        <v>0</v>
      </c>
      <c r="BS12" s="2">
        <f>IF($F12=57,1,0)</f>
        <v>0</v>
      </c>
      <c r="BT12" s="2">
        <f>IF($F12=58,1,0)</f>
        <v>0</v>
      </c>
      <c r="BU12" s="2">
        <f>IF($F12=59,1,0)</f>
        <v>0</v>
      </c>
      <c r="BV12" s="2">
        <f>IF($F12=60,1,0)</f>
        <v>0</v>
      </c>
      <c r="BW12" s="2">
        <f>IF($F12=61,1,0)</f>
        <v>0</v>
      </c>
      <c r="BX12" s="2">
        <f>IF($F12=62,1,0)</f>
        <v>0</v>
      </c>
      <c r="BY12" s="2">
        <f>IF($F12=63,1,0)</f>
        <v>0</v>
      </c>
      <c r="BZ12" s="2">
        <f>IF($F12=64,1,0)</f>
        <v>0</v>
      </c>
      <c r="CA12" s="2">
        <f>IF($F12=65,1,0)</f>
        <v>0</v>
      </c>
      <c r="CB12" s="2">
        <f>IF($F12=66,1,0)</f>
        <v>0</v>
      </c>
      <c r="CC12" s="2">
        <f>IF($F12=67,1,0)</f>
        <v>0</v>
      </c>
      <c r="CD12" s="2">
        <f>IF($F12=68,1,0)</f>
        <v>0</v>
      </c>
      <c r="CE12" s="2">
        <f>IF($F12=69,1,0)</f>
        <v>0</v>
      </c>
      <c r="CF12" s="2">
        <f>IF($F12=70,1,0)</f>
        <v>0</v>
      </c>
      <c r="CG12" s="2">
        <f>IF($F12=71,1,0)</f>
        <v>0</v>
      </c>
      <c r="CH12" s="2">
        <f>IF($F12=72,1,0)</f>
        <v>0</v>
      </c>
      <c r="CI12" s="2">
        <f>IF($F12=73,1,0)</f>
        <v>0</v>
      </c>
      <c r="CJ12" s="2">
        <f>IF($F12=74,1,0)</f>
        <v>0</v>
      </c>
      <c r="CK12" s="2">
        <f>IF($F12=75,1,0)</f>
        <v>0</v>
      </c>
      <c r="CL12" s="2">
        <f>IF($F12=76,1,0)</f>
        <v>0</v>
      </c>
      <c r="CM12" s="2">
        <f>IF($F12=77,1,0)</f>
        <v>0</v>
      </c>
      <c r="CN12" s="2">
        <f>IF($F12=78,1,0)</f>
        <v>0</v>
      </c>
      <c r="CO12" s="2">
        <f>IF($F12=79,1,0)</f>
        <v>0</v>
      </c>
      <c r="CP12" s="2">
        <f>IF($F12=80,1,0)</f>
        <v>0</v>
      </c>
      <c r="CQ12" s="2">
        <f>IF($F12=81,1,0)</f>
        <v>0</v>
      </c>
      <c r="CR12" s="2">
        <f>IF($F12=82,1,0)</f>
        <v>0</v>
      </c>
      <c r="CS12" s="2">
        <f>IF($F12=83,1,0)</f>
        <v>0</v>
      </c>
      <c r="CT12" s="2">
        <f>IF($F12=84,1,0)</f>
        <v>0</v>
      </c>
      <c r="CU12" s="2">
        <f>IF($F12=85,1,0)</f>
        <v>0</v>
      </c>
      <c r="CV12" s="2">
        <f>IF($F12=86,1,0)</f>
        <v>0</v>
      </c>
      <c r="CW12" s="2">
        <f>IF($F12=87,1,0)</f>
        <v>0</v>
      </c>
      <c r="CX12" s="2">
        <f>IF($F12=88,1,0)</f>
        <v>0</v>
      </c>
      <c r="CY12" s="2">
        <f>IF($F12=89,1,0)</f>
        <v>0</v>
      </c>
      <c r="CZ12" s="2">
        <f>IF($F12=90,1,0)</f>
        <v>0</v>
      </c>
      <c r="DA12" s="2">
        <f>IF($F12=91,1,0)</f>
        <v>0</v>
      </c>
      <c r="DB12" s="2">
        <f>IF($F12=92,1,0)</f>
        <v>0</v>
      </c>
      <c r="DC12" s="2">
        <f>IF($F12=93,1,0)</f>
        <v>0</v>
      </c>
      <c r="DD12" s="2">
        <f>IF($F12=94,1,0)</f>
        <v>0</v>
      </c>
      <c r="DE12" s="2">
        <f>IF($F12=95,1,0)</f>
        <v>0</v>
      </c>
      <c r="DF12" s="2">
        <f>IF($F12=96,1,0)</f>
        <v>0</v>
      </c>
      <c r="DG12" s="2">
        <f>IF($F12=97,1,0)</f>
        <v>0</v>
      </c>
      <c r="DH12" s="2">
        <f>IF($F12=98,1,0)</f>
        <v>0</v>
      </c>
      <c r="DI12" s="2">
        <f>IF($F12=99,1,0)</f>
        <v>0</v>
      </c>
      <c r="DJ12" s="2">
        <f>IF($F12=100,1,0)</f>
        <v>0</v>
      </c>
    </row>
    <row r="13" ht="21" customHeight="1" spans="1:114">
      <c r="A13" s="585" t="str">
        <f>'DATA SHEET'!C18</f>
        <v/>
      </c>
      <c r="B13" s="586">
        <f>'DATA SHEET'!D18</f>
        <v>0</v>
      </c>
      <c r="C13" s="586" t="str">
        <f>'DATA SHEET'!E18</f>
        <v>,</v>
      </c>
      <c r="D13" s="586">
        <f>'DATA SHEET'!F18</f>
        <v>0</v>
      </c>
      <c r="E13" s="586">
        <f>'DATA SHEET'!G18</f>
        <v>0</v>
      </c>
      <c r="F13" s="583"/>
      <c r="G13" s="587" t="e">
        <f t="shared" ref="G13:G75" si="3">(F13/$F$11)*100</f>
        <v>#DIV/0!</v>
      </c>
      <c r="H13" s="588" t="e">
        <f t="shared" ref="H13:H75" si="4">IF(G13&gt;0.5,1,0)</f>
        <v>#DIV/0!</v>
      </c>
      <c r="I13" s="593" t="e">
        <f t="shared" ref="I13:I75" si="5">IF(G13&gt;99.99,100,IF(G13&gt;98.39,99,IF(G13&gt;96.79,98,IF(G13&gt;95.19,97,IF(G13&gt;93.59,96,IF(G13&gt;91.99,95,IF(G13&gt;90.39,94,IF(G13&gt;88.79,93,IF(G13&gt;87.19,92,IF(G13&gt;85.59,91,IF(G13&gt;83.99,90,IF(G13&gt;82.39,89,IF(G13&gt;80.79,88,IF(G13&gt;79.19,87,IF(G13&gt;77.59,86,IF(G13&gt;75.99,85,IF(G13&gt;74.39,84,IF(G13&gt;72.79,83,IF(G13&gt;71.19,82,IF(G13&gt;69.59,81,IF(G13&gt;67.99,80,IF(G13&gt;66.39,79,IF(G13&gt;64.79,78,IF(G13&gt;63.19,77,IF(G13&gt;61.59,76,IF(G13&gt;59.99,75,IF(G13&gt;55.99,74,IF(G13&gt;51.99,73,IF(G13&gt;47.99,72,IF(G13&gt;43.99,71,IF(G13&gt;39.99,70,IF(G13&gt;35.99,69,IF(G13&gt;31.99,68,IF(G13&gt;27.99,67,IF(G13&gt;23.99,66,IF(G13&gt;19.99,65,IF(G13&gt;15.99,64,IF(G13&gt;11.99,63,IF(G13&gt;7.99,62,IF(G13&gt;3.99,61,IF(G13&gt;0,60,IF(G13=0,0))))))))))))))))))))))))))))))))))))))))))</f>
        <v>#DIV/0!</v>
      </c>
      <c r="J13" s="594" t="e">
        <f t="shared" ref="J13:J75" si="6">IF(I13&gt;74.99,1,0)</f>
        <v>#DIV/0!</v>
      </c>
      <c r="M13" s="2">
        <f t="shared" ref="M13:M111" si="7">F13</f>
        <v>0</v>
      </c>
      <c r="N13" s="2">
        <f t="shared" ref="N13:N111" si="8">IF(F13&gt;0,1,0)</f>
        <v>0</v>
      </c>
      <c r="O13" s="2">
        <f t="shared" ref="O13:O111" si="9">IF($F13=1,1,0)</f>
        <v>0</v>
      </c>
      <c r="P13" s="2">
        <f t="shared" ref="P13:P111" si="10">IF($F13=2,1,0)</f>
        <v>0</v>
      </c>
      <c r="Q13" s="2">
        <f t="shared" ref="Q13:Q111" si="11">IF($F13=3,1,0)</f>
        <v>0</v>
      </c>
      <c r="R13" s="2">
        <f t="shared" ref="R13:R111" si="12">IF($F13=4,1,0)</f>
        <v>0</v>
      </c>
      <c r="S13" s="2">
        <f t="shared" ref="S13:S111" si="13">IF($F13=5,1,0)</f>
        <v>0</v>
      </c>
      <c r="T13" s="2">
        <f t="shared" ref="T13:T111" si="14">IF($F13=6,1,0)</f>
        <v>0</v>
      </c>
      <c r="U13" s="2">
        <f t="shared" ref="U13:U111" si="15">IF($F13=7,1,0)</f>
        <v>0</v>
      </c>
      <c r="V13" s="2">
        <f t="shared" ref="V13:V111" si="16">IF($F13=8,1,0)</f>
        <v>0</v>
      </c>
      <c r="W13" s="2">
        <f t="shared" ref="W13:W111" si="17">IF($F13=9,1,0)</f>
        <v>0</v>
      </c>
      <c r="X13" s="2">
        <f t="shared" ref="X13:X111" si="18">IF($F13=10,1,0)</f>
        <v>0</v>
      </c>
      <c r="Y13" s="2">
        <f t="shared" ref="Y13:Y111" si="19">IF($F13=11,1,0)</f>
        <v>0</v>
      </c>
      <c r="Z13" s="2">
        <f t="shared" ref="Z13:Z111" si="20">IF($F13=12,1,0)</f>
        <v>0</v>
      </c>
      <c r="AA13" s="2">
        <f t="shared" ref="AA13:AA111" si="21">IF($F13=13,1,0)</f>
        <v>0</v>
      </c>
      <c r="AB13" s="2">
        <f t="shared" ref="AB13:AB111" si="22">IF($F13=14,1,0)</f>
        <v>0</v>
      </c>
      <c r="AC13" s="2">
        <f t="shared" ref="AC13:AC111" si="23">IF($F13=15,1,0)</f>
        <v>0</v>
      </c>
      <c r="AD13" s="2">
        <f t="shared" ref="AD13:AD111" si="24">IF($F13=16,1,0)</f>
        <v>0</v>
      </c>
      <c r="AE13" s="2">
        <f t="shared" ref="AE13:AE111" si="25">IF($F13=17,1,0)</f>
        <v>0</v>
      </c>
      <c r="AF13" s="2">
        <f t="shared" ref="AF13:AF111" si="26">IF($F13=18,1,0)</f>
        <v>0</v>
      </c>
      <c r="AG13" s="2">
        <f t="shared" ref="AG13:AG111" si="27">IF($F13=19,1,0)</f>
        <v>0</v>
      </c>
      <c r="AH13" s="2">
        <f t="shared" ref="AH13:AH111" si="28">IF($F13=20,1,0)</f>
        <v>0</v>
      </c>
      <c r="AI13" s="2">
        <f t="shared" ref="AI13:AI111" si="29">IF($F13=21,1,0)</f>
        <v>0</v>
      </c>
      <c r="AJ13" s="2">
        <f t="shared" ref="AJ13:AJ111" si="30">IF($F13=22,1,0)</f>
        <v>0</v>
      </c>
      <c r="AK13" s="2">
        <f t="shared" ref="AK13:AK111" si="31">IF($F13=23,1,0)</f>
        <v>0</v>
      </c>
      <c r="AL13" s="2">
        <f t="shared" ref="AL13:AL111" si="32">IF($F13=24,1,0)</f>
        <v>0</v>
      </c>
      <c r="AM13" s="2">
        <f t="shared" ref="AM13:AM111" si="33">IF($F13=25,1,0)</f>
        <v>0</v>
      </c>
      <c r="AN13" s="2">
        <f t="shared" ref="AN13:AN111" si="34">IF($F13=26,1,0)</f>
        <v>0</v>
      </c>
      <c r="AO13" s="2">
        <f t="shared" ref="AO13:AO111" si="35">IF($F13=27,1,0)</f>
        <v>0</v>
      </c>
      <c r="AP13" s="2">
        <f t="shared" ref="AP13:AP111" si="36">IF($F13=28,1,0)</f>
        <v>0</v>
      </c>
      <c r="AQ13" s="2">
        <f t="shared" ref="AQ13:AQ111" si="37">IF($F13=29,1,0)</f>
        <v>0</v>
      </c>
      <c r="AR13" s="2">
        <f t="shared" ref="AR13:AR111" si="38">IF($F13=30,1,0)</f>
        <v>0</v>
      </c>
      <c r="AS13" s="2">
        <f t="shared" ref="AS13:AS111" si="39">IF($F13=31,1,0)</f>
        <v>0</v>
      </c>
      <c r="AT13" s="2">
        <f t="shared" ref="AT13:AT111" si="40">IF($F13=32,1,0)</f>
        <v>0</v>
      </c>
      <c r="AU13" s="2">
        <f t="shared" ref="AU13:AU111" si="41">IF($F13=33,1,0)</f>
        <v>0</v>
      </c>
      <c r="AV13" s="2">
        <f t="shared" ref="AV13:AV111" si="42">IF($F13=34,1,0)</f>
        <v>0</v>
      </c>
      <c r="AW13" s="2">
        <f t="shared" ref="AW13:AW111" si="43">IF($F13=35,1,0)</f>
        <v>0</v>
      </c>
      <c r="AX13" s="2">
        <f t="shared" ref="AX13:AX111" si="44">IF($F13=36,1,0)</f>
        <v>0</v>
      </c>
      <c r="AY13" s="2">
        <f t="shared" ref="AY13:AY111" si="45">IF($F13=37,1,0)</f>
        <v>0</v>
      </c>
      <c r="AZ13" s="2">
        <f t="shared" ref="AZ13:AZ111" si="46">IF($F13=38,1,0)</f>
        <v>0</v>
      </c>
      <c r="BA13" s="2">
        <f t="shared" ref="BA13:BA111" si="47">IF($F13=39,1,0)</f>
        <v>0</v>
      </c>
      <c r="BB13" s="2">
        <f t="shared" ref="BB13:BB111" si="48">IF($F13=40,1,0)</f>
        <v>0</v>
      </c>
      <c r="BC13" s="2">
        <f t="shared" ref="BC13:BC111" si="49">IF($F13=41,1,0)</f>
        <v>0</v>
      </c>
      <c r="BD13" s="2">
        <f t="shared" ref="BD13:BD111" si="50">IF($F13=42,1,0)</f>
        <v>0</v>
      </c>
      <c r="BE13" s="2">
        <f t="shared" ref="BE13:BE111" si="51">IF($F13=43,1,0)</f>
        <v>0</v>
      </c>
      <c r="BF13" s="2">
        <f t="shared" ref="BF13:BF111" si="52">IF($F13=44,1,0)</f>
        <v>0</v>
      </c>
      <c r="BG13" s="2">
        <f t="shared" ref="BG13:BG111" si="53">IF($F13=45,1,0)</f>
        <v>0</v>
      </c>
      <c r="BH13" s="2">
        <f t="shared" ref="BH13:BH111" si="54">IF($F13=46,1,0)</f>
        <v>0</v>
      </c>
      <c r="BI13" s="2">
        <f t="shared" ref="BI13:BI111" si="55">IF($F13=47,1,0)</f>
        <v>0</v>
      </c>
      <c r="BJ13" s="2">
        <f t="shared" ref="BJ13:BJ111" si="56">IF($F13=48,1,0)</f>
        <v>0</v>
      </c>
      <c r="BK13" s="2">
        <f t="shared" ref="BK13:BK111" si="57">IF($F13=49,1,0)</f>
        <v>0</v>
      </c>
      <c r="BL13" s="2">
        <f t="shared" ref="BL13:BL111" si="58">IF($F13=50,1,0)</f>
        <v>0</v>
      </c>
      <c r="BM13" s="2">
        <f t="shared" ref="BM13:BM111" si="59">IF($F13=51,1,0)</f>
        <v>0</v>
      </c>
      <c r="BN13" s="2">
        <f t="shared" ref="BN13:BN111" si="60">IF($F13=52,1,0)</f>
        <v>0</v>
      </c>
      <c r="BO13" s="2">
        <f t="shared" ref="BO13:BO111" si="61">IF($F13=53,1,0)</f>
        <v>0</v>
      </c>
      <c r="BP13" s="2">
        <f t="shared" ref="BP13:BP111" si="62">IF($F13=54,1,0)</f>
        <v>0</v>
      </c>
      <c r="BQ13" s="2">
        <f t="shared" ref="BQ13:BQ111" si="63">IF($F13=55,1,0)</f>
        <v>0</v>
      </c>
      <c r="BR13" s="2">
        <f t="shared" ref="BR13:BR111" si="64">IF($F13=56,1,0)</f>
        <v>0</v>
      </c>
      <c r="BS13" s="2">
        <f t="shared" ref="BS13:BS111" si="65">IF($F13=57,1,0)</f>
        <v>0</v>
      </c>
      <c r="BT13" s="2">
        <f t="shared" ref="BT13:BT111" si="66">IF($F13=58,1,0)</f>
        <v>0</v>
      </c>
      <c r="BU13" s="2">
        <f t="shared" ref="BU13:BU111" si="67">IF($F13=59,1,0)</f>
        <v>0</v>
      </c>
      <c r="BV13" s="2">
        <f t="shared" ref="BV13:BV111" si="68">IF($F13=60,1,0)</f>
        <v>0</v>
      </c>
      <c r="BW13" s="2">
        <f t="shared" ref="BW13:BW111" si="69">IF($F13=61,1,0)</f>
        <v>0</v>
      </c>
      <c r="BX13" s="2">
        <f t="shared" ref="BX13:BX111" si="70">IF($F13=62,1,0)</f>
        <v>0</v>
      </c>
      <c r="BY13" s="2">
        <f t="shared" ref="BY13:BY111" si="71">IF($F13=63,1,0)</f>
        <v>0</v>
      </c>
      <c r="BZ13" s="2">
        <f t="shared" ref="BZ13:BZ111" si="72">IF($F13=64,1,0)</f>
        <v>0</v>
      </c>
      <c r="CA13" s="2">
        <f t="shared" ref="CA13:CA111" si="73">IF($F13=65,1,0)</f>
        <v>0</v>
      </c>
      <c r="CB13" s="2">
        <f t="shared" ref="CB13:CB111" si="74">IF($F13=66,1,0)</f>
        <v>0</v>
      </c>
      <c r="CC13" s="2">
        <f t="shared" ref="CC13:CC111" si="75">IF($F13=67,1,0)</f>
        <v>0</v>
      </c>
      <c r="CD13" s="2">
        <f t="shared" ref="CD13:CD111" si="76">IF($F13=68,1,0)</f>
        <v>0</v>
      </c>
      <c r="CE13" s="2">
        <f t="shared" ref="CE13:CE111" si="77">IF($F13=69,1,0)</f>
        <v>0</v>
      </c>
      <c r="CF13" s="2">
        <f t="shared" ref="CF13:CF111" si="78">IF($F13=70,1,0)</f>
        <v>0</v>
      </c>
      <c r="CG13" s="2">
        <f t="shared" ref="CG13:CG111" si="79">IF($F13=71,1,0)</f>
        <v>0</v>
      </c>
      <c r="CH13" s="2">
        <f t="shared" ref="CH13:CH111" si="80">IF($F13=72,1,0)</f>
        <v>0</v>
      </c>
      <c r="CI13" s="2">
        <f t="shared" ref="CI13:CI111" si="81">IF($F13=73,1,0)</f>
        <v>0</v>
      </c>
      <c r="CJ13" s="2">
        <f t="shared" ref="CJ13:CJ111" si="82">IF($F13=74,1,0)</f>
        <v>0</v>
      </c>
      <c r="CK13" s="2">
        <f t="shared" ref="CK13:CK111" si="83">IF($F13=75,1,0)</f>
        <v>0</v>
      </c>
      <c r="CL13" s="2">
        <f t="shared" ref="CL13:CL111" si="84">IF($F13=76,1,0)</f>
        <v>0</v>
      </c>
      <c r="CM13" s="2">
        <f t="shared" ref="CM13:CM111" si="85">IF($F13=77,1,0)</f>
        <v>0</v>
      </c>
      <c r="CN13" s="2">
        <f t="shared" ref="CN13:CN111" si="86">IF($F13=78,1,0)</f>
        <v>0</v>
      </c>
      <c r="CO13" s="2">
        <f t="shared" ref="CO13:CO111" si="87">IF($F13=79,1,0)</f>
        <v>0</v>
      </c>
      <c r="CP13" s="2">
        <f t="shared" ref="CP13:CP111" si="88">IF($F13=80,1,0)</f>
        <v>0</v>
      </c>
      <c r="CQ13" s="2">
        <f t="shared" ref="CQ13:CQ111" si="89">IF($F13=81,1,0)</f>
        <v>0</v>
      </c>
      <c r="CR13" s="2">
        <f t="shared" ref="CR13:CR111" si="90">IF($F13=82,1,0)</f>
        <v>0</v>
      </c>
      <c r="CS13" s="2">
        <f t="shared" ref="CS13:CS111" si="91">IF($F13=83,1,0)</f>
        <v>0</v>
      </c>
      <c r="CT13" s="2">
        <f t="shared" ref="CT13:CT111" si="92">IF($F13=84,1,0)</f>
        <v>0</v>
      </c>
      <c r="CU13" s="2">
        <f t="shared" ref="CU13:CU111" si="93">IF($F13=85,1,0)</f>
        <v>0</v>
      </c>
      <c r="CV13" s="2">
        <f t="shared" ref="CV13:CV111" si="94">IF($F13=86,1,0)</f>
        <v>0</v>
      </c>
      <c r="CW13" s="2">
        <f t="shared" ref="CW13:CW111" si="95">IF($F13=87,1,0)</f>
        <v>0</v>
      </c>
      <c r="CX13" s="2">
        <f t="shared" ref="CX13:CX111" si="96">IF($F13=88,1,0)</f>
        <v>0</v>
      </c>
      <c r="CY13" s="2">
        <f t="shared" ref="CY13:CY111" si="97">IF($F13=89,1,0)</f>
        <v>0</v>
      </c>
      <c r="CZ13" s="2">
        <f t="shared" ref="CZ13:CZ111" si="98">IF($F13=90,1,0)</f>
        <v>0</v>
      </c>
      <c r="DA13" s="2">
        <f t="shared" ref="DA13:DA111" si="99">IF($F13=91,1,0)</f>
        <v>0</v>
      </c>
      <c r="DB13" s="2">
        <f t="shared" ref="DB13:DB111" si="100">IF($F13=92,1,0)</f>
        <v>0</v>
      </c>
      <c r="DC13" s="2">
        <f t="shared" ref="DC13:DC111" si="101">IF($F13=93,1,0)</f>
        <v>0</v>
      </c>
      <c r="DD13" s="2">
        <f t="shared" ref="DD13:DD111" si="102">IF($F13=94,1,0)</f>
        <v>0</v>
      </c>
      <c r="DE13" s="2">
        <f t="shared" ref="DE13:DE111" si="103">IF($F13=95,1,0)</f>
        <v>0</v>
      </c>
      <c r="DF13" s="2">
        <f t="shared" ref="DF13:DF111" si="104">IF($F13=96,1,0)</f>
        <v>0</v>
      </c>
      <c r="DG13" s="2">
        <f t="shared" ref="DG13:DG111" si="105">IF($F13=97,1,0)</f>
        <v>0</v>
      </c>
      <c r="DH13" s="2">
        <f t="shared" ref="DH13:DH111" si="106">IF($F13=98,1,0)</f>
        <v>0</v>
      </c>
      <c r="DI13" s="2">
        <f t="shared" ref="DI13:DI111" si="107">IF($F13=99,1,0)</f>
        <v>0</v>
      </c>
      <c r="DJ13" s="2">
        <f t="shared" ref="DJ13:DJ111" si="108">IF($F13=100,1,0)</f>
        <v>0</v>
      </c>
    </row>
    <row r="14" ht="21" customHeight="1" spans="1:114">
      <c r="A14" s="585" t="str">
        <f>'DATA SHEET'!C19</f>
        <v/>
      </c>
      <c r="B14" s="586">
        <f>'DATA SHEET'!D19</f>
        <v>0</v>
      </c>
      <c r="C14" s="586" t="str">
        <f>'DATA SHEET'!E19</f>
        <v>,</v>
      </c>
      <c r="D14" s="586">
        <f>'DATA SHEET'!F19</f>
        <v>0</v>
      </c>
      <c r="E14" s="586">
        <f>'DATA SHEET'!G19</f>
        <v>0</v>
      </c>
      <c r="F14" s="583"/>
      <c r="G14" s="587" t="e">
        <f t="shared" si="3"/>
        <v>#DIV/0!</v>
      </c>
      <c r="H14" s="588" t="e">
        <f t="shared" si="4"/>
        <v>#DIV/0!</v>
      </c>
      <c r="I14" s="593" t="e">
        <f t="shared" si="5"/>
        <v>#DIV/0!</v>
      </c>
      <c r="J14" s="594" t="e">
        <f t="shared" si="6"/>
        <v>#DIV/0!</v>
      </c>
      <c r="M14" s="2">
        <f t="shared" si="7"/>
        <v>0</v>
      </c>
      <c r="N14" s="2">
        <f t="shared" si="8"/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2">
        <f t="shared" si="12"/>
        <v>0</v>
      </c>
      <c r="S14" s="2">
        <f t="shared" si="13"/>
        <v>0</v>
      </c>
      <c r="T14" s="2">
        <f t="shared" si="14"/>
        <v>0</v>
      </c>
      <c r="U14" s="2">
        <f t="shared" si="15"/>
        <v>0</v>
      </c>
      <c r="V14" s="2">
        <f t="shared" si="16"/>
        <v>0</v>
      </c>
      <c r="W14" s="2">
        <f t="shared" si="17"/>
        <v>0</v>
      </c>
      <c r="X14" s="2">
        <f t="shared" si="18"/>
        <v>0</v>
      </c>
      <c r="Y14" s="2">
        <f t="shared" si="19"/>
        <v>0</v>
      </c>
      <c r="Z14" s="2">
        <f t="shared" si="20"/>
        <v>0</v>
      </c>
      <c r="AA14" s="2">
        <f t="shared" si="21"/>
        <v>0</v>
      </c>
      <c r="AB14" s="2">
        <f t="shared" si="22"/>
        <v>0</v>
      </c>
      <c r="AC14" s="2">
        <f t="shared" si="23"/>
        <v>0</v>
      </c>
      <c r="AD14" s="2">
        <f t="shared" si="24"/>
        <v>0</v>
      </c>
      <c r="AE14" s="2">
        <f t="shared" si="25"/>
        <v>0</v>
      </c>
      <c r="AF14" s="2">
        <f t="shared" si="26"/>
        <v>0</v>
      </c>
      <c r="AG14" s="2">
        <f t="shared" si="27"/>
        <v>0</v>
      </c>
      <c r="AH14" s="2">
        <f t="shared" si="28"/>
        <v>0</v>
      </c>
      <c r="AI14" s="2">
        <f t="shared" si="29"/>
        <v>0</v>
      </c>
      <c r="AJ14" s="2">
        <f t="shared" si="30"/>
        <v>0</v>
      </c>
      <c r="AK14" s="2">
        <f t="shared" si="31"/>
        <v>0</v>
      </c>
      <c r="AL14" s="2">
        <f t="shared" si="32"/>
        <v>0</v>
      </c>
      <c r="AM14" s="2">
        <f t="shared" si="33"/>
        <v>0</v>
      </c>
      <c r="AN14" s="2">
        <f t="shared" si="34"/>
        <v>0</v>
      </c>
      <c r="AO14" s="2">
        <f t="shared" si="35"/>
        <v>0</v>
      </c>
      <c r="AP14" s="2">
        <f t="shared" si="36"/>
        <v>0</v>
      </c>
      <c r="AQ14" s="2">
        <f t="shared" si="37"/>
        <v>0</v>
      </c>
      <c r="AR14" s="2">
        <f t="shared" si="38"/>
        <v>0</v>
      </c>
      <c r="AS14" s="2">
        <f t="shared" si="39"/>
        <v>0</v>
      </c>
      <c r="AT14" s="2">
        <f t="shared" si="40"/>
        <v>0</v>
      </c>
      <c r="AU14" s="2">
        <f t="shared" si="41"/>
        <v>0</v>
      </c>
      <c r="AV14" s="2">
        <f t="shared" si="42"/>
        <v>0</v>
      </c>
      <c r="AW14" s="2">
        <f t="shared" si="43"/>
        <v>0</v>
      </c>
      <c r="AX14" s="2">
        <f t="shared" si="44"/>
        <v>0</v>
      </c>
      <c r="AY14" s="2">
        <f t="shared" si="45"/>
        <v>0</v>
      </c>
      <c r="AZ14" s="2">
        <f t="shared" si="46"/>
        <v>0</v>
      </c>
      <c r="BA14" s="2">
        <f t="shared" si="47"/>
        <v>0</v>
      </c>
      <c r="BB14" s="2">
        <f t="shared" si="48"/>
        <v>0</v>
      </c>
      <c r="BC14" s="2">
        <f t="shared" si="49"/>
        <v>0</v>
      </c>
      <c r="BD14" s="2">
        <f t="shared" si="50"/>
        <v>0</v>
      </c>
      <c r="BE14" s="2">
        <f t="shared" si="51"/>
        <v>0</v>
      </c>
      <c r="BF14" s="2">
        <f t="shared" si="52"/>
        <v>0</v>
      </c>
      <c r="BG14" s="2">
        <f t="shared" si="53"/>
        <v>0</v>
      </c>
      <c r="BH14" s="2">
        <f t="shared" si="54"/>
        <v>0</v>
      </c>
      <c r="BI14" s="2">
        <f t="shared" si="55"/>
        <v>0</v>
      </c>
      <c r="BJ14" s="2">
        <f t="shared" si="56"/>
        <v>0</v>
      </c>
      <c r="BK14" s="2">
        <f t="shared" si="57"/>
        <v>0</v>
      </c>
      <c r="BL14" s="2">
        <f t="shared" si="58"/>
        <v>0</v>
      </c>
      <c r="BM14" s="2">
        <f t="shared" si="59"/>
        <v>0</v>
      </c>
      <c r="BN14" s="2">
        <f t="shared" si="60"/>
        <v>0</v>
      </c>
      <c r="BO14" s="2">
        <f t="shared" si="61"/>
        <v>0</v>
      </c>
      <c r="BP14" s="2">
        <f t="shared" si="62"/>
        <v>0</v>
      </c>
      <c r="BQ14" s="2">
        <f t="shared" si="63"/>
        <v>0</v>
      </c>
      <c r="BR14" s="2">
        <f t="shared" si="64"/>
        <v>0</v>
      </c>
      <c r="BS14" s="2">
        <f t="shared" si="65"/>
        <v>0</v>
      </c>
      <c r="BT14" s="2">
        <f t="shared" si="66"/>
        <v>0</v>
      </c>
      <c r="BU14" s="2">
        <f t="shared" si="67"/>
        <v>0</v>
      </c>
      <c r="BV14" s="2">
        <f t="shared" si="68"/>
        <v>0</v>
      </c>
      <c r="BW14" s="2">
        <f t="shared" si="69"/>
        <v>0</v>
      </c>
      <c r="BX14" s="2">
        <f t="shared" si="70"/>
        <v>0</v>
      </c>
      <c r="BY14" s="2">
        <f t="shared" si="71"/>
        <v>0</v>
      </c>
      <c r="BZ14" s="2">
        <f t="shared" si="72"/>
        <v>0</v>
      </c>
      <c r="CA14" s="2">
        <f t="shared" si="73"/>
        <v>0</v>
      </c>
      <c r="CB14" s="2">
        <f t="shared" si="74"/>
        <v>0</v>
      </c>
      <c r="CC14" s="2">
        <f t="shared" si="75"/>
        <v>0</v>
      </c>
      <c r="CD14" s="2">
        <f t="shared" si="76"/>
        <v>0</v>
      </c>
      <c r="CE14" s="2">
        <f t="shared" si="77"/>
        <v>0</v>
      </c>
      <c r="CF14" s="2">
        <f t="shared" si="78"/>
        <v>0</v>
      </c>
      <c r="CG14" s="2">
        <f t="shared" si="79"/>
        <v>0</v>
      </c>
      <c r="CH14" s="2">
        <f t="shared" si="80"/>
        <v>0</v>
      </c>
      <c r="CI14" s="2">
        <f t="shared" si="81"/>
        <v>0</v>
      </c>
      <c r="CJ14" s="2">
        <f t="shared" si="82"/>
        <v>0</v>
      </c>
      <c r="CK14" s="2">
        <f t="shared" si="83"/>
        <v>0</v>
      </c>
      <c r="CL14" s="2">
        <f t="shared" si="84"/>
        <v>0</v>
      </c>
      <c r="CM14" s="2">
        <f t="shared" si="85"/>
        <v>0</v>
      </c>
      <c r="CN14" s="2">
        <f t="shared" si="86"/>
        <v>0</v>
      </c>
      <c r="CO14" s="2">
        <f t="shared" si="87"/>
        <v>0</v>
      </c>
      <c r="CP14" s="2">
        <f t="shared" si="88"/>
        <v>0</v>
      </c>
      <c r="CQ14" s="2">
        <f t="shared" si="89"/>
        <v>0</v>
      </c>
      <c r="CR14" s="2">
        <f t="shared" si="90"/>
        <v>0</v>
      </c>
      <c r="CS14" s="2">
        <f t="shared" si="91"/>
        <v>0</v>
      </c>
      <c r="CT14" s="2">
        <f t="shared" si="92"/>
        <v>0</v>
      </c>
      <c r="CU14" s="2">
        <f t="shared" si="93"/>
        <v>0</v>
      </c>
      <c r="CV14" s="2">
        <f t="shared" si="94"/>
        <v>0</v>
      </c>
      <c r="CW14" s="2">
        <f t="shared" si="95"/>
        <v>0</v>
      </c>
      <c r="CX14" s="2">
        <f t="shared" si="96"/>
        <v>0</v>
      </c>
      <c r="CY14" s="2">
        <f t="shared" si="97"/>
        <v>0</v>
      </c>
      <c r="CZ14" s="2">
        <f t="shared" si="98"/>
        <v>0</v>
      </c>
      <c r="DA14" s="2">
        <f t="shared" si="99"/>
        <v>0</v>
      </c>
      <c r="DB14" s="2">
        <f t="shared" si="100"/>
        <v>0</v>
      </c>
      <c r="DC14" s="2">
        <f t="shared" si="101"/>
        <v>0</v>
      </c>
      <c r="DD14" s="2">
        <f t="shared" si="102"/>
        <v>0</v>
      </c>
      <c r="DE14" s="2">
        <f t="shared" si="103"/>
        <v>0</v>
      </c>
      <c r="DF14" s="2">
        <f t="shared" si="104"/>
        <v>0</v>
      </c>
      <c r="DG14" s="2">
        <f t="shared" si="105"/>
        <v>0</v>
      </c>
      <c r="DH14" s="2">
        <f t="shared" si="106"/>
        <v>0</v>
      </c>
      <c r="DI14" s="2">
        <f t="shared" si="107"/>
        <v>0</v>
      </c>
      <c r="DJ14" s="2">
        <f t="shared" si="108"/>
        <v>0</v>
      </c>
    </row>
    <row r="15" ht="21" customHeight="1" spans="1:114">
      <c r="A15" s="585" t="str">
        <f>'DATA SHEET'!C20</f>
        <v/>
      </c>
      <c r="B15" s="586">
        <f>'DATA SHEET'!D20</f>
        <v>0</v>
      </c>
      <c r="C15" s="586" t="str">
        <f>'DATA SHEET'!E20</f>
        <v>,</v>
      </c>
      <c r="D15" s="586">
        <f>'DATA SHEET'!F20</f>
        <v>0</v>
      </c>
      <c r="E15" s="586">
        <f>'DATA SHEET'!G20</f>
        <v>0</v>
      </c>
      <c r="F15" s="583"/>
      <c r="G15" s="587" t="e">
        <f t="shared" si="3"/>
        <v>#DIV/0!</v>
      </c>
      <c r="H15" s="588" t="e">
        <f t="shared" si="4"/>
        <v>#DIV/0!</v>
      </c>
      <c r="I15" s="593" t="e">
        <f t="shared" si="5"/>
        <v>#DIV/0!</v>
      </c>
      <c r="J15" s="594" t="e">
        <f t="shared" si="6"/>
        <v>#DIV/0!</v>
      </c>
      <c r="M15" s="2">
        <f t="shared" si="7"/>
        <v>0</v>
      </c>
      <c r="N15" s="2">
        <f t="shared" si="8"/>
        <v>0</v>
      </c>
      <c r="O15" s="2">
        <f t="shared" si="9"/>
        <v>0</v>
      </c>
      <c r="P15" s="2">
        <f t="shared" si="10"/>
        <v>0</v>
      </c>
      <c r="Q15" s="2">
        <f t="shared" si="11"/>
        <v>0</v>
      </c>
      <c r="R15" s="2">
        <f t="shared" si="12"/>
        <v>0</v>
      </c>
      <c r="S15" s="2">
        <f t="shared" si="13"/>
        <v>0</v>
      </c>
      <c r="T15" s="2">
        <f t="shared" si="14"/>
        <v>0</v>
      </c>
      <c r="U15" s="2">
        <f t="shared" si="15"/>
        <v>0</v>
      </c>
      <c r="V15" s="2">
        <f t="shared" si="16"/>
        <v>0</v>
      </c>
      <c r="W15" s="2">
        <f t="shared" si="17"/>
        <v>0</v>
      </c>
      <c r="X15" s="2">
        <f t="shared" si="18"/>
        <v>0</v>
      </c>
      <c r="Y15" s="2">
        <f t="shared" si="19"/>
        <v>0</v>
      </c>
      <c r="Z15" s="2">
        <f t="shared" si="20"/>
        <v>0</v>
      </c>
      <c r="AA15" s="2">
        <f t="shared" si="21"/>
        <v>0</v>
      </c>
      <c r="AB15" s="2">
        <f t="shared" si="22"/>
        <v>0</v>
      </c>
      <c r="AC15" s="2">
        <f t="shared" si="23"/>
        <v>0</v>
      </c>
      <c r="AD15" s="2">
        <f t="shared" si="24"/>
        <v>0</v>
      </c>
      <c r="AE15" s="2">
        <f t="shared" si="25"/>
        <v>0</v>
      </c>
      <c r="AF15" s="2">
        <f t="shared" si="26"/>
        <v>0</v>
      </c>
      <c r="AG15" s="2">
        <f t="shared" si="27"/>
        <v>0</v>
      </c>
      <c r="AH15" s="2">
        <f t="shared" si="28"/>
        <v>0</v>
      </c>
      <c r="AI15" s="2">
        <f t="shared" si="29"/>
        <v>0</v>
      </c>
      <c r="AJ15" s="2">
        <f t="shared" si="30"/>
        <v>0</v>
      </c>
      <c r="AK15" s="2">
        <f t="shared" si="31"/>
        <v>0</v>
      </c>
      <c r="AL15" s="2">
        <f t="shared" si="32"/>
        <v>0</v>
      </c>
      <c r="AM15" s="2">
        <f t="shared" si="33"/>
        <v>0</v>
      </c>
      <c r="AN15" s="2">
        <f t="shared" si="34"/>
        <v>0</v>
      </c>
      <c r="AO15" s="2">
        <f t="shared" si="35"/>
        <v>0</v>
      </c>
      <c r="AP15" s="2">
        <f t="shared" si="36"/>
        <v>0</v>
      </c>
      <c r="AQ15" s="2">
        <f t="shared" si="37"/>
        <v>0</v>
      </c>
      <c r="AR15" s="2">
        <f t="shared" si="38"/>
        <v>0</v>
      </c>
      <c r="AS15" s="2">
        <f t="shared" si="39"/>
        <v>0</v>
      </c>
      <c r="AT15" s="2">
        <f t="shared" si="40"/>
        <v>0</v>
      </c>
      <c r="AU15" s="2">
        <f t="shared" si="41"/>
        <v>0</v>
      </c>
      <c r="AV15" s="2">
        <f t="shared" si="42"/>
        <v>0</v>
      </c>
      <c r="AW15" s="2">
        <f t="shared" si="43"/>
        <v>0</v>
      </c>
      <c r="AX15" s="2">
        <f t="shared" si="44"/>
        <v>0</v>
      </c>
      <c r="AY15" s="2">
        <f t="shared" si="45"/>
        <v>0</v>
      </c>
      <c r="AZ15" s="2">
        <f t="shared" si="46"/>
        <v>0</v>
      </c>
      <c r="BA15" s="2">
        <f t="shared" si="47"/>
        <v>0</v>
      </c>
      <c r="BB15" s="2">
        <f t="shared" si="48"/>
        <v>0</v>
      </c>
      <c r="BC15" s="2">
        <f t="shared" si="49"/>
        <v>0</v>
      </c>
      <c r="BD15" s="2">
        <f t="shared" si="50"/>
        <v>0</v>
      </c>
      <c r="BE15" s="2">
        <f t="shared" si="51"/>
        <v>0</v>
      </c>
      <c r="BF15" s="2">
        <f t="shared" si="52"/>
        <v>0</v>
      </c>
      <c r="BG15" s="2">
        <f t="shared" si="53"/>
        <v>0</v>
      </c>
      <c r="BH15" s="2">
        <f t="shared" si="54"/>
        <v>0</v>
      </c>
      <c r="BI15" s="2">
        <f t="shared" si="55"/>
        <v>0</v>
      </c>
      <c r="BJ15" s="2">
        <f t="shared" si="56"/>
        <v>0</v>
      </c>
      <c r="BK15" s="2">
        <f t="shared" si="57"/>
        <v>0</v>
      </c>
      <c r="BL15" s="2">
        <f t="shared" si="58"/>
        <v>0</v>
      </c>
      <c r="BM15" s="2">
        <f t="shared" si="59"/>
        <v>0</v>
      </c>
      <c r="BN15" s="2">
        <f t="shared" si="60"/>
        <v>0</v>
      </c>
      <c r="BO15" s="2">
        <f t="shared" si="61"/>
        <v>0</v>
      </c>
      <c r="BP15" s="2">
        <f t="shared" si="62"/>
        <v>0</v>
      </c>
      <c r="BQ15" s="2">
        <f t="shared" si="63"/>
        <v>0</v>
      </c>
      <c r="BR15" s="2">
        <f t="shared" si="64"/>
        <v>0</v>
      </c>
      <c r="BS15" s="2">
        <f t="shared" si="65"/>
        <v>0</v>
      </c>
      <c r="BT15" s="2">
        <f t="shared" si="66"/>
        <v>0</v>
      </c>
      <c r="BU15" s="2">
        <f t="shared" si="67"/>
        <v>0</v>
      </c>
      <c r="BV15" s="2">
        <f t="shared" si="68"/>
        <v>0</v>
      </c>
      <c r="BW15" s="2">
        <f t="shared" si="69"/>
        <v>0</v>
      </c>
      <c r="BX15" s="2">
        <f t="shared" si="70"/>
        <v>0</v>
      </c>
      <c r="BY15" s="2">
        <f t="shared" si="71"/>
        <v>0</v>
      </c>
      <c r="BZ15" s="2">
        <f t="shared" si="72"/>
        <v>0</v>
      </c>
      <c r="CA15" s="2">
        <f t="shared" si="73"/>
        <v>0</v>
      </c>
      <c r="CB15" s="2">
        <f t="shared" si="74"/>
        <v>0</v>
      </c>
      <c r="CC15" s="2">
        <f t="shared" si="75"/>
        <v>0</v>
      </c>
      <c r="CD15" s="2">
        <f t="shared" si="76"/>
        <v>0</v>
      </c>
      <c r="CE15" s="2">
        <f t="shared" si="77"/>
        <v>0</v>
      </c>
      <c r="CF15" s="2">
        <f t="shared" si="78"/>
        <v>0</v>
      </c>
      <c r="CG15" s="2">
        <f t="shared" si="79"/>
        <v>0</v>
      </c>
      <c r="CH15" s="2">
        <f t="shared" si="80"/>
        <v>0</v>
      </c>
      <c r="CI15" s="2">
        <f t="shared" si="81"/>
        <v>0</v>
      </c>
      <c r="CJ15" s="2">
        <f t="shared" si="82"/>
        <v>0</v>
      </c>
      <c r="CK15" s="2">
        <f t="shared" si="83"/>
        <v>0</v>
      </c>
      <c r="CL15" s="2">
        <f t="shared" si="84"/>
        <v>0</v>
      </c>
      <c r="CM15" s="2">
        <f t="shared" si="85"/>
        <v>0</v>
      </c>
      <c r="CN15" s="2">
        <f t="shared" si="86"/>
        <v>0</v>
      </c>
      <c r="CO15" s="2">
        <f t="shared" si="87"/>
        <v>0</v>
      </c>
      <c r="CP15" s="2">
        <f t="shared" si="88"/>
        <v>0</v>
      </c>
      <c r="CQ15" s="2">
        <f t="shared" si="89"/>
        <v>0</v>
      </c>
      <c r="CR15" s="2">
        <f t="shared" si="90"/>
        <v>0</v>
      </c>
      <c r="CS15" s="2">
        <f t="shared" si="91"/>
        <v>0</v>
      </c>
      <c r="CT15" s="2">
        <f t="shared" si="92"/>
        <v>0</v>
      </c>
      <c r="CU15" s="2">
        <f t="shared" si="93"/>
        <v>0</v>
      </c>
      <c r="CV15" s="2">
        <f t="shared" si="94"/>
        <v>0</v>
      </c>
      <c r="CW15" s="2">
        <f t="shared" si="95"/>
        <v>0</v>
      </c>
      <c r="CX15" s="2">
        <f t="shared" si="96"/>
        <v>0</v>
      </c>
      <c r="CY15" s="2">
        <f t="shared" si="97"/>
        <v>0</v>
      </c>
      <c r="CZ15" s="2">
        <f t="shared" si="98"/>
        <v>0</v>
      </c>
      <c r="DA15" s="2">
        <f t="shared" si="99"/>
        <v>0</v>
      </c>
      <c r="DB15" s="2">
        <f t="shared" si="100"/>
        <v>0</v>
      </c>
      <c r="DC15" s="2">
        <f t="shared" si="101"/>
        <v>0</v>
      </c>
      <c r="DD15" s="2">
        <f t="shared" si="102"/>
        <v>0</v>
      </c>
      <c r="DE15" s="2">
        <f t="shared" si="103"/>
        <v>0</v>
      </c>
      <c r="DF15" s="2">
        <f t="shared" si="104"/>
        <v>0</v>
      </c>
      <c r="DG15" s="2">
        <f t="shared" si="105"/>
        <v>0</v>
      </c>
      <c r="DH15" s="2">
        <f t="shared" si="106"/>
        <v>0</v>
      </c>
      <c r="DI15" s="2">
        <f t="shared" si="107"/>
        <v>0</v>
      </c>
      <c r="DJ15" s="2">
        <f t="shared" si="108"/>
        <v>0</v>
      </c>
    </row>
    <row r="16" ht="21" customHeight="1" spans="1:114">
      <c r="A16" s="585" t="str">
        <f>'DATA SHEET'!C21</f>
        <v/>
      </c>
      <c r="B16" s="586">
        <f>'DATA SHEET'!D21</f>
        <v>0</v>
      </c>
      <c r="C16" s="586" t="str">
        <f>'DATA SHEET'!E21</f>
        <v>,</v>
      </c>
      <c r="D16" s="586">
        <f>'DATA SHEET'!F21</f>
        <v>0</v>
      </c>
      <c r="E16" s="586">
        <f>'DATA SHEET'!G21</f>
        <v>0</v>
      </c>
      <c r="F16" s="583"/>
      <c r="G16" s="587" t="e">
        <f t="shared" si="3"/>
        <v>#DIV/0!</v>
      </c>
      <c r="H16" s="588" t="e">
        <f t="shared" si="4"/>
        <v>#DIV/0!</v>
      </c>
      <c r="I16" s="593" t="e">
        <f t="shared" si="5"/>
        <v>#DIV/0!</v>
      </c>
      <c r="J16" s="594" t="e">
        <f t="shared" si="6"/>
        <v>#DIV/0!</v>
      </c>
      <c r="M16" s="2">
        <f t="shared" si="7"/>
        <v>0</v>
      </c>
      <c r="N16" s="2">
        <f t="shared" si="8"/>
        <v>0</v>
      </c>
      <c r="O16" s="2">
        <f t="shared" si="9"/>
        <v>0</v>
      </c>
      <c r="P16" s="2">
        <f t="shared" si="10"/>
        <v>0</v>
      </c>
      <c r="Q16" s="2">
        <f t="shared" si="11"/>
        <v>0</v>
      </c>
      <c r="R16" s="2">
        <f t="shared" si="12"/>
        <v>0</v>
      </c>
      <c r="S16" s="2">
        <f t="shared" si="13"/>
        <v>0</v>
      </c>
      <c r="T16" s="2">
        <f t="shared" si="14"/>
        <v>0</v>
      </c>
      <c r="U16" s="2">
        <f t="shared" si="15"/>
        <v>0</v>
      </c>
      <c r="V16" s="2">
        <f t="shared" si="16"/>
        <v>0</v>
      </c>
      <c r="W16" s="2">
        <f t="shared" si="17"/>
        <v>0</v>
      </c>
      <c r="X16" s="2">
        <f t="shared" si="18"/>
        <v>0</v>
      </c>
      <c r="Y16" s="2">
        <f t="shared" si="19"/>
        <v>0</v>
      </c>
      <c r="Z16" s="2">
        <f t="shared" si="20"/>
        <v>0</v>
      </c>
      <c r="AA16" s="2">
        <f t="shared" si="21"/>
        <v>0</v>
      </c>
      <c r="AB16" s="2">
        <f t="shared" si="22"/>
        <v>0</v>
      </c>
      <c r="AC16" s="2">
        <f t="shared" si="23"/>
        <v>0</v>
      </c>
      <c r="AD16" s="2">
        <f t="shared" si="24"/>
        <v>0</v>
      </c>
      <c r="AE16" s="2">
        <f t="shared" si="25"/>
        <v>0</v>
      </c>
      <c r="AF16" s="2">
        <f t="shared" si="26"/>
        <v>0</v>
      </c>
      <c r="AG16" s="2">
        <f t="shared" si="27"/>
        <v>0</v>
      </c>
      <c r="AH16" s="2">
        <f t="shared" si="28"/>
        <v>0</v>
      </c>
      <c r="AI16" s="2">
        <f t="shared" si="29"/>
        <v>0</v>
      </c>
      <c r="AJ16" s="2">
        <f t="shared" si="30"/>
        <v>0</v>
      </c>
      <c r="AK16" s="2">
        <f t="shared" si="31"/>
        <v>0</v>
      </c>
      <c r="AL16" s="2">
        <f t="shared" si="32"/>
        <v>0</v>
      </c>
      <c r="AM16" s="2">
        <f t="shared" si="33"/>
        <v>0</v>
      </c>
      <c r="AN16" s="2">
        <f t="shared" si="34"/>
        <v>0</v>
      </c>
      <c r="AO16" s="2">
        <f t="shared" si="35"/>
        <v>0</v>
      </c>
      <c r="AP16" s="2">
        <f t="shared" si="36"/>
        <v>0</v>
      </c>
      <c r="AQ16" s="2">
        <f t="shared" si="37"/>
        <v>0</v>
      </c>
      <c r="AR16" s="2">
        <f t="shared" si="38"/>
        <v>0</v>
      </c>
      <c r="AS16" s="2">
        <f t="shared" si="39"/>
        <v>0</v>
      </c>
      <c r="AT16" s="2">
        <f t="shared" si="40"/>
        <v>0</v>
      </c>
      <c r="AU16" s="2">
        <f t="shared" si="41"/>
        <v>0</v>
      </c>
      <c r="AV16" s="2">
        <f t="shared" si="42"/>
        <v>0</v>
      </c>
      <c r="AW16" s="2">
        <f t="shared" si="43"/>
        <v>0</v>
      </c>
      <c r="AX16" s="2">
        <f t="shared" si="44"/>
        <v>0</v>
      </c>
      <c r="AY16" s="2">
        <f t="shared" si="45"/>
        <v>0</v>
      </c>
      <c r="AZ16" s="2">
        <f t="shared" si="46"/>
        <v>0</v>
      </c>
      <c r="BA16" s="2">
        <f t="shared" si="47"/>
        <v>0</v>
      </c>
      <c r="BB16" s="2">
        <f t="shared" si="48"/>
        <v>0</v>
      </c>
      <c r="BC16" s="2">
        <f t="shared" si="49"/>
        <v>0</v>
      </c>
      <c r="BD16" s="2">
        <f t="shared" si="50"/>
        <v>0</v>
      </c>
      <c r="BE16" s="2">
        <f t="shared" si="51"/>
        <v>0</v>
      </c>
      <c r="BF16" s="2">
        <f t="shared" si="52"/>
        <v>0</v>
      </c>
      <c r="BG16" s="2">
        <f t="shared" si="53"/>
        <v>0</v>
      </c>
      <c r="BH16" s="2">
        <f t="shared" si="54"/>
        <v>0</v>
      </c>
      <c r="BI16" s="2">
        <f t="shared" si="55"/>
        <v>0</v>
      </c>
      <c r="BJ16" s="2">
        <f t="shared" si="56"/>
        <v>0</v>
      </c>
      <c r="BK16" s="2">
        <f t="shared" si="57"/>
        <v>0</v>
      </c>
      <c r="BL16" s="2">
        <f t="shared" si="58"/>
        <v>0</v>
      </c>
      <c r="BM16" s="2">
        <f t="shared" si="59"/>
        <v>0</v>
      </c>
      <c r="BN16" s="2">
        <f t="shared" si="60"/>
        <v>0</v>
      </c>
      <c r="BO16" s="2">
        <f t="shared" si="61"/>
        <v>0</v>
      </c>
      <c r="BP16" s="2">
        <f t="shared" si="62"/>
        <v>0</v>
      </c>
      <c r="BQ16" s="2">
        <f t="shared" si="63"/>
        <v>0</v>
      </c>
      <c r="BR16" s="2">
        <f t="shared" si="64"/>
        <v>0</v>
      </c>
      <c r="BS16" s="2">
        <f t="shared" si="65"/>
        <v>0</v>
      </c>
      <c r="BT16" s="2">
        <f t="shared" si="66"/>
        <v>0</v>
      </c>
      <c r="BU16" s="2">
        <f t="shared" si="67"/>
        <v>0</v>
      </c>
      <c r="BV16" s="2">
        <f t="shared" si="68"/>
        <v>0</v>
      </c>
      <c r="BW16" s="2">
        <f t="shared" si="69"/>
        <v>0</v>
      </c>
      <c r="BX16" s="2">
        <f t="shared" si="70"/>
        <v>0</v>
      </c>
      <c r="BY16" s="2">
        <f t="shared" si="71"/>
        <v>0</v>
      </c>
      <c r="BZ16" s="2">
        <f t="shared" si="72"/>
        <v>0</v>
      </c>
      <c r="CA16" s="2">
        <f t="shared" si="73"/>
        <v>0</v>
      </c>
      <c r="CB16" s="2">
        <f t="shared" si="74"/>
        <v>0</v>
      </c>
      <c r="CC16" s="2">
        <f t="shared" si="75"/>
        <v>0</v>
      </c>
      <c r="CD16" s="2">
        <f t="shared" si="76"/>
        <v>0</v>
      </c>
      <c r="CE16" s="2">
        <f t="shared" si="77"/>
        <v>0</v>
      </c>
      <c r="CF16" s="2">
        <f t="shared" si="78"/>
        <v>0</v>
      </c>
      <c r="CG16" s="2">
        <f t="shared" si="79"/>
        <v>0</v>
      </c>
      <c r="CH16" s="2">
        <f t="shared" si="80"/>
        <v>0</v>
      </c>
      <c r="CI16" s="2">
        <f t="shared" si="81"/>
        <v>0</v>
      </c>
      <c r="CJ16" s="2">
        <f t="shared" si="82"/>
        <v>0</v>
      </c>
      <c r="CK16" s="2">
        <f t="shared" si="83"/>
        <v>0</v>
      </c>
      <c r="CL16" s="2">
        <f t="shared" si="84"/>
        <v>0</v>
      </c>
      <c r="CM16" s="2">
        <f t="shared" si="85"/>
        <v>0</v>
      </c>
      <c r="CN16" s="2">
        <f t="shared" si="86"/>
        <v>0</v>
      </c>
      <c r="CO16" s="2">
        <f t="shared" si="87"/>
        <v>0</v>
      </c>
      <c r="CP16" s="2">
        <f t="shared" si="88"/>
        <v>0</v>
      </c>
      <c r="CQ16" s="2">
        <f t="shared" si="89"/>
        <v>0</v>
      </c>
      <c r="CR16" s="2">
        <f t="shared" si="90"/>
        <v>0</v>
      </c>
      <c r="CS16" s="2">
        <f t="shared" si="91"/>
        <v>0</v>
      </c>
      <c r="CT16" s="2">
        <f t="shared" si="92"/>
        <v>0</v>
      </c>
      <c r="CU16" s="2">
        <f t="shared" si="93"/>
        <v>0</v>
      </c>
      <c r="CV16" s="2">
        <f t="shared" si="94"/>
        <v>0</v>
      </c>
      <c r="CW16" s="2">
        <f t="shared" si="95"/>
        <v>0</v>
      </c>
      <c r="CX16" s="2">
        <f t="shared" si="96"/>
        <v>0</v>
      </c>
      <c r="CY16" s="2">
        <f t="shared" si="97"/>
        <v>0</v>
      </c>
      <c r="CZ16" s="2">
        <f t="shared" si="98"/>
        <v>0</v>
      </c>
      <c r="DA16" s="2">
        <f t="shared" si="99"/>
        <v>0</v>
      </c>
      <c r="DB16" s="2">
        <f t="shared" si="100"/>
        <v>0</v>
      </c>
      <c r="DC16" s="2">
        <f t="shared" si="101"/>
        <v>0</v>
      </c>
      <c r="DD16" s="2">
        <f t="shared" si="102"/>
        <v>0</v>
      </c>
      <c r="DE16" s="2">
        <f t="shared" si="103"/>
        <v>0</v>
      </c>
      <c r="DF16" s="2">
        <f t="shared" si="104"/>
        <v>0</v>
      </c>
      <c r="DG16" s="2">
        <f t="shared" si="105"/>
        <v>0</v>
      </c>
      <c r="DH16" s="2">
        <f t="shared" si="106"/>
        <v>0</v>
      </c>
      <c r="DI16" s="2">
        <f t="shared" si="107"/>
        <v>0</v>
      </c>
      <c r="DJ16" s="2">
        <f t="shared" si="108"/>
        <v>0</v>
      </c>
    </row>
    <row r="17" ht="21" customHeight="1" spans="1:114">
      <c r="A17" s="585" t="str">
        <f>'DATA SHEET'!C22</f>
        <v/>
      </c>
      <c r="B17" s="586">
        <f>'DATA SHEET'!D22</f>
        <v>0</v>
      </c>
      <c r="C17" s="586" t="str">
        <f>'DATA SHEET'!E22</f>
        <v>,</v>
      </c>
      <c r="D17" s="586">
        <f>'DATA SHEET'!F22</f>
        <v>0</v>
      </c>
      <c r="E17" s="586">
        <f>'DATA SHEET'!G22</f>
        <v>0</v>
      </c>
      <c r="F17" s="583"/>
      <c r="G17" s="587" t="e">
        <f t="shared" si="3"/>
        <v>#DIV/0!</v>
      </c>
      <c r="H17" s="588" t="e">
        <f t="shared" si="4"/>
        <v>#DIV/0!</v>
      </c>
      <c r="I17" s="593" t="e">
        <f t="shared" si="5"/>
        <v>#DIV/0!</v>
      </c>
      <c r="J17" s="594" t="e">
        <f t="shared" si="6"/>
        <v>#DIV/0!</v>
      </c>
      <c r="M17" s="2">
        <f t="shared" si="7"/>
        <v>0</v>
      </c>
      <c r="N17" s="2">
        <f t="shared" si="8"/>
        <v>0</v>
      </c>
      <c r="O17" s="2">
        <f t="shared" si="9"/>
        <v>0</v>
      </c>
      <c r="P17" s="2">
        <f t="shared" si="10"/>
        <v>0</v>
      </c>
      <c r="Q17" s="2">
        <f t="shared" si="11"/>
        <v>0</v>
      </c>
      <c r="R17" s="2">
        <f t="shared" si="12"/>
        <v>0</v>
      </c>
      <c r="S17" s="2">
        <f t="shared" si="13"/>
        <v>0</v>
      </c>
      <c r="T17" s="2">
        <f t="shared" si="14"/>
        <v>0</v>
      </c>
      <c r="U17" s="2">
        <f t="shared" si="15"/>
        <v>0</v>
      </c>
      <c r="V17" s="2">
        <f t="shared" si="16"/>
        <v>0</v>
      </c>
      <c r="W17" s="2">
        <f t="shared" si="17"/>
        <v>0</v>
      </c>
      <c r="X17" s="2">
        <f t="shared" si="18"/>
        <v>0</v>
      </c>
      <c r="Y17" s="2">
        <f t="shared" si="19"/>
        <v>0</v>
      </c>
      <c r="Z17" s="2">
        <f t="shared" si="20"/>
        <v>0</v>
      </c>
      <c r="AA17" s="2">
        <f t="shared" si="21"/>
        <v>0</v>
      </c>
      <c r="AB17" s="2">
        <f t="shared" si="22"/>
        <v>0</v>
      </c>
      <c r="AC17" s="2">
        <f t="shared" si="23"/>
        <v>0</v>
      </c>
      <c r="AD17" s="2">
        <f t="shared" si="24"/>
        <v>0</v>
      </c>
      <c r="AE17" s="2">
        <f t="shared" si="25"/>
        <v>0</v>
      </c>
      <c r="AF17" s="2">
        <f t="shared" si="26"/>
        <v>0</v>
      </c>
      <c r="AG17" s="2">
        <f t="shared" si="27"/>
        <v>0</v>
      </c>
      <c r="AH17" s="2">
        <f t="shared" si="28"/>
        <v>0</v>
      </c>
      <c r="AI17" s="2">
        <f t="shared" si="29"/>
        <v>0</v>
      </c>
      <c r="AJ17" s="2">
        <f t="shared" si="30"/>
        <v>0</v>
      </c>
      <c r="AK17" s="2">
        <f t="shared" si="31"/>
        <v>0</v>
      </c>
      <c r="AL17" s="2">
        <f t="shared" si="32"/>
        <v>0</v>
      </c>
      <c r="AM17" s="2">
        <f t="shared" si="33"/>
        <v>0</v>
      </c>
      <c r="AN17" s="2">
        <f t="shared" si="34"/>
        <v>0</v>
      </c>
      <c r="AO17" s="2">
        <f t="shared" si="35"/>
        <v>0</v>
      </c>
      <c r="AP17" s="2">
        <f t="shared" si="36"/>
        <v>0</v>
      </c>
      <c r="AQ17" s="2">
        <f t="shared" si="37"/>
        <v>0</v>
      </c>
      <c r="AR17" s="2">
        <f t="shared" si="38"/>
        <v>0</v>
      </c>
      <c r="AS17" s="2">
        <f t="shared" si="39"/>
        <v>0</v>
      </c>
      <c r="AT17" s="2">
        <f t="shared" si="40"/>
        <v>0</v>
      </c>
      <c r="AU17" s="2">
        <f t="shared" si="41"/>
        <v>0</v>
      </c>
      <c r="AV17" s="2">
        <f t="shared" si="42"/>
        <v>0</v>
      </c>
      <c r="AW17" s="2">
        <f t="shared" si="43"/>
        <v>0</v>
      </c>
      <c r="AX17" s="2">
        <f t="shared" si="44"/>
        <v>0</v>
      </c>
      <c r="AY17" s="2">
        <f t="shared" si="45"/>
        <v>0</v>
      </c>
      <c r="AZ17" s="2">
        <f t="shared" si="46"/>
        <v>0</v>
      </c>
      <c r="BA17" s="2">
        <f t="shared" si="47"/>
        <v>0</v>
      </c>
      <c r="BB17" s="2">
        <f t="shared" si="48"/>
        <v>0</v>
      </c>
      <c r="BC17" s="2">
        <f t="shared" si="49"/>
        <v>0</v>
      </c>
      <c r="BD17" s="2">
        <f t="shared" si="50"/>
        <v>0</v>
      </c>
      <c r="BE17" s="2">
        <f t="shared" si="51"/>
        <v>0</v>
      </c>
      <c r="BF17" s="2">
        <f t="shared" si="52"/>
        <v>0</v>
      </c>
      <c r="BG17" s="2">
        <f t="shared" si="53"/>
        <v>0</v>
      </c>
      <c r="BH17" s="2">
        <f t="shared" si="54"/>
        <v>0</v>
      </c>
      <c r="BI17" s="2">
        <f t="shared" si="55"/>
        <v>0</v>
      </c>
      <c r="BJ17" s="2">
        <f t="shared" si="56"/>
        <v>0</v>
      </c>
      <c r="BK17" s="2">
        <f t="shared" si="57"/>
        <v>0</v>
      </c>
      <c r="BL17" s="2">
        <f t="shared" si="58"/>
        <v>0</v>
      </c>
      <c r="BM17" s="2">
        <f t="shared" si="59"/>
        <v>0</v>
      </c>
      <c r="BN17" s="2">
        <f t="shared" si="60"/>
        <v>0</v>
      </c>
      <c r="BO17" s="2">
        <f t="shared" si="61"/>
        <v>0</v>
      </c>
      <c r="BP17" s="2">
        <f t="shared" si="62"/>
        <v>0</v>
      </c>
      <c r="BQ17" s="2">
        <f t="shared" si="63"/>
        <v>0</v>
      </c>
      <c r="BR17" s="2">
        <f t="shared" si="64"/>
        <v>0</v>
      </c>
      <c r="BS17" s="2">
        <f t="shared" si="65"/>
        <v>0</v>
      </c>
      <c r="BT17" s="2">
        <f t="shared" si="66"/>
        <v>0</v>
      </c>
      <c r="BU17" s="2">
        <f t="shared" si="67"/>
        <v>0</v>
      </c>
      <c r="BV17" s="2">
        <f t="shared" si="68"/>
        <v>0</v>
      </c>
      <c r="BW17" s="2">
        <f t="shared" si="69"/>
        <v>0</v>
      </c>
      <c r="BX17" s="2">
        <f t="shared" si="70"/>
        <v>0</v>
      </c>
      <c r="BY17" s="2">
        <f t="shared" si="71"/>
        <v>0</v>
      </c>
      <c r="BZ17" s="2">
        <f t="shared" si="72"/>
        <v>0</v>
      </c>
      <c r="CA17" s="2">
        <f t="shared" si="73"/>
        <v>0</v>
      </c>
      <c r="CB17" s="2">
        <f t="shared" si="74"/>
        <v>0</v>
      </c>
      <c r="CC17" s="2">
        <f t="shared" si="75"/>
        <v>0</v>
      </c>
      <c r="CD17" s="2">
        <f t="shared" si="76"/>
        <v>0</v>
      </c>
      <c r="CE17" s="2">
        <f t="shared" si="77"/>
        <v>0</v>
      </c>
      <c r="CF17" s="2">
        <f t="shared" si="78"/>
        <v>0</v>
      </c>
      <c r="CG17" s="2">
        <f t="shared" si="79"/>
        <v>0</v>
      </c>
      <c r="CH17" s="2">
        <f t="shared" si="80"/>
        <v>0</v>
      </c>
      <c r="CI17" s="2">
        <f t="shared" si="81"/>
        <v>0</v>
      </c>
      <c r="CJ17" s="2">
        <f t="shared" si="82"/>
        <v>0</v>
      </c>
      <c r="CK17" s="2">
        <f t="shared" si="83"/>
        <v>0</v>
      </c>
      <c r="CL17" s="2">
        <f t="shared" si="84"/>
        <v>0</v>
      </c>
      <c r="CM17" s="2">
        <f t="shared" si="85"/>
        <v>0</v>
      </c>
      <c r="CN17" s="2">
        <f t="shared" si="86"/>
        <v>0</v>
      </c>
      <c r="CO17" s="2">
        <f t="shared" si="87"/>
        <v>0</v>
      </c>
      <c r="CP17" s="2">
        <f t="shared" si="88"/>
        <v>0</v>
      </c>
      <c r="CQ17" s="2">
        <f t="shared" si="89"/>
        <v>0</v>
      </c>
      <c r="CR17" s="2">
        <f t="shared" si="90"/>
        <v>0</v>
      </c>
      <c r="CS17" s="2">
        <f t="shared" si="91"/>
        <v>0</v>
      </c>
      <c r="CT17" s="2">
        <f t="shared" si="92"/>
        <v>0</v>
      </c>
      <c r="CU17" s="2">
        <f t="shared" si="93"/>
        <v>0</v>
      </c>
      <c r="CV17" s="2">
        <f t="shared" si="94"/>
        <v>0</v>
      </c>
      <c r="CW17" s="2">
        <f t="shared" si="95"/>
        <v>0</v>
      </c>
      <c r="CX17" s="2">
        <f t="shared" si="96"/>
        <v>0</v>
      </c>
      <c r="CY17" s="2">
        <f t="shared" si="97"/>
        <v>0</v>
      </c>
      <c r="CZ17" s="2">
        <f t="shared" si="98"/>
        <v>0</v>
      </c>
      <c r="DA17" s="2">
        <f t="shared" si="99"/>
        <v>0</v>
      </c>
      <c r="DB17" s="2">
        <f t="shared" si="100"/>
        <v>0</v>
      </c>
      <c r="DC17" s="2">
        <f t="shared" si="101"/>
        <v>0</v>
      </c>
      <c r="DD17" s="2">
        <f t="shared" si="102"/>
        <v>0</v>
      </c>
      <c r="DE17" s="2">
        <f t="shared" si="103"/>
        <v>0</v>
      </c>
      <c r="DF17" s="2">
        <f t="shared" si="104"/>
        <v>0</v>
      </c>
      <c r="DG17" s="2">
        <f t="shared" si="105"/>
        <v>0</v>
      </c>
      <c r="DH17" s="2">
        <f t="shared" si="106"/>
        <v>0</v>
      </c>
      <c r="DI17" s="2">
        <f t="shared" si="107"/>
        <v>0</v>
      </c>
      <c r="DJ17" s="2">
        <f t="shared" si="108"/>
        <v>0</v>
      </c>
    </row>
    <row r="18" ht="21" customHeight="1" spans="1:114">
      <c r="A18" s="585" t="str">
        <f>'DATA SHEET'!C23</f>
        <v/>
      </c>
      <c r="B18" s="586">
        <f>'DATA SHEET'!D23</f>
        <v>0</v>
      </c>
      <c r="C18" s="586" t="str">
        <f>'DATA SHEET'!E23</f>
        <v>,</v>
      </c>
      <c r="D18" s="586">
        <f>'DATA SHEET'!F23</f>
        <v>0</v>
      </c>
      <c r="E18" s="586">
        <f>'DATA SHEET'!G23</f>
        <v>0</v>
      </c>
      <c r="F18" s="583"/>
      <c r="G18" s="587" t="e">
        <f t="shared" si="3"/>
        <v>#DIV/0!</v>
      </c>
      <c r="H18" s="588" t="e">
        <f t="shared" si="4"/>
        <v>#DIV/0!</v>
      </c>
      <c r="I18" s="593" t="e">
        <f t="shared" si="5"/>
        <v>#DIV/0!</v>
      </c>
      <c r="J18" s="594" t="e">
        <f t="shared" si="6"/>
        <v>#DIV/0!</v>
      </c>
      <c r="M18" s="2">
        <f t="shared" si="7"/>
        <v>0</v>
      </c>
      <c r="N18" s="2">
        <f t="shared" si="8"/>
        <v>0</v>
      </c>
      <c r="O18" s="2">
        <f t="shared" si="9"/>
        <v>0</v>
      </c>
      <c r="P18" s="2">
        <f t="shared" si="10"/>
        <v>0</v>
      </c>
      <c r="Q18" s="2">
        <f t="shared" si="11"/>
        <v>0</v>
      </c>
      <c r="R18" s="2">
        <f t="shared" si="12"/>
        <v>0</v>
      </c>
      <c r="S18" s="2">
        <f t="shared" si="13"/>
        <v>0</v>
      </c>
      <c r="T18" s="2">
        <f t="shared" si="14"/>
        <v>0</v>
      </c>
      <c r="U18" s="2">
        <f t="shared" si="15"/>
        <v>0</v>
      </c>
      <c r="V18" s="2">
        <f t="shared" si="16"/>
        <v>0</v>
      </c>
      <c r="W18" s="2">
        <f t="shared" si="17"/>
        <v>0</v>
      </c>
      <c r="X18" s="2">
        <f t="shared" si="18"/>
        <v>0</v>
      </c>
      <c r="Y18" s="2">
        <f t="shared" si="19"/>
        <v>0</v>
      </c>
      <c r="Z18" s="2">
        <f t="shared" si="20"/>
        <v>0</v>
      </c>
      <c r="AA18" s="2">
        <f t="shared" si="21"/>
        <v>0</v>
      </c>
      <c r="AB18" s="2">
        <f t="shared" si="22"/>
        <v>0</v>
      </c>
      <c r="AC18" s="2">
        <f t="shared" si="23"/>
        <v>0</v>
      </c>
      <c r="AD18" s="2">
        <f t="shared" si="24"/>
        <v>0</v>
      </c>
      <c r="AE18" s="2">
        <f t="shared" si="25"/>
        <v>0</v>
      </c>
      <c r="AF18" s="2">
        <f t="shared" si="26"/>
        <v>0</v>
      </c>
      <c r="AG18" s="2">
        <f t="shared" si="27"/>
        <v>0</v>
      </c>
      <c r="AH18" s="2">
        <f t="shared" si="28"/>
        <v>0</v>
      </c>
      <c r="AI18" s="2">
        <f t="shared" si="29"/>
        <v>0</v>
      </c>
      <c r="AJ18" s="2">
        <f t="shared" si="30"/>
        <v>0</v>
      </c>
      <c r="AK18" s="2">
        <f t="shared" si="31"/>
        <v>0</v>
      </c>
      <c r="AL18" s="2">
        <f t="shared" si="32"/>
        <v>0</v>
      </c>
      <c r="AM18" s="2">
        <f t="shared" si="33"/>
        <v>0</v>
      </c>
      <c r="AN18" s="2">
        <f t="shared" si="34"/>
        <v>0</v>
      </c>
      <c r="AO18" s="2">
        <f t="shared" si="35"/>
        <v>0</v>
      </c>
      <c r="AP18" s="2">
        <f t="shared" si="36"/>
        <v>0</v>
      </c>
      <c r="AQ18" s="2">
        <f t="shared" si="37"/>
        <v>0</v>
      </c>
      <c r="AR18" s="2">
        <f t="shared" si="38"/>
        <v>0</v>
      </c>
      <c r="AS18" s="2">
        <f t="shared" si="39"/>
        <v>0</v>
      </c>
      <c r="AT18" s="2">
        <f t="shared" si="40"/>
        <v>0</v>
      </c>
      <c r="AU18" s="2">
        <f t="shared" si="41"/>
        <v>0</v>
      </c>
      <c r="AV18" s="2">
        <f t="shared" si="42"/>
        <v>0</v>
      </c>
      <c r="AW18" s="2">
        <f t="shared" si="43"/>
        <v>0</v>
      </c>
      <c r="AX18" s="2">
        <f t="shared" si="44"/>
        <v>0</v>
      </c>
      <c r="AY18" s="2">
        <f t="shared" si="45"/>
        <v>0</v>
      </c>
      <c r="AZ18" s="2">
        <f t="shared" si="46"/>
        <v>0</v>
      </c>
      <c r="BA18" s="2">
        <f t="shared" si="47"/>
        <v>0</v>
      </c>
      <c r="BB18" s="2">
        <f t="shared" si="48"/>
        <v>0</v>
      </c>
      <c r="BC18" s="2">
        <f t="shared" si="49"/>
        <v>0</v>
      </c>
      <c r="BD18" s="2">
        <f t="shared" si="50"/>
        <v>0</v>
      </c>
      <c r="BE18" s="2">
        <f t="shared" si="51"/>
        <v>0</v>
      </c>
      <c r="BF18" s="2">
        <f t="shared" si="52"/>
        <v>0</v>
      </c>
      <c r="BG18" s="2">
        <f t="shared" si="53"/>
        <v>0</v>
      </c>
      <c r="BH18" s="2">
        <f t="shared" si="54"/>
        <v>0</v>
      </c>
      <c r="BI18" s="2">
        <f t="shared" si="55"/>
        <v>0</v>
      </c>
      <c r="BJ18" s="2">
        <f t="shared" si="56"/>
        <v>0</v>
      </c>
      <c r="BK18" s="2">
        <f t="shared" si="57"/>
        <v>0</v>
      </c>
      <c r="BL18" s="2">
        <f t="shared" si="58"/>
        <v>0</v>
      </c>
      <c r="BM18" s="2">
        <f t="shared" si="59"/>
        <v>0</v>
      </c>
      <c r="BN18" s="2">
        <f t="shared" si="60"/>
        <v>0</v>
      </c>
      <c r="BO18" s="2">
        <f t="shared" si="61"/>
        <v>0</v>
      </c>
      <c r="BP18" s="2">
        <f t="shared" si="62"/>
        <v>0</v>
      </c>
      <c r="BQ18" s="2">
        <f t="shared" si="63"/>
        <v>0</v>
      </c>
      <c r="BR18" s="2">
        <f t="shared" si="64"/>
        <v>0</v>
      </c>
      <c r="BS18" s="2">
        <f t="shared" si="65"/>
        <v>0</v>
      </c>
      <c r="BT18" s="2">
        <f t="shared" si="66"/>
        <v>0</v>
      </c>
      <c r="BU18" s="2">
        <f t="shared" si="67"/>
        <v>0</v>
      </c>
      <c r="BV18" s="2">
        <f t="shared" si="68"/>
        <v>0</v>
      </c>
      <c r="BW18" s="2">
        <f t="shared" si="69"/>
        <v>0</v>
      </c>
      <c r="BX18" s="2">
        <f t="shared" si="70"/>
        <v>0</v>
      </c>
      <c r="BY18" s="2">
        <f t="shared" si="71"/>
        <v>0</v>
      </c>
      <c r="BZ18" s="2">
        <f t="shared" si="72"/>
        <v>0</v>
      </c>
      <c r="CA18" s="2">
        <f t="shared" si="73"/>
        <v>0</v>
      </c>
      <c r="CB18" s="2">
        <f t="shared" si="74"/>
        <v>0</v>
      </c>
      <c r="CC18" s="2">
        <f t="shared" si="75"/>
        <v>0</v>
      </c>
      <c r="CD18" s="2">
        <f t="shared" si="76"/>
        <v>0</v>
      </c>
      <c r="CE18" s="2">
        <f t="shared" si="77"/>
        <v>0</v>
      </c>
      <c r="CF18" s="2">
        <f t="shared" si="78"/>
        <v>0</v>
      </c>
      <c r="CG18" s="2">
        <f t="shared" si="79"/>
        <v>0</v>
      </c>
      <c r="CH18" s="2">
        <f t="shared" si="80"/>
        <v>0</v>
      </c>
      <c r="CI18" s="2">
        <f t="shared" si="81"/>
        <v>0</v>
      </c>
      <c r="CJ18" s="2">
        <f t="shared" si="82"/>
        <v>0</v>
      </c>
      <c r="CK18" s="2">
        <f t="shared" si="83"/>
        <v>0</v>
      </c>
      <c r="CL18" s="2">
        <f t="shared" si="84"/>
        <v>0</v>
      </c>
      <c r="CM18" s="2">
        <f t="shared" si="85"/>
        <v>0</v>
      </c>
      <c r="CN18" s="2">
        <f t="shared" si="86"/>
        <v>0</v>
      </c>
      <c r="CO18" s="2">
        <f t="shared" si="87"/>
        <v>0</v>
      </c>
      <c r="CP18" s="2">
        <f t="shared" si="88"/>
        <v>0</v>
      </c>
      <c r="CQ18" s="2">
        <f t="shared" si="89"/>
        <v>0</v>
      </c>
      <c r="CR18" s="2">
        <f t="shared" si="90"/>
        <v>0</v>
      </c>
      <c r="CS18" s="2">
        <f t="shared" si="91"/>
        <v>0</v>
      </c>
      <c r="CT18" s="2">
        <f t="shared" si="92"/>
        <v>0</v>
      </c>
      <c r="CU18" s="2">
        <f t="shared" si="93"/>
        <v>0</v>
      </c>
      <c r="CV18" s="2">
        <f t="shared" si="94"/>
        <v>0</v>
      </c>
      <c r="CW18" s="2">
        <f t="shared" si="95"/>
        <v>0</v>
      </c>
      <c r="CX18" s="2">
        <f t="shared" si="96"/>
        <v>0</v>
      </c>
      <c r="CY18" s="2">
        <f t="shared" si="97"/>
        <v>0</v>
      </c>
      <c r="CZ18" s="2">
        <f t="shared" si="98"/>
        <v>0</v>
      </c>
      <c r="DA18" s="2">
        <f t="shared" si="99"/>
        <v>0</v>
      </c>
      <c r="DB18" s="2">
        <f t="shared" si="100"/>
        <v>0</v>
      </c>
      <c r="DC18" s="2">
        <f t="shared" si="101"/>
        <v>0</v>
      </c>
      <c r="DD18" s="2">
        <f t="shared" si="102"/>
        <v>0</v>
      </c>
      <c r="DE18" s="2">
        <f t="shared" si="103"/>
        <v>0</v>
      </c>
      <c r="DF18" s="2">
        <f t="shared" si="104"/>
        <v>0</v>
      </c>
      <c r="DG18" s="2">
        <f t="shared" si="105"/>
        <v>0</v>
      </c>
      <c r="DH18" s="2">
        <f t="shared" si="106"/>
        <v>0</v>
      </c>
      <c r="DI18" s="2">
        <f t="shared" si="107"/>
        <v>0</v>
      </c>
      <c r="DJ18" s="2">
        <f t="shared" si="108"/>
        <v>0</v>
      </c>
    </row>
    <row r="19" ht="21" customHeight="1" spans="1:114">
      <c r="A19" s="585" t="str">
        <f>'DATA SHEET'!C24</f>
        <v/>
      </c>
      <c r="B19" s="586">
        <f>'DATA SHEET'!D24</f>
        <v>0</v>
      </c>
      <c r="C19" s="586" t="str">
        <f>'DATA SHEET'!E24</f>
        <v>,</v>
      </c>
      <c r="D19" s="586">
        <f>'DATA SHEET'!F24</f>
        <v>0</v>
      </c>
      <c r="E19" s="586">
        <f>'DATA SHEET'!G24</f>
        <v>0</v>
      </c>
      <c r="F19" s="583"/>
      <c r="G19" s="587" t="e">
        <f t="shared" si="3"/>
        <v>#DIV/0!</v>
      </c>
      <c r="H19" s="588" t="e">
        <f t="shared" si="4"/>
        <v>#DIV/0!</v>
      </c>
      <c r="I19" s="593" t="e">
        <f t="shared" si="5"/>
        <v>#DIV/0!</v>
      </c>
      <c r="J19" s="594" t="e">
        <f t="shared" si="6"/>
        <v>#DIV/0!</v>
      </c>
      <c r="M19" s="2">
        <f t="shared" si="7"/>
        <v>0</v>
      </c>
      <c r="N19" s="2">
        <f t="shared" si="8"/>
        <v>0</v>
      </c>
      <c r="O19" s="2">
        <f t="shared" si="9"/>
        <v>0</v>
      </c>
      <c r="P19" s="2">
        <f t="shared" si="10"/>
        <v>0</v>
      </c>
      <c r="Q19" s="2">
        <f t="shared" si="11"/>
        <v>0</v>
      </c>
      <c r="R19" s="2">
        <f t="shared" si="12"/>
        <v>0</v>
      </c>
      <c r="S19" s="2">
        <f t="shared" si="13"/>
        <v>0</v>
      </c>
      <c r="T19" s="2">
        <f t="shared" si="14"/>
        <v>0</v>
      </c>
      <c r="U19" s="2">
        <f t="shared" si="15"/>
        <v>0</v>
      </c>
      <c r="V19" s="2">
        <f t="shared" si="16"/>
        <v>0</v>
      </c>
      <c r="W19" s="2">
        <f t="shared" si="17"/>
        <v>0</v>
      </c>
      <c r="X19" s="2">
        <f t="shared" si="18"/>
        <v>0</v>
      </c>
      <c r="Y19" s="2">
        <f t="shared" si="19"/>
        <v>0</v>
      </c>
      <c r="Z19" s="2">
        <f t="shared" si="20"/>
        <v>0</v>
      </c>
      <c r="AA19" s="2">
        <f t="shared" si="21"/>
        <v>0</v>
      </c>
      <c r="AB19" s="2">
        <f t="shared" si="22"/>
        <v>0</v>
      </c>
      <c r="AC19" s="2">
        <f t="shared" si="23"/>
        <v>0</v>
      </c>
      <c r="AD19" s="2">
        <f t="shared" si="24"/>
        <v>0</v>
      </c>
      <c r="AE19" s="2">
        <f t="shared" si="25"/>
        <v>0</v>
      </c>
      <c r="AF19" s="2">
        <f t="shared" si="26"/>
        <v>0</v>
      </c>
      <c r="AG19" s="2">
        <f t="shared" si="27"/>
        <v>0</v>
      </c>
      <c r="AH19" s="2">
        <f t="shared" si="28"/>
        <v>0</v>
      </c>
      <c r="AI19" s="2">
        <f t="shared" si="29"/>
        <v>0</v>
      </c>
      <c r="AJ19" s="2">
        <f t="shared" si="30"/>
        <v>0</v>
      </c>
      <c r="AK19" s="2">
        <f t="shared" si="31"/>
        <v>0</v>
      </c>
      <c r="AL19" s="2">
        <f t="shared" si="32"/>
        <v>0</v>
      </c>
      <c r="AM19" s="2">
        <f t="shared" si="33"/>
        <v>0</v>
      </c>
      <c r="AN19" s="2">
        <f t="shared" si="34"/>
        <v>0</v>
      </c>
      <c r="AO19" s="2">
        <f t="shared" si="35"/>
        <v>0</v>
      </c>
      <c r="AP19" s="2">
        <f t="shared" si="36"/>
        <v>0</v>
      </c>
      <c r="AQ19" s="2">
        <f t="shared" si="37"/>
        <v>0</v>
      </c>
      <c r="AR19" s="2">
        <f t="shared" si="38"/>
        <v>0</v>
      </c>
      <c r="AS19" s="2">
        <f t="shared" si="39"/>
        <v>0</v>
      </c>
      <c r="AT19" s="2">
        <f t="shared" si="40"/>
        <v>0</v>
      </c>
      <c r="AU19" s="2">
        <f t="shared" si="41"/>
        <v>0</v>
      </c>
      <c r="AV19" s="2">
        <f t="shared" si="42"/>
        <v>0</v>
      </c>
      <c r="AW19" s="2">
        <f t="shared" si="43"/>
        <v>0</v>
      </c>
      <c r="AX19" s="2">
        <f t="shared" si="44"/>
        <v>0</v>
      </c>
      <c r="AY19" s="2">
        <f t="shared" si="45"/>
        <v>0</v>
      </c>
      <c r="AZ19" s="2">
        <f t="shared" si="46"/>
        <v>0</v>
      </c>
      <c r="BA19" s="2">
        <f t="shared" si="47"/>
        <v>0</v>
      </c>
      <c r="BB19" s="2">
        <f t="shared" si="48"/>
        <v>0</v>
      </c>
      <c r="BC19" s="2">
        <f t="shared" si="49"/>
        <v>0</v>
      </c>
      <c r="BD19" s="2">
        <f t="shared" si="50"/>
        <v>0</v>
      </c>
      <c r="BE19" s="2">
        <f t="shared" si="51"/>
        <v>0</v>
      </c>
      <c r="BF19" s="2">
        <f t="shared" si="52"/>
        <v>0</v>
      </c>
      <c r="BG19" s="2">
        <f t="shared" si="53"/>
        <v>0</v>
      </c>
      <c r="BH19" s="2">
        <f t="shared" si="54"/>
        <v>0</v>
      </c>
      <c r="BI19" s="2">
        <f t="shared" si="55"/>
        <v>0</v>
      </c>
      <c r="BJ19" s="2">
        <f t="shared" si="56"/>
        <v>0</v>
      </c>
      <c r="BK19" s="2">
        <f t="shared" si="57"/>
        <v>0</v>
      </c>
      <c r="BL19" s="2">
        <f t="shared" si="58"/>
        <v>0</v>
      </c>
      <c r="BM19" s="2">
        <f t="shared" si="59"/>
        <v>0</v>
      </c>
      <c r="BN19" s="2">
        <f t="shared" si="60"/>
        <v>0</v>
      </c>
      <c r="BO19" s="2">
        <f t="shared" si="61"/>
        <v>0</v>
      </c>
      <c r="BP19" s="2">
        <f t="shared" si="62"/>
        <v>0</v>
      </c>
      <c r="BQ19" s="2">
        <f t="shared" si="63"/>
        <v>0</v>
      </c>
      <c r="BR19" s="2">
        <f t="shared" si="64"/>
        <v>0</v>
      </c>
      <c r="BS19" s="2">
        <f t="shared" si="65"/>
        <v>0</v>
      </c>
      <c r="BT19" s="2">
        <f t="shared" si="66"/>
        <v>0</v>
      </c>
      <c r="BU19" s="2">
        <f t="shared" si="67"/>
        <v>0</v>
      </c>
      <c r="BV19" s="2">
        <f t="shared" si="68"/>
        <v>0</v>
      </c>
      <c r="BW19" s="2">
        <f t="shared" si="69"/>
        <v>0</v>
      </c>
      <c r="BX19" s="2">
        <f t="shared" si="70"/>
        <v>0</v>
      </c>
      <c r="BY19" s="2">
        <f t="shared" si="71"/>
        <v>0</v>
      </c>
      <c r="BZ19" s="2">
        <f t="shared" si="72"/>
        <v>0</v>
      </c>
      <c r="CA19" s="2">
        <f t="shared" si="73"/>
        <v>0</v>
      </c>
      <c r="CB19" s="2">
        <f t="shared" si="74"/>
        <v>0</v>
      </c>
      <c r="CC19" s="2">
        <f t="shared" si="75"/>
        <v>0</v>
      </c>
      <c r="CD19" s="2">
        <f t="shared" si="76"/>
        <v>0</v>
      </c>
      <c r="CE19" s="2">
        <f t="shared" si="77"/>
        <v>0</v>
      </c>
      <c r="CF19" s="2">
        <f t="shared" si="78"/>
        <v>0</v>
      </c>
      <c r="CG19" s="2">
        <f t="shared" si="79"/>
        <v>0</v>
      </c>
      <c r="CH19" s="2">
        <f t="shared" si="80"/>
        <v>0</v>
      </c>
      <c r="CI19" s="2">
        <f t="shared" si="81"/>
        <v>0</v>
      </c>
      <c r="CJ19" s="2">
        <f t="shared" si="82"/>
        <v>0</v>
      </c>
      <c r="CK19" s="2">
        <f t="shared" si="83"/>
        <v>0</v>
      </c>
      <c r="CL19" s="2">
        <f t="shared" si="84"/>
        <v>0</v>
      </c>
      <c r="CM19" s="2">
        <f t="shared" si="85"/>
        <v>0</v>
      </c>
      <c r="CN19" s="2">
        <f t="shared" si="86"/>
        <v>0</v>
      </c>
      <c r="CO19" s="2">
        <f t="shared" si="87"/>
        <v>0</v>
      </c>
      <c r="CP19" s="2">
        <f t="shared" si="88"/>
        <v>0</v>
      </c>
      <c r="CQ19" s="2">
        <f t="shared" si="89"/>
        <v>0</v>
      </c>
      <c r="CR19" s="2">
        <f t="shared" si="90"/>
        <v>0</v>
      </c>
      <c r="CS19" s="2">
        <f t="shared" si="91"/>
        <v>0</v>
      </c>
      <c r="CT19" s="2">
        <f t="shared" si="92"/>
        <v>0</v>
      </c>
      <c r="CU19" s="2">
        <f t="shared" si="93"/>
        <v>0</v>
      </c>
      <c r="CV19" s="2">
        <f t="shared" si="94"/>
        <v>0</v>
      </c>
      <c r="CW19" s="2">
        <f t="shared" si="95"/>
        <v>0</v>
      </c>
      <c r="CX19" s="2">
        <f t="shared" si="96"/>
        <v>0</v>
      </c>
      <c r="CY19" s="2">
        <f t="shared" si="97"/>
        <v>0</v>
      </c>
      <c r="CZ19" s="2">
        <f t="shared" si="98"/>
        <v>0</v>
      </c>
      <c r="DA19" s="2">
        <f t="shared" si="99"/>
        <v>0</v>
      </c>
      <c r="DB19" s="2">
        <f t="shared" si="100"/>
        <v>0</v>
      </c>
      <c r="DC19" s="2">
        <f t="shared" si="101"/>
        <v>0</v>
      </c>
      <c r="DD19" s="2">
        <f t="shared" si="102"/>
        <v>0</v>
      </c>
      <c r="DE19" s="2">
        <f t="shared" si="103"/>
        <v>0</v>
      </c>
      <c r="DF19" s="2">
        <f t="shared" si="104"/>
        <v>0</v>
      </c>
      <c r="DG19" s="2">
        <f t="shared" si="105"/>
        <v>0</v>
      </c>
      <c r="DH19" s="2">
        <f t="shared" si="106"/>
        <v>0</v>
      </c>
      <c r="DI19" s="2">
        <f t="shared" si="107"/>
        <v>0</v>
      </c>
      <c r="DJ19" s="2">
        <f t="shared" si="108"/>
        <v>0</v>
      </c>
    </row>
    <row r="20" ht="21" customHeight="1" spans="1:114">
      <c r="A20" s="585" t="str">
        <f>'DATA SHEET'!C25</f>
        <v/>
      </c>
      <c r="B20" s="586">
        <f>'DATA SHEET'!D25</f>
        <v>0</v>
      </c>
      <c r="C20" s="586" t="str">
        <f>'DATA SHEET'!E25</f>
        <v>,</v>
      </c>
      <c r="D20" s="586">
        <f>'DATA SHEET'!F25</f>
        <v>0</v>
      </c>
      <c r="E20" s="586">
        <f>'DATA SHEET'!G25</f>
        <v>0</v>
      </c>
      <c r="F20" s="583"/>
      <c r="G20" s="587" t="e">
        <f t="shared" si="3"/>
        <v>#DIV/0!</v>
      </c>
      <c r="H20" s="588" t="e">
        <f t="shared" si="4"/>
        <v>#DIV/0!</v>
      </c>
      <c r="I20" s="593" t="e">
        <f t="shared" si="5"/>
        <v>#DIV/0!</v>
      </c>
      <c r="J20" s="594" t="e">
        <f t="shared" si="6"/>
        <v>#DIV/0!</v>
      </c>
      <c r="M20" s="2">
        <f t="shared" si="7"/>
        <v>0</v>
      </c>
      <c r="N20" s="2">
        <f t="shared" si="8"/>
        <v>0</v>
      </c>
      <c r="O20" s="2">
        <f t="shared" si="9"/>
        <v>0</v>
      </c>
      <c r="P20" s="2">
        <f t="shared" si="10"/>
        <v>0</v>
      </c>
      <c r="Q20" s="2">
        <f t="shared" si="11"/>
        <v>0</v>
      </c>
      <c r="R20" s="2">
        <f t="shared" si="12"/>
        <v>0</v>
      </c>
      <c r="S20" s="2">
        <f t="shared" si="13"/>
        <v>0</v>
      </c>
      <c r="T20" s="2">
        <f t="shared" si="14"/>
        <v>0</v>
      </c>
      <c r="U20" s="2">
        <f t="shared" si="15"/>
        <v>0</v>
      </c>
      <c r="V20" s="2">
        <f t="shared" si="16"/>
        <v>0</v>
      </c>
      <c r="W20" s="2">
        <f t="shared" si="17"/>
        <v>0</v>
      </c>
      <c r="X20" s="2">
        <f t="shared" si="18"/>
        <v>0</v>
      </c>
      <c r="Y20" s="2">
        <f t="shared" si="19"/>
        <v>0</v>
      </c>
      <c r="Z20" s="2">
        <f t="shared" si="20"/>
        <v>0</v>
      </c>
      <c r="AA20" s="2">
        <f t="shared" si="21"/>
        <v>0</v>
      </c>
      <c r="AB20" s="2">
        <f t="shared" si="22"/>
        <v>0</v>
      </c>
      <c r="AC20" s="2">
        <f t="shared" si="23"/>
        <v>0</v>
      </c>
      <c r="AD20" s="2">
        <f t="shared" si="24"/>
        <v>0</v>
      </c>
      <c r="AE20" s="2">
        <f t="shared" si="25"/>
        <v>0</v>
      </c>
      <c r="AF20" s="2">
        <f t="shared" si="26"/>
        <v>0</v>
      </c>
      <c r="AG20" s="2">
        <f t="shared" si="27"/>
        <v>0</v>
      </c>
      <c r="AH20" s="2">
        <f t="shared" si="28"/>
        <v>0</v>
      </c>
      <c r="AI20" s="2">
        <f t="shared" si="29"/>
        <v>0</v>
      </c>
      <c r="AJ20" s="2">
        <f t="shared" si="30"/>
        <v>0</v>
      </c>
      <c r="AK20" s="2">
        <f t="shared" si="31"/>
        <v>0</v>
      </c>
      <c r="AL20" s="2">
        <f t="shared" si="32"/>
        <v>0</v>
      </c>
      <c r="AM20" s="2">
        <f t="shared" si="33"/>
        <v>0</v>
      </c>
      <c r="AN20" s="2">
        <f t="shared" si="34"/>
        <v>0</v>
      </c>
      <c r="AO20" s="2">
        <f t="shared" si="35"/>
        <v>0</v>
      </c>
      <c r="AP20" s="2">
        <f t="shared" si="36"/>
        <v>0</v>
      </c>
      <c r="AQ20" s="2">
        <f t="shared" si="37"/>
        <v>0</v>
      </c>
      <c r="AR20" s="2">
        <f t="shared" si="38"/>
        <v>0</v>
      </c>
      <c r="AS20" s="2">
        <f t="shared" si="39"/>
        <v>0</v>
      </c>
      <c r="AT20" s="2">
        <f t="shared" si="40"/>
        <v>0</v>
      </c>
      <c r="AU20" s="2">
        <f t="shared" si="41"/>
        <v>0</v>
      </c>
      <c r="AV20" s="2">
        <f t="shared" si="42"/>
        <v>0</v>
      </c>
      <c r="AW20" s="2">
        <f t="shared" si="43"/>
        <v>0</v>
      </c>
      <c r="AX20" s="2">
        <f t="shared" si="44"/>
        <v>0</v>
      </c>
      <c r="AY20" s="2">
        <f t="shared" si="45"/>
        <v>0</v>
      </c>
      <c r="AZ20" s="2">
        <f t="shared" si="46"/>
        <v>0</v>
      </c>
      <c r="BA20" s="2">
        <f t="shared" si="47"/>
        <v>0</v>
      </c>
      <c r="BB20" s="2">
        <f t="shared" si="48"/>
        <v>0</v>
      </c>
      <c r="BC20" s="2">
        <f t="shared" si="49"/>
        <v>0</v>
      </c>
      <c r="BD20" s="2">
        <f t="shared" si="50"/>
        <v>0</v>
      </c>
      <c r="BE20" s="2">
        <f t="shared" si="51"/>
        <v>0</v>
      </c>
      <c r="BF20" s="2">
        <f t="shared" si="52"/>
        <v>0</v>
      </c>
      <c r="BG20" s="2">
        <f t="shared" si="53"/>
        <v>0</v>
      </c>
      <c r="BH20" s="2">
        <f t="shared" si="54"/>
        <v>0</v>
      </c>
      <c r="BI20" s="2">
        <f t="shared" si="55"/>
        <v>0</v>
      </c>
      <c r="BJ20" s="2">
        <f t="shared" si="56"/>
        <v>0</v>
      </c>
      <c r="BK20" s="2">
        <f t="shared" si="57"/>
        <v>0</v>
      </c>
      <c r="BL20" s="2">
        <f t="shared" si="58"/>
        <v>0</v>
      </c>
      <c r="BM20" s="2">
        <f t="shared" si="59"/>
        <v>0</v>
      </c>
      <c r="BN20" s="2">
        <f t="shared" si="60"/>
        <v>0</v>
      </c>
      <c r="BO20" s="2">
        <f t="shared" si="61"/>
        <v>0</v>
      </c>
      <c r="BP20" s="2">
        <f t="shared" si="62"/>
        <v>0</v>
      </c>
      <c r="BQ20" s="2">
        <f t="shared" si="63"/>
        <v>0</v>
      </c>
      <c r="BR20" s="2">
        <f t="shared" si="64"/>
        <v>0</v>
      </c>
      <c r="BS20" s="2">
        <f t="shared" si="65"/>
        <v>0</v>
      </c>
      <c r="BT20" s="2">
        <f t="shared" si="66"/>
        <v>0</v>
      </c>
      <c r="BU20" s="2">
        <f t="shared" si="67"/>
        <v>0</v>
      </c>
      <c r="BV20" s="2">
        <f t="shared" si="68"/>
        <v>0</v>
      </c>
      <c r="BW20" s="2">
        <f t="shared" si="69"/>
        <v>0</v>
      </c>
      <c r="BX20" s="2">
        <f t="shared" si="70"/>
        <v>0</v>
      </c>
      <c r="BY20" s="2">
        <f t="shared" si="71"/>
        <v>0</v>
      </c>
      <c r="BZ20" s="2">
        <f t="shared" si="72"/>
        <v>0</v>
      </c>
      <c r="CA20" s="2">
        <f t="shared" si="73"/>
        <v>0</v>
      </c>
      <c r="CB20" s="2">
        <f t="shared" si="74"/>
        <v>0</v>
      </c>
      <c r="CC20" s="2">
        <f t="shared" si="75"/>
        <v>0</v>
      </c>
      <c r="CD20" s="2">
        <f t="shared" si="76"/>
        <v>0</v>
      </c>
      <c r="CE20" s="2">
        <f t="shared" si="77"/>
        <v>0</v>
      </c>
      <c r="CF20" s="2">
        <f t="shared" si="78"/>
        <v>0</v>
      </c>
      <c r="CG20" s="2">
        <f t="shared" si="79"/>
        <v>0</v>
      </c>
      <c r="CH20" s="2">
        <f t="shared" si="80"/>
        <v>0</v>
      </c>
      <c r="CI20" s="2">
        <f t="shared" si="81"/>
        <v>0</v>
      </c>
      <c r="CJ20" s="2">
        <f t="shared" si="82"/>
        <v>0</v>
      </c>
      <c r="CK20" s="2">
        <f t="shared" si="83"/>
        <v>0</v>
      </c>
      <c r="CL20" s="2">
        <f t="shared" si="84"/>
        <v>0</v>
      </c>
      <c r="CM20" s="2">
        <f t="shared" si="85"/>
        <v>0</v>
      </c>
      <c r="CN20" s="2">
        <f t="shared" si="86"/>
        <v>0</v>
      </c>
      <c r="CO20" s="2">
        <f t="shared" si="87"/>
        <v>0</v>
      </c>
      <c r="CP20" s="2">
        <f t="shared" si="88"/>
        <v>0</v>
      </c>
      <c r="CQ20" s="2">
        <f t="shared" si="89"/>
        <v>0</v>
      </c>
      <c r="CR20" s="2">
        <f t="shared" si="90"/>
        <v>0</v>
      </c>
      <c r="CS20" s="2">
        <f t="shared" si="91"/>
        <v>0</v>
      </c>
      <c r="CT20" s="2">
        <f t="shared" si="92"/>
        <v>0</v>
      </c>
      <c r="CU20" s="2">
        <f t="shared" si="93"/>
        <v>0</v>
      </c>
      <c r="CV20" s="2">
        <f t="shared" si="94"/>
        <v>0</v>
      </c>
      <c r="CW20" s="2">
        <f t="shared" si="95"/>
        <v>0</v>
      </c>
      <c r="CX20" s="2">
        <f t="shared" si="96"/>
        <v>0</v>
      </c>
      <c r="CY20" s="2">
        <f t="shared" si="97"/>
        <v>0</v>
      </c>
      <c r="CZ20" s="2">
        <f t="shared" si="98"/>
        <v>0</v>
      </c>
      <c r="DA20" s="2">
        <f t="shared" si="99"/>
        <v>0</v>
      </c>
      <c r="DB20" s="2">
        <f t="shared" si="100"/>
        <v>0</v>
      </c>
      <c r="DC20" s="2">
        <f t="shared" si="101"/>
        <v>0</v>
      </c>
      <c r="DD20" s="2">
        <f t="shared" si="102"/>
        <v>0</v>
      </c>
      <c r="DE20" s="2">
        <f t="shared" si="103"/>
        <v>0</v>
      </c>
      <c r="DF20" s="2">
        <f t="shared" si="104"/>
        <v>0</v>
      </c>
      <c r="DG20" s="2">
        <f t="shared" si="105"/>
        <v>0</v>
      </c>
      <c r="DH20" s="2">
        <f t="shared" si="106"/>
        <v>0</v>
      </c>
      <c r="DI20" s="2">
        <f t="shared" si="107"/>
        <v>0</v>
      </c>
      <c r="DJ20" s="2">
        <f t="shared" si="108"/>
        <v>0</v>
      </c>
    </row>
    <row r="21" ht="21" customHeight="1" spans="1:114">
      <c r="A21" s="585" t="str">
        <f>'DATA SHEET'!C26</f>
        <v/>
      </c>
      <c r="B21" s="586">
        <f>'DATA SHEET'!D26</f>
        <v>0</v>
      </c>
      <c r="C21" s="586" t="str">
        <f>'DATA SHEET'!E26</f>
        <v>,</v>
      </c>
      <c r="D21" s="586">
        <f>'DATA SHEET'!F26</f>
        <v>0</v>
      </c>
      <c r="E21" s="586">
        <f>'DATA SHEET'!G26</f>
        <v>0</v>
      </c>
      <c r="F21" s="583"/>
      <c r="G21" s="587" t="e">
        <f t="shared" si="3"/>
        <v>#DIV/0!</v>
      </c>
      <c r="H21" s="588" t="e">
        <f t="shared" si="4"/>
        <v>#DIV/0!</v>
      </c>
      <c r="I21" s="593" t="e">
        <f t="shared" si="5"/>
        <v>#DIV/0!</v>
      </c>
      <c r="J21" s="594" t="e">
        <f t="shared" si="6"/>
        <v>#DIV/0!</v>
      </c>
      <c r="M21" s="2">
        <f t="shared" si="7"/>
        <v>0</v>
      </c>
      <c r="N21" s="2">
        <f t="shared" si="8"/>
        <v>0</v>
      </c>
      <c r="O21" s="2">
        <f t="shared" si="9"/>
        <v>0</v>
      </c>
      <c r="P21" s="2">
        <f t="shared" si="10"/>
        <v>0</v>
      </c>
      <c r="Q21" s="2">
        <f t="shared" si="11"/>
        <v>0</v>
      </c>
      <c r="R21" s="2">
        <f t="shared" si="12"/>
        <v>0</v>
      </c>
      <c r="S21" s="2">
        <f t="shared" si="13"/>
        <v>0</v>
      </c>
      <c r="T21" s="2">
        <f t="shared" si="14"/>
        <v>0</v>
      </c>
      <c r="U21" s="2">
        <f t="shared" si="15"/>
        <v>0</v>
      </c>
      <c r="V21" s="2">
        <f t="shared" si="16"/>
        <v>0</v>
      </c>
      <c r="W21" s="2">
        <f t="shared" si="17"/>
        <v>0</v>
      </c>
      <c r="X21" s="2">
        <f t="shared" si="18"/>
        <v>0</v>
      </c>
      <c r="Y21" s="2">
        <f t="shared" si="19"/>
        <v>0</v>
      </c>
      <c r="Z21" s="2">
        <f t="shared" si="20"/>
        <v>0</v>
      </c>
      <c r="AA21" s="2">
        <f t="shared" si="21"/>
        <v>0</v>
      </c>
      <c r="AB21" s="2">
        <f t="shared" si="22"/>
        <v>0</v>
      </c>
      <c r="AC21" s="2">
        <f t="shared" si="23"/>
        <v>0</v>
      </c>
      <c r="AD21" s="2">
        <f t="shared" si="24"/>
        <v>0</v>
      </c>
      <c r="AE21" s="2">
        <f t="shared" si="25"/>
        <v>0</v>
      </c>
      <c r="AF21" s="2">
        <f t="shared" si="26"/>
        <v>0</v>
      </c>
      <c r="AG21" s="2">
        <f t="shared" si="27"/>
        <v>0</v>
      </c>
      <c r="AH21" s="2">
        <f t="shared" si="28"/>
        <v>0</v>
      </c>
      <c r="AI21" s="2">
        <f t="shared" si="29"/>
        <v>0</v>
      </c>
      <c r="AJ21" s="2">
        <f t="shared" si="30"/>
        <v>0</v>
      </c>
      <c r="AK21" s="2">
        <f t="shared" si="31"/>
        <v>0</v>
      </c>
      <c r="AL21" s="2">
        <f t="shared" si="32"/>
        <v>0</v>
      </c>
      <c r="AM21" s="2">
        <f t="shared" si="33"/>
        <v>0</v>
      </c>
      <c r="AN21" s="2">
        <f t="shared" si="34"/>
        <v>0</v>
      </c>
      <c r="AO21" s="2">
        <f t="shared" si="35"/>
        <v>0</v>
      </c>
      <c r="AP21" s="2">
        <f t="shared" si="36"/>
        <v>0</v>
      </c>
      <c r="AQ21" s="2">
        <f t="shared" si="37"/>
        <v>0</v>
      </c>
      <c r="AR21" s="2">
        <f t="shared" si="38"/>
        <v>0</v>
      </c>
      <c r="AS21" s="2">
        <f t="shared" si="39"/>
        <v>0</v>
      </c>
      <c r="AT21" s="2">
        <f t="shared" si="40"/>
        <v>0</v>
      </c>
      <c r="AU21" s="2">
        <f t="shared" si="41"/>
        <v>0</v>
      </c>
      <c r="AV21" s="2">
        <f t="shared" si="42"/>
        <v>0</v>
      </c>
      <c r="AW21" s="2">
        <f t="shared" si="43"/>
        <v>0</v>
      </c>
      <c r="AX21" s="2">
        <f t="shared" si="44"/>
        <v>0</v>
      </c>
      <c r="AY21" s="2">
        <f t="shared" si="45"/>
        <v>0</v>
      </c>
      <c r="AZ21" s="2">
        <f t="shared" si="46"/>
        <v>0</v>
      </c>
      <c r="BA21" s="2">
        <f t="shared" si="47"/>
        <v>0</v>
      </c>
      <c r="BB21" s="2">
        <f t="shared" si="48"/>
        <v>0</v>
      </c>
      <c r="BC21" s="2">
        <f t="shared" si="49"/>
        <v>0</v>
      </c>
      <c r="BD21" s="2">
        <f t="shared" si="50"/>
        <v>0</v>
      </c>
      <c r="BE21" s="2">
        <f t="shared" si="51"/>
        <v>0</v>
      </c>
      <c r="BF21" s="2">
        <f t="shared" si="52"/>
        <v>0</v>
      </c>
      <c r="BG21" s="2">
        <f t="shared" si="53"/>
        <v>0</v>
      </c>
      <c r="BH21" s="2">
        <f t="shared" si="54"/>
        <v>0</v>
      </c>
      <c r="BI21" s="2">
        <f t="shared" si="55"/>
        <v>0</v>
      </c>
      <c r="BJ21" s="2">
        <f t="shared" si="56"/>
        <v>0</v>
      </c>
      <c r="BK21" s="2">
        <f t="shared" si="57"/>
        <v>0</v>
      </c>
      <c r="BL21" s="2">
        <f t="shared" si="58"/>
        <v>0</v>
      </c>
      <c r="BM21" s="2">
        <f t="shared" si="59"/>
        <v>0</v>
      </c>
      <c r="BN21" s="2">
        <f t="shared" si="60"/>
        <v>0</v>
      </c>
      <c r="BO21" s="2">
        <f t="shared" si="61"/>
        <v>0</v>
      </c>
      <c r="BP21" s="2">
        <f t="shared" si="62"/>
        <v>0</v>
      </c>
      <c r="BQ21" s="2">
        <f t="shared" si="63"/>
        <v>0</v>
      </c>
      <c r="BR21" s="2">
        <f t="shared" si="64"/>
        <v>0</v>
      </c>
      <c r="BS21" s="2">
        <f t="shared" si="65"/>
        <v>0</v>
      </c>
      <c r="BT21" s="2">
        <f t="shared" si="66"/>
        <v>0</v>
      </c>
      <c r="BU21" s="2">
        <f t="shared" si="67"/>
        <v>0</v>
      </c>
      <c r="BV21" s="2">
        <f t="shared" si="68"/>
        <v>0</v>
      </c>
      <c r="BW21" s="2">
        <f t="shared" si="69"/>
        <v>0</v>
      </c>
      <c r="BX21" s="2">
        <f t="shared" si="70"/>
        <v>0</v>
      </c>
      <c r="BY21" s="2">
        <f t="shared" si="71"/>
        <v>0</v>
      </c>
      <c r="BZ21" s="2">
        <f t="shared" si="72"/>
        <v>0</v>
      </c>
      <c r="CA21" s="2">
        <f t="shared" si="73"/>
        <v>0</v>
      </c>
      <c r="CB21" s="2">
        <f t="shared" si="74"/>
        <v>0</v>
      </c>
      <c r="CC21" s="2">
        <f t="shared" si="75"/>
        <v>0</v>
      </c>
      <c r="CD21" s="2">
        <f t="shared" si="76"/>
        <v>0</v>
      </c>
      <c r="CE21" s="2">
        <f t="shared" si="77"/>
        <v>0</v>
      </c>
      <c r="CF21" s="2">
        <f t="shared" si="78"/>
        <v>0</v>
      </c>
      <c r="CG21" s="2">
        <f t="shared" si="79"/>
        <v>0</v>
      </c>
      <c r="CH21" s="2">
        <f t="shared" si="80"/>
        <v>0</v>
      </c>
      <c r="CI21" s="2">
        <f t="shared" si="81"/>
        <v>0</v>
      </c>
      <c r="CJ21" s="2">
        <f t="shared" si="82"/>
        <v>0</v>
      </c>
      <c r="CK21" s="2">
        <f t="shared" si="83"/>
        <v>0</v>
      </c>
      <c r="CL21" s="2">
        <f t="shared" si="84"/>
        <v>0</v>
      </c>
      <c r="CM21" s="2">
        <f t="shared" si="85"/>
        <v>0</v>
      </c>
      <c r="CN21" s="2">
        <f t="shared" si="86"/>
        <v>0</v>
      </c>
      <c r="CO21" s="2">
        <f t="shared" si="87"/>
        <v>0</v>
      </c>
      <c r="CP21" s="2">
        <f t="shared" si="88"/>
        <v>0</v>
      </c>
      <c r="CQ21" s="2">
        <f t="shared" si="89"/>
        <v>0</v>
      </c>
      <c r="CR21" s="2">
        <f t="shared" si="90"/>
        <v>0</v>
      </c>
      <c r="CS21" s="2">
        <f t="shared" si="91"/>
        <v>0</v>
      </c>
      <c r="CT21" s="2">
        <f t="shared" si="92"/>
        <v>0</v>
      </c>
      <c r="CU21" s="2">
        <f t="shared" si="93"/>
        <v>0</v>
      </c>
      <c r="CV21" s="2">
        <f t="shared" si="94"/>
        <v>0</v>
      </c>
      <c r="CW21" s="2">
        <f t="shared" si="95"/>
        <v>0</v>
      </c>
      <c r="CX21" s="2">
        <f t="shared" si="96"/>
        <v>0</v>
      </c>
      <c r="CY21" s="2">
        <f t="shared" si="97"/>
        <v>0</v>
      </c>
      <c r="CZ21" s="2">
        <f t="shared" si="98"/>
        <v>0</v>
      </c>
      <c r="DA21" s="2">
        <f t="shared" si="99"/>
        <v>0</v>
      </c>
      <c r="DB21" s="2">
        <f t="shared" si="100"/>
        <v>0</v>
      </c>
      <c r="DC21" s="2">
        <f t="shared" si="101"/>
        <v>0</v>
      </c>
      <c r="DD21" s="2">
        <f t="shared" si="102"/>
        <v>0</v>
      </c>
      <c r="DE21" s="2">
        <f t="shared" si="103"/>
        <v>0</v>
      </c>
      <c r="DF21" s="2">
        <f t="shared" si="104"/>
        <v>0</v>
      </c>
      <c r="DG21" s="2">
        <f t="shared" si="105"/>
        <v>0</v>
      </c>
      <c r="DH21" s="2">
        <f t="shared" si="106"/>
        <v>0</v>
      </c>
      <c r="DI21" s="2">
        <f t="shared" si="107"/>
        <v>0</v>
      </c>
      <c r="DJ21" s="2">
        <f t="shared" si="108"/>
        <v>0</v>
      </c>
    </row>
    <row r="22" ht="21" customHeight="1" spans="1:114">
      <c r="A22" s="585" t="str">
        <f>'DATA SHEET'!C27</f>
        <v/>
      </c>
      <c r="B22" s="586">
        <f>'DATA SHEET'!D27</f>
        <v>0</v>
      </c>
      <c r="C22" s="586" t="str">
        <f>'DATA SHEET'!E27</f>
        <v>,</v>
      </c>
      <c r="D22" s="586">
        <f>'DATA SHEET'!F27</f>
        <v>0</v>
      </c>
      <c r="E22" s="586">
        <f>'DATA SHEET'!G27</f>
        <v>0</v>
      </c>
      <c r="F22" s="583"/>
      <c r="G22" s="587" t="e">
        <f t="shared" si="3"/>
        <v>#DIV/0!</v>
      </c>
      <c r="H22" s="588" t="e">
        <f t="shared" si="4"/>
        <v>#DIV/0!</v>
      </c>
      <c r="I22" s="593" t="e">
        <f t="shared" si="5"/>
        <v>#DIV/0!</v>
      </c>
      <c r="J22" s="594" t="e">
        <f t="shared" si="6"/>
        <v>#DIV/0!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ht="21" customHeight="1" spans="1:114">
      <c r="A23" s="585" t="str">
        <f>'DATA SHEET'!C28</f>
        <v/>
      </c>
      <c r="B23" s="586">
        <f>'DATA SHEET'!D28</f>
        <v>0</v>
      </c>
      <c r="C23" s="586" t="str">
        <f>'DATA SHEET'!E28</f>
        <v>,</v>
      </c>
      <c r="D23" s="586">
        <f>'DATA SHEET'!F28</f>
        <v>0</v>
      </c>
      <c r="E23" s="586">
        <f>'DATA SHEET'!G28</f>
        <v>0</v>
      </c>
      <c r="F23" s="583"/>
      <c r="G23" s="587" t="e">
        <f t="shared" si="3"/>
        <v>#DIV/0!</v>
      </c>
      <c r="H23" s="588" t="e">
        <f t="shared" si="4"/>
        <v>#DIV/0!</v>
      </c>
      <c r="I23" s="593" t="e">
        <f t="shared" si="5"/>
        <v>#DIV/0!</v>
      </c>
      <c r="J23" s="594" t="e">
        <f t="shared" si="6"/>
        <v>#DIV/0!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ht="21" customHeight="1" spans="1:114">
      <c r="A24" s="585" t="str">
        <f>'DATA SHEET'!C29</f>
        <v/>
      </c>
      <c r="B24" s="586">
        <f>'DATA SHEET'!D29</f>
        <v>0</v>
      </c>
      <c r="C24" s="586" t="str">
        <f>'DATA SHEET'!E29</f>
        <v>,</v>
      </c>
      <c r="D24" s="586">
        <f>'DATA SHEET'!F29</f>
        <v>0</v>
      </c>
      <c r="E24" s="586">
        <f>'DATA SHEET'!G29</f>
        <v>0</v>
      </c>
      <c r="F24" s="583"/>
      <c r="G24" s="587" t="e">
        <f t="shared" si="3"/>
        <v>#DIV/0!</v>
      </c>
      <c r="H24" s="588" t="e">
        <f t="shared" si="4"/>
        <v>#DIV/0!</v>
      </c>
      <c r="I24" s="593" t="e">
        <f t="shared" si="5"/>
        <v>#DIV/0!</v>
      </c>
      <c r="J24" s="594" t="e">
        <f t="shared" si="6"/>
        <v>#DIV/0!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ht="21" customHeight="1" spans="1:114">
      <c r="A25" s="585" t="str">
        <f>'DATA SHEET'!C30</f>
        <v/>
      </c>
      <c r="B25" s="586">
        <f>'DATA SHEET'!D30</f>
        <v>0</v>
      </c>
      <c r="C25" s="586" t="str">
        <f>'DATA SHEET'!E30</f>
        <v>,</v>
      </c>
      <c r="D25" s="586">
        <f>'DATA SHEET'!F30</f>
        <v>0</v>
      </c>
      <c r="E25" s="586">
        <f>'DATA SHEET'!G30</f>
        <v>0</v>
      </c>
      <c r="F25" s="583"/>
      <c r="G25" s="587" t="e">
        <f t="shared" si="3"/>
        <v>#DIV/0!</v>
      </c>
      <c r="H25" s="588" t="e">
        <f t="shared" si="4"/>
        <v>#DIV/0!</v>
      </c>
      <c r="I25" s="593" t="e">
        <f t="shared" si="5"/>
        <v>#DIV/0!</v>
      </c>
      <c r="J25" s="594" t="e">
        <f t="shared" si="6"/>
        <v>#DIV/0!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ht="21" customHeight="1" spans="1:114">
      <c r="A26" s="585" t="str">
        <f>'DATA SHEET'!C31</f>
        <v/>
      </c>
      <c r="B26" s="586">
        <f>'DATA SHEET'!D31</f>
        <v>0</v>
      </c>
      <c r="C26" s="586" t="str">
        <f>'DATA SHEET'!E31</f>
        <v>,</v>
      </c>
      <c r="D26" s="586">
        <f>'DATA SHEET'!F31</f>
        <v>0</v>
      </c>
      <c r="E26" s="586">
        <f>'DATA SHEET'!G31</f>
        <v>0</v>
      </c>
      <c r="F26" s="583"/>
      <c r="G26" s="587" t="e">
        <f t="shared" si="3"/>
        <v>#DIV/0!</v>
      </c>
      <c r="H26" s="588" t="e">
        <f t="shared" si="4"/>
        <v>#DIV/0!</v>
      </c>
      <c r="I26" s="593" t="e">
        <f t="shared" si="5"/>
        <v>#DIV/0!</v>
      </c>
      <c r="J26" s="594" t="e">
        <f t="shared" si="6"/>
        <v>#DIV/0!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ht="21" customHeight="1" spans="1:114">
      <c r="A27" s="585" t="str">
        <f>'DATA SHEET'!C32</f>
        <v/>
      </c>
      <c r="B27" s="586">
        <f>'DATA SHEET'!D32</f>
        <v>0</v>
      </c>
      <c r="C27" s="586" t="str">
        <f>'DATA SHEET'!E32</f>
        <v>,</v>
      </c>
      <c r="D27" s="586">
        <f>'DATA SHEET'!F32</f>
        <v>0</v>
      </c>
      <c r="E27" s="586">
        <f>'DATA SHEET'!G32</f>
        <v>0</v>
      </c>
      <c r="F27" s="583"/>
      <c r="G27" s="587" t="e">
        <f t="shared" si="3"/>
        <v>#DIV/0!</v>
      </c>
      <c r="H27" s="588" t="e">
        <f t="shared" si="4"/>
        <v>#DIV/0!</v>
      </c>
      <c r="I27" s="593" t="e">
        <f t="shared" si="5"/>
        <v>#DIV/0!</v>
      </c>
      <c r="J27" s="594" t="e">
        <f t="shared" si="6"/>
        <v>#DIV/0!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ht="21" customHeight="1" spans="1:114">
      <c r="A28" s="585" t="str">
        <f>'DATA SHEET'!C33</f>
        <v/>
      </c>
      <c r="B28" s="586">
        <f>'DATA SHEET'!D33</f>
        <v>0</v>
      </c>
      <c r="C28" s="586" t="str">
        <f>'DATA SHEET'!E33</f>
        <v>,</v>
      </c>
      <c r="D28" s="586">
        <f>'DATA SHEET'!F33</f>
        <v>0</v>
      </c>
      <c r="E28" s="586">
        <f>'DATA SHEET'!G33</f>
        <v>0</v>
      </c>
      <c r="F28" s="583"/>
      <c r="G28" s="587" t="e">
        <f t="shared" si="3"/>
        <v>#DIV/0!</v>
      </c>
      <c r="H28" s="588" t="e">
        <f t="shared" si="4"/>
        <v>#DIV/0!</v>
      </c>
      <c r="I28" s="593" t="e">
        <f t="shared" si="5"/>
        <v>#DIV/0!</v>
      </c>
      <c r="J28" s="594" t="e">
        <f t="shared" si="6"/>
        <v>#DIV/0!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ht="21" customHeight="1" spans="1:114">
      <c r="A29" s="585" t="str">
        <f>'DATA SHEET'!C34</f>
        <v/>
      </c>
      <c r="B29" s="586">
        <f>'DATA SHEET'!D34</f>
        <v>0</v>
      </c>
      <c r="C29" s="586" t="str">
        <f>'DATA SHEET'!E34</f>
        <v>,</v>
      </c>
      <c r="D29" s="586">
        <f>'DATA SHEET'!F34</f>
        <v>0</v>
      </c>
      <c r="E29" s="586">
        <f>'DATA SHEET'!G34</f>
        <v>0</v>
      </c>
      <c r="F29" s="583"/>
      <c r="G29" s="587" t="e">
        <f t="shared" si="3"/>
        <v>#DIV/0!</v>
      </c>
      <c r="H29" s="588" t="e">
        <f t="shared" si="4"/>
        <v>#DIV/0!</v>
      </c>
      <c r="I29" s="593" t="e">
        <f t="shared" si="5"/>
        <v>#DIV/0!</v>
      </c>
      <c r="J29" s="594" t="e">
        <f t="shared" si="6"/>
        <v>#DIV/0!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ht="21" customHeight="1" spans="1:114">
      <c r="A30" s="585" t="str">
        <f>'DATA SHEET'!C35</f>
        <v/>
      </c>
      <c r="B30" s="586">
        <f>'DATA SHEET'!D35</f>
        <v>0</v>
      </c>
      <c r="C30" s="586" t="str">
        <f>'DATA SHEET'!E35</f>
        <v>,</v>
      </c>
      <c r="D30" s="586">
        <f>'DATA SHEET'!F35</f>
        <v>0</v>
      </c>
      <c r="E30" s="586">
        <f>'DATA SHEET'!G35</f>
        <v>0</v>
      </c>
      <c r="F30" s="583"/>
      <c r="G30" s="587" t="e">
        <f t="shared" si="3"/>
        <v>#DIV/0!</v>
      </c>
      <c r="H30" s="588" t="e">
        <f t="shared" si="4"/>
        <v>#DIV/0!</v>
      </c>
      <c r="I30" s="593" t="e">
        <f t="shared" si="5"/>
        <v>#DIV/0!</v>
      </c>
      <c r="J30" s="594" t="e">
        <f t="shared" si="6"/>
        <v>#DIV/0!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ht="21" customHeight="1" spans="1:114">
      <c r="A31" s="585" t="str">
        <f>'DATA SHEET'!C36</f>
        <v/>
      </c>
      <c r="B31" s="586">
        <f>'DATA SHEET'!D36</f>
        <v>0</v>
      </c>
      <c r="C31" s="586" t="str">
        <f>'DATA SHEET'!E36</f>
        <v>,</v>
      </c>
      <c r="D31" s="586">
        <f>'DATA SHEET'!F36</f>
        <v>0</v>
      </c>
      <c r="E31" s="586">
        <f>'DATA SHEET'!G36</f>
        <v>0</v>
      </c>
      <c r="F31" s="583"/>
      <c r="G31" s="587" t="e">
        <f t="shared" si="3"/>
        <v>#DIV/0!</v>
      </c>
      <c r="H31" s="588" t="e">
        <f t="shared" si="4"/>
        <v>#DIV/0!</v>
      </c>
      <c r="I31" s="593" t="e">
        <f t="shared" si="5"/>
        <v>#DIV/0!</v>
      </c>
      <c r="J31" s="594" t="e">
        <f t="shared" si="6"/>
        <v>#DIV/0!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ht="21" customHeight="1" spans="1:114">
      <c r="A32" s="585" t="str">
        <f>'DATA SHEET'!C37</f>
        <v/>
      </c>
      <c r="B32" s="586">
        <f>'DATA SHEET'!D37</f>
        <v>0</v>
      </c>
      <c r="C32" s="586" t="str">
        <f>'DATA SHEET'!E37</f>
        <v>,</v>
      </c>
      <c r="D32" s="586">
        <f>'DATA SHEET'!F37</f>
        <v>0</v>
      </c>
      <c r="E32" s="586">
        <f>'DATA SHEET'!G37</f>
        <v>0</v>
      </c>
      <c r="F32" s="583"/>
      <c r="G32" s="587" t="e">
        <f t="shared" si="3"/>
        <v>#DIV/0!</v>
      </c>
      <c r="H32" s="588" t="e">
        <f t="shared" si="4"/>
        <v>#DIV/0!</v>
      </c>
      <c r="I32" s="593" t="e">
        <f t="shared" si="5"/>
        <v>#DIV/0!</v>
      </c>
      <c r="J32" s="594" t="e">
        <f t="shared" si="6"/>
        <v>#DIV/0!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ht="21" customHeight="1" spans="1:114">
      <c r="A33" s="585" t="str">
        <f>'DATA SHEET'!C38</f>
        <v/>
      </c>
      <c r="B33" s="586">
        <f>'DATA SHEET'!D38</f>
        <v>0</v>
      </c>
      <c r="C33" s="586" t="str">
        <f>'DATA SHEET'!E38</f>
        <v>,</v>
      </c>
      <c r="D33" s="586">
        <f>'DATA SHEET'!F38</f>
        <v>0</v>
      </c>
      <c r="E33" s="586">
        <f>'DATA SHEET'!G38</f>
        <v>0</v>
      </c>
      <c r="F33" s="583"/>
      <c r="G33" s="587" t="e">
        <f t="shared" si="3"/>
        <v>#DIV/0!</v>
      </c>
      <c r="H33" s="588" t="e">
        <f t="shared" si="4"/>
        <v>#DIV/0!</v>
      </c>
      <c r="I33" s="593" t="e">
        <f t="shared" si="5"/>
        <v>#DIV/0!</v>
      </c>
      <c r="J33" s="594" t="e">
        <f t="shared" si="6"/>
        <v>#DIV/0!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ht="21" customHeight="1" spans="1:114">
      <c r="A34" s="585" t="str">
        <f>'DATA SHEET'!C39</f>
        <v/>
      </c>
      <c r="B34" s="586">
        <f>'DATA SHEET'!D39</f>
        <v>0</v>
      </c>
      <c r="C34" s="586" t="str">
        <f>'DATA SHEET'!E39</f>
        <v>,</v>
      </c>
      <c r="D34" s="586">
        <f>'DATA SHEET'!F39</f>
        <v>0</v>
      </c>
      <c r="E34" s="586">
        <f>'DATA SHEET'!G39</f>
        <v>0</v>
      </c>
      <c r="F34" s="583"/>
      <c r="G34" s="587" t="e">
        <f t="shared" si="3"/>
        <v>#DIV/0!</v>
      </c>
      <c r="H34" s="588" t="e">
        <f t="shared" si="4"/>
        <v>#DIV/0!</v>
      </c>
      <c r="I34" s="593" t="e">
        <f t="shared" si="5"/>
        <v>#DIV/0!</v>
      </c>
      <c r="J34" s="594" t="e">
        <f t="shared" si="6"/>
        <v>#DIV/0!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ht="21" customHeight="1" spans="1:114">
      <c r="A35" s="585" t="str">
        <f>'DATA SHEET'!C40</f>
        <v/>
      </c>
      <c r="B35" s="586">
        <f>'DATA SHEET'!D40</f>
        <v>0</v>
      </c>
      <c r="C35" s="586" t="str">
        <f>'DATA SHEET'!E40</f>
        <v>,</v>
      </c>
      <c r="D35" s="586">
        <f>'DATA SHEET'!F40</f>
        <v>0</v>
      </c>
      <c r="E35" s="586">
        <f>'DATA SHEET'!G40</f>
        <v>0</v>
      </c>
      <c r="F35" s="583"/>
      <c r="G35" s="587" t="e">
        <f t="shared" si="3"/>
        <v>#DIV/0!</v>
      </c>
      <c r="H35" s="588" t="e">
        <f t="shared" si="4"/>
        <v>#DIV/0!</v>
      </c>
      <c r="I35" s="593" t="e">
        <f t="shared" si="5"/>
        <v>#DIV/0!</v>
      </c>
      <c r="J35" s="594" t="e">
        <f t="shared" si="6"/>
        <v>#DIV/0!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ht="21" customHeight="1" spans="1:114">
      <c r="A36" s="585" t="str">
        <f>'DATA SHEET'!C41</f>
        <v/>
      </c>
      <c r="B36" s="586">
        <f>'DATA SHEET'!D41</f>
        <v>0</v>
      </c>
      <c r="C36" s="586" t="str">
        <f>'DATA SHEET'!E41</f>
        <v>,</v>
      </c>
      <c r="D36" s="586">
        <f>'DATA SHEET'!F41</f>
        <v>0</v>
      </c>
      <c r="E36" s="586">
        <f>'DATA SHEET'!G41</f>
        <v>0</v>
      </c>
      <c r="F36" s="583"/>
      <c r="G36" s="587" t="e">
        <f t="shared" si="3"/>
        <v>#DIV/0!</v>
      </c>
      <c r="H36" s="588" t="e">
        <f t="shared" si="4"/>
        <v>#DIV/0!</v>
      </c>
      <c r="I36" s="593" t="e">
        <f t="shared" si="5"/>
        <v>#DIV/0!</v>
      </c>
      <c r="J36" s="594" t="e">
        <f t="shared" si="6"/>
        <v>#DIV/0!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ht="21" customHeight="1" spans="1:114">
      <c r="A37" s="585" t="str">
        <f>'DATA SHEET'!C42</f>
        <v/>
      </c>
      <c r="B37" s="586">
        <f>'DATA SHEET'!D42</f>
        <v>0</v>
      </c>
      <c r="C37" s="586" t="str">
        <f>'DATA SHEET'!E42</f>
        <v>,</v>
      </c>
      <c r="D37" s="586">
        <f>'DATA SHEET'!F42</f>
        <v>0</v>
      </c>
      <c r="E37" s="586">
        <f>'DATA SHEET'!G42</f>
        <v>0</v>
      </c>
      <c r="F37" s="583"/>
      <c r="G37" s="587" t="e">
        <f t="shared" si="3"/>
        <v>#DIV/0!</v>
      </c>
      <c r="H37" s="588" t="e">
        <f t="shared" si="4"/>
        <v>#DIV/0!</v>
      </c>
      <c r="I37" s="593" t="e">
        <f t="shared" si="5"/>
        <v>#DIV/0!</v>
      </c>
      <c r="J37" s="594" t="e">
        <f t="shared" si="6"/>
        <v>#DIV/0!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ht="21" customHeight="1" spans="1:114">
      <c r="A38" s="585" t="str">
        <f>'DATA SHEET'!C43</f>
        <v/>
      </c>
      <c r="B38" s="586">
        <f>'DATA SHEET'!D43</f>
        <v>0</v>
      </c>
      <c r="C38" s="586" t="str">
        <f>'DATA SHEET'!E43</f>
        <v>,</v>
      </c>
      <c r="D38" s="586">
        <f>'DATA SHEET'!F43</f>
        <v>0</v>
      </c>
      <c r="E38" s="586">
        <f>'DATA SHEET'!G43</f>
        <v>0</v>
      </c>
      <c r="F38" s="583"/>
      <c r="G38" s="587" t="e">
        <f t="shared" si="3"/>
        <v>#DIV/0!</v>
      </c>
      <c r="H38" s="588" t="e">
        <f t="shared" si="4"/>
        <v>#DIV/0!</v>
      </c>
      <c r="I38" s="593" t="e">
        <f t="shared" si="5"/>
        <v>#DIV/0!</v>
      </c>
      <c r="J38" s="594" t="e">
        <f t="shared" si="6"/>
        <v>#DIV/0!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ht="21" customHeight="1" spans="1:114">
      <c r="A39" s="585" t="str">
        <f>'DATA SHEET'!C44</f>
        <v/>
      </c>
      <c r="B39" s="586">
        <f>'DATA SHEET'!D44</f>
        <v>0</v>
      </c>
      <c r="C39" s="586" t="str">
        <f>'DATA SHEET'!E44</f>
        <v>,</v>
      </c>
      <c r="D39" s="586">
        <f>'DATA SHEET'!F44</f>
        <v>0</v>
      </c>
      <c r="E39" s="586">
        <f>'DATA SHEET'!G44</f>
        <v>0</v>
      </c>
      <c r="F39" s="583"/>
      <c r="G39" s="587" t="e">
        <f t="shared" si="3"/>
        <v>#DIV/0!</v>
      </c>
      <c r="H39" s="588" t="e">
        <f t="shared" si="4"/>
        <v>#DIV/0!</v>
      </c>
      <c r="I39" s="593" t="e">
        <f t="shared" si="5"/>
        <v>#DIV/0!</v>
      </c>
      <c r="J39" s="594" t="e">
        <f t="shared" si="6"/>
        <v>#DIV/0!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ht="21" customHeight="1" spans="1:114">
      <c r="A40" s="585" t="str">
        <f>'DATA SHEET'!C45</f>
        <v/>
      </c>
      <c r="B40" s="586">
        <f>'DATA SHEET'!D45</f>
        <v>0</v>
      </c>
      <c r="C40" s="586" t="str">
        <f>'DATA SHEET'!E45</f>
        <v>,</v>
      </c>
      <c r="D40" s="586">
        <f>'DATA SHEET'!F45</f>
        <v>0</v>
      </c>
      <c r="E40" s="586">
        <f>'DATA SHEET'!G45</f>
        <v>0</v>
      </c>
      <c r="F40" s="583"/>
      <c r="G40" s="587" t="e">
        <f t="shared" si="3"/>
        <v>#DIV/0!</v>
      </c>
      <c r="H40" s="588" t="e">
        <f t="shared" si="4"/>
        <v>#DIV/0!</v>
      </c>
      <c r="I40" s="593" t="e">
        <f t="shared" si="5"/>
        <v>#DIV/0!</v>
      </c>
      <c r="J40" s="594" t="e">
        <f t="shared" si="6"/>
        <v>#DIV/0!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ht="21" customHeight="1" spans="1:114">
      <c r="A41" s="585" t="str">
        <f>'DATA SHEET'!C46</f>
        <v/>
      </c>
      <c r="B41" s="586">
        <f>'DATA SHEET'!D46</f>
        <v>0</v>
      </c>
      <c r="C41" s="586" t="str">
        <f>'DATA SHEET'!E46</f>
        <v>,</v>
      </c>
      <c r="D41" s="586">
        <f>'DATA SHEET'!F46</f>
        <v>0</v>
      </c>
      <c r="E41" s="586">
        <f>'DATA SHEET'!G46</f>
        <v>0</v>
      </c>
      <c r="F41" s="583"/>
      <c r="G41" s="587" t="e">
        <f t="shared" si="3"/>
        <v>#DIV/0!</v>
      </c>
      <c r="H41" s="588" t="e">
        <f t="shared" si="4"/>
        <v>#DIV/0!</v>
      </c>
      <c r="I41" s="593" t="e">
        <f t="shared" si="5"/>
        <v>#DIV/0!</v>
      </c>
      <c r="J41" s="594" t="e">
        <f t="shared" si="6"/>
        <v>#DIV/0!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ht="21" customHeight="1" spans="1:114">
      <c r="A42" s="585" t="str">
        <f>'DATA SHEET'!C47</f>
        <v/>
      </c>
      <c r="B42" s="586">
        <f>'DATA SHEET'!D47</f>
        <v>0</v>
      </c>
      <c r="C42" s="586" t="str">
        <f>'DATA SHEET'!E47</f>
        <v>,</v>
      </c>
      <c r="D42" s="586">
        <f>'DATA SHEET'!F47</f>
        <v>0</v>
      </c>
      <c r="E42" s="586">
        <f>'DATA SHEET'!G47</f>
        <v>0</v>
      </c>
      <c r="F42" s="583"/>
      <c r="G42" s="587" t="e">
        <f t="shared" si="3"/>
        <v>#DIV/0!</v>
      </c>
      <c r="H42" s="588" t="e">
        <f t="shared" si="4"/>
        <v>#DIV/0!</v>
      </c>
      <c r="I42" s="593" t="e">
        <f t="shared" si="5"/>
        <v>#DIV/0!</v>
      </c>
      <c r="J42" s="594" t="e">
        <f t="shared" si="6"/>
        <v>#DIV/0!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ht="21" customHeight="1" spans="1:114">
      <c r="A43" s="585" t="str">
        <f>'DATA SHEET'!C48</f>
        <v/>
      </c>
      <c r="B43" s="586">
        <f>'DATA SHEET'!D48</f>
        <v>0</v>
      </c>
      <c r="C43" s="586" t="str">
        <f>'DATA SHEET'!E48</f>
        <v>,</v>
      </c>
      <c r="D43" s="586">
        <f>'DATA SHEET'!F48</f>
        <v>0</v>
      </c>
      <c r="E43" s="586">
        <f>'DATA SHEET'!G48</f>
        <v>0</v>
      </c>
      <c r="F43" s="583"/>
      <c r="G43" s="587" t="e">
        <f t="shared" si="3"/>
        <v>#DIV/0!</v>
      </c>
      <c r="H43" s="588" t="e">
        <f t="shared" si="4"/>
        <v>#DIV/0!</v>
      </c>
      <c r="I43" s="593" t="e">
        <f t="shared" si="5"/>
        <v>#DIV/0!</v>
      </c>
      <c r="J43" s="594" t="e">
        <f t="shared" si="6"/>
        <v>#DIV/0!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ht="21" customHeight="1" spans="1:114">
      <c r="A44" s="585" t="str">
        <f>'DATA SHEET'!C49</f>
        <v/>
      </c>
      <c r="B44" s="586">
        <f>'DATA SHEET'!D49</f>
        <v>0</v>
      </c>
      <c r="C44" s="586" t="str">
        <f>'DATA SHEET'!E49</f>
        <v>,</v>
      </c>
      <c r="D44" s="586">
        <f>'DATA SHEET'!F49</f>
        <v>0</v>
      </c>
      <c r="E44" s="586">
        <f>'DATA SHEET'!G49</f>
        <v>0</v>
      </c>
      <c r="F44" s="583"/>
      <c r="G44" s="587" t="e">
        <f t="shared" si="3"/>
        <v>#DIV/0!</v>
      </c>
      <c r="H44" s="588" t="e">
        <f t="shared" si="4"/>
        <v>#DIV/0!</v>
      </c>
      <c r="I44" s="593" t="e">
        <f t="shared" si="5"/>
        <v>#DIV/0!</v>
      </c>
      <c r="J44" s="594" t="e">
        <f t="shared" si="6"/>
        <v>#DIV/0!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ht="21" customHeight="1" spans="1:114">
      <c r="A45" s="585" t="str">
        <f>'DATA SHEET'!C50</f>
        <v/>
      </c>
      <c r="B45" s="586">
        <f>'DATA SHEET'!D50</f>
        <v>0</v>
      </c>
      <c r="C45" s="586" t="str">
        <f>'DATA SHEET'!E50</f>
        <v>,</v>
      </c>
      <c r="D45" s="586">
        <f>'DATA SHEET'!F50</f>
        <v>0</v>
      </c>
      <c r="E45" s="586">
        <f>'DATA SHEET'!G50</f>
        <v>0</v>
      </c>
      <c r="F45" s="583"/>
      <c r="G45" s="587" t="e">
        <f t="shared" si="3"/>
        <v>#DIV/0!</v>
      </c>
      <c r="H45" s="588" t="e">
        <f t="shared" si="4"/>
        <v>#DIV/0!</v>
      </c>
      <c r="I45" s="593" t="e">
        <f t="shared" si="5"/>
        <v>#DIV/0!</v>
      </c>
      <c r="J45" s="594" t="e">
        <f t="shared" si="6"/>
        <v>#DIV/0!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ht="21" customHeight="1" spans="1:114">
      <c r="A46" s="585" t="str">
        <f>'DATA SHEET'!C51</f>
        <v/>
      </c>
      <c r="B46" s="586">
        <f>'DATA SHEET'!D51</f>
        <v>0</v>
      </c>
      <c r="C46" s="586" t="str">
        <f>'DATA SHEET'!E51</f>
        <v>,</v>
      </c>
      <c r="D46" s="586">
        <f>'DATA SHEET'!F51</f>
        <v>0</v>
      </c>
      <c r="E46" s="586">
        <f>'DATA SHEET'!G51</f>
        <v>0</v>
      </c>
      <c r="F46" s="583"/>
      <c r="G46" s="587" t="e">
        <f t="shared" si="3"/>
        <v>#DIV/0!</v>
      </c>
      <c r="H46" s="588" t="e">
        <f t="shared" si="4"/>
        <v>#DIV/0!</v>
      </c>
      <c r="I46" s="593" t="e">
        <f t="shared" si="5"/>
        <v>#DIV/0!</v>
      </c>
      <c r="J46" s="594" t="e">
        <f t="shared" si="6"/>
        <v>#DIV/0!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ht="21" customHeight="1" spans="1:114">
      <c r="A47" s="585" t="str">
        <f>'DATA SHEET'!C52</f>
        <v/>
      </c>
      <c r="B47" s="586">
        <f>'DATA SHEET'!D52</f>
        <v>0</v>
      </c>
      <c r="C47" s="586" t="str">
        <f>'DATA SHEET'!E52</f>
        <v>,</v>
      </c>
      <c r="D47" s="586">
        <f>'DATA SHEET'!F52</f>
        <v>0</v>
      </c>
      <c r="E47" s="586">
        <f>'DATA SHEET'!G52</f>
        <v>0</v>
      </c>
      <c r="F47" s="583"/>
      <c r="G47" s="587" t="e">
        <f t="shared" si="3"/>
        <v>#DIV/0!</v>
      </c>
      <c r="H47" s="588" t="e">
        <f t="shared" si="4"/>
        <v>#DIV/0!</v>
      </c>
      <c r="I47" s="593" t="e">
        <f t="shared" si="5"/>
        <v>#DIV/0!</v>
      </c>
      <c r="J47" s="594" t="e">
        <f t="shared" si="6"/>
        <v>#DIV/0!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ht="21" customHeight="1" spans="1:114">
      <c r="A48" s="585" t="str">
        <f>'DATA SHEET'!C53</f>
        <v/>
      </c>
      <c r="B48" s="586">
        <f>'DATA SHEET'!D53</f>
        <v>0</v>
      </c>
      <c r="C48" s="586" t="str">
        <f>'DATA SHEET'!E53</f>
        <v>,</v>
      </c>
      <c r="D48" s="586">
        <f>'DATA SHEET'!F53</f>
        <v>0</v>
      </c>
      <c r="E48" s="586">
        <f>'DATA SHEET'!G53</f>
        <v>0</v>
      </c>
      <c r="F48" s="583"/>
      <c r="G48" s="587" t="e">
        <f t="shared" si="3"/>
        <v>#DIV/0!</v>
      </c>
      <c r="H48" s="588" t="e">
        <f t="shared" si="4"/>
        <v>#DIV/0!</v>
      </c>
      <c r="I48" s="593" t="e">
        <f t="shared" si="5"/>
        <v>#DIV/0!</v>
      </c>
      <c r="J48" s="594" t="e">
        <f t="shared" si="6"/>
        <v>#DIV/0!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ht="21" customHeight="1" spans="1:114">
      <c r="A49" s="585" t="str">
        <f>'DATA SHEET'!C54</f>
        <v/>
      </c>
      <c r="B49" s="586">
        <f>'DATA SHEET'!D54</f>
        <v>0</v>
      </c>
      <c r="C49" s="586" t="str">
        <f>'DATA SHEET'!E54</f>
        <v>,</v>
      </c>
      <c r="D49" s="586">
        <f>'DATA SHEET'!F54</f>
        <v>0</v>
      </c>
      <c r="E49" s="586">
        <f>'DATA SHEET'!G54</f>
        <v>0</v>
      </c>
      <c r="F49" s="583"/>
      <c r="G49" s="587" t="e">
        <f t="shared" si="3"/>
        <v>#DIV/0!</v>
      </c>
      <c r="H49" s="588" t="e">
        <f t="shared" si="4"/>
        <v>#DIV/0!</v>
      </c>
      <c r="I49" s="593" t="e">
        <f t="shared" si="5"/>
        <v>#DIV/0!</v>
      </c>
      <c r="J49" s="594" t="e">
        <f t="shared" si="6"/>
        <v>#DIV/0!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ht="21" customHeight="1" spans="1:114">
      <c r="A50" s="585" t="str">
        <f>'DATA SHEET'!C55</f>
        <v/>
      </c>
      <c r="B50" s="586">
        <f>'DATA SHEET'!D55</f>
        <v>0</v>
      </c>
      <c r="C50" s="586" t="str">
        <f>'DATA SHEET'!E55</f>
        <v>,</v>
      </c>
      <c r="D50" s="586">
        <f>'DATA SHEET'!F55</f>
        <v>0</v>
      </c>
      <c r="E50" s="586">
        <f>'DATA SHEET'!G55</f>
        <v>0</v>
      </c>
      <c r="F50" s="583"/>
      <c r="G50" s="587" t="e">
        <f t="shared" si="3"/>
        <v>#DIV/0!</v>
      </c>
      <c r="H50" s="588" t="e">
        <f t="shared" si="4"/>
        <v>#DIV/0!</v>
      </c>
      <c r="I50" s="593" t="e">
        <f t="shared" si="5"/>
        <v>#DIV/0!</v>
      </c>
      <c r="J50" s="594" t="e">
        <f t="shared" si="6"/>
        <v>#DIV/0!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ht="21" customHeight="1" spans="1:114">
      <c r="A51" s="585" t="str">
        <f>'DATA SHEET'!C56</f>
        <v/>
      </c>
      <c r="B51" s="586">
        <f>'DATA SHEET'!D56</f>
        <v>0</v>
      </c>
      <c r="C51" s="586" t="str">
        <f>'DATA SHEET'!E56</f>
        <v>,</v>
      </c>
      <c r="D51" s="586">
        <f>'DATA SHEET'!F56</f>
        <v>0</v>
      </c>
      <c r="E51" s="586">
        <f>'DATA SHEET'!G56</f>
        <v>0</v>
      </c>
      <c r="F51" s="583"/>
      <c r="G51" s="587" t="e">
        <f t="shared" si="3"/>
        <v>#DIV/0!</v>
      </c>
      <c r="H51" s="588" t="e">
        <f t="shared" si="4"/>
        <v>#DIV/0!</v>
      </c>
      <c r="I51" s="593" t="e">
        <f t="shared" si="5"/>
        <v>#DIV/0!</v>
      </c>
      <c r="J51" s="594" t="e">
        <f t="shared" si="6"/>
        <v>#DIV/0!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ht="21" customHeight="1" spans="1:114">
      <c r="A52" s="585" t="str">
        <f>'DATA SHEET'!C57</f>
        <v/>
      </c>
      <c r="B52" s="586">
        <f>'DATA SHEET'!D57</f>
        <v>0</v>
      </c>
      <c r="C52" s="586" t="str">
        <f>'DATA SHEET'!E57</f>
        <v>,</v>
      </c>
      <c r="D52" s="586">
        <f>'DATA SHEET'!F57</f>
        <v>0</v>
      </c>
      <c r="E52" s="586">
        <f>'DATA SHEET'!G57</f>
        <v>0</v>
      </c>
      <c r="F52" s="583"/>
      <c r="G52" s="587" t="e">
        <f t="shared" si="3"/>
        <v>#DIV/0!</v>
      </c>
      <c r="H52" s="588" t="e">
        <f t="shared" si="4"/>
        <v>#DIV/0!</v>
      </c>
      <c r="I52" s="593" t="e">
        <f t="shared" si="5"/>
        <v>#DIV/0!</v>
      </c>
      <c r="J52" s="594" t="e">
        <f t="shared" si="6"/>
        <v>#DIV/0!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ht="21" customHeight="1" spans="1:114">
      <c r="A53" s="585" t="str">
        <f>'DATA SHEET'!C58</f>
        <v/>
      </c>
      <c r="B53" s="586">
        <f>'DATA SHEET'!D58</f>
        <v>0</v>
      </c>
      <c r="C53" s="586" t="str">
        <f>'DATA SHEET'!E58</f>
        <v>,</v>
      </c>
      <c r="D53" s="586">
        <f>'DATA SHEET'!F58</f>
        <v>0</v>
      </c>
      <c r="E53" s="586">
        <f>'DATA SHEET'!G58</f>
        <v>0</v>
      </c>
      <c r="F53" s="583"/>
      <c r="G53" s="587" t="e">
        <f t="shared" si="3"/>
        <v>#DIV/0!</v>
      </c>
      <c r="H53" s="588" t="e">
        <f t="shared" si="4"/>
        <v>#DIV/0!</v>
      </c>
      <c r="I53" s="593" t="e">
        <f t="shared" si="5"/>
        <v>#DIV/0!</v>
      </c>
      <c r="J53" s="594" t="e">
        <f t="shared" si="6"/>
        <v>#DIV/0!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ht="21" customHeight="1" spans="1:114">
      <c r="A54" s="585" t="str">
        <f>'DATA SHEET'!C59</f>
        <v/>
      </c>
      <c r="B54" s="586">
        <f>'DATA SHEET'!D59</f>
        <v>0</v>
      </c>
      <c r="C54" s="586" t="str">
        <f>'DATA SHEET'!E59</f>
        <v>,</v>
      </c>
      <c r="D54" s="586">
        <f>'DATA SHEET'!F59</f>
        <v>0</v>
      </c>
      <c r="E54" s="586">
        <f>'DATA SHEET'!G59</f>
        <v>0</v>
      </c>
      <c r="F54" s="583"/>
      <c r="G54" s="587" t="e">
        <f t="shared" si="3"/>
        <v>#DIV/0!</v>
      </c>
      <c r="H54" s="588" t="e">
        <f t="shared" si="4"/>
        <v>#DIV/0!</v>
      </c>
      <c r="I54" s="593" t="e">
        <f t="shared" si="5"/>
        <v>#DIV/0!</v>
      </c>
      <c r="J54" s="594" t="e">
        <f t="shared" si="6"/>
        <v>#DIV/0!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ht="21" customHeight="1" spans="1:114">
      <c r="A55" s="585" t="str">
        <f>'DATA SHEET'!C60</f>
        <v/>
      </c>
      <c r="B55" s="586">
        <f>'DATA SHEET'!D60</f>
        <v>0</v>
      </c>
      <c r="C55" s="586" t="str">
        <f>'DATA SHEET'!E60</f>
        <v>,</v>
      </c>
      <c r="D55" s="586">
        <f>'DATA SHEET'!F60</f>
        <v>0</v>
      </c>
      <c r="E55" s="586">
        <f>'DATA SHEET'!G60</f>
        <v>0</v>
      </c>
      <c r="F55" s="583"/>
      <c r="G55" s="587" t="e">
        <f t="shared" si="3"/>
        <v>#DIV/0!</v>
      </c>
      <c r="H55" s="588" t="e">
        <f t="shared" si="4"/>
        <v>#DIV/0!</v>
      </c>
      <c r="I55" s="593" t="e">
        <f t="shared" si="5"/>
        <v>#DIV/0!</v>
      </c>
      <c r="J55" s="594" t="e">
        <f t="shared" si="6"/>
        <v>#DIV/0!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ht="21" customHeight="1" spans="1:114">
      <c r="A56" s="585" t="str">
        <f>'DATA SHEET'!C61</f>
        <v/>
      </c>
      <c r="B56" s="586">
        <f>'DATA SHEET'!D61</f>
        <v>0</v>
      </c>
      <c r="C56" s="586" t="str">
        <f>'DATA SHEET'!E61</f>
        <v>,</v>
      </c>
      <c r="D56" s="586">
        <f>'DATA SHEET'!F61</f>
        <v>0</v>
      </c>
      <c r="E56" s="586">
        <f>'DATA SHEET'!G61</f>
        <v>0</v>
      </c>
      <c r="F56" s="583"/>
      <c r="G56" s="587" t="e">
        <f t="shared" si="3"/>
        <v>#DIV/0!</v>
      </c>
      <c r="H56" s="588" t="e">
        <f t="shared" si="4"/>
        <v>#DIV/0!</v>
      </c>
      <c r="I56" s="593" t="e">
        <f t="shared" si="5"/>
        <v>#DIV/0!</v>
      </c>
      <c r="J56" s="594" t="e">
        <f t="shared" si="6"/>
        <v>#DIV/0!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ht="21" customHeight="1" spans="1:114">
      <c r="A57" s="585" t="str">
        <f>'DATA SHEET'!C62</f>
        <v/>
      </c>
      <c r="B57" s="586">
        <f>'DATA SHEET'!D62</f>
        <v>0</v>
      </c>
      <c r="C57" s="586" t="str">
        <f>'DATA SHEET'!E62</f>
        <v>,</v>
      </c>
      <c r="D57" s="586">
        <f>'DATA SHEET'!F62</f>
        <v>0</v>
      </c>
      <c r="E57" s="586">
        <f>'DATA SHEET'!G62</f>
        <v>0</v>
      </c>
      <c r="F57" s="583"/>
      <c r="G57" s="587" t="e">
        <f t="shared" si="3"/>
        <v>#DIV/0!</v>
      </c>
      <c r="H57" s="588" t="e">
        <f t="shared" si="4"/>
        <v>#DIV/0!</v>
      </c>
      <c r="I57" s="593" t="e">
        <f t="shared" si="5"/>
        <v>#DIV/0!</v>
      </c>
      <c r="J57" s="594" t="e">
        <f t="shared" si="6"/>
        <v>#DIV/0!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ht="21" customHeight="1" spans="1:114">
      <c r="A58" s="585" t="str">
        <f>'DATA SHEET'!C63</f>
        <v/>
      </c>
      <c r="B58" s="586">
        <f>'DATA SHEET'!D63</f>
        <v>0</v>
      </c>
      <c r="C58" s="586" t="str">
        <f>'DATA SHEET'!E63</f>
        <v>,</v>
      </c>
      <c r="D58" s="586">
        <f>'DATA SHEET'!F63</f>
        <v>0</v>
      </c>
      <c r="E58" s="586">
        <f>'DATA SHEET'!G63</f>
        <v>0</v>
      </c>
      <c r="F58" s="583"/>
      <c r="G58" s="587" t="e">
        <f t="shared" si="3"/>
        <v>#DIV/0!</v>
      </c>
      <c r="H58" s="588" t="e">
        <f t="shared" si="4"/>
        <v>#DIV/0!</v>
      </c>
      <c r="I58" s="593" t="e">
        <f t="shared" si="5"/>
        <v>#DIV/0!</v>
      </c>
      <c r="J58" s="594" t="e">
        <f t="shared" si="6"/>
        <v>#DIV/0!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ht="21" customHeight="1" spans="1:114">
      <c r="A59" s="585" t="str">
        <f>'DATA SHEET'!C64</f>
        <v/>
      </c>
      <c r="B59" s="586">
        <f>'DATA SHEET'!D64</f>
        <v>0</v>
      </c>
      <c r="C59" s="586" t="str">
        <f>'DATA SHEET'!E64</f>
        <v>,</v>
      </c>
      <c r="D59" s="586">
        <f>'DATA SHEET'!F64</f>
        <v>0</v>
      </c>
      <c r="E59" s="586">
        <f>'DATA SHEET'!G64</f>
        <v>0</v>
      </c>
      <c r="F59" s="583"/>
      <c r="G59" s="587" t="e">
        <f t="shared" si="3"/>
        <v>#DIV/0!</v>
      </c>
      <c r="H59" s="588" t="e">
        <f t="shared" si="4"/>
        <v>#DIV/0!</v>
      </c>
      <c r="I59" s="593" t="e">
        <f t="shared" si="5"/>
        <v>#DIV/0!</v>
      </c>
      <c r="J59" s="594" t="e">
        <f t="shared" si="6"/>
        <v>#DIV/0!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ht="21" customHeight="1" spans="1:114">
      <c r="A60" s="585" t="str">
        <f>'DATA SHEET'!C75</f>
        <v/>
      </c>
      <c r="B60" s="586">
        <f>'DATA SHEET'!D75</f>
        <v>0</v>
      </c>
      <c r="C60" s="586" t="e">
        <f>'DATA SHEET'!#REF!</f>
        <v>#REF!</v>
      </c>
      <c r="D60" s="586">
        <f>'DATA SHEET'!F75</f>
        <v>0</v>
      </c>
      <c r="E60" s="586">
        <f>'DATA SHEET'!G75</f>
        <v>0</v>
      </c>
      <c r="F60" s="583"/>
      <c r="G60" s="587" t="e">
        <f t="shared" si="3"/>
        <v>#DIV/0!</v>
      </c>
      <c r="H60" s="588" t="e">
        <f t="shared" si="4"/>
        <v>#DIV/0!</v>
      </c>
      <c r="I60" s="593" t="e">
        <f t="shared" si="5"/>
        <v>#DIV/0!</v>
      </c>
      <c r="J60" s="594" t="e">
        <f t="shared" si="6"/>
        <v>#DIV/0!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ht="21" customHeight="1" spans="1:114">
      <c r="A61" s="585" t="str">
        <f>'DATA SHEET'!C76</f>
        <v/>
      </c>
      <c r="B61" s="586">
        <f>'DATA SHEET'!D76</f>
        <v>0</v>
      </c>
      <c r="C61" s="586" t="e">
        <f>'DATA SHEET'!#REF!</f>
        <v>#REF!</v>
      </c>
      <c r="D61" s="586">
        <f>'DATA SHEET'!F76</f>
        <v>0</v>
      </c>
      <c r="E61" s="586">
        <f>'DATA SHEET'!G76</f>
        <v>0</v>
      </c>
      <c r="F61" s="583"/>
      <c r="G61" s="587" t="e">
        <f t="shared" si="3"/>
        <v>#DIV/0!</v>
      </c>
      <c r="H61" s="588" t="e">
        <f t="shared" si="4"/>
        <v>#DIV/0!</v>
      </c>
      <c r="I61" s="593" t="e">
        <f t="shared" si="5"/>
        <v>#DIV/0!</v>
      </c>
      <c r="J61" s="594" t="e">
        <f t="shared" si="6"/>
        <v>#DIV/0!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ht="21" customHeight="1" spans="1:114">
      <c r="A62" s="585" t="e">
        <f>'DATA SHEET'!#REF!</f>
        <v>#REF!</v>
      </c>
      <c r="B62" s="586" t="e">
        <f>'DATA SHEET'!#REF!</f>
        <v>#REF!</v>
      </c>
      <c r="C62" s="586" t="e">
        <f>'DATA SHEET'!#REF!</f>
        <v>#REF!</v>
      </c>
      <c r="D62" s="586" t="e">
        <f>'DATA SHEET'!#REF!</f>
        <v>#REF!</v>
      </c>
      <c r="E62" s="586" t="e">
        <f>'DATA SHEET'!#REF!</f>
        <v>#REF!</v>
      </c>
      <c r="F62" s="583"/>
      <c r="G62" s="587" t="e">
        <f t="shared" si="3"/>
        <v>#DIV/0!</v>
      </c>
      <c r="H62" s="588" t="e">
        <f t="shared" si="4"/>
        <v>#DIV/0!</v>
      </c>
      <c r="I62" s="593" t="e">
        <f t="shared" si="5"/>
        <v>#DIV/0!</v>
      </c>
      <c r="J62" s="594" t="e">
        <f t="shared" si="6"/>
        <v>#DIV/0!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ht="21" customHeight="1" spans="1:114">
      <c r="A63" s="585" t="e">
        <f>'DATA SHEET'!#REF!</f>
        <v>#REF!</v>
      </c>
      <c r="B63" s="586" t="e">
        <f>'DATA SHEET'!#REF!</f>
        <v>#REF!</v>
      </c>
      <c r="C63" s="586" t="e">
        <f>'DATA SHEET'!#REF!</f>
        <v>#REF!</v>
      </c>
      <c r="D63" s="586" t="e">
        <f>'DATA SHEET'!#REF!</f>
        <v>#REF!</v>
      </c>
      <c r="E63" s="586" t="e">
        <f>'DATA SHEET'!#REF!</f>
        <v>#REF!</v>
      </c>
      <c r="F63" s="583"/>
      <c r="G63" s="587" t="e">
        <f t="shared" si="3"/>
        <v>#DIV/0!</v>
      </c>
      <c r="H63" s="588" t="e">
        <f t="shared" si="4"/>
        <v>#DIV/0!</v>
      </c>
      <c r="I63" s="593" t="e">
        <f t="shared" si="5"/>
        <v>#DIV/0!</v>
      </c>
      <c r="J63" s="594" t="e">
        <f t="shared" si="6"/>
        <v>#DIV/0!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ht="21" customHeight="1" spans="1:114">
      <c r="A64" s="585" t="e">
        <f>'DATA SHEET'!#REF!</f>
        <v>#REF!</v>
      </c>
      <c r="B64" s="586" t="e">
        <f>'DATA SHEET'!#REF!</f>
        <v>#REF!</v>
      </c>
      <c r="C64" s="586" t="e">
        <f>'DATA SHEET'!#REF!</f>
        <v>#REF!</v>
      </c>
      <c r="D64" s="586" t="e">
        <f>'DATA SHEET'!#REF!</f>
        <v>#REF!</v>
      </c>
      <c r="E64" s="586" t="e">
        <f>'DATA SHEET'!#REF!</f>
        <v>#REF!</v>
      </c>
      <c r="F64" s="583"/>
      <c r="G64" s="587" t="e">
        <f t="shared" si="3"/>
        <v>#DIV/0!</v>
      </c>
      <c r="H64" s="588" t="e">
        <f t="shared" si="4"/>
        <v>#DIV/0!</v>
      </c>
      <c r="I64" s="593" t="e">
        <f t="shared" si="5"/>
        <v>#DIV/0!</v>
      </c>
      <c r="J64" s="594" t="e">
        <f t="shared" si="6"/>
        <v>#DIV/0!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ht="21" customHeight="1" spans="1:114">
      <c r="A65" s="585" t="e">
        <f>'DATA SHEET'!#REF!</f>
        <v>#REF!</v>
      </c>
      <c r="B65" s="586" t="e">
        <f>'DATA SHEET'!#REF!</f>
        <v>#REF!</v>
      </c>
      <c r="C65" s="586" t="e">
        <f>'DATA SHEET'!#REF!</f>
        <v>#REF!</v>
      </c>
      <c r="D65" s="586" t="e">
        <f>'DATA SHEET'!#REF!</f>
        <v>#REF!</v>
      </c>
      <c r="E65" s="586" t="e">
        <f>'DATA SHEET'!#REF!</f>
        <v>#REF!</v>
      </c>
      <c r="F65" s="583"/>
      <c r="G65" s="587" t="e">
        <f t="shared" si="3"/>
        <v>#DIV/0!</v>
      </c>
      <c r="H65" s="588" t="e">
        <f t="shared" si="4"/>
        <v>#DIV/0!</v>
      </c>
      <c r="I65" s="593" t="e">
        <f t="shared" si="5"/>
        <v>#DIV/0!</v>
      </c>
      <c r="J65" s="594" t="e">
        <f t="shared" si="6"/>
        <v>#DIV/0!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ht="21" customHeight="1" spans="1:114">
      <c r="A66" s="585" t="e">
        <f>'DATA SHEET'!#REF!</f>
        <v>#REF!</v>
      </c>
      <c r="B66" s="586" t="e">
        <f>'DATA SHEET'!#REF!</f>
        <v>#REF!</v>
      </c>
      <c r="C66" s="586" t="e">
        <f>'DATA SHEET'!#REF!</f>
        <v>#REF!</v>
      </c>
      <c r="D66" s="586" t="e">
        <f>'DATA SHEET'!#REF!</f>
        <v>#REF!</v>
      </c>
      <c r="E66" s="586" t="e">
        <f>'DATA SHEET'!#REF!</f>
        <v>#REF!</v>
      </c>
      <c r="F66" s="583"/>
      <c r="G66" s="587" t="e">
        <f t="shared" si="3"/>
        <v>#DIV/0!</v>
      </c>
      <c r="H66" s="588" t="e">
        <f t="shared" si="4"/>
        <v>#DIV/0!</v>
      </c>
      <c r="I66" s="593" t="e">
        <f t="shared" si="5"/>
        <v>#DIV/0!</v>
      </c>
      <c r="J66" s="594" t="e">
        <f t="shared" si="6"/>
        <v>#DIV/0!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ht="21" customHeight="1" spans="1:114">
      <c r="A67" s="585" t="e">
        <f>'DATA SHEET'!#REF!</f>
        <v>#REF!</v>
      </c>
      <c r="B67" s="586" t="e">
        <f>'DATA SHEET'!#REF!</f>
        <v>#REF!</v>
      </c>
      <c r="C67" s="586" t="e">
        <f>'DATA SHEET'!#REF!</f>
        <v>#REF!</v>
      </c>
      <c r="D67" s="586" t="e">
        <f>'DATA SHEET'!#REF!</f>
        <v>#REF!</v>
      </c>
      <c r="E67" s="586" t="e">
        <f>'DATA SHEET'!#REF!</f>
        <v>#REF!</v>
      </c>
      <c r="F67" s="583"/>
      <c r="G67" s="587" t="e">
        <f t="shared" si="3"/>
        <v>#DIV/0!</v>
      </c>
      <c r="H67" s="588" t="e">
        <f t="shared" si="4"/>
        <v>#DIV/0!</v>
      </c>
      <c r="I67" s="593" t="e">
        <f t="shared" si="5"/>
        <v>#DIV/0!</v>
      </c>
      <c r="J67" s="594" t="e">
        <f t="shared" si="6"/>
        <v>#DIV/0!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ht="21" customHeight="1" spans="1:114">
      <c r="A68" s="585" t="e">
        <f>'DATA SHEET'!#REF!</f>
        <v>#REF!</v>
      </c>
      <c r="B68" s="586" t="e">
        <f>'DATA SHEET'!#REF!</f>
        <v>#REF!</v>
      </c>
      <c r="C68" s="586" t="e">
        <f>'DATA SHEET'!#REF!</f>
        <v>#REF!</v>
      </c>
      <c r="D68" s="586" t="e">
        <f>'DATA SHEET'!#REF!</f>
        <v>#REF!</v>
      </c>
      <c r="E68" s="586" t="e">
        <f>'DATA SHEET'!#REF!</f>
        <v>#REF!</v>
      </c>
      <c r="F68" s="583"/>
      <c r="G68" s="587" t="e">
        <f t="shared" si="3"/>
        <v>#DIV/0!</v>
      </c>
      <c r="H68" s="588" t="e">
        <f t="shared" si="4"/>
        <v>#DIV/0!</v>
      </c>
      <c r="I68" s="593" t="e">
        <f t="shared" si="5"/>
        <v>#DIV/0!</v>
      </c>
      <c r="J68" s="594" t="e">
        <f t="shared" si="6"/>
        <v>#DIV/0!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ht="21" customHeight="1" spans="1:114">
      <c r="A69" s="585" t="e">
        <f>'DATA SHEET'!#REF!</f>
        <v>#REF!</v>
      </c>
      <c r="B69" s="586" t="e">
        <f>'DATA SHEET'!#REF!</f>
        <v>#REF!</v>
      </c>
      <c r="C69" s="586" t="e">
        <f>'DATA SHEET'!#REF!</f>
        <v>#REF!</v>
      </c>
      <c r="D69" s="586" t="e">
        <f>'DATA SHEET'!#REF!</f>
        <v>#REF!</v>
      </c>
      <c r="E69" s="586" t="e">
        <f>'DATA SHEET'!#REF!</f>
        <v>#REF!</v>
      </c>
      <c r="F69" s="583"/>
      <c r="G69" s="587" t="e">
        <f t="shared" si="3"/>
        <v>#DIV/0!</v>
      </c>
      <c r="H69" s="588" t="e">
        <f t="shared" si="4"/>
        <v>#DIV/0!</v>
      </c>
      <c r="I69" s="593" t="e">
        <f t="shared" si="5"/>
        <v>#DIV/0!</v>
      </c>
      <c r="J69" s="594" t="e">
        <f t="shared" si="6"/>
        <v>#DIV/0!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ht="21" customHeight="1" spans="1:114">
      <c r="A70" s="585" t="e">
        <f>'DATA SHEET'!#REF!</f>
        <v>#REF!</v>
      </c>
      <c r="B70" s="586" t="e">
        <f>'DATA SHEET'!#REF!</f>
        <v>#REF!</v>
      </c>
      <c r="C70" s="586" t="e">
        <f>'DATA SHEET'!#REF!</f>
        <v>#REF!</v>
      </c>
      <c r="D70" s="586" t="e">
        <f>'DATA SHEET'!#REF!</f>
        <v>#REF!</v>
      </c>
      <c r="E70" s="586" t="e">
        <f>'DATA SHEET'!#REF!</f>
        <v>#REF!</v>
      </c>
      <c r="F70" s="583"/>
      <c r="G70" s="587" t="e">
        <f t="shared" si="3"/>
        <v>#DIV/0!</v>
      </c>
      <c r="H70" s="588" t="e">
        <f t="shared" si="4"/>
        <v>#DIV/0!</v>
      </c>
      <c r="I70" s="593" t="e">
        <f t="shared" si="5"/>
        <v>#DIV/0!</v>
      </c>
      <c r="J70" s="594" t="e">
        <f t="shared" si="6"/>
        <v>#DIV/0!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ht="21" customHeight="1" spans="1:114">
      <c r="A71" s="585" t="e">
        <f>'DATA SHEET'!#REF!</f>
        <v>#REF!</v>
      </c>
      <c r="B71" s="586" t="e">
        <f>'DATA SHEET'!#REF!</f>
        <v>#REF!</v>
      </c>
      <c r="C71" s="586" t="e">
        <f>'DATA SHEET'!#REF!</f>
        <v>#REF!</v>
      </c>
      <c r="D71" s="586" t="e">
        <f>'DATA SHEET'!#REF!</f>
        <v>#REF!</v>
      </c>
      <c r="E71" s="586" t="e">
        <f>'DATA SHEET'!#REF!</f>
        <v>#REF!</v>
      </c>
      <c r="F71" s="583"/>
      <c r="G71" s="587" t="e">
        <f t="shared" si="3"/>
        <v>#DIV/0!</v>
      </c>
      <c r="H71" s="588" t="e">
        <f t="shared" si="4"/>
        <v>#DIV/0!</v>
      </c>
      <c r="I71" s="593" t="e">
        <f t="shared" si="5"/>
        <v>#DIV/0!</v>
      </c>
      <c r="J71" s="594" t="e">
        <f t="shared" si="6"/>
        <v>#DIV/0!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ht="21" customHeight="1" spans="1:114">
      <c r="A72" s="585" t="e">
        <f>'DATA SHEET'!#REF!</f>
        <v>#REF!</v>
      </c>
      <c r="B72" s="586" t="e">
        <f>'DATA SHEET'!#REF!</f>
        <v>#REF!</v>
      </c>
      <c r="C72" s="586" t="e">
        <f>'DATA SHEET'!#REF!</f>
        <v>#REF!</v>
      </c>
      <c r="D72" s="586" t="e">
        <f>'DATA SHEET'!#REF!</f>
        <v>#REF!</v>
      </c>
      <c r="E72" s="586" t="e">
        <f>'DATA SHEET'!#REF!</f>
        <v>#REF!</v>
      </c>
      <c r="F72" s="583"/>
      <c r="G72" s="587" t="e">
        <f t="shared" si="3"/>
        <v>#DIV/0!</v>
      </c>
      <c r="H72" s="588" t="e">
        <f t="shared" si="4"/>
        <v>#DIV/0!</v>
      </c>
      <c r="I72" s="593" t="e">
        <f t="shared" si="5"/>
        <v>#DIV/0!</v>
      </c>
      <c r="J72" s="594" t="e">
        <f t="shared" si="6"/>
        <v>#DIV/0!</v>
      </c>
      <c r="M72" s="2">
        <f t="shared" si="7"/>
        <v>0</v>
      </c>
      <c r="N72" s="2">
        <f t="shared" si="8"/>
        <v>0</v>
      </c>
      <c r="O72" s="2">
        <f t="shared" si="9"/>
        <v>0</v>
      </c>
      <c r="P72" s="2">
        <f t="shared" si="10"/>
        <v>0</v>
      </c>
      <c r="Q72" s="2">
        <f t="shared" si="11"/>
        <v>0</v>
      </c>
      <c r="R72" s="2">
        <f t="shared" si="12"/>
        <v>0</v>
      </c>
      <c r="S72" s="2">
        <f t="shared" si="13"/>
        <v>0</v>
      </c>
      <c r="T72" s="2">
        <f t="shared" si="14"/>
        <v>0</v>
      </c>
      <c r="U72" s="2">
        <f t="shared" si="15"/>
        <v>0</v>
      </c>
      <c r="V72" s="2">
        <f t="shared" si="16"/>
        <v>0</v>
      </c>
      <c r="W72" s="2">
        <f t="shared" si="17"/>
        <v>0</v>
      </c>
      <c r="X72" s="2">
        <f t="shared" si="18"/>
        <v>0</v>
      </c>
      <c r="Y72" s="2">
        <f t="shared" si="19"/>
        <v>0</v>
      </c>
      <c r="Z72" s="2">
        <f t="shared" si="20"/>
        <v>0</v>
      </c>
      <c r="AA72" s="2">
        <f t="shared" si="21"/>
        <v>0</v>
      </c>
      <c r="AB72" s="2">
        <f t="shared" si="22"/>
        <v>0</v>
      </c>
      <c r="AC72" s="2">
        <f t="shared" si="23"/>
        <v>0</v>
      </c>
      <c r="AD72" s="2">
        <f t="shared" si="24"/>
        <v>0</v>
      </c>
      <c r="AE72" s="2">
        <f t="shared" si="25"/>
        <v>0</v>
      </c>
      <c r="AF72" s="2">
        <f t="shared" si="26"/>
        <v>0</v>
      </c>
      <c r="AG72" s="2">
        <f t="shared" si="27"/>
        <v>0</v>
      </c>
      <c r="AH72" s="2">
        <f t="shared" si="28"/>
        <v>0</v>
      </c>
      <c r="AI72" s="2">
        <f t="shared" si="29"/>
        <v>0</v>
      </c>
      <c r="AJ72" s="2">
        <f t="shared" si="30"/>
        <v>0</v>
      </c>
      <c r="AK72" s="2">
        <f t="shared" si="31"/>
        <v>0</v>
      </c>
      <c r="AL72" s="2">
        <f t="shared" si="32"/>
        <v>0</v>
      </c>
      <c r="AM72" s="2">
        <f t="shared" si="33"/>
        <v>0</v>
      </c>
      <c r="AN72" s="2">
        <f t="shared" si="34"/>
        <v>0</v>
      </c>
      <c r="AO72" s="2">
        <f t="shared" si="35"/>
        <v>0</v>
      </c>
      <c r="AP72" s="2">
        <f t="shared" si="36"/>
        <v>0</v>
      </c>
      <c r="AQ72" s="2">
        <f t="shared" si="37"/>
        <v>0</v>
      </c>
      <c r="AR72" s="2">
        <f t="shared" si="38"/>
        <v>0</v>
      </c>
      <c r="AS72" s="2">
        <f t="shared" si="39"/>
        <v>0</v>
      </c>
      <c r="AT72" s="2">
        <f t="shared" si="40"/>
        <v>0</v>
      </c>
      <c r="AU72" s="2">
        <f t="shared" si="41"/>
        <v>0</v>
      </c>
      <c r="AV72" s="2">
        <f t="shared" si="42"/>
        <v>0</v>
      </c>
      <c r="AW72" s="2">
        <f t="shared" si="43"/>
        <v>0</v>
      </c>
      <c r="AX72" s="2">
        <f t="shared" si="44"/>
        <v>0</v>
      </c>
      <c r="AY72" s="2">
        <f t="shared" si="45"/>
        <v>0</v>
      </c>
      <c r="AZ72" s="2">
        <f t="shared" si="46"/>
        <v>0</v>
      </c>
      <c r="BA72" s="2">
        <f t="shared" si="47"/>
        <v>0</v>
      </c>
      <c r="BB72" s="2">
        <f t="shared" si="48"/>
        <v>0</v>
      </c>
      <c r="BC72" s="2">
        <f t="shared" si="49"/>
        <v>0</v>
      </c>
      <c r="BD72" s="2">
        <f t="shared" si="50"/>
        <v>0</v>
      </c>
      <c r="BE72" s="2">
        <f t="shared" si="51"/>
        <v>0</v>
      </c>
      <c r="BF72" s="2">
        <f t="shared" si="52"/>
        <v>0</v>
      </c>
      <c r="BG72" s="2">
        <f t="shared" si="53"/>
        <v>0</v>
      </c>
      <c r="BH72" s="2">
        <f t="shared" si="54"/>
        <v>0</v>
      </c>
      <c r="BI72" s="2">
        <f t="shared" si="55"/>
        <v>0</v>
      </c>
      <c r="BJ72" s="2">
        <f t="shared" si="56"/>
        <v>0</v>
      </c>
      <c r="BK72" s="2">
        <f t="shared" si="57"/>
        <v>0</v>
      </c>
      <c r="BL72" s="2">
        <f t="shared" si="58"/>
        <v>0</v>
      </c>
      <c r="BM72" s="2">
        <f t="shared" si="59"/>
        <v>0</v>
      </c>
      <c r="BN72" s="2">
        <f t="shared" si="60"/>
        <v>0</v>
      </c>
      <c r="BO72" s="2">
        <f t="shared" si="61"/>
        <v>0</v>
      </c>
      <c r="BP72" s="2">
        <f t="shared" si="62"/>
        <v>0</v>
      </c>
      <c r="BQ72" s="2">
        <f t="shared" si="63"/>
        <v>0</v>
      </c>
      <c r="BR72" s="2">
        <f t="shared" si="64"/>
        <v>0</v>
      </c>
      <c r="BS72" s="2">
        <f t="shared" si="65"/>
        <v>0</v>
      </c>
      <c r="BT72" s="2">
        <f t="shared" si="66"/>
        <v>0</v>
      </c>
      <c r="BU72" s="2">
        <f t="shared" si="67"/>
        <v>0</v>
      </c>
      <c r="BV72" s="2">
        <f t="shared" si="68"/>
        <v>0</v>
      </c>
      <c r="BW72" s="2">
        <f t="shared" si="69"/>
        <v>0</v>
      </c>
      <c r="BX72" s="2">
        <f t="shared" si="70"/>
        <v>0</v>
      </c>
      <c r="BY72" s="2">
        <f t="shared" si="71"/>
        <v>0</v>
      </c>
      <c r="BZ72" s="2">
        <f t="shared" si="72"/>
        <v>0</v>
      </c>
      <c r="CA72" s="2">
        <f t="shared" si="73"/>
        <v>0</v>
      </c>
      <c r="CB72" s="2">
        <f t="shared" si="74"/>
        <v>0</v>
      </c>
      <c r="CC72" s="2">
        <f t="shared" si="75"/>
        <v>0</v>
      </c>
      <c r="CD72" s="2">
        <f t="shared" si="76"/>
        <v>0</v>
      </c>
      <c r="CE72" s="2">
        <f t="shared" si="77"/>
        <v>0</v>
      </c>
      <c r="CF72" s="2">
        <f t="shared" si="78"/>
        <v>0</v>
      </c>
      <c r="CG72" s="2">
        <f t="shared" si="79"/>
        <v>0</v>
      </c>
      <c r="CH72" s="2">
        <f t="shared" si="80"/>
        <v>0</v>
      </c>
      <c r="CI72" s="2">
        <f t="shared" si="81"/>
        <v>0</v>
      </c>
      <c r="CJ72" s="2">
        <f t="shared" si="82"/>
        <v>0</v>
      </c>
      <c r="CK72" s="2">
        <f t="shared" si="83"/>
        <v>0</v>
      </c>
      <c r="CL72" s="2">
        <f t="shared" si="84"/>
        <v>0</v>
      </c>
      <c r="CM72" s="2">
        <f t="shared" si="85"/>
        <v>0</v>
      </c>
      <c r="CN72" s="2">
        <f t="shared" si="86"/>
        <v>0</v>
      </c>
      <c r="CO72" s="2">
        <f t="shared" si="87"/>
        <v>0</v>
      </c>
      <c r="CP72" s="2">
        <f t="shared" si="88"/>
        <v>0</v>
      </c>
      <c r="CQ72" s="2">
        <f t="shared" si="89"/>
        <v>0</v>
      </c>
      <c r="CR72" s="2">
        <f t="shared" si="90"/>
        <v>0</v>
      </c>
      <c r="CS72" s="2">
        <f t="shared" si="91"/>
        <v>0</v>
      </c>
      <c r="CT72" s="2">
        <f t="shared" si="92"/>
        <v>0</v>
      </c>
      <c r="CU72" s="2">
        <f t="shared" si="93"/>
        <v>0</v>
      </c>
      <c r="CV72" s="2">
        <f t="shared" si="94"/>
        <v>0</v>
      </c>
      <c r="CW72" s="2">
        <f t="shared" si="95"/>
        <v>0</v>
      </c>
      <c r="CX72" s="2">
        <f t="shared" si="96"/>
        <v>0</v>
      </c>
      <c r="CY72" s="2">
        <f t="shared" si="97"/>
        <v>0</v>
      </c>
      <c r="CZ72" s="2">
        <f t="shared" si="98"/>
        <v>0</v>
      </c>
      <c r="DA72" s="2">
        <f t="shared" si="99"/>
        <v>0</v>
      </c>
      <c r="DB72" s="2">
        <f t="shared" si="100"/>
        <v>0</v>
      </c>
      <c r="DC72" s="2">
        <f t="shared" si="101"/>
        <v>0</v>
      </c>
      <c r="DD72" s="2">
        <f t="shared" si="102"/>
        <v>0</v>
      </c>
      <c r="DE72" s="2">
        <f t="shared" si="103"/>
        <v>0</v>
      </c>
      <c r="DF72" s="2">
        <f t="shared" si="104"/>
        <v>0</v>
      </c>
      <c r="DG72" s="2">
        <f t="shared" si="105"/>
        <v>0</v>
      </c>
      <c r="DH72" s="2">
        <f t="shared" si="106"/>
        <v>0</v>
      </c>
      <c r="DI72" s="2">
        <f t="shared" si="107"/>
        <v>0</v>
      </c>
      <c r="DJ72" s="2">
        <f t="shared" si="108"/>
        <v>0</v>
      </c>
    </row>
    <row r="73" ht="21" customHeight="1" spans="1:114">
      <c r="A73" s="585" t="e">
        <f>'DATA SHEET'!#REF!</f>
        <v>#REF!</v>
      </c>
      <c r="B73" s="586" t="e">
        <f>'DATA SHEET'!#REF!</f>
        <v>#REF!</v>
      </c>
      <c r="C73" s="586" t="e">
        <f>'DATA SHEET'!#REF!</f>
        <v>#REF!</v>
      </c>
      <c r="D73" s="586" t="e">
        <f>'DATA SHEET'!#REF!</f>
        <v>#REF!</v>
      </c>
      <c r="E73" s="586" t="e">
        <f>'DATA SHEET'!#REF!</f>
        <v>#REF!</v>
      </c>
      <c r="F73" s="583"/>
      <c r="G73" s="587" t="e">
        <f t="shared" si="3"/>
        <v>#DIV/0!</v>
      </c>
      <c r="H73" s="588" t="e">
        <f t="shared" si="4"/>
        <v>#DIV/0!</v>
      </c>
      <c r="I73" s="593" t="e">
        <f t="shared" si="5"/>
        <v>#DIV/0!</v>
      </c>
      <c r="J73" s="594" t="e">
        <f t="shared" si="6"/>
        <v>#DIV/0!</v>
      </c>
      <c r="M73" s="2">
        <f t="shared" si="7"/>
        <v>0</v>
      </c>
      <c r="N73" s="2">
        <f t="shared" si="8"/>
        <v>0</v>
      </c>
      <c r="O73" s="2">
        <f t="shared" si="9"/>
        <v>0</v>
      </c>
      <c r="P73" s="2">
        <f t="shared" si="10"/>
        <v>0</v>
      </c>
      <c r="Q73" s="2">
        <f t="shared" si="11"/>
        <v>0</v>
      </c>
      <c r="R73" s="2">
        <f t="shared" si="12"/>
        <v>0</v>
      </c>
      <c r="S73" s="2">
        <f t="shared" si="13"/>
        <v>0</v>
      </c>
      <c r="T73" s="2">
        <f t="shared" si="14"/>
        <v>0</v>
      </c>
      <c r="U73" s="2">
        <f t="shared" si="15"/>
        <v>0</v>
      </c>
      <c r="V73" s="2">
        <f t="shared" si="16"/>
        <v>0</v>
      </c>
      <c r="W73" s="2">
        <f t="shared" si="17"/>
        <v>0</v>
      </c>
      <c r="X73" s="2">
        <f t="shared" si="18"/>
        <v>0</v>
      </c>
      <c r="Y73" s="2">
        <f t="shared" si="19"/>
        <v>0</v>
      </c>
      <c r="Z73" s="2">
        <f t="shared" si="20"/>
        <v>0</v>
      </c>
      <c r="AA73" s="2">
        <f t="shared" si="21"/>
        <v>0</v>
      </c>
      <c r="AB73" s="2">
        <f t="shared" si="22"/>
        <v>0</v>
      </c>
      <c r="AC73" s="2">
        <f t="shared" si="23"/>
        <v>0</v>
      </c>
      <c r="AD73" s="2">
        <f t="shared" si="24"/>
        <v>0</v>
      </c>
      <c r="AE73" s="2">
        <f t="shared" si="25"/>
        <v>0</v>
      </c>
      <c r="AF73" s="2">
        <f t="shared" si="26"/>
        <v>0</v>
      </c>
      <c r="AG73" s="2">
        <f t="shared" si="27"/>
        <v>0</v>
      </c>
      <c r="AH73" s="2">
        <f t="shared" si="28"/>
        <v>0</v>
      </c>
      <c r="AI73" s="2">
        <f t="shared" si="29"/>
        <v>0</v>
      </c>
      <c r="AJ73" s="2">
        <f t="shared" si="30"/>
        <v>0</v>
      </c>
      <c r="AK73" s="2">
        <f t="shared" si="31"/>
        <v>0</v>
      </c>
      <c r="AL73" s="2">
        <f t="shared" si="32"/>
        <v>0</v>
      </c>
      <c r="AM73" s="2">
        <f t="shared" si="33"/>
        <v>0</v>
      </c>
      <c r="AN73" s="2">
        <f t="shared" si="34"/>
        <v>0</v>
      </c>
      <c r="AO73" s="2">
        <f t="shared" si="35"/>
        <v>0</v>
      </c>
      <c r="AP73" s="2">
        <f t="shared" si="36"/>
        <v>0</v>
      </c>
      <c r="AQ73" s="2">
        <f t="shared" si="37"/>
        <v>0</v>
      </c>
      <c r="AR73" s="2">
        <f t="shared" si="38"/>
        <v>0</v>
      </c>
      <c r="AS73" s="2">
        <f t="shared" si="39"/>
        <v>0</v>
      </c>
      <c r="AT73" s="2">
        <f t="shared" si="40"/>
        <v>0</v>
      </c>
      <c r="AU73" s="2">
        <f t="shared" si="41"/>
        <v>0</v>
      </c>
      <c r="AV73" s="2">
        <f t="shared" si="42"/>
        <v>0</v>
      </c>
      <c r="AW73" s="2">
        <f t="shared" si="43"/>
        <v>0</v>
      </c>
      <c r="AX73" s="2">
        <f t="shared" si="44"/>
        <v>0</v>
      </c>
      <c r="AY73" s="2">
        <f t="shared" si="45"/>
        <v>0</v>
      </c>
      <c r="AZ73" s="2">
        <f t="shared" si="46"/>
        <v>0</v>
      </c>
      <c r="BA73" s="2">
        <f t="shared" si="47"/>
        <v>0</v>
      </c>
      <c r="BB73" s="2">
        <f t="shared" si="48"/>
        <v>0</v>
      </c>
      <c r="BC73" s="2">
        <f t="shared" si="49"/>
        <v>0</v>
      </c>
      <c r="BD73" s="2">
        <f t="shared" si="50"/>
        <v>0</v>
      </c>
      <c r="BE73" s="2">
        <f t="shared" si="51"/>
        <v>0</v>
      </c>
      <c r="BF73" s="2">
        <f t="shared" si="52"/>
        <v>0</v>
      </c>
      <c r="BG73" s="2">
        <f t="shared" si="53"/>
        <v>0</v>
      </c>
      <c r="BH73" s="2">
        <f t="shared" si="54"/>
        <v>0</v>
      </c>
      <c r="BI73" s="2">
        <f t="shared" si="55"/>
        <v>0</v>
      </c>
      <c r="BJ73" s="2">
        <f t="shared" si="56"/>
        <v>0</v>
      </c>
      <c r="BK73" s="2">
        <f t="shared" si="57"/>
        <v>0</v>
      </c>
      <c r="BL73" s="2">
        <f t="shared" si="58"/>
        <v>0</v>
      </c>
      <c r="BM73" s="2">
        <f t="shared" si="59"/>
        <v>0</v>
      </c>
      <c r="BN73" s="2">
        <f t="shared" si="60"/>
        <v>0</v>
      </c>
      <c r="BO73" s="2">
        <f t="shared" si="61"/>
        <v>0</v>
      </c>
      <c r="BP73" s="2">
        <f t="shared" si="62"/>
        <v>0</v>
      </c>
      <c r="BQ73" s="2">
        <f t="shared" si="63"/>
        <v>0</v>
      </c>
      <c r="BR73" s="2">
        <f t="shared" si="64"/>
        <v>0</v>
      </c>
      <c r="BS73" s="2">
        <f t="shared" si="65"/>
        <v>0</v>
      </c>
      <c r="BT73" s="2">
        <f t="shared" si="66"/>
        <v>0</v>
      </c>
      <c r="BU73" s="2">
        <f t="shared" si="67"/>
        <v>0</v>
      </c>
      <c r="BV73" s="2">
        <f t="shared" si="68"/>
        <v>0</v>
      </c>
      <c r="BW73" s="2">
        <f t="shared" si="69"/>
        <v>0</v>
      </c>
      <c r="BX73" s="2">
        <f t="shared" si="70"/>
        <v>0</v>
      </c>
      <c r="BY73" s="2">
        <f t="shared" si="71"/>
        <v>0</v>
      </c>
      <c r="BZ73" s="2">
        <f t="shared" si="72"/>
        <v>0</v>
      </c>
      <c r="CA73" s="2">
        <f t="shared" si="73"/>
        <v>0</v>
      </c>
      <c r="CB73" s="2">
        <f t="shared" si="74"/>
        <v>0</v>
      </c>
      <c r="CC73" s="2">
        <f t="shared" si="75"/>
        <v>0</v>
      </c>
      <c r="CD73" s="2">
        <f t="shared" si="76"/>
        <v>0</v>
      </c>
      <c r="CE73" s="2">
        <f t="shared" si="77"/>
        <v>0</v>
      </c>
      <c r="CF73" s="2">
        <f t="shared" si="78"/>
        <v>0</v>
      </c>
      <c r="CG73" s="2">
        <f t="shared" si="79"/>
        <v>0</v>
      </c>
      <c r="CH73" s="2">
        <f t="shared" si="80"/>
        <v>0</v>
      </c>
      <c r="CI73" s="2">
        <f t="shared" si="81"/>
        <v>0</v>
      </c>
      <c r="CJ73" s="2">
        <f t="shared" si="82"/>
        <v>0</v>
      </c>
      <c r="CK73" s="2">
        <f t="shared" si="83"/>
        <v>0</v>
      </c>
      <c r="CL73" s="2">
        <f t="shared" si="84"/>
        <v>0</v>
      </c>
      <c r="CM73" s="2">
        <f t="shared" si="85"/>
        <v>0</v>
      </c>
      <c r="CN73" s="2">
        <f t="shared" si="86"/>
        <v>0</v>
      </c>
      <c r="CO73" s="2">
        <f t="shared" si="87"/>
        <v>0</v>
      </c>
      <c r="CP73" s="2">
        <f t="shared" si="88"/>
        <v>0</v>
      </c>
      <c r="CQ73" s="2">
        <f t="shared" si="89"/>
        <v>0</v>
      </c>
      <c r="CR73" s="2">
        <f t="shared" si="90"/>
        <v>0</v>
      </c>
      <c r="CS73" s="2">
        <f t="shared" si="91"/>
        <v>0</v>
      </c>
      <c r="CT73" s="2">
        <f t="shared" si="92"/>
        <v>0</v>
      </c>
      <c r="CU73" s="2">
        <f t="shared" si="93"/>
        <v>0</v>
      </c>
      <c r="CV73" s="2">
        <f t="shared" si="94"/>
        <v>0</v>
      </c>
      <c r="CW73" s="2">
        <f t="shared" si="95"/>
        <v>0</v>
      </c>
      <c r="CX73" s="2">
        <f t="shared" si="96"/>
        <v>0</v>
      </c>
      <c r="CY73" s="2">
        <f t="shared" si="97"/>
        <v>0</v>
      </c>
      <c r="CZ73" s="2">
        <f t="shared" si="98"/>
        <v>0</v>
      </c>
      <c r="DA73" s="2">
        <f t="shared" si="99"/>
        <v>0</v>
      </c>
      <c r="DB73" s="2">
        <f t="shared" si="100"/>
        <v>0</v>
      </c>
      <c r="DC73" s="2">
        <f t="shared" si="101"/>
        <v>0</v>
      </c>
      <c r="DD73" s="2">
        <f t="shared" si="102"/>
        <v>0</v>
      </c>
      <c r="DE73" s="2">
        <f t="shared" si="103"/>
        <v>0</v>
      </c>
      <c r="DF73" s="2">
        <f t="shared" si="104"/>
        <v>0</v>
      </c>
      <c r="DG73" s="2">
        <f t="shared" si="105"/>
        <v>0</v>
      </c>
      <c r="DH73" s="2">
        <f t="shared" si="106"/>
        <v>0</v>
      </c>
      <c r="DI73" s="2">
        <f t="shared" si="107"/>
        <v>0</v>
      </c>
      <c r="DJ73" s="2">
        <f t="shared" si="108"/>
        <v>0</v>
      </c>
    </row>
    <row r="74" ht="21" customHeight="1" spans="1:114">
      <c r="A74" s="585" t="e">
        <f>'DATA SHEET'!#REF!</f>
        <v>#REF!</v>
      </c>
      <c r="B74" s="586" t="e">
        <f>'DATA SHEET'!#REF!</f>
        <v>#REF!</v>
      </c>
      <c r="C74" s="586" t="e">
        <f>'DATA SHEET'!#REF!</f>
        <v>#REF!</v>
      </c>
      <c r="D74" s="586" t="e">
        <f>'DATA SHEET'!#REF!</f>
        <v>#REF!</v>
      </c>
      <c r="E74" s="586" t="e">
        <f>'DATA SHEET'!#REF!</f>
        <v>#REF!</v>
      </c>
      <c r="F74" s="583"/>
      <c r="G74" s="587" t="e">
        <f t="shared" si="3"/>
        <v>#DIV/0!</v>
      </c>
      <c r="H74" s="588" t="e">
        <f t="shared" si="4"/>
        <v>#DIV/0!</v>
      </c>
      <c r="I74" s="593" t="e">
        <f t="shared" si="5"/>
        <v>#DIV/0!</v>
      </c>
      <c r="J74" s="594" t="e">
        <f t="shared" si="6"/>
        <v>#DIV/0!</v>
      </c>
      <c r="M74" s="2">
        <f t="shared" si="7"/>
        <v>0</v>
      </c>
      <c r="N74" s="2">
        <f t="shared" si="8"/>
        <v>0</v>
      </c>
      <c r="O74" s="2">
        <f t="shared" si="9"/>
        <v>0</v>
      </c>
      <c r="P74" s="2">
        <f t="shared" si="10"/>
        <v>0</v>
      </c>
      <c r="Q74" s="2">
        <f t="shared" si="11"/>
        <v>0</v>
      </c>
      <c r="R74" s="2">
        <f t="shared" si="12"/>
        <v>0</v>
      </c>
      <c r="S74" s="2">
        <f t="shared" si="13"/>
        <v>0</v>
      </c>
      <c r="T74" s="2">
        <f t="shared" si="14"/>
        <v>0</v>
      </c>
      <c r="U74" s="2">
        <f t="shared" si="15"/>
        <v>0</v>
      </c>
      <c r="V74" s="2">
        <f t="shared" si="16"/>
        <v>0</v>
      </c>
      <c r="W74" s="2">
        <f t="shared" si="17"/>
        <v>0</v>
      </c>
      <c r="X74" s="2">
        <f t="shared" si="18"/>
        <v>0</v>
      </c>
      <c r="Y74" s="2">
        <f t="shared" si="19"/>
        <v>0</v>
      </c>
      <c r="Z74" s="2">
        <f t="shared" si="20"/>
        <v>0</v>
      </c>
      <c r="AA74" s="2">
        <f t="shared" si="21"/>
        <v>0</v>
      </c>
      <c r="AB74" s="2">
        <f t="shared" si="22"/>
        <v>0</v>
      </c>
      <c r="AC74" s="2">
        <f t="shared" si="23"/>
        <v>0</v>
      </c>
      <c r="AD74" s="2">
        <f t="shared" si="24"/>
        <v>0</v>
      </c>
      <c r="AE74" s="2">
        <f t="shared" si="25"/>
        <v>0</v>
      </c>
      <c r="AF74" s="2">
        <f t="shared" si="26"/>
        <v>0</v>
      </c>
      <c r="AG74" s="2">
        <f t="shared" si="27"/>
        <v>0</v>
      </c>
      <c r="AH74" s="2">
        <f t="shared" si="28"/>
        <v>0</v>
      </c>
      <c r="AI74" s="2">
        <f t="shared" si="29"/>
        <v>0</v>
      </c>
      <c r="AJ74" s="2">
        <f t="shared" si="30"/>
        <v>0</v>
      </c>
      <c r="AK74" s="2">
        <f t="shared" si="31"/>
        <v>0</v>
      </c>
      <c r="AL74" s="2">
        <f t="shared" si="32"/>
        <v>0</v>
      </c>
      <c r="AM74" s="2">
        <f t="shared" si="33"/>
        <v>0</v>
      </c>
      <c r="AN74" s="2">
        <f t="shared" si="34"/>
        <v>0</v>
      </c>
      <c r="AO74" s="2">
        <f t="shared" si="35"/>
        <v>0</v>
      </c>
      <c r="AP74" s="2">
        <f t="shared" si="36"/>
        <v>0</v>
      </c>
      <c r="AQ74" s="2">
        <f t="shared" si="37"/>
        <v>0</v>
      </c>
      <c r="AR74" s="2">
        <f t="shared" si="38"/>
        <v>0</v>
      </c>
      <c r="AS74" s="2">
        <f t="shared" si="39"/>
        <v>0</v>
      </c>
      <c r="AT74" s="2">
        <f t="shared" si="40"/>
        <v>0</v>
      </c>
      <c r="AU74" s="2">
        <f t="shared" si="41"/>
        <v>0</v>
      </c>
      <c r="AV74" s="2">
        <f t="shared" si="42"/>
        <v>0</v>
      </c>
      <c r="AW74" s="2">
        <f t="shared" si="43"/>
        <v>0</v>
      </c>
      <c r="AX74" s="2">
        <f t="shared" si="44"/>
        <v>0</v>
      </c>
      <c r="AY74" s="2">
        <f t="shared" si="45"/>
        <v>0</v>
      </c>
      <c r="AZ74" s="2">
        <f t="shared" si="46"/>
        <v>0</v>
      </c>
      <c r="BA74" s="2">
        <f t="shared" si="47"/>
        <v>0</v>
      </c>
      <c r="BB74" s="2">
        <f t="shared" si="48"/>
        <v>0</v>
      </c>
      <c r="BC74" s="2">
        <f t="shared" si="49"/>
        <v>0</v>
      </c>
      <c r="BD74" s="2">
        <f t="shared" si="50"/>
        <v>0</v>
      </c>
      <c r="BE74" s="2">
        <f t="shared" si="51"/>
        <v>0</v>
      </c>
      <c r="BF74" s="2">
        <f t="shared" si="52"/>
        <v>0</v>
      </c>
      <c r="BG74" s="2">
        <f t="shared" si="53"/>
        <v>0</v>
      </c>
      <c r="BH74" s="2">
        <f t="shared" si="54"/>
        <v>0</v>
      </c>
      <c r="BI74" s="2">
        <f t="shared" si="55"/>
        <v>0</v>
      </c>
      <c r="BJ74" s="2">
        <f t="shared" si="56"/>
        <v>0</v>
      </c>
      <c r="BK74" s="2">
        <f t="shared" si="57"/>
        <v>0</v>
      </c>
      <c r="BL74" s="2">
        <f t="shared" si="58"/>
        <v>0</v>
      </c>
      <c r="BM74" s="2">
        <f t="shared" si="59"/>
        <v>0</v>
      </c>
      <c r="BN74" s="2">
        <f t="shared" si="60"/>
        <v>0</v>
      </c>
      <c r="BO74" s="2">
        <f t="shared" si="61"/>
        <v>0</v>
      </c>
      <c r="BP74" s="2">
        <f t="shared" si="62"/>
        <v>0</v>
      </c>
      <c r="BQ74" s="2">
        <f t="shared" si="63"/>
        <v>0</v>
      </c>
      <c r="BR74" s="2">
        <f t="shared" si="64"/>
        <v>0</v>
      </c>
      <c r="BS74" s="2">
        <f t="shared" si="65"/>
        <v>0</v>
      </c>
      <c r="BT74" s="2">
        <f t="shared" si="66"/>
        <v>0</v>
      </c>
      <c r="BU74" s="2">
        <f t="shared" si="67"/>
        <v>0</v>
      </c>
      <c r="BV74" s="2">
        <f t="shared" si="68"/>
        <v>0</v>
      </c>
      <c r="BW74" s="2">
        <f t="shared" si="69"/>
        <v>0</v>
      </c>
      <c r="BX74" s="2">
        <f t="shared" si="70"/>
        <v>0</v>
      </c>
      <c r="BY74" s="2">
        <f t="shared" si="71"/>
        <v>0</v>
      </c>
      <c r="BZ74" s="2">
        <f t="shared" si="72"/>
        <v>0</v>
      </c>
      <c r="CA74" s="2">
        <f t="shared" si="73"/>
        <v>0</v>
      </c>
      <c r="CB74" s="2">
        <f t="shared" si="74"/>
        <v>0</v>
      </c>
      <c r="CC74" s="2">
        <f t="shared" si="75"/>
        <v>0</v>
      </c>
      <c r="CD74" s="2">
        <f t="shared" si="76"/>
        <v>0</v>
      </c>
      <c r="CE74" s="2">
        <f t="shared" si="77"/>
        <v>0</v>
      </c>
      <c r="CF74" s="2">
        <f t="shared" si="78"/>
        <v>0</v>
      </c>
      <c r="CG74" s="2">
        <f t="shared" si="79"/>
        <v>0</v>
      </c>
      <c r="CH74" s="2">
        <f t="shared" si="80"/>
        <v>0</v>
      </c>
      <c r="CI74" s="2">
        <f t="shared" si="81"/>
        <v>0</v>
      </c>
      <c r="CJ74" s="2">
        <f t="shared" si="82"/>
        <v>0</v>
      </c>
      <c r="CK74" s="2">
        <f t="shared" si="83"/>
        <v>0</v>
      </c>
      <c r="CL74" s="2">
        <f t="shared" si="84"/>
        <v>0</v>
      </c>
      <c r="CM74" s="2">
        <f t="shared" si="85"/>
        <v>0</v>
      </c>
      <c r="CN74" s="2">
        <f t="shared" si="86"/>
        <v>0</v>
      </c>
      <c r="CO74" s="2">
        <f t="shared" si="87"/>
        <v>0</v>
      </c>
      <c r="CP74" s="2">
        <f t="shared" si="88"/>
        <v>0</v>
      </c>
      <c r="CQ74" s="2">
        <f t="shared" si="89"/>
        <v>0</v>
      </c>
      <c r="CR74" s="2">
        <f t="shared" si="90"/>
        <v>0</v>
      </c>
      <c r="CS74" s="2">
        <f t="shared" si="91"/>
        <v>0</v>
      </c>
      <c r="CT74" s="2">
        <f t="shared" si="92"/>
        <v>0</v>
      </c>
      <c r="CU74" s="2">
        <f t="shared" si="93"/>
        <v>0</v>
      </c>
      <c r="CV74" s="2">
        <f t="shared" si="94"/>
        <v>0</v>
      </c>
      <c r="CW74" s="2">
        <f t="shared" si="95"/>
        <v>0</v>
      </c>
      <c r="CX74" s="2">
        <f t="shared" si="96"/>
        <v>0</v>
      </c>
      <c r="CY74" s="2">
        <f t="shared" si="97"/>
        <v>0</v>
      </c>
      <c r="CZ74" s="2">
        <f t="shared" si="98"/>
        <v>0</v>
      </c>
      <c r="DA74" s="2">
        <f t="shared" si="99"/>
        <v>0</v>
      </c>
      <c r="DB74" s="2">
        <f t="shared" si="100"/>
        <v>0</v>
      </c>
      <c r="DC74" s="2">
        <f t="shared" si="101"/>
        <v>0</v>
      </c>
      <c r="DD74" s="2">
        <f t="shared" si="102"/>
        <v>0</v>
      </c>
      <c r="DE74" s="2">
        <f t="shared" si="103"/>
        <v>0</v>
      </c>
      <c r="DF74" s="2">
        <f t="shared" si="104"/>
        <v>0</v>
      </c>
      <c r="DG74" s="2">
        <f t="shared" si="105"/>
        <v>0</v>
      </c>
      <c r="DH74" s="2">
        <f t="shared" si="106"/>
        <v>0</v>
      </c>
      <c r="DI74" s="2">
        <f t="shared" si="107"/>
        <v>0</v>
      </c>
      <c r="DJ74" s="2">
        <f t="shared" si="108"/>
        <v>0</v>
      </c>
    </row>
    <row r="75" ht="21" customHeight="1" spans="1:114">
      <c r="A75" s="585" t="e">
        <f>'DATA SHEET'!#REF!</f>
        <v>#REF!</v>
      </c>
      <c r="B75" s="586" t="e">
        <f>'DATA SHEET'!#REF!</f>
        <v>#REF!</v>
      </c>
      <c r="C75" s="586" t="e">
        <f>'DATA SHEET'!#REF!</f>
        <v>#REF!</v>
      </c>
      <c r="D75" s="586" t="e">
        <f>'DATA SHEET'!#REF!</f>
        <v>#REF!</v>
      </c>
      <c r="E75" s="586" t="e">
        <f>'DATA SHEET'!#REF!</f>
        <v>#REF!</v>
      </c>
      <c r="F75" s="583"/>
      <c r="G75" s="587" t="e">
        <f t="shared" si="3"/>
        <v>#DIV/0!</v>
      </c>
      <c r="H75" s="588" t="e">
        <f t="shared" si="4"/>
        <v>#DIV/0!</v>
      </c>
      <c r="I75" s="593" t="e">
        <f t="shared" si="5"/>
        <v>#DIV/0!</v>
      </c>
      <c r="J75" s="594" t="e">
        <f t="shared" si="6"/>
        <v>#DIV/0!</v>
      </c>
      <c r="M75" s="2">
        <f t="shared" si="7"/>
        <v>0</v>
      </c>
      <c r="N75" s="2">
        <f t="shared" si="8"/>
        <v>0</v>
      </c>
      <c r="O75" s="2">
        <f t="shared" si="9"/>
        <v>0</v>
      </c>
      <c r="P75" s="2">
        <f t="shared" si="10"/>
        <v>0</v>
      </c>
      <c r="Q75" s="2">
        <f t="shared" si="11"/>
        <v>0</v>
      </c>
      <c r="R75" s="2">
        <f t="shared" si="12"/>
        <v>0</v>
      </c>
      <c r="S75" s="2">
        <f t="shared" si="13"/>
        <v>0</v>
      </c>
      <c r="T75" s="2">
        <f t="shared" si="14"/>
        <v>0</v>
      </c>
      <c r="U75" s="2">
        <f t="shared" si="15"/>
        <v>0</v>
      </c>
      <c r="V75" s="2">
        <f t="shared" si="16"/>
        <v>0</v>
      </c>
      <c r="W75" s="2">
        <f t="shared" si="17"/>
        <v>0</v>
      </c>
      <c r="X75" s="2">
        <f t="shared" si="18"/>
        <v>0</v>
      </c>
      <c r="Y75" s="2">
        <f t="shared" si="19"/>
        <v>0</v>
      </c>
      <c r="Z75" s="2">
        <f t="shared" si="20"/>
        <v>0</v>
      </c>
      <c r="AA75" s="2">
        <f t="shared" si="21"/>
        <v>0</v>
      </c>
      <c r="AB75" s="2">
        <f t="shared" si="22"/>
        <v>0</v>
      </c>
      <c r="AC75" s="2">
        <f t="shared" si="23"/>
        <v>0</v>
      </c>
      <c r="AD75" s="2">
        <f t="shared" si="24"/>
        <v>0</v>
      </c>
      <c r="AE75" s="2">
        <f t="shared" si="25"/>
        <v>0</v>
      </c>
      <c r="AF75" s="2">
        <f t="shared" si="26"/>
        <v>0</v>
      </c>
      <c r="AG75" s="2">
        <f t="shared" si="27"/>
        <v>0</v>
      </c>
      <c r="AH75" s="2">
        <f t="shared" si="28"/>
        <v>0</v>
      </c>
      <c r="AI75" s="2">
        <f t="shared" si="29"/>
        <v>0</v>
      </c>
      <c r="AJ75" s="2">
        <f t="shared" si="30"/>
        <v>0</v>
      </c>
      <c r="AK75" s="2">
        <f t="shared" si="31"/>
        <v>0</v>
      </c>
      <c r="AL75" s="2">
        <f t="shared" si="32"/>
        <v>0</v>
      </c>
      <c r="AM75" s="2">
        <f t="shared" si="33"/>
        <v>0</v>
      </c>
      <c r="AN75" s="2">
        <f t="shared" si="34"/>
        <v>0</v>
      </c>
      <c r="AO75" s="2">
        <f t="shared" si="35"/>
        <v>0</v>
      </c>
      <c r="AP75" s="2">
        <f t="shared" si="36"/>
        <v>0</v>
      </c>
      <c r="AQ75" s="2">
        <f t="shared" si="37"/>
        <v>0</v>
      </c>
      <c r="AR75" s="2">
        <f t="shared" si="38"/>
        <v>0</v>
      </c>
      <c r="AS75" s="2">
        <f t="shared" si="39"/>
        <v>0</v>
      </c>
      <c r="AT75" s="2">
        <f t="shared" si="40"/>
        <v>0</v>
      </c>
      <c r="AU75" s="2">
        <f t="shared" si="41"/>
        <v>0</v>
      </c>
      <c r="AV75" s="2">
        <f t="shared" si="42"/>
        <v>0</v>
      </c>
      <c r="AW75" s="2">
        <f t="shared" si="43"/>
        <v>0</v>
      </c>
      <c r="AX75" s="2">
        <f t="shared" si="44"/>
        <v>0</v>
      </c>
      <c r="AY75" s="2">
        <f t="shared" si="45"/>
        <v>0</v>
      </c>
      <c r="AZ75" s="2">
        <f t="shared" si="46"/>
        <v>0</v>
      </c>
      <c r="BA75" s="2">
        <f t="shared" si="47"/>
        <v>0</v>
      </c>
      <c r="BB75" s="2">
        <f t="shared" si="48"/>
        <v>0</v>
      </c>
      <c r="BC75" s="2">
        <f t="shared" si="49"/>
        <v>0</v>
      </c>
      <c r="BD75" s="2">
        <f t="shared" si="50"/>
        <v>0</v>
      </c>
      <c r="BE75" s="2">
        <f t="shared" si="51"/>
        <v>0</v>
      </c>
      <c r="BF75" s="2">
        <f t="shared" si="52"/>
        <v>0</v>
      </c>
      <c r="BG75" s="2">
        <f t="shared" si="53"/>
        <v>0</v>
      </c>
      <c r="BH75" s="2">
        <f t="shared" si="54"/>
        <v>0</v>
      </c>
      <c r="BI75" s="2">
        <f t="shared" si="55"/>
        <v>0</v>
      </c>
      <c r="BJ75" s="2">
        <f t="shared" si="56"/>
        <v>0</v>
      </c>
      <c r="BK75" s="2">
        <f t="shared" si="57"/>
        <v>0</v>
      </c>
      <c r="BL75" s="2">
        <f t="shared" si="58"/>
        <v>0</v>
      </c>
      <c r="BM75" s="2">
        <f t="shared" si="59"/>
        <v>0</v>
      </c>
      <c r="BN75" s="2">
        <f t="shared" si="60"/>
        <v>0</v>
      </c>
      <c r="BO75" s="2">
        <f t="shared" si="61"/>
        <v>0</v>
      </c>
      <c r="BP75" s="2">
        <f t="shared" si="62"/>
        <v>0</v>
      </c>
      <c r="BQ75" s="2">
        <f t="shared" si="63"/>
        <v>0</v>
      </c>
      <c r="BR75" s="2">
        <f t="shared" si="64"/>
        <v>0</v>
      </c>
      <c r="BS75" s="2">
        <f t="shared" si="65"/>
        <v>0</v>
      </c>
      <c r="BT75" s="2">
        <f t="shared" si="66"/>
        <v>0</v>
      </c>
      <c r="BU75" s="2">
        <f t="shared" si="67"/>
        <v>0</v>
      </c>
      <c r="BV75" s="2">
        <f t="shared" si="68"/>
        <v>0</v>
      </c>
      <c r="BW75" s="2">
        <f t="shared" si="69"/>
        <v>0</v>
      </c>
      <c r="BX75" s="2">
        <f t="shared" si="70"/>
        <v>0</v>
      </c>
      <c r="BY75" s="2">
        <f t="shared" si="71"/>
        <v>0</v>
      </c>
      <c r="BZ75" s="2">
        <f t="shared" si="72"/>
        <v>0</v>
      </c>
      <c r="CA75" s="2">
        <f t="shared" si="73"/>
        <v>0</v>
      </c>
      <c r="CB75" s="2">
        <f t="shared" si="74"/>
        <v>0</v>
      </c>
      <c r="CC75" s="2">
        <f t="shared" si="75"/>
        <v>0</v>
      </c>
      <c r="CD75" s="2">
        <f t="shared" si="76"/>
        <v>0</v>
      </c>
      <c r="CE75" s="2">
        <f t="shared" si="77"/>
        <v>0</v>
      </c>
      <c r="CF75" s="2">
        <f t="shared" si="78"/>
        <v>0</v>
      </c>
      <c r="CG75" s="2">
        <f t="shared" si="79"/>
        <v>0</v>
      </c>
      <c r="CH75" s="2">
        <f t="shared" si="80"/>
        <v>0</v>
      </c>
      <c r="CI75" s="2">
        <f t="shared" si="81"/>
        <v>0</v>
      </c>
      <c r="CJ75" s="2">
        <f t="shared" si="82"/>
        <v>0</v>
      </c>
      <c r="CK75" s="2">
        <f t="shared" si="83"/>
        <v>0</v>
      </c>
      <c r="CL75" s="2">
        <f t="shared" si="84"/>
        <v>0</v>
      </c>
      <c r="CM75" s="2">
        <f t="shared" si="85"/>
        <v>0</v>
      </c>
      <c r="CN75" s="2">
        <f t="shared" si="86"/>
        <v>0</v>
      </c>
      <c r="CO75" s="2">
        <f t="shared" si="87"/>
        <v>0</v>
      </c>
      <c r="CP75" s="2">
        <f t="shared" si="88"/>
        <v>0</v>
      </c>
      <c r="CQ75" s="2">
        <f t="shared" si="89"/>
        <v>0</v>
      </c>
      <c r="CR75" s="2">
        <f t="shared" si="90"/>
        <v>0</v>
      </c>
      <c r="CS75" s="2">
        <f t="shared" si="91"/>
        <v>0</v>
      </c>
      <c r="CT75" s="2">
        <f t="shared" si="92"/>
        <v>0</v>
      </c>
      <c r="CU75" s="2">
        <f t="shared" si="93"/>
        <v>0</v>
      </c>
      <c r="CV75" s="2">
        <f t="shared" si="94"/>
        <v>0</v>
      </c>
      <c r="CW75" s="2">
        <f t="shared" si="95"/>
        <v>0</v>
      </c>
      <c r="CX75" s="2">
        <f t="shared" si="96"/>
        <v>0</v>
      </c>
      <c r="CY75" s="2">
        <f t="shared" si="97"/>
        <v>0</v>
      </c>
      <c r="CZ75" s="2">
        <f t="shared" si="98"/>
        <v>0</v>
      </c>
      <c r="DA75" s="2">
        <f t="shared" si="99"/>
        <v>0</v>
      </c>
      <c r="DB75" s="2">
        <f t="shared" si="100"/>
        <v>0</v>
      </c>
      <c r="DC75" s="2">
        <f t="shared" si="101"/>
        <v>0</v>
      </c>
      <c r="DD75" s="2">
        <f t="shared" si="102"/>
        <v>0</v>
      </c>
      <c r="DE75" s="2">
        <f t="shared" si="103"/>
        <v>0</v>
      </c>
      <c r="DF75" s="2">
        <f t="shared" si="104"/>
        <v>0</v>
      </c>
      <c r="DG75" s="2">
        <f t="shared" si="105"/>
        <v>0</v>
      </c>
      <c r="DH75" s="2">
        <f t="shared" si="106"/>
        <v>0</v>
      </c>
      <c r="DI75" s="2">
        <f t="shared" si="107"/>
        <v>0</v>
      </c>
      <c r="DJ75" s="2">
        <f t="shared" si="108"/>
        <v>0</v>
      </c>
    </row>
    <row r="76" ht="21" customHeight="1" spans="1:114">
      <c r="A76" s="585" t="e">
        <f>'DATA SHEET'!#REF!</f>
        <v>#REF!</v>
      </c>
      <c r="B76" s="586" t="e">
        <f>'DATA SHEET'!#REF!</f>
        <v>#REF!</v>
      </c>
      <c r="C76" s="586" t="e">
        <f>'DATA SHEET'!#REF!</f>
        <v>#REF!</v>
      </c>
      <c r="D76" s="586" t="e">
        <f>'DATA SHEET'!#REF!</f>
        <v>#REF!</v>
      </c>
      <c r="E76" s="586" t="e">
        <f>'DATA SHEET'!#REF!</f>
        <v>#REF!</v>
      </c>
      <c r="F76" s="583"/>
      <c r="G76" s="587" t="e">
        <f t="shared" ref="G76:G111" si="109">(F76/$F$11)*100</f>
        <v>#DIV/0!</v>
      </c>
      <c r="H76" s="588" t="e">
        <f t="shared" ref="H76:H111" si="110">IF(G76&gt;0.5,1,0)</f>
        <v>#DIV/0!</v>
      </c>
      <c r="I76" s="593" t="e">
        <f t="shared" ref="I76:I111" si="111">IF(G76&gt;99.99,100,IF(G76&gt;98.39,99,IF(G76&gt;96.79,98,IF(G76&gt;95.19,97,IF(G76&gt;93.59,96,IF(G76&gt;91.99,95,IF(G76&gt;90.39,94,IF(G76&gt;88.79,93,IF(G76&gt;87.19,92,IF(G76&gt;85.59,91,IF(G76&gt;83.99,90,IF(G76&gt;82.39,89,IF(G76&gt;80.79,88,IF(G76&gt;79.19,87,IF(G76&gt;77.59,86,IF(G76&gt;75.99,85,IF(G76&gt;74.39,84,IF(G76&gt;72.79,83,IF(G76&gt;71.19,82,IF(G76&gt;69.59,81,IF(G76&gt;67.99,80,IF(G76&gt;66.39,79,IF(G76&gt;64.79,78,IF(G76&gt;63.19,77,IF(G76&gt;61.59,76,IF(G76&gt;59.99,75,IF(G76&gt;55.99,74,IF(G76&gt;51.99,73,IF(G76&gt;47.99,72,IF(G76&gt;43.99,71,IF(G76&gt;39.99,70,IF(G76&gt;35.99,69,IF(G76&gt;31.99,68,IF(G76&gt;27.99,67,IF(G76&gt;23.99,66,IF(G76&gt;19.99,65,IF(G76&gt;15.99,64,IF(G76&gt;11.99,63,IF(G76&gt;7.99,62,IF(G76&gt;3.99,61,IF(G76&gt;0,60,IF(G76=0,0))))))))))))))))))))))))))))))))))))))))))</f>
        <v>#DIV/0!</v>
      </c>
      <c r="J76" s="594" t="e">
        <f t="shared" ref="J76:J111" si="112">IF(I76&gt;74.99,1,0)</f>
        <v>#DIV/0!</v>
      </c>
      <c r="M76" s="2">
        <f t="shared" si="7"/>
        <v>0</v>
      </c>
      <c r="N76" s="2">
        <f t="shared" si="8"/>
        <v>0</v>
      </c>
      <c r="O76" s="2">
        <f t="shared" si="9"/>
        <v>0</v>
      </c>
      <c r="P76" s="2">
        <f t="shared" si="10"/>
        <v>0</v>
      </c>
      <c r="Q76" s="2">
        <f t="shared" si="11"/>
        <v>0</v>
      </c>
      <c r="R76" s="2">
        <f t="shared" si="12"/>
        <v>0</v>
      </c>
      <c r="S76" s="2">
        <f t="shared" si="13"/>
        <v>0</v>
      </c>
      <c r="T76" s="2">
        <f t="shared" si="14"/>
        <v>0</v>
      </c>
      <c r="U76" s="2">
        <f t="shared" si="15"/>
        <v>0</v>
      </c>
      <c r="V76" s="2">
        <f t="shared" si="16"/>
        <v>0</v>
      </c>
      <c r="W76" s="2">
        <f t="shared" si="17"/>
        <v>0</v>
      </c>
      <c r="X76" s="2">
        <f t="shared" si="18"/>
        <v>0</v>
      </c>
      <c r="Y76" s="2">
        <f t="shared" si="19"/>
        <v>0</v>
      </c>
      <c r="Z76" s="2">
        <f t="shared" si="20"/>
        <v>0</v>
      </c>
      <c r="AA76" s="2">
        <f t="shared" si="21"/>
        <v>0</v>
      </c>
      <c r="AB76" s="2">
        <f t="shared" si="22"/>
        <v>0</v>
      </c>
      <c r="AC76" s="2">
        <f t="shared" si="23"/>
        <v>0</v>
      </c>
      <c r="AD76" s="2">
        <f t="shared" si="24"/>
        <v>0</v>
      </c>
      <c r="AE76" s="2">
        <f t="shared" si="25"/>
        <v>0</v>
      </c>
      <c r="AF76" s="2">
        <f t="shared" si="26"/>
        <v>0</v>
      </c>
      <c r="AG76" s="2">
        <f t="shared" si="27"/>
        <v>0</v>
      </c>
      <c r="AH76" s="2">
        <f t="shared" si="28"/>
        <v>0</v>
      </c>
      <c r="AI76" s="2">
        <f t="shared" si="29"/>
        <v>0</v>
      </c>
      <c r="AJ76" s="2">
        <f t="shared" si="30"/>
        <v>0</v>
      </c>
      <c r="AK76" s="2">
        <f t="shared" si="31"/>
        <v>0</v>
      </c>
      <c r="AL76" s="2">
        <f t="shared" si="32"/>
        <v>0</v>
      </c>
      <c r="AM76" s="2">
        <f t="shared" si="33"/>
        <v>0</v>
      </c>
      <c r="AN76" s="2">
        <f t="shared" si="34"/>
        <v>0</v>
      </c>
      <c r="AO76" s="2">
        <f t="shared" si="35"/>
        <v>0</v>
      </c>
      <c r="AP76" s="2">
        <f t="shared" si="36"/>
        <v>0</v>
      </c>
      <c r="AQ76" s="2">
        <f t="shared" si="37"/>
        <v>0</v>
      </c>
      <c r="AR76" s="2">
        <f t="shared" si="38"/>
        <v>0</v>
      </c>
      <c r="AS76" s="2">
        <f t="shared" si="39"/>
        <v>0</v>
      </c>
      <c r="AT76" s="2">
        <f t="shared" si="40"/>
        <v>0</v>
      </c>
      <c r="AU76" s="2">
        <f t="shared" si="41"/>
        <v>0</v>
      </c>
      <c r="AV76" s="2">
        <f t="shared" si="42"/>
        <v>0</v>
      </c>
      <c r="AW76" s="2">
        <f t="shared" si="43"/>
        <v>0</v>
      </c>
      <c r="AX76" s="2">
        <f t="shared" si="44"/>
        <v>0</v>
      </c>
      <c r="AY76" s="2">
        <f t="shared" si="45"/>
        <v>0</v>
      </c>
      <c r="AZ76" s="2">
        <f t="shared" si="46"/>
        <v>0</v>
      </c>
      <c r="BA76" s="2">
        <f t="shared" si="47"/>
        <v>0</v>
      </c>
      <c r="BB76" s="2">
        <f t="shared" si="48"/>
        <v>0</v>
      </c>
      <c r="BC76" s="2">
        <f t="shared" si="49"/>
        <v>0</v>
      </c>
      <c r="BD76" s="2">
        <f t="shared" si="50"/>
        <v>0</v>
      </c>
      <c r="BE76" s="2">
        <f t="shared" si="51"/>
        <v>0</v>
      </c>
      <c r="BF76" s="2">
        <f t="shared" si="52"/>
        <v>0</v>
      </c>
      <c r="BG76" s="2">
        <f t="shared" si="53"/>
        <v>0</v>
      </c>
      <c r="BH76" s="2">
        <f t="shared" si="54"/>
        <v>0</v>
      </c>
      <c r="BI76" s="2">
        <f t="shared" si="55"/>
        <v>0</v>
      </c>
      <c r="BJ76" s="2">
        <f t="shared" si="56"/>
        <v>0</v>
      </c>
      <c r="BK76" s="2">
        <f t="shared" si="57"/>
        <v>0</v>
      </c>
      <c r="BL76" s="2">
        <f t="shared" si="58"/>
        <v>0</v>
      </c>
      <c r="BM76" s="2">
        <f t="shared" si="59"/>
        <v>0</v>
      </c>
      <c r="BN76" s="2">
        <f t="shared" si="60"/>
        <v>0</v>
      </c>
      <c r="BO76" s="2">
        <f t="shared" si="61"/>
        <v>0</v>
      </c>
      <c r="BP76" s="2">
        <f t="shared" si="62"/>
        <v>0</v>
      </c>
      <c r="BQ76" s="2">
        <f t="shared" si="63"/>
        <v>0</v>
      </c>
      <c r="BR76" s="2">
        <f t="shared" si="64"/>
        <v>0</v>
      </c>
      <c r="BS76" s="2">
        <f t="shared" si="65"/>
        <v>0</v>
      </c>
      <c r="BT76" s="2">
        <f t="shared" si="66"/>
        <v>0</v>
      </c>
      <c r="BU76" s="2">
        <f t="shared" si="67"/>
        <v>0</v>
      </c>
      <c r="BV76" s="2">
        <f t="shared" si="68"/>
        <v>0</v>
      </c>
      <c r="BW76" s="2">
        <f t="shared" si="69"/>
        <v>0</v>
      </c>
      <c r="BX76" s="2">
        <f t="shared" si="70"/>
        <v>0</v>
      </c>
      <c r="BY76" s="2">
        <f t="shared" si="71"/>
        <v>0</v>
      </c>
      <c r="BZ76" s="2">
        <f t="shared" si="72"/>
        <v>0</v>
      </c>
      <c r="CA76" s="2">
        <f t="shared" si="73"/>
        <v>0</v>
      </c>
      <c r="CB76" s="2">
        <f t="shared" si="74"/>
        <v>0</v>
      </c>
      <c r="CC76" s="2">
        <f t="shared" si="75"/>
        <v>0</v>
      </c>
      <c r="CD76" s="2">
        <f t="shared" si="76"/>
        <v>0</v>
      </c>
      <c r="CE76" s="2">
        <f t="shared" si="77"/>
        <v>0</v>
      </c>
      <c r="CF76" s="2">
        <f t="shared" si="78"/>
        <v>0</v>
      </c>
      <c r="CG76" s="2">
        <f t="shared" si="79"/>
        <v>0</v>
      </c>
      <c r="CH76" s="2">
        <f t="shared" si="80"/>
        <v>0</v>
      </c>
      <c r="CI76" s="2">
        <f t="shared" si="81"/>
        <v>0</v>
      </c>
      <c r="CJ76" s="2">
        <f t="shared" si="82"/>
        <v>0</v>
      </c>
      <c r="CK76" s="2">
        <f t="shared" si="83"/>
        <v>0</v>
      </c>
      <c r="CL76" s="2">
        <f t="shared" si="84"/>
        <v>0</v>
      </c>
      <c r="CM76" s="2">
        <f t="shared" si="85"/>
        <v>0</v>
      </c>
      <c r="CN76" s="2">
        <f t="shared" si="86"/>
        <v>0</v>
      </c>
      <c r="CO76" s="2">
        <f t="shared" si="87"/>
        <v>0</v>
      </c>
      <c r="CP76" s="2">
        <f t="shared" si="88"/>
        <v>0</v>
      </c>
      <c r="CQ76" s="2">
        <f t="shared" si="89"/>
        <v>0</v>
      </c>
      <c r="CR76" s="2">
        <f t="shared" si="90"/>
        <v>0</v>
      </c>
      <c r="CS76" s="2">
        <f t="shared" si="91"/>
        <v>0</v>
      </c>
      <c r="CT76" s="2">
        <f t="shared" si="92"/>
        <v>0</v>
      </c>
      <c r="CU76" s="2">
        <f t="shared" si="93"/>
        <v>0</v>
      </c>
      <c r="CV76" s="2">
        <f t="shared" si="94"/>
        <v>0</v>
      </c>
      <c r="CW76" s="2">
        <f t="shared" si="95"/>
        <v>0</v>
      </c>
      <c r="CX76" s="2">
        <f t="shared" si="96"/>
        <v>0</v>
      </c>
      <c r="CY76" s="2">
        <f t="shared" si="97"/>
        <v>0</v>
      </c>
      <c r="CZ76" s="2">
        <f t="shared" si="98"/>
        <v>0</v>
      </c>
      <c r="DA76" s="2">
        <f t="shared" si="99"/>
        <v>0</v>
      </c>
      <c r="DB76" s="2">
        <f t="shared" si="100"/>
        <v>0</v>
      </c>
      <c r="DC76" s="2">
        <f t="shared" si="101"/>
        <v>0</v>
      </c>
      <c r="DD76" s="2">
        <f t="shared" si="102"/>
        <v>0</v>
      </c>
      <c r="DE76" s="2">
        <f t="shared" si="103"/>
        <v>0</v>
      </c>
      <c r="DF76" s="2">
        <f t="shared" si="104"/>
        <v>0</v>
      </c>
      <c r="DG76" s="2">
        <f t="shared" si="105"/>
        <v>0</v>
      </c>
      <c r="DH76" s="2">
        <f t="shared" si="106"/>
        <v>0</v>
      </c>
      <c r="DI76" s="2">
        <f t="shared" si="107"/>
        <v>0</v>
      </c>
      <c r="DJ76" s="2">
        <f t="shared" si="108"/>
        <v>0</v>
      </c>
    </row>
    <row r="77" ht="21" customHeight="1" spans="1:114">
      <c r="A77" s="585" t="e">
        <f>'DATA SHEET'!#REF!</f>
        <v>#REF!</v>
      </c>
      <c r="B77" s="586" t="e">
        <f>'DATA SHEET'!#REF!</f>
        <v>#REF!</v>
      </c>
      <c r="C77" s="586" t="e">
        <f>'DATA SHEET'!#REF!</f>
        <v>#REF!</v>
      </c>
      <c r="D77" s="586" t="e">
        <f>'DATA SHEET'!#REF!</f>
        <v>#REF!</v>
      </c>
      <c r="E77" s="586" t="e">
        <f>'DATA SHEET'!#REF!</f>
        <v>#REF!</v>
      </c>
      <c r="F77" s="583"/>
      <c r="G77" s="587" t="e">
        <f t="shared" si="109"/>
        <v>#DIV/0!</v>
      </c>
      <c r="H77" s="588" t="e">
        <f t="shared" si="110"/>
        <v>#DIV/0!</v>
      </c>
      <c r="I77" s="593" t="e">
        <f t="shared" si="111"/>
        <v>#DIV/0!</v>
      </c>
      <c r="J77" s="594" t="e">
        <f t="shared" si="112"/>
        <v>#DIV/0!</v>
      </c>
      <c r="M77" s="2">
        <f t="shared" si="7"/>
        <v>0</v>
      </c>
      <c r="N77" s="2">
        <f t="shared" si="8"/>
        <v>0</v>
      </c>
      <c r="O77" s="2">
        <f t="shared" si="9"/>
        <v>0</v>
      </c>
      <c r="P77" s="2">
        <f t="shared" si="10"/>
        <v>0</v>
      </c>
      <c r="Q77" s="2">
        <f t="shared" si="11"/>
        <v>0</v>
      </c>
      <c r="R77" s="2">
        <f t="shared" si="12"/>
        <v>0</v>
      </c>
      <c r="S77" s="2">
        <f t="shared" si="13"/>
        <v>0</v>
      </c>
      <c r="T77" s="2">
        <f t="shared" si="14"/>
        <v>0</v>
      </c>
      <c r="U77" s="2">
        <f t="shared" si="15"/>
        <v>0</v>
      </c>
      <c r="V77" s="2">
        <f t="shared" si="16"/>
        <v>0</v>
      </c>
      <c r="W77" s="2">
        <f t="shared" si="17"/>
        <v>0</v>
      </c>
      <c r="X77" s="2">
        <f t="shared" si="18"/>
        <v>0</v>
      </c>
      <c r="Y77" s="2">
        <f t="shared" si="19"/>
        <v>0</v>
      </c>
      <c r="Z77" s="2">
        <f t="shared" si="20"/>
        <v>0</v>
      </c>
      <c r="AA77" s="2">
        <f t="shared" si="21"/>
        <v>0</v>
      </c>
      <c r="AB77" s="2">
        <f t="shared" si="22"/>
        <v>0</v>
      </c>
      <c r="AC77" s="2">
        <f t="shared" si="23"/>
        <v>0</v>
      </c>
      <c r="AD77" s="2">
        <f t="shared" si="24"/>
        <v>0</v>
      </c>
      <c r="AE77" s="2">
        <f t="shared" si="25"/>
        <v>0</v>
      </c>
      <c r="AF77" s="2">
        <f t="shared" si="26"/>
        <v>0</v>
      </c>
      <c r="AG77" s="2">
        <f t="shared" si="27"/>
        <v>0</v>
      </c>
      <c r="AH77" s="2">
        <f t="shared" si="28"/>
        <v>0</v>
      </c>
      <c r="AI77" s="2">
        <f t="shared" si="29"/>
        <v>0</v>
      </c>
      <c r="AJ77" s="2">
        <f t="shared" si="30"/>
        <v>0</v>
      </c>
      <c r="AK77" s="2">
        <f t="shared" si="31"/>
        <v>0</v>
      </c>
      <c r="AL77" s="2">
        <f t="shared" si="32"/>
        <v>0</v>
      </c>
      <c r="AM77" s="2">
        <f t="shared" si="33"/>
        <v>0</v>
      </c>
      <c r="AN77" s="2">
        <f t="shared" si="34"/>
        <v>0</v>
      </c>
      <c r="AO77" s="2">
        <f t="shared" si="35"/>
        <v>0</v>
      </c>
      <c r="AP77" s="2">
        <f t="shared" si="36"/>
        <v>0</v>
      </c>
      <c r="AQ77" s="2">
        <f t="shared" si="37"/>
        <v>0</v>
      </c>
      <c r="AR77" s="2">
        <f t="shared" si="38"/>
        <v>0</v>
      </c>
      <c r="AS77" s="2">
        <f t="shared" si="39"/>
        <v>0</v>
      </c>
      <c r="AT77" s="2">
        <f t="shared" si="40"/>
        <v>0</v>
      </c>
      <c r="AU77" s="2">
        <f t="shared" si="41"/>
        <v>0</v>
      </c>
      <c r="AV77" s="2">
        <f t="shared" si="42"/>
        <v>0</v>
      </c>
      <c r="AW77" s="2">
        <f t="shared" si="43"/>
        <v>0</v>
      </c>
      <c r="AX77" s="2">
        <f t="shared" si="44"/>
        <v>0</v>
      </c>
      <c r="AY77" s="2">
        <f t="shared" si="45"/>
        <v>0</v>
      </c>
      <c r="AZ77" s="2">
        <f t="shared" si="46"/>
        <v>0</v>
      </c>
      <c r="BA77" s="2">
        <f t="shared" si="47"/>
        <v>0</v>
      </c>
      <c r="BB77" s="2">
        <f t="shared" si="48"/>
        <v>0</v>
      </c>
      <c r="BC77" s="2">
        <f t="shared" si="49"/>
        <v>0</v>
      </c>
      <c r="BD77" s="2">
        <f t="shared" si="50"/>
        <v>0</v>
      </c>
      <c r="BE77" s="2">
        <f t="shared" si="51"/>
        <v>0</v>
      </c>
      <c r="BF77" s="2">
        <f t="shared" si="52"/>
        <v>0</v>
      </c>
      <c r="BG77" s="2">
        <f t="shared" si="53"/>
        <v>0</v>
      </c>
      <c r="BH77" s="2">
        <f t="shared" si="54"/>
        <v>0</v>
      </c>
      <c r="BI77" s="2">
        <f t="shared" si="55"/>
        <v>0</v>
      </c>
      <c r="BJ77" s="2">
        <f t="shared" si="56"/>
        <v>0</v>
      </c>
      <c r="BK77" s="2">
        <f t="shared" si="57"/>
        <v>0</v>
      </c>
      <c r="BL77" s="2">
        <f t="shared" si="58"/>
        <v>0</v>
      </c>
      <c r="BM77" s="2">
        <f t="shared" si="59"/>
        <v>0</v>
      </c>
      <c r="BN77" s="2">
        <f t="shared" si="60"/>
        <v>0</v>
      </c>
      <c r="BO77" s="2">
        <f t="shared" si="61"/>
        <v>0</v>
      </c>
      <c r="BP77" s="2">
        <f t="shared" si="62"/>
        <v>0</v>
      </c>
      <c r="BQ77" s="2">
        <f t="shared" si="63"/>
        <v>0</v>
      </c>
      <c r="BR77" s="2">
        <f t="shared" si="64"/>
        <v>0</v>
      </c>
      <c r="BS77" s="2">
        <f t="shared" si="65"/>
        <v>0</v>
      </c>
      <c r="BT77" s="2">
        <f t="shared" si="66"/>
        <v>0</v>
      </c>
      <c r="BU77" s="2">
        <f t="shared" si="67"/>
        <v>0</v>
      </c>
      <c r="BV77" s="2">
        <f t="shared" si="68"/>
        <v>0</v>
      </c>
      <c r="BW77" s="2">
        <f t="shared" si="69"/>
        <v>0</v>
      </c>
      <c r="BX77" s="2">
        <f t="shared" si="70"/>
        <v>0</v>
      </c>
      <c r="BY77" s="2">
        <f t="shared" si="71"/>
        <v>0</v>
      </c>
      <c r="BZ77" s="2">
        <f t="shared" si="72"/>
        <v>0</v>
      </c>
      <c r="CA77" s="2">
        <f t="shared" si="73"/>
        <v>0</v>
      </c>
      <c r="CB77" s="2">
        <f t="shared" si="74"/>
        <v>0</v>
      </c>
      <c r="CC77" s="2">
        <f t="shared" si="75"/>
        <v>0</v>
      </c>
      <c r="CD77" s="2">
        <f t="shared" si="76"/>
        <v>0</v>
      </c>
      <c r="CE77" s="2">
        <f t="shared" si="77"/>
        <v>0</v>
      </c>
      <c r="CF77" s="2">
        <f t="shared" si="78"/>
        <v>0</v>
      </c>
      <c r="CG77" s="2">
        <f t="shared" si="79"/>
        <v>0</v>
      </c>
      <c r="CH77" s="2">
        <f t="shared" si="80"/>
        <v>0</v>
      </c>
      <c r="CI77" s="2">
        <f t="shared" si="81"/>
        <v>0</v>
      </c>
      <c r="CJ77" s="2">
        <f t="shared" si="82"/>
        <v>0</v>
      </c>
      <c r="CK77" s="2">
        <f t="shared" si="83"/>
        <v>0</v>
      </c>
      <c r="CL77" s="2">
        <f t="shared" si="84"/>
        <v>0</v>
      </c>
      <c r="CM77" s="2">
        <f t="shared" si="85"/>
        <v>0</v>
      </c>
      <c r="CN77" s="2">
        <f t="shared" si="86"/>
        <v>0</v>
      </c>
      <c r="CO77" s="2">
        <f t="shared" si="87"/>
        <v>0</v>
      </c>
      <c r="CP77" s="2">
        <f t="shared" si="88"/>
        <v>0</v>
      </c>
      <c r="CQ77" s="2">
        <f t="shared" si="89"/>
        <v>0</v>
      </c>
      <c r="CR77" s="2">
        <f t="shared" si="90"/>
        <v>0</v>
      </c>
      <c r="CS77" s="2">
        <f t="shared" si="91"/>
        <v>0</v>
      </c>
      <c r="CT77" s="2">
        <f t="shared" si="92"/>
        <v>0</v>
      </c>
      <c r="CU77" s="2">
        <f t="shared" si="93"/>
        <v>0</v>
      </c>
      <c r="CV77" s="2">
        <f t="shared" si="94"/>
        <v>0</v>
      </c>
      <c r="CW77" s="2">
        <f t="shared" si="95"/>
        <v>0</v>
      </c>
      <c r="CX77" s="2">
        <f t="shared" si="96"/>
        <v>0</v>
      </c>
      <c r="CY77" s="2">
        <f t="shared" si="97"/>
        <v>0</v>
      </c>
      <c r="CZ77" s="2">
        <f t="shared" si="98"/>
        <v>0</v>
      </c>
      <c r="DA77" s="2">
        <f t="shared" si="99"/>
        <v>0</v>
      </c>
      <c r="DB77" s="2">
        <f t="shared" si="100"/>
        <v>0</v>
      </c>
      <c r="DC77" s="2">
        <f t="shared" si="101"/>
        <v>0</v>
      </c>
      <c r="DD77" s="2">
        <f t="shared" si="102"/>
        <v>0</v>
      </c>
      <c r="DE77" s="2">
        <f t="shared" si="103"/>
        <v>0</v>
      </c>
      <c r="DF77" s="2">
        <f t="shared" si="104"/>
        <v>0</v>
      </c>
      <c r="DG77" s="2">
        <f t="shared" si="105"/>
        <v>0</v>
      </c>
      <c r="DH77" s="2">
        <f t="shared" si="106"/>
        <v>0</v>
      </c>
      <c r="DI77" s="2">
        <f t="shared" si="107"/>
        <v>0</v>
      </c>
      <c r="DJ77" s="2">
        <f t="shared" si="108"/>
        <v>0</v>
      </c>
    </row>
    <row r="78" ht="21" customHeight="1" spans="1:114">
      <c r="A78" s="585" t="e">
        <f>'DATA SHEET'!#REF!</f>
        <v>#REF!</v>
      </c>
      <c r="B78" s="586" t="e">
        <f>'DATA SHEET'!#REF!</f>
        <v>#REF!</v>
      </c>
      <c r="C78" s="586" t="e">
        <f>'DATA SHEET'!#REF!</f>
        <v>#REF!</v>
      </c>
      <c r="D78" s="586" t="e">
        <f>'DATA SHEET'!#REF!</f>
        <v>#REF!</v>
      </c>
      <c r="E78" s="586" t="e">
        <f>'DATA SHEET'!#REF!</f>
        <v>#REF!</v>
      </c>
      <c r="F78" s="583"/>
      <c r="G78" s="587" t="e">
        <f t="shared" si="109"/>
        <v>#DIV/0!</v>
      </c>
      <c r="H78" s="588" t="e">
        <f t="shared" si="110"/>
        <v>#DIV/0!</v>
      </c>
      <c r="I78" s="593" t="e">
        <f t="shared" si="111"/>
        <v>#DIV/0!</v>
      </c>
      <c r="J78" s="594" t="e">
        <f t="shared" si="112"/>
        <v>#DIV/0!</v>
      </c>
      <c r="M78" s="2">
        <f t="shared" si="7"/>
        <v>0</v>
      </c>
      <c r="N78" s="2">
        <f t="shared" si="8"/>
        <v>0</v>
      </c>
      <c r="O78" s="2">
        <f t="shared" si="9"/>
        <v>0</v>
      </c>
      <c r="P78" s="2">
        <f t="shared" si="10"/>
        <v>0</v>
      </c>
      <c r="Q78" s="2">
        <f t="shared" si="11"/>
        <v>0</v>
      </c>
      <c r="R78" s="2">
        <f t="shared" si="12"/>
        <v>0</v>
      </c>
      <c r="S78" s="2">
        <f t="shared" si="13"/>
        <v>0</v>
      </c>
      <c r="T78" s="2">
        <f t="shared" si="14"/>
        <v>0</v>
      </c>
      <c r="U78" s="2">
        <f t="shared" si="15"/>
        <v>0</v>
      </c>
      <c r="V78" s="2">
        <f t="shared" si="16"/>
        <v>0</v>
      </c>
      <c r="W78" s="2">
        <f t="shared" si="17"/>
        <v>0</v>
      </c>
      <c r="X78" s="2">
        <f t="shared" si="18"/>
        <v>0</v>
      </c>
      <c r="Y78" s="2">
        <f t="shared" si="19"/>
        <v>0</v>
      </c>
      <c r="Z78" s="2">
        <f t="shared" si="20"/>
        <v>0</v>
      </c>
      <c r="AA78" s="2">
        <f t="shared" si="21"/>
        <v>0</v>
      </c>
      <c r="AB78" s="2">
        <f t="shared" si="22"/>
        <v>0</v>
      </c>
      <c r="AC78" s="2">
        <f t="shared" si="23"/>
        <v>0</v>
      </c>
      <c r="AD78" s="2">
        <f t="shared" si="24"/>
        <v>0</v>
      </c>
      <c r="AE78" s="2">
        <f t="shared" si="25"/>
        <v>0</v>
      </c>
      <c r="AF78" s="2">
        <f t="shared" si="26"/>
        <v>0</v>
      </c>
      <c r="AG78" s="2">
        <f t="shared" si="27"/>
        <v>0</v>
      </c>
      <c r="AH78" s="2">
        <f t="shared" si="28"/>
        <v>0</v>
      </c>
      <c r="AI78" s="2">
        <f t="shared" si="29"/>
        <v>0</v>
      </c>
      <c r="AJ78" s="2">
        <f t="shared" si="30"/>
        <v>0</v>
      </c>
      <c r="AK78" s="2">
        <f t="shared" si="31"/>
        <v>0</v>
      </c>
      <c r="AL78" s="2">
        <f t="shared" si="32"/>
        <v>0</v>
      </c>
      <c r="AM78" s="2">
        <f t="shared" si="33"/>
        <v>0</v>
      </c>
      <c r="AN78" s="2">
        <f t="shared" si="34"/>
        <v>0</v>
      </c>
      <c r="AO78" s="2">
        <f t="shared" si="35"/>
        <v>0</v>
      </c>
      <c r="AP78" s="2">
        <f t="shared" si="36"/>
        <v>0</v>
      </c>
      <c r="AQ78" s="2">
        <f t="shared" si="37"/>
        <v>0</v>
      </c>
      <c r="AR78" s="2">
        <f t="shared" si="38"/>
        <v>0</v>
      </c>
      <c r="AS78" s="2">
        <f t="shared" si="39"/>
        <v>0</v>
      </c>
      <c r="AT78" s="2">
        <f t="shared" si="40"/>
        <v>0</v>
      </c>
      <c r="AU78" s="2">
        <f t="shared" si="41"/>
        <v>0</v>
      </c>
      <c r="AV78" s="2">
        <f t="shared" si="42"/>
        <v>0</v>
      </c>
      <c r="AW78" s="2">
        <f t="shared" si="43"/>
        <v>0</v>
      </c>
      <c r="AX78" s="2">
        <f t="shared" si="44"/>
        <v>0</v>
      </c>
      <c r="AY78" s="2">
        <f t="shared" si="45"/>
        <v>0</v>
      </c>
      <c r="AZ78" s="2">
        <f t="shared" si="46"/>
        <v>0</v>
      </c>
      <c r="BA78" s="2">
        <f t="shared" si="47"/>
        <v>0</v>
      </c>
      <c r="BB78" s="2">
        <f t="shared" si="48"/>
        <v>0</v>
      </c>
      <c r="BC78" s="2">
        <f t="shared" si="49"/>
        <v>0</v>
      </c>
      <c r="BD78" s="2">
        <f t="shared" si="50"/>
        <v>0</v>
      </c>
      <c r="BE78" s="2">
        <f t="shared" si="51"/>
        <v>0</v>
      </c>
      <c r="BF78" s="2">
        <f t="shared" si="52"/>
        <v>0</v>
      </c>
      <c r="BG78" s="2">
        <f t="shared" si="53"/>
        <v>0</v>
      </c>
      <c r="BH78" s="2">
        <f t="shared" si="54"/>
        <v>0</v>
      </c>
      <c r="BI78" s="2">
        <f t="shared" si="55"/>
        <v>0</v>
      </c>
      <c r="BJ78" s="2">
        <f t="shared" si="56"/>
        <v>0</v>
      </c>
      <c r="BK78" s="2">
        <f t="shared" si="57"/>
        <v>0</v>
      </c>
      <c r="BL78" s="2">
        <f t="shared" si="58"/>
        <v>0</v>
      </c>
      <c r="BM78" s="2">
        <f t="shared" si="59"/>
        <v>0</v>
      </c>
      <c r="BN78" s="2">
        <f t="shared" si="60"/>
        <v>0</v>
      </c>
      <c r="BO78" s="2">
        <f t="shared" si="61"/>
        <v>0</v>
      </c>
      <c r="BP78" s="2">
        <f t="shared" si="62"/>
        <v>0</v>
      </c>
      <c r="BQ78" s="2">
        <f t="shared" si="63"/>
        <v>0</v>
      </c>
      <c r="BR78" s="2">
        <f t="shared" si="64"/>
        <v>0</v>
      </c>
      <c r="BS78" s="2">
        <f t="shared" si="65"/>
        <v>0</v>
      </c>
      <c r="BT78" s="2">
        <f t="shared" si="66"/>
        <v>0</v>
      </c>
      <c r="BU78" s="2">
        <f t="shared" si="67"/>
        <v>0</v>
      </c>
      <c r="BV78" s="2">
        <f t="shared" si="68"/>
        <v>0</v>
      </c>
      <c r="BW78" s="2">
        <f t="shared" si="69"/>
        <v>0</v>
      </c>
      <c r="BX78" s="2">
        <f t="shared" si="70"/>
        <v>0</v>
      </c>
      <c r="BY78" s="2">
        <f t="shared" si="71"/>
        <v>0</v>
      </c>
      <c r="BZ78" s="2">
        <f t="shared" si="72"/>
        <v>0</v>
      </c>
      <c r="CA78" s="2">
        <f t="shared" si="73"/>
        <v>0</v>
      </c>
      <c r="CB78" s="2">
        <f t="shared" si="74"/>
        <v>0</v>
      </c>
      <c r="CC78" s="2">
        <f t="shared" si="75"/>
        <v>0</v>
      </c>
      <c r="CD78" s="2">
        <f t="shared" si="76"/>
        <v>0</v>
      </c>
      <c r="CE78" s="2">
        <f t="shared" si="77"/>
        <v>0</v>
      </c>
      <c r="CF78" s="2">
        <f t="shared" si="78"/>
        <v>0</v>
      </c>
      <c r="CG78" s="2">
        <f t="shared" si="79"/>
        <v>0</v>
      </c>
      <c r="CH78" s="2">
        <f t="shared" si="80"/>
        <v>0</v>
      </c>
      <c r="CI78" s="2">
        <f t="shared" si="81"/>
        <v>0</v>
      </c>
      <c r="CJ78" s="2">
        <f t="shared" si="82"/>
        <v>0</v>
      </c>
      <c r="CK78" s="2">
        <f t="shared" si="83"/>
        <v>0</v>
      </c>
      <c r="CL78" s="2">
        <f t="shared" si="84"/>
        <v>0</v>
      </c>
      <c r="CM78" s="2">
        <f t="shared" si="85"/>
        <v>0</v>
      </c>
      <c r="CN78" s="2">
        <f t="shared" si="86"/>
        <v>0</v>
      </c>
      <c r="CO78" s="2">
        <f t="shared" si="87"/>
        <v>0</v>
      </c>
      <c r="CP78" s="2">
        <f t="shared" si="88"/>
        <v>0</v>
      </c>
      <c r="CQ78" s="2">
        <f t="shared" si="89"/>
        <v>0</v>
      </c>
      <c r="CR78" s="2">
        <f t="shared" si="90"/>
        <v>0</v>
      </c>
      <c r="CS78" s="2">
        <f t="shared" si="91"/>
        <v>0</v>
      </c>
      <c r="CT78" s="2">
        <f t="shared" si="92"/>
        <v>0</v>
      </c>
      <c r="CU78" s="2">
        <f t="shared" si="93"/>
        <v>0</v>
      </c>
      <c r="CV78" s="2">
        <f t="shared" si="94"/>
        <v>0</v>
      </c>
      <c r="CW78" s="2">
        <f t="shared" si="95"/>
        <v>0</v>
      </c>
      <c r="CX78" s="2">
        <f t="shared" si="96"/>
        <v>0</v>
      </c>
      <c r="CY78" s="2">
        <f t="shared" si="97"/>
        <v>0</v>
      </c>
      <c r="CZ78" s="2">
        <f t="shared" si="98"/>
        <v>0</v>
      </c>
      <c r="DA78" s="2">
        <f t="shared" si="99"/>
        <v>0</v>
      </c>
      <c r="DB78" s="2">
        <f t="shared" si="100"/>
        <v>0</v>
      </c>
      <c r="DC78" s="2">
        <f t="shared" si="101"/>
        <v>0</v>
      </c>
      <c r="DD78" s="2">
        <f t="shared" si="102"/>
        <v>0</v>
      </c>
      <c r="DE78" s="2">
        <f t="shared" si="103"/>
        <v>0</v>
      </c>
      <c r="DF78" s="2">
        <f t="shared" si="104"/>
        <v>0</v>
      </c>
      <c r="DG78" s="2">
        <f t="shared" si="105"/>
        <v>0</v>
      </c>
      <c r="DH78" s="2">
        <f t="shared" si="106"/>
        <v>0</v>
      </c>
      <c r="DI78" s="2">
        <f t="shared" si="107"/>
        <v>0</v>
      </c>
      <c r="DJ78" s="2">
        <f t="shared" si="108"/>
        <v>0</v>
      </c>
    </row>
    <row r="79" ht="21" customHeight="1" spans="1:114">
      <c r="A79" s="585" t="e">
        <f>'DATA SHEET'!#REF!</f>
        <v>#REF!</v>
      </c>
      <c r="B79" s="586" t="e">
        <f>'DATA SHEET'!#REF!</f>
        <v>#REF!</v>
      </c>
      <c r="C79" s="586" t="e">
        <f>'DATA SHEET'!#REF!</f>
        <v>#REF!</v>
      </c>
      <c r="D79" s="586" t="e">
        <f>'DATA SHEET'!#REF!</f>
        <v>#REF!</v>
      </c>
      <c r="E79" s="586" t="e">
        <f>'DATA SHEET'!#REF!</f>
        <v>#REF!</v>
      </c>
      <c r="F79" s="583"/>
      <c r="G79" s="587" t="e">
        <f t="shared" si="109"/>
        <v>#DIV/0!</v>
      </c>
      <c r="H79" s="588" t="e">
        <f t="shared" si="110"/>
        <v>#DIV/0!</v>
      </c>
      <c r="I79" s="593" t="e">
        <f t="shared" si="111"/>
        <v>#DIV/0!</v>
      </c>
      <c r="J79" s="594" t="e">
        <f t="shared" si="112"/>
        <v>#DIV/0!</v>
      </c>
      <c r="M79" s="2">
        <f t="shared" si="7"/>
        <v>0</v>
      </c>
      <c r="N79" s="2">
        <f t="shared" si="8"/>
        <v>0</v>
      </c>
      <c r="O79" s="2">
        <f t="shared" si="9"/>
        <v>0</v>
      </c>
      <c r="P79" s="2">
        <f t="shared" si="10"/>
        <v>0</v>
      </c>
      <c r="Q79" s="2">
        <f t="shared" si="11"/>
        <v>0</v>
      </c>
      <c r="R79" s="2">
        <f t="shared" si="12"/>
        <v>0</v>
      </c>
      <c r="S79" s="2">
        <f t="shared" si="13"/>
        <v>0</v>
      </c>
      <c r="T79" s="2">
        <f t="shared" si="14"/>
        <v>0</v>
      </c>
      <c r="U79" s="2">
        <f t="shared" si="15"/>
        <v>0</v>
      </c>
      <c r="V79" s="2">
        <f t="shared" si="16"/>
        <v>0</v>
      </c>
      <c r="W79" s="2">
        <f t="shared" si="17"/>
        <v>0</v>
      </c>
      <c r="X79" s="2">
        <f t="shared" si="18"/>
        <v>0</v>
      </c>
      <c r="Y79" s="2">
        <f t="shared" si="19"/>
        <v>0</v>
      </c>
      <c r="Z79" s="2">
        <f t="shared" si="20"/>
        <v>0</v>
      </c>
      <c r="AA79" s="2">
        <f t="shared" si="21"/>
        <v>0</v>
      </c>
      <c r="AB79" s="2">
        <f t="shared" si="22"/>
        <v>0</v>
      </c>
      <c r="AC79" s="2">
        <f t="shared" si="23"/>
        <v>0</v>
      </c>
      <c r="AD79" s="2">
        <f t="shared" si="24"/>
        <v>0</v>
      </c>
      <c r="AE79" s="2">
        <f t="shared" si="25"/>
        <v>0</v>
      </c>
      <c r="AF79" s="2">
        <f t="shared" si="26"/>
        <v>0</v>
      </c>
      <c r="AG79" s="2">
        <f t="shared" si="27"/>
        <v>0</v>
      </c>
      <c r="AH79" s="2">
        <f t="shared" si="28"/>
        <v>0</v>
      </c>
      <c r="AI79" s="2">
        <f t="shared" si="29"/>
        <v>0</v>
      </c>
      <c r="AJ79" s="2">
        <f t="shared" si="30"/>
        <v>0</v>
      </c>
      <c r="AK79" s="2">
        <f t="shared" si="31"/>
        <v>0</v>
      </c>
      <c r="AL79" s="2">
        <f t="shared" si="32"/>
        <v>0</v>
      </c>
      <c r="AM79" s="2">
        <f t="shared" si="33"/>
        <v>0</v>
      </c>
      <c r="AN79" s="2">
        <f t="shared" si="34"/>
        <v>0</v>
      </c>
      <c r="AO79" s="2">
        <f t="shared" si="35"/>
        <v>0</v>
      </c>
      <c r="AP79" s="2">
        <f t="shared" si="36"/>
        <v>0</v>
      </c>
      <c r="AQ79" s="2">
        <f t="shared" si="37"/>
        <v>0</v>
      </c>
      <c r="AR79" s="2">
        <f t="shared" si="38"/>
        <v>0</v>
      </c>
      <c r="AS79" s="2">
        <f t="shared" si="39"/>
        <v>0</v>
      </c>
      <c r="AT79" s="2">
        <f t="shared" si="40"/>
        <v>0</v>
      </c>
      <c r="AU79" s="2">
        <f t="shared" si="41"/>
        <v>0</v>
      </c>
      <c r="AV79" s="2">
        <f t="shared" si="42"/>
        <v>0</v>
      </c>
      <c r="AW79" s="2">
        <f t="shared" si="43"/>
        <v>0</v>
      </c>
      <c r="AX79" s="2">
        <f t="shared" si="44"/>
        <v>0</v>
      </c>
      <c r="AY79" s="2">
        <f t="shared" si="45"/>
        <v>0</v>
      </c>
      <c r="AZ79" s="2">
        <f t="shared" si="46"/>
        <v>0</v>
      </c>
      <c r="BA79" s="2">
        <f t="shared" si="47"/>
        <v>0</v>
      </c>
      <c r="BB79" s="2">
        <f t="shared" si="48"/>
        <v>0</v>
      </c>
      <c r="BC79" s="2">
        <f t="shared" si="49"/>
        <v>0</v>
      </c>
      <c r="BD79" s="2">
        <f t="shared" si="50"/>
        <v>0</v>
      </c>
      <c r="BE79" s="2">
        <f t="shared" si="51"/>
        <v>0</v>
      </c>
      <c r="BF79" s="2">
        <f t="shared" si="52"/>
        <v>0</v>
      </c>
      <c r="BG79" s="2">
        <f t="shared" si="53"/>
        <v>0</v>
      </c>
      <c r="BH79" s="2">
        <f t="shared" si="54"/>
        <v>0</v>
      </c>
      <c r="BI79" s="2">
        <f t="shared" si="55"/>
        <v>0</v>
      </c>
      <c r="BJ79" s="2">
        <f t="shared" si="56"/>
        <v>0</v>
      </c>
      <c r="BK79" s="2">
        <f t="shared" si="57"/>
        <v>0</v>
      </c>
      <c r="BL79" s="2">
        <f t="shared" si="58"/>
        <v>0</v>
      </c>
      <c r="BM79" s="2">
        <f t="shared" si="59"/>
        <v>0</v>
      </c>
      <c r="BN79" s="2">
        <f t="shared" si="60"/>
        <v>0</v>
      </c>
      <c r="BO79" s="2">
        <f t="shared" si="61"/>
        <v>0</v>
      </c>
      <c r="BP79" s="2">
        <f t="shared" si="62"/>
        <v>0</v>
      </c>
      <c r="BQ79" s="2">
        <f t="shared" si="63"/>
        <v>0</v>
      </c>
      <c r="BR79" s="2">
        <f t="shared" si="64"/>
        <v>0</v>
      </c>
      <c r="BS79" s="2">
        <f t="shared" si="65"/>
        <v>0</v>
      </c>
      <c r="BT79" s="2">
        <f t="shared" si="66"/>
        <v>0</v>
      </c>
      <c r="BU79" s="2">
        <f t="shared" si="67"/>
        <v>0</v>
      </c>
      <c r="BV79" s="2">
        <f t="shared" si="68"/>
        <v>0</v>
      </c>
      <c r="BW79" s="2">
        <f t="shared" si="69"/>
        <v>0</v>
      </c>
      <c r="BX79" s="2">
        <f t="shared" si="70"/>
        <v>0</v>
      </c>
      <c r="BY79" s="2">
        <f t="shared" si="71"/>
        <v>0</v>
      </c>
      <c r="BZ79" s="2">
        <f t="shared" si="72"/>
        <v>0</v>
      </c>
      <c r="CA79" s="2">
        <f t="shared" si="73"/>
        <v>0</v>
      </c>
      <c r="CB79" s="2">
        <f t="shared" si="74"/>
        <v>0</v>
      </c>
      <c r="CC79" s="2">
        <f t="shared" si="75"/>
        <v>0</v>
      </c>
      <c r="CD79" s="2">
        <f t="shared" si="76"/>
        <v>0</v>
      </c>
      <c r="CE79" s="2">
        <f t="shared" si="77"/>
        <v>0</v>
      </c>
      <c r="CF79" s="2">
        <f t="shared" si="78"/>
        <v>0</v>
      </c>
      <c r="CG79" s="2">
        <f t="shared" si="79"/>
        <v>0</v>
      </c>
      <c r="CH79" s="2">
        <f t="shared" si="80"/>
        <v>0</v>
      </c>
      <c r="CI79" s="2">
        <f t="shared" si="81"/>
        <v>0</v>
      </c>
      <c r="CJ79" s="2">
        <f t="shared" si="82"/>
        <v>0</v>
      </c>
      <c r="CK79" s="2">
        <f t="shared" si="83"/>
        <v>0</v>
      </c>
      <c r="CL79" s="2">
        <f t="shared" si="84"/>
        <v>0</v>
      </c>
      <c r="CM79" s="2">
        <f t="shared" si="85"/>
        <v>0</v>
      </c>
      <c r="CN79" s="2">
        <f t="shared" si="86"/>
        <v>0</v>
      </c>
      <c r="CO79" s="2">
        <f t="shared" si="87"/>
        <v>0</v>
      </c>
      <c r="CP79" s="2">
        <f t="shared" si="88"/>
        <v>0</v>
      </c>
      <c r="CQ79" s="2">
        <f t="shared" si="89"/>
        <v>0</v>
      </c>
      <c r="CR79" s="2">
        <f t="shared" si="90"/>
        <v>0</v>
      </c>
      <c r="CS79" s="2">
        <f t="shared" si="91"/>
        <v>0</v>
      </c>
      <c r="CT79" s="2">
        <f t="shared" si="92"/>
        <v>0</v>
      </c>
      <c r="CU79" s="2">
        <f t="shared" si="93"/>
        <v>0</v>
      </c>
      <c r="CV79" s="2">
        <f t="shared" si="94"/>
        <v>0</v>
      </c>
      <c r="CW79" s="2">
        <f t="shared" si="95"/>
        <v>0</v>
      </c>
      <c r="CX79" s="2">
        <f t="shared" si="96"/>
        <v>0</v>
      </c>
      <c r="CY79" s="2">
        <f t="shared" si="97"/>
        <v>0</v>
      </c>
      <c r="CZ79" s="2">
        <f t="shared" si="98"/>
        <v>0</v>
      </c>
      <c r="DA79" s="2">
        <f t="shared" si="99"/>
        <v>0</v>
      </c>
      <c r="DB79" s="2">
        <f t="shared" si="100"/>
        <v>0</v>
      </c>
      <c r="DC79" s="2">
        <f t="shared" si="101"/>
        <v>0</v>
      </c>
      <c r="DD79" s="2">
        <f t="shared" si="102"/>
        <v>0</v>
      </c>
      <c r="DE79" s="2">
        <f t="shared" si="103"/>
        <v>0</v>
      </c>
      <c r="DF79" s="2">
        <f t="shared" si="104"/>
        <v>0</v>
      </c>
      <c r="DG79" s="2">
        <f t="shared" si="105"/>
        <v>0</v>
      </c>
      <c r="DH79" s="2">
        <f t="shared" si="106"/>
        <v>0</v>
      </c>
      <c r="DI79" s="2">
        <f t="shared" si="107"/>
        <v>0</v>
      </c>
      <c r="DJ79" s="2">
        <f t="shared" si="108"/>
        <v>0</v>
      </c>
    </row>
    <row r="80" ht="21" customHeight="1" spans="1:114">
      <c r="A80" s="585" t="e">
        <f>'DATA SHEET'!#REF!</f>
        <v>#REF!</v>
      </c>
      <c r="B80" s="586" t="e">
        <f>'DATA SHEET'!#REF!</f>
        <v>#REF!</v>
      </c>
      <c r="C80" s="586" t="e">
        <f>'DATA SHEET'!#REF!</f>
        <v>#REF!</v>
      </c>
      <c r="D80" s="586" t="e">
        <f>'DATA SHEET'!#REF!</f>
        <v>#REF!</v>
      </c>
      <c r="E80" s="586" t="e">
        <f>'DATA SHEET'!#REF!</f>
        <v>#REF!</v>
      </c>
      <c r="F80" s="583"/>
      <c r="G80" s="587" t="e">
        <f t="shared" si="109"/>
        <v>#DIV/0!</v>
      </c>
      <c r="H80" s="588" t="e">
        <f t="shared" si="110"/>
        <v>#DIV/0!</v>
      </c>
      <c r="I80" s="593" t="e">
        <f t="shared" si="111"/>
        <v>#DIV/0!</v>
      </c>
      <c r="J80" s="594" t="e">
        <f t="shared" si="112"/>
        <v>#DIV/0!</v>
      </c>
      <c r="M80" s="2">
        <f t="shared" si="7"/>
        <v>0</v>
      </c>
      <c r="N80" s="2">
        <f t="shared" si="8"/>
        <v>0</v>
      </c>
      <c r="O80" s="2">
        <f t="shared" si="9"/>
        <v>0</v>
      </c>
      <c r="P80" s="2">
        <f t="shared" si="10"/>
        <v>0</v>
      </c>
      <c r="Q80" s="2">
        <f t="shared" si="11"/>
        <v>0</v>
      </c>
      <c r="R80" s="2">
        <f t="shared" si="12"/>
        <v>0</v>
      </c>
      <c r="S80" s="2">
        <f t="shared" si="13"/>
        <v>0</v>
      </c>
      <c r="T80" s="2">
        <f t="shared" si="14"/>
        <v>0</v>
      </c>
      <c r="U80" s="2">
        <f t="shared" si="15"/>
        <v>0</v>
      </c>
      <c r="V80" s="2">
        <f t="shared" si="16"/>
        <v>0</v>
      </c>
      <c r="W80" s="2">
        <f t="shared" si="17"/>
        <v>0</v>
      </c>
      <c r="X80" s="2">
        <f t="shared" si="18"/>
        <v>0</v>
      </c>
      <c r="Y80" s="2">
        <f t="shared" si="19"/>
        <v>0</v>
      </c>
      <c r="Z80" s="2">
        <f t="shared" si="20"/>
        <v>0</v>
      </c>
      <c r="AA80" s="2">
        <f t="shared" si="21"/>
        <v>0</v>
      </c>
      <c r="AB80" s="2">
        <f t="shared" si="22"/>
        <v>0</v>
      </c>
      <c r="AC80" s="2">
        <f t="shared" si="23"/>
        <v>0</v>
      </c>
      <c r="AD80" s="2">
        <f t="shared" si="24"/>
        <v>0</v>
      </c>
      <c r="AE80" s="2">
        <f t="shared" si="25"/>
        <v>0</v>
      </c>
      <c r="AF80" s="2">
        <f t="shared" si="26"/>
        <v>0</v>
      </c>
      <c r="AG80" s="2">
        <f t="shared" si="27"/>
        <v>0</v>
      </c>
      <c r="AH80" s="2">
        <f t="shared" si="28"/>
        <v>0</v>
      </c>
      <c r="AI80" s="2">
        <f t="shared" si="29"/>
        <v>0</v>
      </c>
      <c r="AJ80" s="2">
        <f t="shared" si="30"/>
        <v>0</v>
      </c>
      <c r="AK80" s="2">
        <f t="shared" si="31"/>
        <v>0</v>
      </c>
      <c r="AL80" s="2">
        <f t="shared" si="32"/>
        <v>0</v>
      </c>
      <c r="AM80" s="2">
        <f t="shared" si="33"/>
        <v>0</v>
      </c>
      <c r="AN80" s="2">
        <f t="shared" si="34"/>
        <v>0</v>
      </c>
      <c r="AO80" s="2">
        <f t="shared" si="35"/>
        <v>0</v>
      </c>
      <c r="AP80" s="2">
        <f t="shared" si="36"/>
        <v>0</v>
      </c>
      <c r="AQ80" s="2">
        <f t="shared" si="37"/>
        <v>0</v>
      </c>
      <c r="AR80" s="2">
        <f t="shared" si="38"/>
        <v>0</v>
      </c>
      <c r="AS80" s="2">
        <f t="shared" si="39"/>
        <v>0</v>
      </c>
      <c r="AT80" s="2">
        <f t="shared" si="40"/>
        <v>0</v>
      </c>
      <c r="AU80" s="2">
        <f t="shared" si="41"/>
        <v>0</v>
      </c>
      <c r="AV80" s="2">
        <f t="shared" si="42"/>
        <v>0</v>
      </c>
      <c r="AW80" s="2">
        <f t="shared" si="43"/>
        <v>0</v>
      </c>
      <c r="AX80" s="2">
        <f t="shared" si="44"/>
        <v>0</v>
      </c>
      <c r="AY80" s="2">
        <f t="shared" si="45"/>
        <v>0</v>
      </c>
      <c r="AZ80" s="2">
        <f t="shared" si="46"/>
        <v>0</v>
      </c>
      <c r="BA80" s="2">
        <f t="shared" si="47"/>
        <v>0</v>
      </c>
      <c r="BB80" s="2">
        <f t="shared" si="48"/>
        <v>0</v>
      </c>
      <c r="BC80" s="2">
        <f t="shared" si="49"/>
        <v>0</v>
      </c>
      <c r="BD80" s="2">
        <f t="shared" si="50"/>
        <v>0</v>
      </c>
      <c r="BE80" s="2">
        <f t="shared" si="51"/>
        <v>0</v>
      </c>
      <c r="BF80" s="2">
        <f t="shared" si="52"/>
        <v>0</v>
      </c>
      <c r="BG80" s="2">
        <f t="shared" si="53"/>
        <v>0</v>
      </c>
      <c r="BH80" s="2">
        <f t="shared" si="54"/>
        <v>0</v>
      </c>
      <c r="BI80" s="2">
        <f t="shared" si="55"/>
        <v>0</v>
      </c>
      <c r="BJ80" s="2">
        <f t="shared" si="56"/>
        <v>0</v>
      </c>
      <c r="BK80" s="2">
        <f t="shared" si="57"/>
        <v>0</v>
      </c>
      <c r="BL80" s="2">
        <f t="shared" si="58"/>
        <v>0</v>
      </c>
      <c r="BM80" s="2">
        <f t="shared" si="59"/>
        <v>0</v>
      </c>
      <c r="BN80" s="2">
        <f t="shared" si="60"/>
        <v>0</v>
      </c>
      <c r="BO80" s="2">
        <f t="shared" si="61"/>
        <v>0</v>
      </c>
      <c r="BP80" s="2">
        <f t="shared" si="62"/>
        <v>0</v>
      </c>
      <c r="BQ80" s="2">
        <f t="shared" si="63"/>
        <v>0</v>
      </c>
      <c r="BR80" s="2">
        <f t="shared" si="64"/>
        <v>0</v>
      </c>
      <c r="BS80" s="2">
        <f t="shared" si="65"/>
        <v>0</v>
      </c>
      <c r="BT80" s="2">
        <f t="shared" si="66"/>
        <v>0</v>
      </c>
      <c r="BU80" s="2">
        <f t="shared" si="67"/>
        <v>0</v>
      </c>
      <c r="BV80" s="2">
        <f t="shared" si="68"/>
        <v>0</v>
      </c>
      <c r="BW80" s="2">
        <f t="shared" si="69"/>
        <v>0</v>
      </c>
      <c r="BX80" s="2">
        <f t="shared" si="70"/>
        <v>0</v>
      </c>
      <c r="BY80" s="2">
        <f t="shared" si="71"/>
        <v>0</v>
      </c>
      <c r="BZ80" s="2">
        <f t="shared" si="72"/>
        <v>0</v>
      </c>
      <c r="CA80" s="2">
        <f t="shared" si="73"/>
        <v>0</v>
      </c>
      <c r="CB80" s="2">
        <f t="shared" si="74"/>
        <v>0</v>
      </c>
      <c r="CC80" s="2">
        <f t="shared" si="75"/>
        <v>0</v>
      </c>
      <c r="CD80" s="2">
        <f t="shared" si="76"/>
        <v>0</v>
      </c>
      <c r="CE80" s="2">
        <f t="shared" si="77"/>
        <v>0</v>
      </c>
      <c r="CF80" s="2">
        <f t="shared" si="78"/>
        <v>0</v>
      </c>
      <c r="CG80" s="2">
        <f t="shared" si="79"/>
        <v>0</v>
      </c>
      <c r="CH80" s="2">
        <f t="shared" si="80"/>
        <v>0</v>
      </c>
      <c r="CI80" s="2">
        <f t="shared" si="81"/>
        <v>0</v>
      </c>
      <c r="CJ80" s="2">
        <f t="shared" si="82"/>
        <v>0</v>
      </c>
      <c r="CK80" s="2">
        <f t="shared" si="83"/>
        <v>0</v>
      </c>
      <c r="CL80" s="2">
        <f t="shared" si="84"/>
        <v>0</v>
      </c>
      <c r="CM80" s="2">
        <f t="shared" si="85"/>
        <v>0</v>
      </c>
      <c r="CN80" s="2">
        <f t="shared" si="86"/>
        <v>0</v>
      </c>
      <c r="CO80" s="2">
        <f t="shared" si="87"/>
        <v>0</v>
      </c>
      <c r="CP80" s="2">
        <f t="shared" si="88"/>
        <v>0</v>
      </c>
      <c r="CQ80" s="2">
        <f t="shared" si="89"/>
        <v>0</v>
      </c>
      <c r="CR80" s="2">
        <f t="shared" si="90"/>
        <v>0</v>
      </c>
      <c r="CS80" s="2">
        <f t="shared" si="91"/>
        <v>0</v>
      </c>
      <c r="CT80" s="2">
        <f t="shared" si="92"/>
        <v>0</v>
      </c>
      <c r="CU80" s="2">
        <f t="shared" si="93"/>
        <v>0</v>
      </c>
      <c r="CV80" s="2">
        <f t="shared" si="94"/>
        <v>0</v>
      </c>
      <c r="CW80" s="2">
        <f t="shared" si="95"/>
        <v>0</v>
      </c>
      <c r="CX80" s="2">
        <f t="shared" si="96"/>
        <v>0</v>
      </c>
      <c r="CY80" s="2">
        <f t="shared" si="97"/>
        <v>0</v>
      </c>
      <c r="CZ80" s="2">
        <f t="shared" si="98"/>
        <v>0</v>
      </c>
      <c r="DA80" s="2">
        <f t="shared" si="99"/>
        <v>0</v>
      </c>
      <c r="DB80" s="2">
        <f t="shared" si="100"/>
        <v>0</v>
      </c>
      <c r="DC80" s="2">
        <f t="shared" si="101"/>
        <v>0</v>
      </c>
      <c r="DD80" s="2">
        <f t="shared" si="102"/>
        <v>0</v>
      </c>
      <c r="DE80" s="2">
        <f t="shared" si="103"/>
        <v>0</v>
      </c>
      <c r="DF80" s="2">
        <f t="shared" si="104"/>
        <v>0</v>
      </c>
      <c r="DG80" s="2">
        <f t="shared" si="105"/>
        <v>0</v>
      </c>
      <c r="DH80" s="2">
        <f t="shared" si="106"/>
        <v>0</v>
      </c>
      <c r="DI80" s="2">
        <f t="shared" si="107"/>
        <v>0</v>
      </c>
      <c r="DJ80" s="2">
        <f t="shared" si="108"/>
        <v>0</v>
      </c>
    </row>
    <row r="81" ht="21" customHeight="1" spans="1:114">
      <c r="A81" s="585" t="e">
        <f>'DATA SHEET'!#REF!</f>
        <v>#REF!</v>
      </c>
      <c r="B81" s="586" t="e">
        <f>'DATA SHEET'!#REF!</f>
        <v>#REF!</v>
      </c>
      <c r="C81" s="586" t="e">
        <f>'DATA SHEET'!#REF!</f>
        <v>#REF!</v>
      </c>
      <c r="D81" s="586" t="e">
        <f>'DATA SHEET'!#REF!</f>
        <v>#REF!</v>
      </c>
      <c r="E81" s="586" t="e">
        <f>'DATA SHEET'!#REF!</f>
        <v>#REF!</v>
      </c>
      <c r="F81" s="583"/>
      <c r="G81" s="587" t="e">
        <f t="shared" si="109"/>
        <v>#DIV/0!</v>
      </c>
      <c r="H81" s="588" t="e">
        <f t="shared" si="110"/>
        <v>#DIV/0!</v>
      </c>
      <c r="I81" s="593" t="e">
        <f t="shared" si="111"/>
        <v>#DIV/0!</v>
      </c>
      <c r="J81" s="594" t="e">
        <f t="shared" si="112"/>
        <v>#DIV/0!</v>
      </c>
      <c r="M81" s="2">
        <f t="shared" si="7"/>
        <v>0</v>
      </c>
      <c r="N81" s="2">
        <f t="shared" si="8"/>
        <v>0</v>
      </c>
      <c r="O81" s="2">
        <f t="shared" si="9"/>
        <v>0</v>
      </c>
      <c r="P81" s="2">
        <f t="shared" si="10"/>
        <v>0</v>
      </c>
      <c r="Q81" s="2">
        <f t="shared" si="11"/>
        <v>0</v>
      </c>
      <c r="R81" s="2">
        <f t="shared" si="12"/>
        <v>0</v>
      </c>
      <c r="S81" s="2">
        <f t="shared" si="13"/>
        <v>0</v>
      </c>
      <c r="T81" s="2">
        <f t="shared" si="14"/>
        <v>0</v>
      </c>
      <c r="U81" s="2">
        <f t="shared" si="15"/>
        <v>0</v>
      </c>
      <c r="V81" s="2">
        <f t="shared" si="16"/>
        <v>0</v>
      </c>
      <c r="W81" s="2">
        <f t="shared" si="17"/>
        <v>0</v>
      </c>
      <c r="X81" s="2">
        <f t="shared" si="18"/>
        <v>0</v>
      </c>
      <c r="Y81" s="2">
        <f t="shared" si="19"/>
        <v>0</v>
      </c>
      <c r="Z81" s="2">
        <f t="shared" si="20"/>
        <v>0</v>
      </c>
      <c r="AA81" s="2">
        <f t="shared" si="21"/>
        <v>0</v>
      </c>
      <c r="AB81" s="2">
        <f t="shared" si="22"/>
        <v>0</v>
      </c>
      <c r="AC81" s="2">
        <f t="shared" si="23"/>
        <v>0</v>
      </c>
      <c r="AD81" s="2">
        <f t="shared" si="24"/>
        <v>0</v>
      </c>
      <c r="AE81" s="2">
        <f t="shared" si="25"/>
        <v>0</v>
      </c>
      <c r="AF81" s="2">
        <f t="shared" si="26"/>
        <v>0</v>
      </c>
      <c r="AG81" s="2">
        <f t="shared" si="27"/>
        <v>0</v>
      </c>
      <c r="AH81" s="2">
        <f t="shared" si="28"/>
        <v>0</v>
      </c>
      <c r="AI81" s="2">
        <f t="shared" si="29"/>
        <v>0</v>
      </c>
      <c r="AJ81" s="2">
        <f t="shared" si="30"/>
        <v>0</v>
      </c>
      <c r="AK81" s="2">
        <f t="shared" si="31"/>
        <v>0</v>
      </c>
      <c r="AL81" s="2">
        <f t="shared" si="32"/>
        <v>0</v>
      </c>
      <c r="AM81" s="2">
        <f t="shared" si="33"/>
        <v>0</v>
      </c>
      <c r="AN81" s="2">
        <f t="shared" si="34"/>
        <v>0</v>
      </c>
      <c r="AO81" s="2">
        <f t="shared" si="35"/>
        <v>0</v>
      </c>
      <c r="AP81" s="2">
        <f t="shared" si="36"/>
        <v>0</v>
      </c>
      <c r="AQ81" s="2">
        <f t="shared" si="37"/>
        <v>0</v>
      </c>
      <c r="AR81" s="2">
        <f t="shared" si="38"/>
        <v>0</v>
      </c>
      <c r="AS81" s="2">
        <f t="shared" si="39"/>
        <v>0</v>
      </c>
      <c r="AT81" s="2">
        <f t="shared" si="40"/>
        <v>0</v>
      </c>
      <c r="AU81" s="2">
        <f t="shared" si="41"/>
        <v>0</v>
      </c>
      <c r="AV81" s="2">
        <f t="shared" si="42"/>
        <v>0</v>
      </c>
      <c r="AW81" s="2">
        <f t="shared" si="43"/>
        <v>0</v>
      </c>
      <c r="AX81" s="2">
        <f t="shared" si="44"/>
        <v>0</v>
      </c>
      <c r="AY81" s="2">
        <f t="shared" si="45"/>
        <v>0</v>
      </c>
      <c r="AZ81" s="2">
        <f t="shared" si="46"/>
        <v>0</v>
      </c>
      <c r="BA81" s="2">
        <f t="shared" si="47"/>
        <v>0</v>
      </c>
      <c r="BB81" s="2">
        <f t="shared" si="48"/>
        <v>0</v>
      </c>
      <c r="BC81" s="2">
        <f t="shared" si="49"/>
        <v>0</v>
      </c>
      <c r="BD81" s="2">
        <f t="shared" si="50"/>
        <v>0</v>
      </c>
      <c r="BE81" s="2">
        <f t="shared" si="51"/>
        <v>0</v>
      </c>
      <c r="BF81" s="2">
        <f t="shared" si="52"/>
        <v>0</v>
      </c>
      <c r="BG81" s="2">
        <f t="shared" si="53"/>
        <v>0</v>
      </c>
      <c r="BH81" s="2">
        <f t="shared" si="54"/>
        <v>0</v>
      </c>
      <c r="BI81" s="2">
        <f t="shared" si="55"/>
        <v>0</v>
      </c>
      <c r="BJ81" s="2">
        <f t="shared" si="56"/>
        <v>0</v>
      </c>
      <c r="BK81" s="2">
        <f t="shared" si="57"/>
        <v>0</v>
      </c>
      <c r="BL81" s="2">
        <f t="shared" si="58"/>
        <v>0</v>
      </c>
      <c r="BM81" s="2">
        <f t="shared" si="59"/>
        <v>0</v>
      </c>
      <c r="BN81" s="2">
        <f t="shared" si="60"/>
        <v>0</v>
      </c>
      <c r="BO81" s="2">
        <f t="shared" si="61"/>
        <v>0</v>
      </c>
      <c r="BP81" s="2">
        <f t="shared" si="62"/>
        <v>0</v>
      </c>
      <c r="BQ81" s="2">
        <f t="shared" si="63"/>
        <v>0</v>
      </c>
      <c r="BR81" s="2">
        <f t="shared" si="64"/>
        <v>0</v>
      </c>
      <c r="BS81" s="2">
        <f t="shared" si="65"/>
        <v>0</v>
      </c>
      <c r="BT81" s="2">
        <f t="shared" si="66"/>
        <v>0</v>
      </c>
      <c r="BU81" s="2">
        <f t="shared" si="67"/>
        <v>0</v>
      </c>
      <c r="BV81" s="2">
        <f t="shared" si="68"/>
        <v>0</v>
      </c>
      <c r="BW81" s="2">
        <f t="shared" si="69"/>
        <v>0</v>
      </c>
      <c r="BX81" s="2">
        <f t="shared" si="70"/>
        <v>0</v>
      </c>
      <c r="BY81" s="2">
        <f t="shared" si="71"/>
        <v>0</v>
      </c>
      <c r="BZ81" s="2">
        <f t="shared" si="72"/>
        <v>0</v>
      </c>
      <c r="CA81" s="2">
        <f t="shared" si="73"/>
        <v>0</v>
      </c>
      <c r="CB81" s="2">
        <f t="shared" si="74"/>
        <v>0</v>
      </c>
      <c r="CC81" s="2">
        <f t="shared" si="75"/>
        <v>0</v>
      </c>
      <c r="CD81" s="2">
        <f t="shared" si="76"/>
        <v>0</v>
      </c>
      <c r="CE81" s="2">
        <f t="shared" si="77"/>
        <v>0</v>
      </c>
      <c r="CF81" s="2">
        <f t="shared" si="78"/>
        <v>0</v>
      </c>
      <c r="CG81" s="2">
        <f t="shared" si="79"/>
        <v>0</v>
      </c>
      <c r="CH81" s="2">
        <f t="shared" si="80"/>
        <v>0</v>
      </c>
      <c r="CI81" s="2">
        <f t="shared" si="81"/>
        <v>0</v>
      </c>
      <c r="CJ81" s="2">
        <f t="shared" si="82"/>
        <v>0</v>
      </c>
      <c r="CK81" s="2">
        <f t="shared" si="83"/>
        <v>0</v>
      </c>
      <c r="CL81" s="2">
        <f t="shared" si="84"/>
        <v>0</v>
      </c>
      <c r="CM81" s="2">
        <f t="shared" si="85"/>
        <v>0</v>
      </c>
      <c r="CN81" s="2">
        <f t="shared" si="86"/>
        <v>0</v>
      </c>
      <c r="CO81" s="2">
        <f t="shared" si="87"/>
        <v>0</v>
      </c>
      <c r="CP81" s="2">
        <f t="shared" si="88"/>
        <v>0</v>
      </c>
      <c r="CQ81" s="2">
        <f t="shared" si="89"/>
        <v>0</v>
      </c>
      <c r="CR81" s="2">
        <f t="shared" si="90"/>
        <v>0</v>
      </c>
      <c r="CS81" s="2">
        <f t="shared" si="91"/>
        <v>0</v>
      </c>
      <c r="CT81" s="2">
        <f t="shared" si="92"/>
        <v>0</v>
      </c>
      <c r="CU81" s="2">
        <f t="shared" si="93"/>
        <v>0</v>
      </c>
      <c r="CV81" s="2">
        <f t="shared" si="94"/>
        <v>0</v>
      </c>
      <c r="CW81" s="2">
        <f t="shared" si="95"/>
        <v>0</v>
      </c>
      <c r="CX81" s="2">
        <f t="shared" si="96"/>
        <v>0</v>
      </c>
      <c r="CY81" s="2">
        <f t="shared" si="97"/>
        <v>0</v>
      </c>
      <c r="CZ81" s="2">
        <f t="shared" si="98"/>
        <v>0</v>
      </c>
      <c r="DA81" s="2">
        <f t="shared" si="99"/>
        <v>0</v>
      </c>
      <c r="DB81" s="2">
        <f t="shared" si="100"/>
        <v>0</v>
      </c>
      <c r="DC81" s="2">
        <f t="shared" si="101"/>
        <v>0</v>
      </c>
      <c r="DD81" s="2">
        <f t="shared" si="102"/>
        <v>0</v>
      </c>
      <c r="DE81" s="2">
        <f t="shared" si="103"/>
        <v>0</v>
      </c>
      <c r="DF81" s="2">
        <f t="shared" si="104"/>
        <v>0</v>
      </c>
      <c r="DG81" s="2">
        <f t="shared" si="105"/>
        <v>0</v>
      </c>
      <c r="DH81" s="2">
        <f t="shared" si="106"/>
        <v>0</v>
      </c>
      <c r="DI81" s="2">
        <f t="shared" si="107"/>
        <v>0</v>
      </c>
      <c r="DJ81" s="2">
        <f t="shared" si="108"/>
        <v>0</v>
      </c>
    </row>
    <row r="82" ht="21" customHeight="1" spans="1:114">
      <c r="A82" s="585" t="str">
        <f>'DATA SHEET'!C77</f>
        <v/>
      </c>
      <c r="B82" s="586">
        <f>'DATA SHEET'!D77</f>
        <v>0</v>
      </c>
      <c r="C82" s="586">
        <f>'DATA SHEET'!E77</f>
        <v>0</v>
      </c>
      <c r="D82" s="586">
        <f>'DATA SHEET'!F77</f>
        <v>0</v>
      </c>
      <c r="E82" s="586">
        <f>'DATA SHEET'!G77</f>
        <v>0</v>
      </c>
      <c r="F82" s="583"/>
      <c r="G82" s="587" t="e">
        <f t="shared" si="109"/>
        <v>#DIV/0!</v>
      </c>
      <c r="H82" s="588" t="e">
        <f t="shared" si="110"/>
        <v>#DIV/0!</v>
      </c>
      <c r="I82" s="593" t="e">
        <f t="shared" si="111"/>
        <v>#DIV/0!</v>
      </c>
      <c r="J82" s="594" t="e">
        <f t="shared" si="112"/>
        <v>#DIV/0!</v>
      </c>
      <c r="M82" s="2">
        <f t="shared" si="7"/>
        <v>0</v>
      </c>
      <c r="N82" s="2">
        <f t="shared" si="8"/>
        <v>0</v>
      </c>
      <c r="O82" s="2">
        <f t="shared" si="9"/>
        <v>0</v>
      </c>
      <c r="P82" s="2">
        <f t="shared" si="10"/>
        <v>0</v>
      </c>
      <c r="Q82" s="2">
        <f t="shared" si="11"/>
        <v>0</v>
      </c>
      <c r="R82" s="2">
        <f t="shared" si="12"/>
        <v>0</v>
      </c>
      <c r="S82" s="2">
        <f t="shared" si="13"/>
        <v>0</v>
      </c>
      <c r="T82" s="2">
        <f t="shared" si="14"/>
        <v>0</v>
      </c>
      <c r="U82" s="2">
        <f t="shared" si="15"/>
        <v>0</v>
      </c>
      <c r="V82" s="2">
        <f t="shared" si="16"/>
        <v>0</v>
      </c>
      <c r="W82" s="2">
        <f t="shared" si="17"/>
        <v>0</v>
      </c>
      <c r="X82" s="2">
        <f t="shared" si="18"/>
        <v>0</v>
      </c>
      <c r="Y82" s="2">
        <f t="shared" si="19"/>
        <v>0</v>
      </c>
      <c r="Z82" s="2">
        <f t="shared" si="20"/>
        <v>0</v>
      </c>
      <c r="AA82" s="2">
        <f t="shared" si="21"/>
        <v>0</v>
      </c>
      <c r="AB82" s="2">
        <f t="shared" si="22"/>
        <v>0</v>
      </c>
      <c r="AC82" s="2">
        <f t="shared" si="23"/>
        <v>0</v>
      </c>
      <c r="AD82" s="2">
        <f t="shared" si="24"/>
        <v>0</v>
      </c>
      <c r="AE82" s="2">
        <f t="shared" si="25"/>
        <v>0</v>
      </c>
      <c r="AF82" s="2">
        <f t="shared" si="26"/>
        <v>0</v>
      </c>
      <c r="AG82" s="2">
        <f t="shared" si="27"/>
        <v>0</v>
      </c>
      <c r="AH82" s="2">
        <f t="shared" si="28"/>
        <v>0</v>
      </c>
      <c r="AI82" s="2">
        <f t="shared" si="29"/>
        <v>0</v>
      </c>
      <c r="AJ82" s="2">
        <f t="shared" si="30"/>
        <v>0</v>
      </c>
      <c r="AK82" s="2">
        <f t="shared" si="31"/>
        <v>0</v>
      </c>
      <c r="AL82" s="2">
        <f t="shared" si="32"/>
        <v>0</v>
      </c>
      <c r="AM82" s="2">
        <f t="shared" si="33"/>
        <v>0</v>
      </c>
      <c r="AN82" s="2">
        <f t="shared" si="34"/>
        <v>0</v>
      </c>
      <c r="AO82" s="2">
        <f t="shared" si="35"/>
        <v>0</v>
      </c>
      <c r="AP82" s="2">
        <f t="shared" si="36"/>
        <v>0</v>
      </c>
      <c r="AQ82" s="2">
        <f t="shared" si="37"/>
        <v>0</v>
      </c>
      <c r="AR82" s="2">
        <f t="shared" si="38"/>
        <v>0</v>
      </c>
      <c r="AS82" s="2">
        <f t="shared" si="39"/>
        <v>0</v>
      </c>
      <c r="AT82" s="2">
        <f t="shared" si="40"/>
        <v>0</v>
      </c>
      <c r="AU82" s="2">
        <f t="shared" si="41"/>
        <v>0</v>
      </c>
      <c r="AV82" s="2">
        <f t="shared" si="42"/>
        <v>0</v>
      </c>
      <c r="AW82" s="2">
        <f t="shared" si="43"/>
        <v>0</v>
      </c>
      <c r="AX82" s="2">
        <f t="shared" si="44"/>
        <v>0</v>
      </c>
      <c r="AY82" s="2">
        <f t="shared" si="45"/>
        <v>0</v>
      </c>
      <c r="AZ82" s="2">
        <f t="shared" si="46"/>
        <v>0</v>
      </c>
      <c r="BA82" s="2">
        <f t="shared" si="47"/>
        <v>0</v>
      </c>
      <c r="BB82" s="2">
        <f t="shared" si="48"/>
        <v>0</v>
      </c>
      <c r="BC82" s="2">
        <f t="shared" si="49"/>
        <v>0</v>
      </c>
      <c r="BD82" s="2">
        <f t="shared" si="50"/>
        <v>0</v>
      </c>
      <c r="BE82" s="2">
        <f t="shared" si="51"/>
        <v>0</v>
      </c>
      <c r="BF82" s="2">
        <f t="shared" si="52"/>
        <v>0</v>
      </c>
      <c r="BG82" s="2">
        <f t="shared" si="53"/>
        <v>0</v>
      </c>
      <c r="BH82" s="2">
        <f t="shared" si="54"/>
        <v>0</v>
      </c>
      <c r="BI82" s="2">
        <f t="shared" si="55"/>
        <v>0</v>
      </c>
      <c r="BJ82" s="2">
        <f t="shared" si="56"/>
        <v>0</v>
      </c>
      <c r="BK82" s="2">
        <f t="shared" si="57"/>
        <v>0</v>
      </c>
      <c r="BL82" s="2">
        <f t="shared" si="58"/>
        <v>0</v>
      </c>
      <c r="BM82" s="2">
        <f t="shared" si="59"/>
        <v>0</v>
      </c>
      <c r="BN82" s="2">
        <f t="shared" si="60"/>
        <v>0</v>
      </c>
      <c r="BO82" s="2">
        <f t="shared" si="61"/>
        <v>0</v>
      </c>
      <c r="BP82" s="2">
        <f t="shared" si="62"/>
        <v>0</v>
      </c>
      <c r="BQ82" s="2">
        <f t="shared" si="63"/>
        <v>0</v>
      </c>
      <c r="BR82" s="2">
        <f t="shared" si="64"/>
        <v>0</v>
      </c>
      <c r="BS82" s="2">
        <f t="shared" si="65"/>
        <v>0</v>
      </c>
      <c r="BT82" s="2">
        <f t="shared" si="66"/>
        <v>0</v>
      </c>
      <c r="BU82" s="2">
        <f t="shared" si="67"/>
        <v>0</v>
      </c>
      <c r="BV82" s="2">
        <f t="shared" si="68"/>
        <v>0</v>
      </c>
      <c r="BW82" s="2">
        <f t="shared" si="69"/>
        <v>0</v>
      </c>
      <c r="BX82" s="2">
        <f t="shared" si="70"/>
        <v>0</v>
      </c>
      <c r="BY82" s="2">
        <f t="shared" si="71"/>
        <v>0</v>
      </c>
      <c r="BZ82" s="2">
        <f t="shared" si="72"/>
        <v>0</v>
      </c>
      <c r="CA82" s="2">
        <f t="shared" si="73"/>
        <v>0</v>
      </c>
      <c r="CB82" s="2">
        <f t="shared" si="74"/>
        <v>0</v>
      </c>
      <c r="CC82" s="2">
        <f t="shared" si="75"/>
        <v>0</v>
      </c>
      <c r="CD82" s="2">
        <f t="shared" si="76"/>
        <v>0</v>
      </c>
      <c r="CE82" s="2">
        <f t="shared" si="77"/>
        <v>0</v>
      </c>
      <c r="CF82" s="2">
        <f t="shared" si="78"/>
        <v>0</v>
      </c>
      <c r="CG82" s="2">
        <f t="shared" si="79"/>
        <v>0</v>
      </c>
      <c r="CH82" s="2">
        <f t="shared" si="80"/>
        <v>0</v>
      </c>
      <c r="CI82" s="2">
        <f t="shared" si="81"/>
        <v>0</v>
      </c>
      <c r="CJ82" s="2">
        <f t="shared" si="82"/>
        <v>0</v>
      </c>
      <c r="CK82" s="2">
        <f t="shared" si="83"/>
        <v>0</v>
      </c>
      <c r="CL82" s="2">
        <f t="shared" si="84"/>
        <v>0</v>
      </c>
      <c r="CM82" s="2">
        <f t="shared" si="85"/>
        <v>0</v>
      </c>
      <c r="CN82" s="2">
        <f t="shared" si="86"/>
        <v>0</v>
      </c>
      <c r="CO82" s="2">
        <f t="shared" si="87"/>
        <v>0</v>
      </c>
      <c r="CP82" s="2">
        <f t="shared" si="88"/>
        <v>0</v>
      </c>
      <c r="CQ82" s="2">
        <f t="shared" si="89"/>
        <v>0</v>
      </c>
      <c r="CR82" s="2">
        <f t="shared" si="90"/>
        <v>0</v>
      </c>
      <c r="CS82" s="2">
        <f t="shared" si="91"/>
        <v>0</v>
      </c>
      <c r="CT82" s="2">
        <f t="shared" si="92"/>
        <v>0</v>
      </c>
      <c r="CU82" s="2">
        <f t="shared" si="93"/>
        <v>0</v>
      </c>
      <c r="CV82" s="2">
        <f t="shared" si="94"/>
        <v>0</v>
      </c>
      <c r="CW82" s="2">
        <f t="shared" si="95"/>
        <v>0</v>
      </c>
      <c r="CX82" s="2">
        <f t="shared" si="96"/>
        <v>0</v>
      </c>
      <c r="CY82" s="2">
        <f t="shared" si="97"/>
        <v>0</v>
      </c>
      <c r="CZ82" s="2">
        <f t="shared" si="98"/>
        <v>0</v>
      </c>
      <c r="DA82" s="2">
        <f t="shared" si="99"/>
        <v>0</v>
      </c>
      <c r="DB82" s="2">
        <f t="shared" si="100"/>
        <v>0</v>
      </c>
      <c r="DC82" s="2">
        <f t="shared" si="101"/>
        <v>0</v>
      </c>
      <c r="DD82" s="2">
        <f t="shared" si="102"/>
        <v>0</v>
      </c>
      <c r="DE82" s="2">
        <f t="shared" si="103"/>
        <v>0</v>
      </c>
      <c r="DF82" s="2">
        <f t="shared" si="104"/>
        <v>0</v>
      </c>
      <c r="DG82" s="2">
        <f t="shared" si="105"/>
        <v>0</v>
      </c>
      <c r="DH82" s="2">
        <f t="shared" si="106"/>
        <v>0</v>
      </c>
      <c r="DI82" s="2">
        <f t="shared" si="107"/>
        <v>0</v>
      </c>
      <c r="DJ82" s="2">
        <f t="shared" si="108"/>
        <v>0</v>
      </c>
    </row>
    <row r="83" ht="21" customHeight="1" spans="1:114">
      <c r="A83" s="585" t="str">
        <f>'DATA SHEET'!C78</f>
        <v/>
      </c>
      <c r="B83" s="586">
        <f>'DATA SHEET'!D78</f>
        <v>0</v>
      </c>
      <c r="C83" s="586">
        <f>'DATA SHEET'!E78</f>
        <v>0</v>
      </c>
      <c r="D83" s="586">
        <f>'DATA SHEET'!F78</f>
        <v>0</v>
      </c>
      <c r="E83" s="586">
        <f>'DATA SHEET'!G78</f>
        <v>0</v>
      </c>
      <c r="F83" s="583"/>
      <c r="G83" s="587" t="e">
        <f t="shared" si="109"/>
        <v>#DIV/0!</v>
      </c>
      <c r="H83" s="588" t="e">
        <f t="shared" si="110"/>
        <v>#DIV/0!</v>
      </c>
      <c r="I83" s="593" t="e">
        <f t="shared" si="111"/>
        <v>#DIV/0!</v>
      </c>
      <c r="J83" s="594" t="e">
        <f t="shared" si="112"/>
        <v>#DIV/0!</v>
      </c>
      <c r="M83" s="2">
        <f t="shared" si="7"/>
        <v>0</v>
      </c>
      <c r="N83" s="2">
        <f t="shared" si="8"/>
        <v>0</v>
      </c>
      <c r="O83" s="2">
        <f t="shared" si="9"/>
        <v>0</v>
      </c>
      <c r="P83" s="2">
        <f t="shared" si="10"/>
        <v>0</v>
      </c>
      <c r="Q83" s="2">
        <f t="shared" si="11"/>
        <v>0</v>
      </c>
      <c r="R83" s="2">
        <f t="shared" si="12"/>
        <v>0</v>
      </c>
      <c r="S83" s="2">
        <f t="shared" si="13"/>
        <v>0</v>
      </c>
      <c r="T83" s="2">
        <f t="shared" si="14"/>
        <v>0</v>
      </c>
      <c r="U83" s="2">
        <f t="shared" si="15"/>
        <v>0</v>
      </c>
      <c r="V83" s="2">
        <f t="shared" si="16"/>
        <v>0</v>
      </c>
      <c r="W83" s="2">
        <f t="shared" si="17"/>
        <v>0</v>
      </c>
      <c r="X83" s="2">
        <f t="shared" si="18"/>
        <v>0</v>
      </c>
      <c r="Y83" s="2">
        <f t="shared" si="19"/>
        <v>0</v>
      </c>
      <c r="Z83" s="2">
        <f t="shared" si="20"/>
        <v>0</v>
      </c>
      <c r="AA83" s="2">
        <f t="shared" si="21"/>
        <v>0</v>
      </c>
      <c r="AB83" s="2">
        <f t="shared" si="22"/>
        <v>0</v>
      </c>
      <c r="AC83" s="2">
        <f t="shared" si="23"/>
        <v>0</v>
      </c>
      <c r="AD83" s="2">
        <f t="shared" si="24"/>
        <v>0</v>
      </c>
      <c r="AE83" s="2">
        <f t="shared" si="25"/>
        <v>0</v>
      </c>
      <c r="AF83" s="2">
        <f t="shared" si="26"/>
        <v>0</v>
      </c>
      <c r="AG83" s="2">
        <f t="shared" si="27"/>
        <v>0</v>
      </c>
      <c r="AH83" s="2">
        <f t="shared" si="28"/>
        <v>0</v>
      </c>
      <c r="AI83" s="2">
        <f t="shared" si="29"/>
        <v>0</v>
      </c>
      <c r="AJ83" s="2">
        <f t="shared" si="30"/>
        <v>0</v>
      </c>
      <c r="AK83" s="2">
        <f t="shared" si="31"/>
        <v>0</v>
      </c>
      <c r="AL83" s="2">
        <f t="shared" si="32"/>
        <v>0</v>
      </c>
      <c r="AM83" s="2">
        <f t="shared" si="33"/>
        <v>0</v>
      </c>
      <c r="AN83" s="2">
        <f t="shared" si="34"/>
        <v>0</v>
      </c>
      <c r="AO83" s="2">
        <f t="shared" si="35"/>
        <v>0</v>
      </c>
      <c r="AP83" s="2">
        <f t="shared" si="36"/>
        <v>0</v>
      </c>
      <c r="AQ83" s="2">
        <f t="shared" si="37"/>
        <v>0</v>
      </c>
      <c r="AR83" s="2">
        <f t="shared" si="38"/>
        <v>0</v>
      </c>
      <c r="AS83" s="2">
        <f t="shared" si="39"/>
        <v>0</v>
      </c>
      <c r="AT83" s="2">
        <f t="shared" si="40"/>
        <v>0</v>
      </c>
      <c r="AU83" s="2">
        <f t="shared" si="41"/>
        <v>0</v>
      </c>
      <c r="AV83" s="2">
        <f t="shared" si="42"/>
        <v>0</v>
      </c>
      <c r="AW83" s="2">
        <f t="shared" si="43"/>
        <v>0</v>
      </c>
      <c r="AX83" s="2">
        <f t="shared" si="44"/>
        <v>0</v>
      </c>
      <c r="AY83" s="2">
        <f t="shared" si="45"/>
        <v>0</v>
      </c>
      <c r="AZ83" s="2">
        <f t="shared" si="46"/>
        <v>0</v>
      </c>
      <c r="BA83" s="2">
        <f t="shared" si="47"/>
        <v>0</v>
      </c>
      <c r="BB83" s="2">
        <f t="shared" si="48"/>
        <v>0</v>
      </c>
      <c r="BC83" s="2">
        <f t="shared" si="49"/>
        <v>0</v>
      </c>
      <c r="BD83" s="2">
        <f t="shared" si="50"/>
        <v>0</v>
      </c>
      <c r="BE83" s="2">
        <f t="shared" si="51"/>
        <v>0</v>
      </c>
      <c r="BF83" s="2">
        <f t="shared" si="52"/>
        <v>0</v>
      </c>
      <c r="BG83" s="2">
        <f t="shared" si="53"/>
        <v>0</v>
      </c>
      <c r="BH83" s="2">
        <f t="shared" si="54"/>
        <v>0</v>
      </c>
      <c r="BI83" s="2">
        <f t="shared" si="55"/>
        <v>0</v>
      </c>
      <c r="BJ83" s="2">
        <f t="shared" si="56"/>
        <v>0</v>
      </c>
      <c r="BK83" s="2">
        <f t="shared" si="57"/>
        <v>0</v>
      </c>
      <c r="BL83" s="2">
        <f t="shared" si="58"/>
        <v>0</v>
      </c>
      <c r="BM83" s="2">
        <f t="shared" si="59"/>
        <v>0</v>
      </c>
      <c r="BN83" s="2">
        <f t="shared" si="60"/>
        <v>0</v>
      </c>
      <c r="BO83" s="2">
        <f t="shared" si="61"/>
        <v>0</v>
      </c>
      <c r="BP83" s="2">
        <f t="shared" si="62"/>
        <v>0</v>
      </c>
      <c r="BQ83" s="2">
        <f t="shared" si="63"/>
        <v>0</v>
      </c>
      <c r="BR83" s="2">
        <f t="shared" si="64"/>
        <v>0</v>
      </c>
      <c r="BS83" s="2">
        <f t="shared" si="65"/>
        <v>0</v>
      </c>
      <c r="BT83" s="2">
        <f t="shared" si="66"/>
        <v>0</v>
      </c>
      <c r="BU83" s="2">
        <f t="shared" si="67"/>
        <v>0</v>
      </c>
      <c r="BV83" s="2">
        <f t="shared" si="68"/>
        <v>0</v>
      </c>
      <c r="BW83" s="2">
        <f t="shared" si="69"/>
        <v>0</v>
      </c>
      <c r="BX83" s="2">
        <f t="shared" si="70"/>
        <v>0</v>
      </c>
      <c r="BY83" s="2">
        <f t="shared" si="71"/>
        <v>0</v>
      </c>
      <c r="BZ83" s="2">
        <f t="shared" si="72"/>
        <v>0</v>
      </c>
      <c r="CA83" s="2">
        <f t="shared" si="73"/>
        <v>0</v>
      </c>
      <c r="CB83" s="2">
        <f t="shared" si="74"/>
        <v>0</v>
      </c>
      <c r="CC83" s="2">
        <f t="shared" si="75"/>
        <v>0</v>
      </c>
      <c r="CD83" s="2">
        <f t="shared" si="76"/>
        <v>0</v>
      </c>
      <c r="CE83" s="2">
        <f t="shared" si="77"/>
        <v>0</v>
      </c>
      <c r="CF83" s="2">
        <f t="shared" si="78"/>
        <v>0</v>
      </c>
      <c r="CG83" s="2">
        <f t="shared" si="79"/>
        <v>0</v>
      </c>
      <c r="CH83" s="2">
        <f t="shared" si="80"/>
        <v>0</v>
      </c>
      <c r="CI83" s="2">
        <f t="shared" si="81"/>
        <v>0</v>
      </c>
      <c r="CJ83" s="2">
        <f t="shared" si="82"/>
        <v>0</v>
      </c>
      <c r="CK83" s="2">
        <f t="shared" si="83"/>
        <v>0</v>
      </c>
      <c r="CL83" s="2">
        <f t="shared" si="84"/>
        <v>0</v>
      </c>
      <c r="CM83" s="2">
        <f t="shared" si="85"/>
        <v>0</v>
      </c>
      <c r="CN83" s="2">
        <f t="shared" si="86"/>
        <v>0</v>
      </c>
      <c r="CO83" s="2">
        <f t="shared" si="87"/>
        <v>0</v>
      </c>
      <c r="CP83" s="2">
        <f t="shared" si="88"/>
        <v>0</v>
      </c>
      <c r="CQ83" s="2">
        <f t="shared" si="89"/>
        <v>0</v>
      </c>
      <c r="CR83" s="2">
        <f t="shared" si="90"/>
        <v>0</v>
      </c>
      <c r="CS83" s="2">
        <f t="shared" si="91"/>
        <v>0</v>
      </c>
      <c r="CT83" s="2">
        <f t="shared" si="92"/>
        <v>0</v>
      </c>
      <c r="CU83" s="2">
        <f t="shared" si="93"/>
        <v>0</v>
      </c>
      <c r="CV83" s="2">
        <f t="shared" si="94"/>
        <v>0</v>
      </c>
      <c r="CW83" s="2">
        <f t="shared" si="95"/>
        <v>0</v>
      </c>
      <c r="CX83" s="2">
        <f t="shared" si="96"/>
        <v>0</v>
      </c>
      <c r="CY83" s="2">
        <f t="shared" si="97"/>
        <v>0</v>
      </c>
      <c r="CZ83" s="2">
        <f t="shared" si="98"/>
        <v>0</v>
      </c>
      <c r="DA83" s="2">
        <f t="shared" si="99"/>
        <v>0</v>
      </c>
      <c r="DB83" s="2">
        <f t="shared" si="100"/>
        <v>0</v>
      </c>
      <c r="DC83" s="2">
        <f t="shared" si="101"/>
        <v>0</v>
      </c>
      <c r="DD83" s="2">
        <f t="shared" si="102"/>
        <v>0</v>
      </c>
      <c r="DE83" s="2">
        <f t="shared" si="103"/>
        <v>0</v>
      </c>
      <c r="DF83" s="2">
        <f t="shared" si="104"/>
        <v>0</v>
      </c>
      <c r="DG83" s="2">
        <f t="shared" si="105"/>
        <v>0</v>
      </c>
      <c r="DH83" s="2">
        <f t="shared" si="106"/>
        <v>0</v>
      </c>
      <c r="DI83" s="2">
        <f t="shared" si="107"/>
        <v>0</v>
      </c>
      <c r="DJ83" s="2">
        <f t="shared" si="108"/>
        <v>0</v>
      </c>
    </row>
    <row r="84" ht="21" customHeight="1" spans="1:114">
      <c r="A84" s="585" t="str">
        <f>'DATA SHEET'!C79</f>
        <v/>
      </c>
      <c r="B84" s="586">
        <f>'DATA SHEET'!D79</f>
        <v>0</v>
      </c>
      <c r="C84" s="586">
        <f>'DATA SHEET'!E79</f>
        <v>0</v>
      </c>
      <c r="D84" s="586">
        <f>'DATA SHEET'!F79</f>
        <v>0</v>
      </c>
      <c r="E84" s="586">
        <f>'DATA SHEET'!G79</f>
        <v>0</v>
      </c>
      <c r="F84" s="583"/>
      <c r="G84" s="587" t="e">
        <f t="shared" si="109"/>
        <v>#DIV/0!</v>
      </c>
      <c r="H84" s="588" t="e">
        <f t="shared" si="110"/>
        <v>#DIV/0!</v>
      </c>
      <c r="I84" s="593" t="e">
        <f t="shared" si="111"/>
        <v>#DIV/0!</v>
      </c>
      <c r="J84" s="594" t="e">
        <f t="shared" si="112"/>
        <v>#DIV/0!</v>
      </c>
      <c r="M84" s="2">
        <f t="shared" si="7"/>
        <v>0</v>
      </c>
      <c r="N84" s="2">
        <f t="shared" si="8"/>
        <v>0</v>
      </c>
      <c r="O84" s="2">
        <f t="shared" si="9"/>
        <v>0</v>
      </c>
      <c r="P84" s="2">
        <f t="shared" si="10"/>
        <v>0</v>
      </c>
      <c r="Q84" s="2">
        <f t="shared" si="11"/>
        <v>0</v>
      </c>
      <c r="R84" s="2">
        <f t="shared" si="12"/>
        <v>0</v>
      </c>
      <c r="S84" s="2">
        <f t="shared" si="13"/>
        <v>0</v>
      </c>
      <c r="T84" s="2">
        <f t="shared" si="14"/>
        <v>0</v>
      </c>
      <c r="U84" s="2">
        <f t="shared" si="15"/>
        <v>0</v>
      </c>
      <c r="V84" s="2">
        <f t="shared" si="16"/>
        <v>0</v>
      </c>
      <c r="W84" s="2">
        <f t="shared" si="17"/>
        <v>0</v>
      </c>
      <c r="X84" s="2">
        <f t="shared" si="18"/>
        <v>0</v>
      </c>
      <c r="Y84" s="2">
        <f t="shared" si="19"/>
        <v>0</v>
      </c>
      <c r="Z84" s="2">
        <f t="shared" si="20"/>
        <v>0</v>
      </c>
      <c r="AA84" s="2">
        <f t="shared" si="21"/>
        <v>0</v>
      </c>
      <c r="AB84" s="2">
        <f t="shared" si="22"/>
        <v>0</v>
      </c>
      <c r="AC84" s="2">
        <f t="shared" si="23"/>
        <v>0</v>
      </c>
      <c r="AD84" s="2">
        <f t="shared" si="24"/>
        <v>0</v>
      </c>
      <c r="AE84" s="2">
        <f t="shared" si="25"/>
        <v>0</v>
      </c>
      <c r="AF84" s="2">
        <f t="shared" si="26"/>
        <v>0</v>
      </c>
      <c r="AG84" s="2">
        <f t="shared" si="27"/>
        <v>0</v>
      </c>
      <c r="AH84" s="2">
        <f t="shared" si="28"/>
        <v>0</v>
      </c>
      <c r="AI84" s="2">
        <f t="shared" si="29"/>
        <v>0</v>
      </c>
      <c r="AJ84" s="2">
        <f t="shared" si="30"/>
        <v>0</v>
      </c>
      <c r="AK84" s="2">
        <f t="shared" si="31"/>
        <v>0</v>
      </c>
      <c r="AL84" s="2">
        <f t="shared" si="32"/>
        <v>0</v>
      </c>
      <c r="AM84" s="2">
        <f t="shared" si="33"/>
        <v>0</v>
      </c>
      <c r="AN84" s="2">
        <f t="shared" si="34"/>
        <v>0</v>
      </c>
      <c r="AO84" s="2">
        <f t="shared" si="35"/>
        <v>0</v>
      </c>
      <c r="AP84" s="2">
        <f t="shared" si="36"/>
        <v>0</v>
      </c>
      <c r="AQ84" s="2">
        <f t="shared" si="37"/>
        <v>0</v>
      </c>
      <c r="AR84" s="2">
        <f t="shared" si="38"/>
        <v>0</v>
      </c>
      <c r="AS84" s="2">
        <f t="shared" si="39"/>
        <v>0</v>
      </c>
      <c r="AT84" s="2">
        <f t="shared" si="40"/>
        <v>0</v>
      </c>
      <c r="AU84" s="2">
        <f t="shared" si="41"/>
        <v>0</v>
      </c>
      <c r="AV84" s="2">
        <f t="shared" si="42"/>
        <v>0</v>
      </c>
      <c r="AW84" s="2">
        <f t="shared" si="43"/>
        <v>0</v>
      </c>
      <c r="AX84" s="2">
        <f t="shared" si="44"/>
        <v>0</v>
      </c>
      <c r="AY84" s="2">
        <f t="shared" si="45"/>
        <v>0</v>
      </c>
      <c r="AZ84" s="2">
        <f t="shared" si="46"/>
        <v>0</v>
      </c>
      <c r="BA84" s="2">
        <f t="shared" si="47"/>
        <v>0</v>
      </c>
      <c r="BB84" s="2">
        <f t="shared" si="48"/>
        <v>0</v>
      </c>
      <c r="BC84" s="2">
        <f t="shared" si="49"/>
        <v>0</v>
      </c>
      <c r="BD84" s="2">
        <f t="shared" si="50"/>
        <v>0</v>
      </c>
      <c r="BE84" s="2">
        <f t="shared" si="51"/>
        <v>0</v>
      </c>
      <c r="BF84" s="2">
        <f t="shared" si="52"/>
        <v>0</v>
      </c>
      <c r="BG84" s="2">
        <f t="shared" si="53"/>
        <v>0</v>
      </c>
      <c r="BH84" s="2">
        <f t="shared" si="54"/>
        <v>0</v>
      </c>
      <c r="BI84" s="2">
        <f t="shared" si="55"/>
        <v>0</v>
      </c>
      <c r="BJ84" s="2">
        <f t="shared" si="56"/>
        <v>0</v>
      </c>
      <c r="BK84" s="2">
        <f t="shared" si="57"/>
        <v>0</v>
      </c>
      <c r="BL84" s="2">
        <f t="shared" si="58"/>
        <v>0</v>
      </c>
      <c r="BM84" s="2">
        <f t="shared" si="59"/>
        <v>0</v>
      </c>
      <c r="BN84" s="2">
        <f t="shared" si="60"/>
        <v>0</v>
      </c>
      <c r="BO84" s="2">
        <f t="shared" si="61"/>
        <v>0</v>
      </c>
      <c r="BP84" s="2">
        <f t="shared" si="62"/>
        <v>0</v>
      </c>
      <c r="BQ84" s="2">
        <f t="shared" si="63"/>
        <v>0</v>
      </c>
      <c r="BR84" s="2">
        <f t="shared" si="64"/>
        <v>0</v>
      </c>
      <c r="BS84" s="2">
        <f t="shared" si="65"/>
        <v>0</v>
      </c>
      <c r="BT84" s="2">
        <f t="shared" si="66"/>
        <v>0</v>
      </c>
      <c r="BU84" s="2">
        <f t="shared" si="67"/>
        <v>0</v>
      </c>
      <c r="BV84" s="2">
        <f t="shared" si="68"/>
        <v>0</v>
      </c>
      <c r="BW84" s="2">
        <f t="shared" si="69"/>
        <v>0</v>
      </c>
      <c r="BX84" s="2">
        <f t="shared" si="70"/>
        <v>0</v>
      </c>
      <c r="BY84" s="2">
        <f t="shared" si="71"/>
        <v>0</v>
      </c>
      <c r="BZ84" s="2">
        <f t="shared" si="72"/>
        <v>0</v>
      </c>
      <c r="CA84" s="2">
        <f t="shared" si="73"/>
        <v>0</v>
      </c>
      <c r="CB84" s="2">
        <f t="shared" si="74"/>
        <v>0</v>
      </c>
      <c r="CC84" s="2">
        <f t="shared" si="75"/>
        <v>0</v>
      </c>
      <c r="CD84" s="2">
        <f t="shared" si="76"/>
        <v>0</v>
      </c>
      <c r="CE84" s="2">
        <f t="shared" si="77"/>
        <v>0</v>
      </c>
      <c r="CF84" s="2">
        <f t="shared" si="78"/>
        <v>0</v>
      </c>
      <c r="CG84" s="2">
        <f t="shared" si="79"/>
        <v>0</v>
      </c>
      <c r="CH84" s="2">
        <f t="shared" si="80"/>
        <v>0</v>
      </c>
      <c r="CI84" s="2">
        <f t="shared" si="81"/>
        <v>0</v>
      </c>
      <c r="CJ84" s="2">
        <f t="shared" si="82"/>
        <v>0</v>
      </c>
      <c r="CK84" s="2">
        <f t="shared" si="83"/>
        <v>0</v>
      </c>
      <c r="CL84" s="2">
        <f t="shared" si="84"/>
        <v>0</v>
      </c>
      <c r="CM84" s="2">
        <f t="shared" si="85"/>
        <v>0</v>
      </c>
      <c r="CN84" s="2">
        <f t="shared" si="86"/>
        <v>0</v>
      </c>
      <c r="CO84" s="2">
        <f t="shared" si="87"/>
        <v>0</v>
      </c>
      <c r="CP84" s="2">
        <f t="shared" si="88"/>
        <v>0</v>
      </c>
      <c r="CQ84" s="2">
        <f t="shared" si="89"/>
        <v>0</v>
      </c>
      <c r="CR84" s="2">
        <f t="shared" si="90"/>
        <v>0</v>
      </c>
      <c r="CS84" s="2">
        <f t="shared" si="91"/>
        <v>0</v>
      </c>
      <c r="CT84" s="2">
        <f t="shared" si="92"/>
        <v>0</v>
      </c>
      <c r="CU84" s="2">
        <f t="shared" si="93"/>
        <v>0</v>
      </c>
      <c r="CV84" s="2">
        <f t="shared" si="94"/>
        <v>0</v>
      </c>
      <c r="CW84" s="2">
        <f t="shared" si="95"/>
        <v>0</v>
      </c>
      <c r="CX84" s="2">
        <f t="shared" si="96"/>
        <v>0</v>
      </c>
      <c r="CY84" s="2">
        <f t="shared" si="97"/>
        <v>0</v>
      </c>
      <c r="CZ84" s="2">
        <f t="shared" si="98"/>
        <v>0</v>
      </c>
      <c r="DA84" s="2">
        <f t="shared" si="99"/>
        <v>0</v>
      </c>
      <c r="DB84" s="2">
        <f t="shared" si="100"/>
        <v>0</v>
      </c>
      <c r="DC84" s="2">
        <f t="shared" si="101"/>
        <v>0</v>
      </c>
      <c r="DD84" s="2">
        <f t="shared" si="102"/>
        <v>0</v>
      </c>
      <c r="DE84" s="2">
        <f t="shared" si="103"/>
        <v>0</v>
      </c>
      <c r="DF84" s="2">
        <f t="shared" si="104"/>
        <v>0</v>
      </c>
      <c r="DG84" s="2">
        <f t="shared" si="105"/>
        <v>0</v>
      </c>
      <c r="DH84" s="2">
        <f t="shared" si="106"/>
        <v>0</v>
      </c>
      <c r="DI84" s="2">
        <f t="shared" si="107"/>
        <v>0</v>
      </c>
      <c r="DJ84" s="2">
        <f t="shared" si="108"/>
        <v>0</v>
      </c>
    </row>
    <row r="85" ht="21" customHeight="1" spans="1:114">
      <c r="A85" s="585" t="str">
        <f>'DATA SHEET'!C80</f>
        <v/>
      </c>
      <c r="B85" s="586">
        <f>'DATA SHEET'!D80</f>
        <v>0</v>
      </c>
      <c r="C85" s="586">
        <f>'DATA SHEET'!E80</f>
        <v>0</v>
      </c>
      <c r="D85" s="586">
        <f>'DATA SHEET'!F80</f>
        <v>0</v>
      </c>
      <c r="E85" s="586">
        <f>'DATA SHEET'!G80</f>
        <v>0</v>
      </c>
      <c r="F85" s="583"/>
      <c r="G85" s="587" t="e">
        <f t="shared" si="109"/>
        <v>#DIV/0!</v>
      </c>
      <c r="H85" s="588" t="e">
        <f t="shared" si="110"/>
        <v>#DIV/0!</v>
      </c>
      <c r="I85" s="593" t="e">
        <f t="shared" si="111"/>
        <v>#DIV/0!</v>
      </c>
      <c r="J85" s="594" t="e">
        <f t="shared" si="112"/>
        <v>#DIV/0!</v>
      </c>
      <c r="M85" s="2">
        <f t="shared" si="7"/>
        <v>0</v>
      </c>
      <c r="N85" s="2">
        <f t="shared" si="8"/>
        <v>0</v>
      </c>
      <c r="O85" s="2">
        <f t="shared" si="9"/>
        <v>0</v>
      </c>
      <c r="P85" s="2">
        <f t="shared" si="10"/>
        <v>0</v>
      </c>
      <c r="Q85" s="2">
        <f t="shared" si="11"/>
        <v>0</v>
      </c>
      <c r="R85" s="2">
        <f t="shared" si="12"/>
        <v>0</v>
      </c>
      <c r="S85" s="2">
        <f t="shared" si="13"/>
        <v>0</v>
      </c>
      <c r="T85" s="2">
        <f t="shared" si="14"/>
        <v>0</v>
      </c>
      <c r="U85" s="2">
        <f t="shared" si="15"/>
        <v>0</v>
      </c>
      <c r="V85" s="2">
        <f t="shared" si="16"/>
        <v>0</v>
      </c>
      <c r="W85" s="2">
        <f t="shared" si="17"/>
        <v>0</v>
      </c>
      <c r="X85" s="2">
        <f t="shared" si="18"/>
        <v>0</v>
      </c>
      <c r="Y85" s="2">
        <f t="shared" si="19"/>
        <v>0</v>
      </c>
      <c r="Z85" s="2">
        <f t="shared" si="20"/>
        <v>0</v>
      </c>
      <c r="AA85" s="2">
        <f t="shared" si="21"/>
        <v>0</v>
      </c>
      <c r="AB85" s="2">
        <f t="shared" si="22"/>
        <v>0</v>
      </c>
      <c r="AC85" s="2">
        <f t="shared" si="23"/>
        <v>0</v>
      </c>
      <c r="AD85" s="2">
        <f t="shared" si="24"/>
        <v>0</v>
      </c>
      <c r="AE85" s="2">
        <f t="shared" si="25"/>
        <v>0</v>
      </c>
      <c r="AF85" s="2">
        <f t="shared" si="26"/>
        <v>0</v>
      </c>
      <c r="AG85" s="2">
        <f t="shared" si="27"/>
        <v>0</v>
      </c>
      <c r="AH85" s="2">
        <f t="shared" si="28"/>
        <v>0</v>
      </c>
      <c r="AI85" s="2">
        <f t="shared" si="29"/>
        <v>0</v>
      </c>
      <c r="AJ85" s="2">
        <f t="shared" si="30"/>
        <v>0</v>
      </c>
      <c r="AK85" s="2">
        <f t="shared" si="31"/>
        <v>0</v>
      </c>
      <c r="AL85" s="2">
        <f t="shared" si="32"/>
        <v>0</v>
      </c>
      <c r="AM85" s="2">
        <f t="shared" si="33"/>
        <v>0</v>
      </c>
      <c r="AN85" s="2">
        <f t="shared" si="34"/>
        <v>0</v>
      </c>
      <c r="AO85" s="2">
        <f t="shared" si="35"/>
        <v>0</v>
      </c>
      <c r="AP85" s="2">
        <f t="shared" si="36"/>
        <v>0</v>
      </c>
      <c r="AQ85" s="2">
        <f t="shared" si="37"/>
        <v>0</v>
      </c>
      <c r="AR85" s="2">
        <f t="shared" si="38"/>
        <v>0</v>
      </c>
      <c r="AS85" s="2">
        <f t="shared" si="39"/>
        <v>0</v>
      </c>
      <c r="AT85" s="2">
        <f t="shared" si="40"/>
        <v>0</v>
      </c>
      <c r="AU85" s="2">
        <f t="shared" si="41"/>
        <v>0</v>
      </c>
      <c r="AV85" s="2">
        <f t="shared" si="42"/>
        <v>0</v>
      </c>
      <c r="AW85" s="2">
        <f t="shared" si="43"/>
        <v>0</v>
      </c>
      <c r="AX85" s="2">
        <f t="shared" si="44"/>
        <v>0</v>
      </c>
      <c r="AY85" s="2">
        <f t="shared" si="45"/>
        <v>0</v>
      </c>
      <c r="AZ85" s="2">
        <f t="shared" si="46"/>
        <v>0</v>
      </c>
      <c r="BA85" s="2">
        <f t="shared" si="47"/>
        <v>0</v>
      </c>
      <c r="BB85" s="2">
        <f t="shared" si="48"/>
        <v>0</v>
      </c>
      <c r="BC85" s="2">
        <f t="shared" si="49"/>
        <v>0</v>
      </c>
      <c r="BD85" s="2">
        <f t="shared" si="50"/>
        <v>0</v>
      </c>
      <c r="BE85" s="2">
        <f t="shared" si="51"/>
        <v>0</v>
      </c>
      <c r="BF85" s="2">
        <f t="shared" si="52"/>
        <v>0</v>
      </c>
      <c r="BG85" s="2">
        <f t="shared" si="53"/>
        <v>0</v>
      </c>
      <c r="BH85" s="2">
        <f t="shared" si="54"/>
        <v>0</v>
      </c>
      <c r="BI85" s="2">
        <f t="shared" si="55"/>
        <v>0</v>
      </c>
      <c r="BJ85" s="2">
        <f t="shared" si="56"/>
        <v>0</v>
      </c>
      <c r="BK85" s="2">
        <f t="shared" si="57"/>
        <v>0</v>
      </c>
      <c r="BL85" s="2">
        <f t="shared" si="58"/>
        <v>0</v>
      </c>
      <c r="BM85" s="2">
        <f t="shared" si="59"/>
        <v>0</v>
      </c>
      <c r="BN85" s="2">
        <f t="shared" si="60"/>
        <v>0</v>
      </c>
      <c r="BO85" s="2">
        <f t="shared" si="61"/>
        <v>0</v>
      </c>
      <c r="BP85" s="2">
        <f t="shared" si="62"/>
        <v>0</v>
      </c>
      <c r="BQ85" s="2">
        <f t="shared" si="63"/>
        <v>0</v>
      </c>
      <c r="BR85" s="2">
        <f t="shared" si="64"/>
        <v>0</v>
      </c>
      <c r="BS85" s="2">
        <f t="shared" si="65"/>
        <v>0</v>
      </c>
      <c r="BT85" s="2">
        <f t="shared" si="66"/>
        <v>0</v>
      </c>
      <c r="BU85" s="2">
        <f t="shared" si="67"/>
        <v>0</v>
      </c>
      <c r="BV85" s="2">
        <f t="shared" si="68"/>
        <v>0</v>
      </c>
      <c r="BW85" s="2">
        <f t="shared" si="69"/>
        <v>0</v>
      </c>
      <c r="BX85" s="2">
        <f t="shared" si="70"/>
        <v>0</v>
      </c>
      <c r="BY85" s="2">
        <f t="shared" si="71"/>
        <v>0</v>
      </c>
      <c r="BZ85" s="2">
        <f t="shared" si="72"/>
        <v>0</v>
      </c>
      <c r="CA85" s="2">
        <f t="shared" si="73"/>
        <v>0</v>
      </c>
      <c r="CB85" s="2">
        <f t="shared" si="74"/>
        <v>0</v>
      </c>
      <c r="CC85" s="2">
        <f t="shared" si="75"/>
        <v>0</v>
      </c>
      <c r="CD85" s="2">
        <f t="shared" si="76"/>
        <v>0</v>
      </c>
      <c r="CE85" s="2">
        <f t="shared" si="77"/>
        <v>0</v>
      </c>
      <c r="CF85" s="2">
        <f t="shared" si="78"/>
        <v>0</v>
      </c>
      <c r="CG85" s="2">
        <f t="shared" si="79"/>
        <v>0</v>
      </c>
      <c r="CH85" s="2">
        <f t="shared" si="80"/>
        <v>0</v>
      </c>
      <c r="CI85" s="2">
        <f t="shared" si="81"/>
        <v>0</v>
      </c>
      <c r="CJ85" s="2">
        <f t="shared" si="82"/>
        <v>0</v>
      </c>
      <c r="CK85" s="2">
        <f t="shared" si="83"/>
        <v>0</v>
      </c>
      <c r="CL85" s="2">
        <f t="shared" si="84"/>
        <v>0</v>
      </c>
      <c r="CM85" s="2">
        <f t="shared" si="85"/>
        <v>0</v>
      </c>
      <c r="CN85" s="2">
        <f t="shared" si="86"/>
        <v>0</v>
      </c>
      <c r="CO85" s="2">
        <f t="shared" si="87"/>
        <v>0</v>
      </c>
      <c r="CP85" s="2">
        <f t="shared" si="88"/>
        <v>0</v>
      </c>
      <c r="CQ85" s="2">
        <f t="shared" si="89"/>
        <v>0</v>
      </c>
      <c r="CR85" s="2">
        <f t="shared" si="90"/>
        <v>0</v>
      </c>
      <c r="CS85" s="2">
        <f t="shared" si="91"/>
        <v>0</v>
      </c>
      <c r="CT85" s="2">
        <f t="shared" si="92"/>
        <v>0</v>
      </c>
      <c r="CU85" s="2">
        <f t="shared" si="93"/>
        <v>0</v>
      </c>
      <c r="CV85" s="2">
        <f t="shared" si="94"/>
        <v>0</v>
      </c>
      <c r="CW85" s="2">
        <f t="shared" si="95"/>
        <v>0</v>
      </c>
      <c r="CX85" s="2">
        <f t="shared" si="96"/>
        <v>0</v>
      </c>
      <c r="CY85" s="2">
        <f t="shared" si="97"/>
        <v>0</v>
      </c>
      <c r="CZ85" s="2">
        <f t="shared" si="98"/>
        <v>0</v>
      </c>
      <c r="DA85" s="2">
        <f t="shared" si="99"/>
        <v>0</v>
      </c>
      <c r="DB85" s="2">
        <f t="shared" si="100"/>
        <v>0</v>
      </c>
      <c r="DC85" s="2">
        <f t="shared" si="101"/>
        <v>0</v>
      </c>
      <c r="DD85" s="2">
        <f t="shared" si="102"/>
        <v>0</v>
      </c>
      <c r="DE85" s="2">
        <f t="shared" si="103"/>
        <v>0</v>
      </c>
      <c r="DF85" s="2">
        <f t="shared" si="104"/>
        <v>0</v>
      </c>
      <c r="DG85" s="2">
        <f t="shared" si="105"/>
        <v>0</v>
      </c>
      <c r="DH85" s="2">
        <f t="shared" si="106"/>
        <v>0</v>
      </c>
      <c r="DI85" s="2">
        <f t="shared" si="107"/>
        <v>0</v>
      </c>
      <c r="DJ85" s="2">
        <f t="shared" si="108"/>
        <v>0</v>
      </c>
    </row>
    <row r="86" ht="21" customHeight="1" spans="1:114">
      <c r="A86" s="585" t="str">
        <f>'DATA SHEET'!C81</f>
        <v/>
      </c>
      <c r="B86" s="586">
        <f>'DATA SHEET'!D81</f>
        <v>0</v>
      </c>
      <c r="C86" s="586">
        <f>'DATA SHEET'!E81</f>
        <v>0</v>
      </c>
      <c r="D86" s="586">
        <f>'DATA SHEET'!F81</f>
        <v>0</v>
      </c>
      <c r="E86" s="586">
        <f>'DATA SHEET'!G81</f>
        <v>0</v>
      </c>
      <c r="F86" s="583"/>
      <c r="G86" s="587" t="e">
        <f t="shared" si="109"/>
        <v>#DIV/0!</v>
      </c>
      <c r="H86" s="588" t="e">
        <f t="shared" si="110"/>
        <v>#DIV/0!</v>
      </c>
      <c r="I86" s="593" t="e">
        <f t="shared" si="111"/>
        <v>#DIV/0!</v>
      </c>
      <c r="J86" s="594" t="e">
        <f t="shared" si="112"/>
        <v>#DIV/0!</v>
      </c>
      <c r="M86" s="2">
        <f t="shared" si="7"/>
        <v>0</v>
      </c>
      <c r="N86" s="2">
        <f t="shared" si="8"/>
        <v>0</v>
      </c>
      <c r="O86" s="2">
        <f t="shared" si="9"/>
        <v>0</v>
      </c>
      <c r="P86" s="2">
        <f t="shared" si="10"/>
        <v>0</v>
      </c>
      <c r="Q86" s="2">
        <f t="shared" si="11"/>
        <v>0</v>
      </c>
      <c r="R86" s="2">
        <f t="shared" si="12"/>
        <v>0</v>
      </c>
      <c r="S86" s="2">
        <f t="shared" si="13"/>
        <v>0</v>
      </c>
      <c r="T86" s="2">
        <f t="shared" si="14"/>
        <v>0</v>
      </c>
      <c r="U86" s="2">
        <f t="shared" si="15"/>
        <v>0</v>
      </c>
      <c r="V86" s="2">
        <f t="shared" si="16"/>
        <v>0</v>
      </c>
      <c r="W86" s="2">
        <f t="shared" si="17"/>
        <v>0</v>
      </c>
      <c r="X86" s="2">
        <f t="shared" si="18"/>
        <v>0</v>
      </c>
      <c r="Y86" s="2">
        <f t="shared" si="19"/>
        <v>0</v>
      </c>
      <c r="Z86" s="2">
        <f t="shared" si="20"/>
        <v>0</v>
      </c>
      <c r="AA86" s="2">
        <f t="shared" si="21"/>
        <v>0</v>
      </c>
      <c r="AB86" s="2">
        <f t="shared" si="22"/>
        <v>0</v>
      </c>
      <c r="AC86" s="2">
        <f t="shared" si="23"/>
        <v>0</v>
      </c>
      <c r="AD86" s="2">
        <f t="shared" si="24"/>
        <v>0</v>
      </c>
      <c r="AE86" s="2">
        <f t="shared" si="25"/>
        <v>0</v>
      </c>
      <c r="AF86" s="2">
        <f t="shared" si="26"/>
        <v>0</v>
      </c>
      <c r="AG86" s="2">
        <f t="shared" si="27"/>
        <v>0</v>
      </c>
      <c r="AH86" s="2">
        <f t="shared" si="28"/>
        <v>0</v>
      </c>
      <c r="AI86" s="2">
        <f t="shared" si="29"/>
        <v>0</v>
      </c>
      <c r="AJ86" s="2">
        <f t="shared" si="30"/>
        <v>0</v>
      </c>
      <c r="AK86" s="2">
        <f t="shared" si="31"/>
        <v>0</v>
      </c>
      <c r="AL86" s="2">
        <f t="shared" si="32"/>
        <v>0</v>
      </c>
      <c r="AM86" s="2">
        <f t="shared" si="33"/>
        <v>0</v>
      </c>
      <c r="AN86" s="2">
        <f t="shared" si="34"/>
        <v>0</v>
      </c>
      <c r="AO86" s="2">
        <f t="shared" si="35"/>
        <v>0</v>
      </c>
      <c r="AP86" s="2">
        <f t="shared" si="36"/>
        <v>0</v>
      </c>
      <c r="AQ86" s="2">
        <f t="shared" si="37"/>
        <v>0</v>
      </c>
      <c r="AR86" s="2">
        <f t="shared" si="38"/>
        <v>0</v>
      </c>
      <c r="AS86" s="2">
        <f t="shared" si="39"/>
        <v>0</v>
      </c>
      <c r="AT86" s="2">
        <f t="shared" si="40"/>
        <v>0</v>
      </c>
      <c r="AU86" s="2">
        <f t="shared" si="41"/>
        <v>0</v>
      </c>
      <c r="AV86" s="2">
        <f t="shared" si="42"/>
        <v>0</v>
      </c>
      <c r="AW86" s="2">
        <f t="shared" si="43"/>
        <v>0</v>
      </c>
      <c r="AX86" s="2">
        <f t="shared" si="44"/>
        <v>0</v>
      </c>
      <c r="AY86" s="2">
        <f t="shared" si="45"/>
        <v>0</v>
      </c>
      <c r="AZ86" s="2">
        <f t="shared" si="46"/>
        <v>0</v>
      </c>
      <c r="BA86" s="2">
        <f t="shared" si="47"/>
        <v>0</v>
      </c>
      <c r="BB86" s="2">
        <f t="shared" si="48"/>
        <v>0</v>
      </c>
      <c r="BC86" s="2">
        <f t="shared" si="49"/>
        <v>0</v>
      </c>
      <c r="BD86" s="2">
        <f t="shared" si="50"/>
        <v>0</v>
      </c>
      <c r="BE86" s="2">
        <f t="shared" si="51"/>
        <v>0</v>
      </c>
      <c r="BF86" s="2">
        <f t="shared" si="52"/>
        <v>0</v>
      </c>
      <c r="BG86" s="2">
        <f t="shared" si="53"/>
        <v>0</v>
      </c>
      <c r="BH86" s="2">
        <f t="shared" si="54"/>
        <v>0</v>
      </c>
      <c r="BI86" s="2">
        <f t="shared" si="55"/>
        <v>0</v>
      </c>
      <c r="BJ86" s="2">
        <f t="shared" si="56"/>
        <v>0</v>
      </c>
      <c r="BK86" s="2">
        <f t="shared" si="57"/>
        <v>0</v>
      </c>
      <c r="BL86" s="2">
        <f t="shared" si="58"/>
        <v>0</v>
      </c>
      <c r="BM86" s="2">
        <f t="shared" si="59"/>
        <v>0</v>
      </c>
      <c r="BN86" s="2">
        <f t="shared" si="60"/>
        <v>0</v>
      </c>
      <c r="BO86" s="2">
        <f t="shared" si="61"/>
        <v>0</v>
      </c>
      <c r="BP86" s="2">
        <f t="shared" si="62"/>
        <v>0</v>
      </c>
      <c r="BQ86" s="2">
        <f t="shared" si="63"/>
        <v>0</v>
      </c>
      <c r="BR86" s="2">
        <f t="shared" si="64"/>
        <v>0</v>
      </c>
      <c r="BS86" s="2">
        <f t="shared" si="65"/>
        <v>0</v>
      </c>
      <c r="BT86" s="2">
        <f t="shared" si="66"/>
        <v>0</v>
      </c>
      <c r="BU86" s="2">
        <f t="shared" si="67"/>
        <v>0</v>
      </c>
      <c r="BV86" s="2">
        <f t="shared" si="68"/>
        <v>0</v>
      </c>
      <c r="BW86" s="2">
        <f t="shared" si="69"/>
        <v>0</v>
      </c>
      <c r="BX86" s="2">
        <f t="shared" si="70"/>
        <v>0</v>
      </c>
      <c r="BY86" s="2">
        <f t="shared" si="71"/>
        <v>0</v>
      </c>
      <c r="BZ86" s="2">
        <f t="shared" si="72"/>
        <v>0</v>
      </c>
      <c r="CA86" s="2">
        <f t="shared" si="73"/>
        <v>0</v>
      </c>
      <c r="CB86" s="2">
        <f t="shared" si="74"/>
        <v>0</v>
      </c>
      <c r="CC86" s="2">
        <f t="shared" si="75"/>
        <v>0</v>
      </c>
      <c r="CD86" s="2">
        <f t="shared" si="76"/>
        <v>0</v>
      </c>
      <c r="CE86" s="2">
        <f t="shared" si="77"/>
        <v>0</v>
      </c>
      <c r="CF86" s="2">
        <f t="shared" si="78"/>
        <v>0</v>
      </c>
      <c r="CG86" s="2">
        <f t="shared" si="79"/>
        <v>0</v>
      </c>
      <c r="CH86" s="2">
        <f t="shared" si="80"/>
        <v>0</v>
      </c>
      <c r="CI86" s="2">
        <f t="shared" si="81"/>
        <v>0</v>
      </c>
      <c r="CJ86" s="2">
        <f t="shared" si="82"/>
        <v>0</v>
      </c>
      <c r="CK86" s="2">
        <f t="shared" si="83"/>
        <v>0</v>
      </c>
      <c r="CL86" s="2">
        <f t="shared" si="84"/>
        <v>0</v>
      </c>
      <c r="CM86" s="2">
        <f t="shared" si="85"/>
        <v>0</v>
      </c>
      <c r="CN86" s="2">
        <f t="shared" si="86"/>
        <v>0</v>
      </c>
      <c r="CO86" s="2">
        <f t="shared" si="87"/>
        <v>0</v>
      </c>
      <c r="CP86" s="2">
        <f t="shared" si="88"/>
        <v>0</v>
      </c>
      <c r="CQ86" s="2">
        <f t="shared" si="89"/>
        <v>0</v>
      </c>
      <c r="CR86" s="2">
        <f t="shared" si="90"/>
        <v>0</v>
      </c>
      <c r="CS86" s="2">
        <f t="shared" si="91"/>
        <v>0</v>
      </c>
      <c r="CT86" s="2">
        <f t="shared" si="92"/>
        <v>0</v>
      </c>
      <c r="CU86" s="2">
        <f t="shared" si="93"/>
        <v>0</v>
      </c>
      <c r="CV86" s="2">
        <f t="shared" si="94"/>
        <v>0</v>
      </c>
      <c r="CW86" s="2">
        <f t="shared" si="95"/>
        <v>0</v>
      </c>
      <c r="CX86" s="2">
        <f t="shared" si="96"/>
        <v>0</v>
      </c>
      <c r="CY86" s="2">
        <f t="shared" si="97"/>
        <v>0</v>
      </c>
      <c r="CZ86" s="2">
        <f t="shared" si="98"/>
        <v>0</v>
      </c>
      <c r="DA86" s="2">
        <f t="shared" si="99"/>
        <v>0</v>
      </c>
      <c r="DB86" s="2">
        <f t="shared" si="100"/>
        <v>0</v>
      </c>
      <c r="DC86" s="2">
        <f t="shared" si="101"/>
        <v>0</v>
      </c>
      <c r="DD86" s="2">
        <f t="shared" si="102"/>
        <v>0</v>
      </c>
      <c r="DE86" s="2">
        <f t="shared" si="103"/>
        <v>0</v>
      </c>
      <c r="DF86" s="2">
        <f t="shared" si="104"/>
        <v>0</v>
      </c>
      <c r="DG86" s="2">
        <f t="shared" si="105"/>
        <v>0</v>
      </c>
      <c r="DH86" s="2">
        <f t="shared" si="106"/>
        <v>0</v>
      </c>
      <c r="DI86" s="2">
        <f t="shared" si="107"/>
        <v>0</v>
      </c>
      <c r="DJ86" s="2">
        <f t="shared" si="108"/>
        <v>0</v>
      </c>
    </row>
    <row r="87" ht="21" customHeight="1" spans="1:114">
      <c r="A87" s="585" t="str">
        <f>'DATA SHEET'!C82</f>
        <v/>
      </c>
      <c r="B87" s="586">
        <f>'DATA SHEET'!D82</f>
        <v>0</v>
      </c>
      <c r="C87" s="586">
        <f>'DATA SHEET'!E82</f>
        <v>0</v>
      </c>
      <c r="D87" s="586">
        <f>'DATA SHEET'!F82</f>
        <v>0</v>
      </c>
      <c r="E87" s="586">
        <f>'DATA SHEET'!G82</f>
        <v>0</v>
      </c>
      <c r="F87" s="583"/>
      <c r="G87" s="587" t="e">
        <f t="shared" si="109"/>
        <v>#DIV/0!</v>
      </c>
      <c r="H87" s="588" t="e">
        <f t="shared" si="110"/>
        <v>#DIV/0!</v>
      </c>
      <c r="I87" s="593" t="e">
        <f t="shared" si="111"/>
        <v>#DIV/0!</v>
      </c>
      <c r="J87" s="594" t="e">
        <f t="shared" si="112"/>
        <v>#DIV/0!</v>
      </c>
      <c r="M87" s="2">
        <f t="shared" si="7"/>
        <v>0</v>
      </c>
      <c r="N87" s="2">
        <f t="shared" si="8"/>
        <v>0</v>
      </c>
      <c r="O87" s="2">
        <f t="shared" si="9"/>
        <v>0</v>
      </c>
      <c r="P87" s="2">
        <f t="shared" si="10"/>
        <v>0</v>
      </c>
      <c r="Q87" s="2">
        <f t="shared" si="11"/>
        <v>0</v>
      </c>
      <c r="R87" s="2">
        <f t="shared" si="12"/>
        <v>0</v>
      </c>
      <c r="S87" s="2">
        <f t="shared" si="13"/>
        <v>0</v>
      </c>
      <c r="T87" s="2">
        <f t="shared" si="14"/>
        <v>0</v>
      </c>
      <c r="U87" s="2">
        <f t="shared" si="15"/>
        <v>0</v>
      </c>
      <c r="V87" s="2">
        <f t="shared" si="16"/>
        <v>0</v>
      </c>
      <c r="W87" s="2">
        <f t="shared" si="17"/>
        <v>0</v>
      </c>
      <c r="X87" s="2">
        <f t="shared" si="18"/>
        <v>0</v>
      </c>
      <c r="Y87" s="2">
        <f t="shared" si="19"/>
        <v>0</v>
      </c>
      <c r="Z87" s="2">
        <f t="shared" si="20"/>
        <v>0</v>
      </c>
      <c r="AA87" s="2">
        <f t="shared" si="21"/>
        <v>0</v>
      </c>
      <c r="AB87" s="2">
        <f t="shared" si="22"/>
        <v>0</v>
      </c>
      <c r="AC87" s="2">
        <f t="shared" si="23"/>
        <v>0</v>
      </c>
      <c r="AD87" s="2">
        <f t="shared" si="24"/>
        <v>0</v>
      </c>
      <c r="AE87" s="2">
        <f t="shared" si="25"/>
        <v>0</v>
      </c>
      <c r="AF87" s="2">
        <f t="shared" si="26"/>
        <v>0</v>
      </c>
      <c r="AG87" s="2">
        <f t="shared" si="27"/>
        <v>0</v>
      </c>
      <c r="AH87" s="2">
        <f t="shared" si="28"/>
        <v>0</v>
      </c>
      <c r="AI87" s="2">
        <f t="shared" si="29"/>
        <v>0</v>
      </c>
      <c r="AJ87" s="2">
        <f t="shared" si="30"/>
        <v>0</v>
      </c>
      <c r="AK87" s="2">
        <f t="shared" si="31"/>
        <v>0</v>
      </c>
      <c r="AL87" s="2">
        <f t="shared" si="32"/>
        <v>0</v>
      </c>
      <c r="AM87" s="2">
        <f t="shared" si="33"/>
        <v>0</v>
      </c>
      <c r="AN87" s="2">
        <f t="shared" si="34"/>
        <v>0</v>
      </c>
      <c r="AO87" s="2">
        <f t="shared" si="35"/>
        <v>0</v>
      </c>
      <c r="AP87" s="2">
        <f t="shared" si="36"/>
        <v>0</v>
      </c>
      <c r="AQ87" s="2">
        <f t="shared" si="37"/>
        <v>0</v>
      </c>
      <c r="AR87" s="2">
        <f t="shared" si="38"/>
        <v>0</v>
      </c>
      <c r="AS87" s="2">
        <f t="shared" si="39"/>
        <v>0</v>
      </c>
      <c r="AT87" s="2">
        <f t="shared" si="40"/>
        <v>0</v>
      </c>
      <c r="AU87" s="2">
        <f t="shared" si="41"/>
        <v>0</v>
      </c>
      <c r="AV87" s="2">
        <f t="shared" si="42"/>
        <v>0</v>
      </c>
      <c r="AW87" s="2">
        <f t="shared" si="43"/>
        <v>0</v>
      </c>
      <c r="AX87" s="2">
        <f t="shared" si="44"/>
        <v>0</v>
      </c>
      <c r="AY87" s="2">
        <f t="shared" si="45"/>
        <v>0</v>
      </c>
      <c r="AZ87" s="2">
        <f t="shared" si="46"/>
        <v>0</v>
      </c>
      <c r="BA87" s="2">
        <f t="shared" si="47"/>
        <v>0</v>
      </c>
      <c r="BB87" s="2">
        <f t="shared" si="48"/>
        <v>0</v>
      </c>
      <c r="BC87" s="2">
        <f t="shared" si="49"/>
        <v>0</v>
      </c>
      <c r="BD87" s="2">
        <f t="shared" si="50"/>
        <v>0</v>
      </c>
      <c r="BE87" s="2">
        <f t="shared" si="51"/>
        <v>0</v>
      </c>
      <c r="BF87" s="2">
        <f t="shared" si="52"/>
        <v>0</v>
      </c>
      <c r="BG87" s="2">
        <f t="shared" si="53"/>
        <v>0</v>
      </c>
      <c r="BH87" s="2">
        <f t="shared" si="54"/>
        <v>0</v>
      </c>
      <c r="BI87" s="2">
        <f t="shared" si="55"/>
        <v>0</v>
      </c>
      <c r="BJ87" s="2">
        <f t="shared" si="56"/>
        <v>0</v>
      </c>
      <c r="BK87" s="2">
        <f t="shared" si="57"/>
        <v>0</v>
      </c>
      <c r="BL87" s="2">
        <f t="shared" si="58"/>
        <v>0</v>
      </c>
      <c r="BM87" s="2">
        <f t="shared" si="59"/>
        <v>0</v>
      </c>
      <c r="BN87" s="2">
        <f t="shared" si="60"/>
        <v>0</v>
      </c>
      <c r="BO87" s="2">
        <f t="shared" si="61"/>
        <v>0</v>
      </c>
      <c r="BP87" s="2">
        <f t="shared" si="62"/>
        <v>0</v>
      </c>
      <c r="BQ87" s="2">
        <f t="shared" si="63"/>
        <v>0</v>
      </c>
      <c r="BR87" s="2">
        <f t="shared" si="64"/>
        <v>0</v>
      </c>
      <c r="BS87" s="2">
        <f t="shared" si="65"/>
        <v>0</v>
      </c>
      <c r="BT87" s="2">
        <f t="shared" si="66"/>
        <v>0</v>
      </c>
      <c r="BU87" s="2">
        <f t="shared" si="67"/>
        <v>0</v>
      </c>
      <c r="BV87" s="2">
        <f t="shared" si="68"/>
        <v>0</v>
      </c>
      <c r="BW87" s="2">
        <f t="shared" si="69"/>
        <v>0</v>
      </c>
      <c r="BX87" s="2">
        <f t="shared" si="70"/>
        <v>0</v>
      </c>
      <c r="BY87" s="2">
        <f t="shared" si="71"/>
        <v>0</v>
      </c>
      <c r="BZ87" s="2">
        <f t="shared" si="72"/>
        <v>0</v>
      </c>
      <c r="CA87" s="2">
        <f t="shared" si="73"/>
        <v>0</v>
      </c>
      <c r="CB87" s="2">
        <f t="shared" si="74"/>
        <v>0</v>
      </c>
      <c r="CC87" s="2">
        <f t="shared" si="75"/>
        <v>0</v>
      </c>
      <c r="CD87" s="2">
        <f t="shared" si="76"/>
        <v>0</v>
      </c>
      <c r="CE87" s="2">
        <f t="shared" si="77"/>
        <v>0</v>
      </c>
      <c r="CF87" s="2">
        <f t="shared" si="78"/>
        <v>0</v>
      </c>
      <c r="CG87" s="2">
        <f t="shared" si="79"/>
        <v>0</v>
      </c>
      <c r="CH87" s="2">
        <f t="shared" si="80"/>
        <v>0</v>
      </c>
      <c r="CI87" s="2">
        <f t="shared" si="81"/>
        <v>0</v>
      </c>
      <c r="CJ87" s="2">
        <f t="shared" si="82"/>
        <v>0</v>
      </c>
      <c r="CK87" s="2">
        <f t="shared" si="83"/>
        <v>0</v>
      </c>
      <c r="CL87" s="2">
        <f t="shared" si="84"/>
        <v>0</v>
      </c>
      <c r="CM87" s="2">
        <f t="shared" si="85"/>
        <v>0</v>
      </c>
      <c r="CN87" s="2">
        <f t="shared" si="86"/>
        <v>0</v>
      </c>
      <c r="CO87" s="2">
        <f t="shared" si="87"/>
        <v>0</v>
      </c>
      <c r="CP87" s="2">
        <f t="shared" si="88"/>
        <v>0</v>
      </c>
      <c r="CQ87" s="2">
        <f t="shared" si="89"/>
        <v>0</v>
      </c>
      <c r="CR87" s="2">
        <f t="shared" si="90"/>
        <v>0</v>
      </c>
      <c r="CS87" s="2">
        <f t="shared" si="91"/>
        <v>0</v>
      </c>
      <c r="CT87" s="2">
        <f t="shared" si="92"/>
        <v>0</v>
      </c>
      <c r="CU87" s="2">
        <f t="shared" si="93"/>
        <v>0</v>
      </c>
      <c r="CV87" s="2">
        <f t="shared" si="94"/>
        <v>0</v>
      </c>
      <c r="CW87" s="2">
        <f t="shared" si="95"/>
        <v>0</v>
      </c>
      <c r="CX87" s="2">
        <f t="shared" si="96"/>
        <v>0</v>
      </c>
      <c r="CY87" s="2">
        <f t="shared" si="97"/>
        <v>0</v>
      </c>
      <c r="CZ87" s="2">
        <f t="shared" si="98"/>
        <v>0</v>
      </c>
      <c r="DA87" s="2">
        <f t="shared" si="99"/>
        <v>0</v>
      </c>
      <c r="DB87" s="2">
        <f t="shared" si="100"/>
        <v>0</v>
      </c>
      <c r="DC87" s="2">
        <f t="shared" si="101"/>
        <v>0</v>
      </c>
      <c r="DD87" s="2">
        <f t="shared" si="102"/>
        <v>0</v>
      </c>
      <c r="DE87" s="2">
        <f t="shared" si="103"/>
        <v>0</v>
      </c>
      <c r="DF87" s="2">
        <f t="shared" si="104"/>
        <v>0</v>
      </c>
      <c r="DG87" s="2">
        <f t="shared" si="105"/>
        <v>0</v>
      </c>
      <c r="DH87" s="2">
        <f t="shared" si="106"/>
        <v>0</v>
      </c>
      <c r="DI87" s="2">
        <f t="shared" si="107"/>
        <v>0</v>
      </c>
      <c r="DJ87" s="2">
        <f t="shared" si="108"/>
        <v>0</v>
      </c>
    </row>
    <row r="88" ht="21" customHeight="1" spans="1:114">
      <c r="A88" s="585" t="str">
        <f>'DATA SHEET'!C83</f>
        <v/>
      </c>
      <c r="B88" s="586">
        <f>'DATA SHEET'!D83</f>
        <v>0</v>
      </c>
      <c r="C88" s="586">
        <f>'DATA SHEET'!E83</f>
        <v>0</v>
      </c>
      <c r="D88" s="586">
        <f>'DATA SHEET'!F83</f>
        <v>0</v>
      </c>
      <c r="E88" s="586">
        <f>'DATA SHEET'!G83</f>
        <v>0</v>
      </c>
      <c r="F88" s="583"/>
      <c r="G88" s="587" t="e">
        <f t="shared" si="109"/>
        <v>#DIV/0!</v>
      </c>
      <c r="H88" s="588" t="e">
        <f t="shared" si="110"/>
        <v>#DIV/0!</v>
      </c>
      <c r="I88" s="593" t="e">
        <f t="shared" si="111"/>
        <v>#DIV/0!</v>
      </c>
      <c r="J88" s="594" t="e">
        <f t="shared" si="112"/>
        <v>#DIV/0!</v>
      </c>
      <c r="M88" s="2">
        <f t="shared" si="7"/>
        <v>0</v>
      </c>
      <c r="N88" s="2">
        <f t="shared" si="8"/>
        <v>0</v>
      </c>
      <c r="O88" s="2">
        <f t="shared" si="9"/>
        <v>0</v>
      </c>
      <c r="P88" s="2">
        <f t="shared" si="10"/>
        <v>0</v>
      </c>
      <c r="Q88" s="2">
        <f t="shared" si="11"/>
        <v>0</v>
      </c>
      <c r="R88" s="2">
        <f t="shared" si="12"/>
        <v>0</v>
      </c>
      <c r="S88" s="2">
        <f t="shared" si="13"/>
        <v>0</v>
      </c>
      <c r="T88" s="2">
        <f t="shared" si="14"/>
        <v>0</v>
      </c>
      <c r="U88" s="2">
        <f t="shared" si="15"/>
        <v>0</v>
      </c>
      <c r="V88" s="2">
        <f t="shared" si="16"/>
        <v>0</v>
      </c>
      <c r="W88" s="2">
        <f t="shared" si="17"/>
        <v>0</v>
      </c>
      <c r="X88" s="2">
        <f t="shared" si="18"/>
        <v>0</v>
      </c>
      <c r="Y88" s="2">
        <f t="shared" si="19"/>
        <v>0</v>
      </c>
      <c r="Z88" s="2">
        <f t="shared" si="20"/>
        <v>0</v>
      </c>
      <c r="AA88" s="2">
        <f t="shared" si="21"/>
        <v>0</v>
      </c>
      <c r="AB88" s="2">
        <f t="shared" si="22"/>
        <v>0</v>
      </c>
      <c r="AC88" s="2">
        <f t="shared" si="23"/>
        <v>0</v>
      </c>
      <c r="AD88" s="2">
        <f t="shared" si="24"/>
        <v>0</v>
      </c>
      <c r="AE88" s="2">
        <f t="shared" si="25"/>
        <v>0</v>
      </c>
      <c r="AF88" s="2">
        <f t="shared" si="26"/>
        <v>0</v>
      </c>
      <c r="AG88" s="2">
        <f t="shared" si="27"/>
        <v>0</v>
      </c>
      <c r="AH88" s="2">
        <f t="shared" si="28"/>
        <v>0</v>
      </c>
      <c r="AI88" s="2">
        <f t="shared" si="29"/>
        <v>0</v>
      </c>
      <c r="AJ88" s="2">
        <f t="shared" si="30"/>
        <v>0</v>
      </c>
      <c r="AK88" s="2">
        <f t="shared" si="31"/>
        <v>0</v>
      </c>
      <c r="AL88" s="2">
        <f t="shared" si="32"/>
        <v>0</v>
      </c>
      <c r="AM88" s="2">
        <f t="shared" si="33"/>
        <v>0</v>
      </c>
      <c r="AN88" s="2">
        <f t="shared" si="34"/>
        <v>0</v>
      </c>
      <c r="AO88" s="2">
        <f t="shared" si="35"/>
        <v>0</v>
      </c>
      <c r="AP88" s="2">
        <f t="shared" si="36"/>
        <v>0</v>
      </c>
      <c r="AQ88" s="2">
        <f t="shared" si="37"/>
        <v>0</v>
      </c>
      <c r="AR88" s="2">
        <f t="shared" si="38"/>
        <v>0</v>
      </c>
      <c r="AS88" s="2">
        <f t="shared" si="39"/>
        <v>0</v>
      </c>
      <c r="AT88" s="2">
        <f t="shared" si="40"/>
        <v>0</v>
      </c>
      <c r="AU88" s="2">
        <f t="shared" si="41"/>
        <v>0</v>
      </c>
      <c r="AV88" s="2">
        <f t="shared" si="42"/>
        <v>0</v>
      </c>
      <c r="AW88" s="2">
        <f t="shared" si="43"/>
        <v>0</v>
      </c>
      <c r="AX88" s="2">
        <f t="shared" si="44"/>
        <v>0</v>
      </c>
      <c r="AY88" s="2">
        <f t="shared" si="45"/>
        <v>0</v>
      </c>
      <c r="AZ88" s="2">
        <f t="shared" si="46"/>
        <v>0</v>
      </c>
      <c r="BA88" s="2">
        <f t="shared" si="47"/>
        <v>0</v>
      </c>
      <c r="BB88" s="2">
        <f t="shared" si="48"/>
        <v>0</v>
      </c>
      <c r="BC88" s="2">
        <f t="shared" si="49"/>
        <v>0</v>
      </c>
      <c r="BD88" s="2">
        <f t="shared" si="50"/>
        <v>0</v>
      </c>
      <c r="BE88" s="2">
        <f t="shared" si="51"/>
        <v>0</v>
      </c>
      <c r="BF88" s="2">
        <f t="shared" si="52"/>
        <v>0</v>
      </c>
      <c r="BG88" s="2">
        <f t="shared" si="53"/>
        <v>0</v>
      </c>
      <c r="BH88" s="2">
        <f t="shared" si="54"/>
        <v>0</v>
      </c>
      <c r="BI88" s="2">
        <f t="shared" si="55"/>
        <v>0</v>
      </c>
      <c r="BJ88" s="2">
        <f t="shared" si="56"/>
        <v>0</v>
      </c>
      <c r="BK88" s="2">
        <f t="shared" si="57"/>
        <v>0</v>
      </c>
      <c r="BL88" s="2">
        <f t="shared" si="58"/>
        <v>0</v>
      </c>
      <c r="BM88" s="2">
        <f t="shared" si="59"/>
        <v>0</v>
      </c>
      <c r="BN88" s="2">
        <f t="shared" si="60"/>
        <v>0</v>
      </c>
      <c r="BO88" s="2">
        <f t="shared" si="61"/>
        <v>0</v>
      </c>
      <c r="BP88" s="2">
        <f t="shared" si="62"/>
        <v>0</v>
      </c>
      <c r="BQ88" s="2">
        <f t="shared" si="63"/>
        <v>0</v>
      </c>
      <c r="BR88" s="2">
        <f t="shared" si="64"/>
        <v>0</v>
      </c>
      <c r="BS88" s="2">
        <f t="shared" si="65"/>
        <v>0</v>
      </c>
      <c r="BT88" s="2">
        <f t="shared" si="66"/>
        <v>0</v>
      </c>
      <c r="BU88" s="2">
        <f t="shared" si="67"/>
        <v>0</v>
      </c>
      <c r="BV88" s="2">
        <f t="shared" si="68"/>
        <v>0</v>
      </c>
      <c r="BW88" s="2">
        <f t="shared" si="69"/>
        <v>0</v>
      </c>
      <c r="BX88" s="2">
        <f t="shared" si="70"/>
        <v>0</v>
      </c>
      <c r="BY88" s="2">
        <f t="shared" si="71"/>
        <v>0</v>
      </c>
      <c r="BZ88" s="2">
        <f t="shared" si="72"/>
        <v>0</v>
      </c>
      <c r="CA88" s="2">
        <f t="shared" si="73"/>
        <v>0</v>
      </c>
      <c r="CB88" s="2">
        <f t="shared" si="74"/>
        <v>0</v>
      </c>
      <c r="CC88" s="2">
        <f t="shared" si="75"/>
        <v>0</v>
      </c>
      <c r="CD88" s="2">
        <f t="shared" si="76"/>
        <v>0</v>
      </c>
      <c r="CE88" s="2">
        <f t="shared" si="77"/>
        <v>0</v>
      </c>
      <c r="CF88" s="2">
        <f t="shared" si="78"/>
        <v>0</v>
      </c>
      <c r="CG88" s="2">
        <f t="shared" si="79"/>
        <v>0</v>
      </c>
      <c r="CH88" s="2">
        <f t="shared" si="80"/>
        <v>0</v>
      </c>
      <c r="CI88" s="2">
        <f t="shared" si="81"/>
        <v>0</v>
      </c>
      <c r="CJ88" s="2">
        <f t="shared" si="82"/>
        <v>0</v>
      </c>
      <c r="CK88" s="2">
        <f t="shared" si="83"/>
        <v>0</v>
      </c>
      <c r="CL88" s="2">
        <f t="shared" si="84"/>
        <v>0</v>
      </c>
      <c r="CM88" s="2">
        <f t="shared" si="85"/>
        <v>0</v>
      </c>
      <c r="CN88" s="2">
        <f t="shared" si="86"/>
        <v>0</v>
      </c>
      <c r="CO88" s="2">
        <f t="shared" si="87"/>
        <v>0</v>
      </c>
      <c r="CP88" s="2">
        <f t="shared" si="88"/>
        <v>0</v>
      </c>
      <c r="CQ88" s="2">
        <f t="shared" si="89"/>
        <v>0</v>
      </c>
      <c r="CR88" s="2">
        <f t="shared" si="90"/>
        <v>0</v>
      </c>
      <c r="CS88" s="2">
        <f t="shared" si="91"/>
        <v>0</v>
      </c>
      <c r="CT88" s="2">
        <f t="shared" si="92"/>
        <v>0</v>
      </c>
      <c r="CU88" s="2">
        <f t="shared" si="93"/>
        <v>0</v>
      </c>
      <c r="CV88" s="2">
        <f t="shared" si="94"/>
        <v>0</v>
      </c>
      <c r="CW88" s="2">
        <f t="shared" si="95"/>
        <v>0</v>
      </c>
      <c r="CX88" s="2">
        <f t="shared" si="96"/>
        <v>0</v>
      </c>
      <c r="CY88" s="2">
        <f t="shared" si="97"/>
        <v>0</v>
      </c>
      <c r="CZ88" s="2">
        <f t="shared" si="98"/>
        <v>0</v>
      </c>
      <c r="DA88" s="2">
        <f t="shared" si="99"/>
        <v>0</v>
      </c>
      <c r="DB88" s="2">
        <f t="shared" si="100"/>
        <v>0</v>
      </c>
      <c r="DC88" s="2">
        <f t="shared" si="101"/>
        <v>0</v>
      </c>
      <c r="DD88" s="2">
        <f t="shared" si="102"/>
        <v>0</v>
      </c>
      <c r="DE88" s="2">
        <f t="shared" si="103"/>
        <v>0</v>
      </c>
      <c r="DF88" s="2">
        <f t="shared" si="104"/>
        <v>0</v>
      </c>
      <c r="DG88" s="2">
        <f t="shared" si="105"/>
        <v>0</v>
      </c>
      <c r="DH88" s="2">
        <f t="shared" si="106"/>
        <v>0</v>
      </c>
      <c r="DI88" s="2">
        <f t="shared" si="107"/>
        <v>0</v>
      </c>
      <c r="DJ88" s="2">
        <f t="shared" si="108"/>
        <v>0</v>
      </c>
    </row>
    <row r="89" ht="21" customHeight="1" spans="1:114">
      <c r="A89" s="585" t="str">
        <f>'DATA SHEET'!C84</f>
        <v/>
      </c>
      <c r="B89" s="586">
        <f>'DATA SHEET'!D84</f>
        <v>0</v>
      </c>
      <c r="C89" s="586">
        <f>'DATA SHEET'!E84</f>
        <v>0</v>
      </c>
      <c r="D89" s="586">
        <f>'DATA SHEET'!F84</f>
        <v>0</v>
      </c>
      <c r="E89" s="586">
        <f>'DATA SHEET'!G84</f>
        <v>0</v>
      </c>
      <c r="F89" s="583"/>
      <c r="G89" s="587" t="e">
        <f t="shared" si="109"/>
        <v>#DIV/0!</v>
      </c>
      <c r="H89" s="588" t="e">
        <f t="shared" si="110"/>
        <v>#DIV/0!</v>
      </c>
      <c r="I89" s="593" t="e">
        <f t="shared" si="111"/>
        <v>#DIV/0!</v>
      </c>
      <c r="J89" s="594" t="e">
        <f t="shared" si="112"/>
        <v>#DIV/0!</v>
      </c>
      <c r="M89" s="2">
        <f t="shared" si="7"/>
        <v>0</v>
      </c>
      <c r="N89" s="2">
        <f t="shared" si="8"/>
        <v>0</v>
      </c>
      <c r="O89" s="2">
        <f t="shared" si="9"/>
        <v>0</v>
      </c>
      <c r="P89" s="2">
        <f t="shared" si="10"/>
        <v>0</v>
      </c>
      <c r="Q89" s="2">
        <f t="shared" si="11"/>
        <v>0</v>
      </c>
      <c r="R89" s="2">
        <f t="shared" si="12"/>
        <v>0</v>
      </c>
      <c r="S89" s="2">
        <f t="shared" si="13"/>
        <v>0</v>
      </c>
      <c r="T89" s="2">
        <f t="shared" si="14"/>
        <v>0</v>
      </c>
      <c r="U89" s="2">
        <f t="shared" si="15"/>
        <v>0</v>
      </c>
      <c r="V89" s="2">
        <f t="shared" si="16"/>
        <v>0</v>
      </c>
      <c r="W89" s="2">
        <f t="shared" si="17"/>
        <v>0</v>
      </c>
      <c r="X89" s="2">
        <f t="shared" si="18"/>
        <v>0</v>
      </c>
      <c r="Y89" s="2">
        <f t="shared" si="19"/>
        <v>0</v>
      </c>
      <c r="Z89" s="2">
        <f t="shared" si="20"/>
        <v>0</v>
      </c>
      <c r="AA89" s="2">
        <f t="shared" si="21"/>
        <v>0</v>
      </c>
      <c r="AB89" s="2">
        <f t="shared" si="22"/>
        <v>0</v>
      </c>
      <c r="AC89" s="2">
        <f t="shared" si="23"/>
        <v>0</v>
      </c>
      <c r="AD89" s="2">
        <f t="shared" si="24"/>
        <v>0</v>
      </c>
      <c r="AE89" s="2">
        <f t="shared" si="25"/>
        <v>0</v>
      </c>
      <c r="AF89" s="2">
        <f t="shared" si="26"/>
        <v>0</v>
      </c>
      <c r="AG89" s="2">
        <f t="shared" si="27"/>
        <v>0</v>
      </c>
      <c r="AH89" s="2">
        <f t="shared" si="28"/>
        <v>0</v>
      </c>
      <c r="AI89" s="2">
        <f t="shared" si="29"/>
        <v>0</v>
      </c>
      <c r="AJ89" s="2">
        <f t="shared" si="30"/>
        <v>0</v>
      </c>
      <c r="AK89" s="2">
        <f t="shared" si="31"/>
        <v>0</v>
      </c>
      <c r="AL89" s="2">
        <f t="shared" si="32"/>
        <v>0</v>
      </c>
      <c r="AM89" s="2">
        <f t="shared" si="33"/>
        <v>0</v>
      </c>
      <c r="AN89" s="2">
        <f t="shared" si="34"/>
        <v>0</v>
      </c>
      <c r="AO89" s="2">
        <f t="shared" si="35"/>
        <v>0</v>
      </c>
      <c r="AP89" s="2">
        <f t="shared" si="36"/>
        <v>0</v>
      </c>
      <c r="AQ89" s="2">
        <f t="shared" si="37"/>
        <v>0</v>
      </c>
      <c r="AR89" s="2">
        <f t="shared" si="38"/>
        <v>0</v>
      </c>
      <c r="AS89" s="2">
        <f t="shared" si="39"/>
        <v>0</v>
      </c>
      <c r="AT89" s="2">
        <f t="shared" si="40"/>
        <v>0</v>
      </c>
      <c r="AU89" s="2">
        <f t="shared" si="41"/>
        <v>0</v>
      </c>
      <c r="AV89" s="2">
        <f t="shared" si="42"/>
        <v>0</v>
      </c>
      <c r="AW89" s="2">
        <f t="shared" si="43"/>
        <v>0</v>
      </c>
      <c r="AX89" s="2">
        <f t="shared" si="44"/>
        <v>0</v>
      </c>
      <c r="AY89" s="2">
        <f t="shared" si="45"/>
        <v>0</v>
      </c>
      <c r="AZ89" s="2">
        <f t="shared" si="46"/>
        <v>0</v>
      </c>
      <c r="BA89" s="2">
        <f t="shared" si="47"/>
        <v>0</v>
      </c>
      <c r="BB89" s="2">
        <f t="shared" si="48"/>
        <v>0</v>
      </c>
      <c r="BC89" s="2">
        <f t="shared" si="49"/>
        <v>0</v>
      </c>
      <c r="BD89" s="2">
        <f t="shared" si="50"/>
        <v>0</v>
      </c>
      <c r="BE89" s="2">
        <f t="shared" si="51"/>
        <v>0</v>
      </c>
      <c r="BF89" s="2">
        <f t="shared" si="52"/>
        <v>0</v>
      </c>
      <c r="BG89" s="2">
        <f t="shared" si="53"/>
        <v>0</v>
      </c>
      <c r="BH89" s="2">
        <f t="shared" si="54"/>
        <v>0</v>
      </c>
      <c r="BI89" s="2">
        <f t="shared" si="55"/>
        <v>0</v>
      </c>
      <c r="BJ89" s="2">
        <f t="shared" si="56"/>
        <v>0</v>
      </c>
      <c r="BK89" s="2">
        <f t="shared" si="57"/>
        <v>0</v>
      </c>
      <c r="BL89" s="2">
        <f t="shared" si="58"/>
        <v>0</v>
      </c>
      <c r="BM89" s="2">
        <f t="shared" si="59"/>
        <v>0</v>
      </c>
      <c r="BN89" s="2">
        <f t="shared" si="60"/>
        <v>0</v>
      </c>
      <c r="BO89" s="2">
        <f t="shared" si="61"/>
        <v>0</v>
      </c>
      <c r="BP89" s="2">
        <f t="shared" si="62"/>
        <v>0</v>
      </c>
      <c r="BQ89" s="2">
        <f t="shared" si="63"/>
        <v>0</v>
      </c>
      <c r="BR89" s="2">
        <f t="shared" si="64"/>
        <v>0</v>
      </c>
      <c r="BS89" s="2">
        <f t="shared" si="65"/>
        <v>0</v>
      </c>
      <c r="BT89" s="2">
        <f t="shared" si="66"/>
        <v>0</v>
      </c>
      <c r="BU89" s="2">
        <f t="shared" si="67"/>
        <v>0</v>
      </c>
      <c r="BV89" s="2">
        <f t="shared" si="68"/>
        <v>0</v>
      </c>
      <c r="BW89" s="2">
        <f t="shared" si="69"/>
        <v>0</v>
      </c>
      <c r="BX89" s="2">
        <f t="shared" si="70"/>
        <v>0</v>
      </c>
      <c r="BY89" s="2">
        <f t="shared" si="71"/>
        <v>0</v>
      </c>
      <c r="BZ89" s="2">
        <f t="shared" si="72"/>
        <v>0</v>
      </c>
      <c r="CA89" s="2">
        <f t="shared" si="73"/>
        <v>0</v>
      </c>
      <c r="CB89" s="2">
        <f t="shared" si="74"/>
        <v>0</v>
      </c>
      <c r="CC89" s="2">
        <f t="shared" si="75"/>
        <v>0</v>
      </c>
      <c r="CD89" s="2">
        <f t="shared" si="76"/>
        <v>0</v>
      </c>
      <c r="CE89" s="2">
        <f t="shared" si="77"/>
        <v>0</v>
      </c>
      <c r="CF89" s="2">
        <f t="shared" si="78"/>
        <v>0</v>
      </c>
      <c r="CG89" s="2">
        <f t="shared" si="79"/>
        <v>0</v>
      </c>
      <c r="CH89" s="2">
        <f t="shared" si="80"/>
        <v>0</v>
      </c>
      <c r="CI89" s="2">
        <f t="shared" si="81"/>
        <v>0</v>
      </c>
      <c r="CJ89" s="2">
        <f t="shared" si="82"/>
        <v>0</v>
      </c>
      <c r="CK89" s="2">
        <f t="shared" si="83"/>
        <v>0</v>
      </c>
      <c r="CL89" s="2">
        <f t="shared" si="84"/>
        <v>0</v>
      </c>
      <c r="CM89" s="2">
        <f t="shared" si="85"/>
        <v>0</v>
      </c>
      <c r="CN89" s="2">
        <f t="shared" si="86"/>
        <v>0</v>
      </c>
      <c r="CO89" s="2">
        <f t="shared" si="87"/>
        <v>0</v>
      </c>
      <c r="CP89" s="2">
        <f t="shared" si="88"/>
        <v>0</v>
      </c>
      <c r="CQ89" s="2">
        <f t="shared" si="89"/>
        <v>0</v>
      </c>
      <c r="CR89" s="2">
        <f t="shared" si="90"/>
        <v>0</v>
      </c>
      <c r="CS89" s="2">
        <f t="shared" si="91"/>
        <v>0</v>
      </c>
      <c r="CT89" s="2">
        <f t="shared" si="92"/>
        <v>0</v>
      </c>
      <c r="CU89" s="2">
        <f t="shared" si="93"/>
        <v>0</v>
      </c>
      <c r="CV89" s="2">
        <f t="shared" si="94"/>
        <v>0</v>
      </c>
      <c r="CW89" s="2">
        <f t="shared" si="95"/>
        <v>0</v>
      </c>
      <c r="CX89" s="2">
        <f t="shared" si="96"/>
        <v>0</v>
      </c>
      <c r="CY89" s="2">
        <f t="shared" si="97"/>
        <v>0</v>
      </c>
      <c r="CZ89" s="2">
        <f t="shared" si="98"/>
        <v>0</v>
      </c>
      <c r="DA89" s="2">
        <f t="shared" si="99"/>
        <v>0</v>
      </c>
      <c r="DB89" s="2">
        <f t="shared" si="100"/>
        <v>0</v>
      </c>
      <c r="DC89" s="2">
        <f t="shared" si="101"/>
        <v>0</v>
      </c>
      <c r="DD89" s="2">
        <f t="shared" si="102"/>
        <v>0</v>
      </c>
      <c r="DE89" s="2">
        <f t="shared" si="103"/>
        <v>0</v>
      </c>
      <c r="DF89" s="2">
        <f t="shared" si="104"/>
        <v>0</v>
      </c>
      <c r="DG89" s="2">
        <f t="shared" si="105"/>
        <v>0</v>
      </c>
      <c r="DH89" s="2">
        <f t="shared" si="106"/>
        <v>0</v>
      </c>
      <c r="DI89" s="2">
        <f t="shared" si="107"/>
        <v>0</v>
      </c>
      <c r="DJ89" s="2">
        <f t="shared" si="108"/>
        <v>0</v>
      </c>
    </row>
    <row r="90" ht="21" customHeight="1" spans="1:114">
      <c r="A90" s="585" t="str">
        <f>'DATA SHEET'!C85</f>
        <v/>
      </c>
      <c r="B90" s="586">
        <f>'DATA SHEET'!D85</f>
        <v>0</v>
      </c>
      <c r="C90" s="586">
        <f>'DATA SHEET'!E85</f>
        <v>0</v>
      </c>
      <c r="D90" s="586">
        <f>'DATA SHEET'!F85</f>
        <v>0</v>
      </c>
      <c r="E90" s="586">
        <f>'DATA SHEET'!G85</f>
        <v>0</v>
      </c>
      <c r="F90" s="583"/>
      <c r="G90" s="587" t="e">
        <f t="shared" si="109"/>
        <v>#DIV/0!</v>
      </c>
      <c r="H90" s="588" t="e">
        <f t="shared" si="110"/>
        <v>#DIV/0!</v>
      </c>
      <c r="I90" s="593" t="e">
        <f t="shared" si="111"/>
        <v>#DIV/0!</v>
      </c>
      <c r="J90" s="594" t="e">
        <f t="shared" si="112"/>
        <v>#DIV/0!</v>
      </c>
      <c r="M90" s="2">
        <f t="shared" si="7"/>
        <v>0</v>
      </c>
      <c r="N90" s="2">
        <f t="shared" si="8"/>
        <v>0</v>
      </c>
      <c r="O90" s="2">
        <f t="shared" si="9"/>
        <v>0</v>
      </c>
      <c r="P90" s="2">
        <f t="shared" si="10"/>
        <v>0</v>
      </c>
      <c r="Q90" s="2">
        <f t="shared" si="11"/>
        <v>0</v>
      </c>
      <c r="R90" s="2">
        <f t="shared" si="12"/>
        <v>0</v>
      </c>
      <c r="S90" s="2">
        <f t="shared" si="13"/>
        <v>0</v>
      </c>
      <c r="T90" s="2">
        <f t="shared" si="14"/>
        <v>0</v>
      </c>
      <c r="U90" s="2">
        <f t="shared" si="15"/>
        <v>0</v>
      </c>
      <c r="V90" s="2">
        <f t="shared" si="16"/>
        <v>0</v>
      </c>
      <c r="W90" s="2">
        <f t="shared" si="17"/>
        <v>0</v>
      </c>
      <c r="X90" s="2">
        <f t="shared" si="18"/>
        <v>0</v>
      </c>
      <c r="Y90" s="2">
        <f t="shared" si="19"/>
        <v>0</v>
      </c>
      <c r="Z90" s="2">
        <f t="shared" si="20"/>
        <v>0</v>
      </c>
      <c r="AA90" s="2">
        <f t="shared" si="21"/>
        <v>0</v>
      </c>
      <c r="AB90" s="2">
        <f t="shared" si="22"/>
        <v>0</v>
      </c>
      <c r="AC90" s="2">
        <f t="shared" si="23"/>
        <v>0</v>
      </c>
      <c r="AD90" s="2">
        <f t="shared" si="24"/>
        <v>0</v>
      </c>
      <c r="AE90" s="2">
        <f t="shared" si="25"/>
        <v>0</v>
      </c>
      <c r="AF90" s="2">
        <f t="shared" si="26"/>
        <v>0</v>
      </c>
      <c r="AG90" s="2">
        <f t="shared" si="27"/>
        <v>0</v>
      </c>
      <c r="AH90" s="2">
        <f t="shared" si="28"/>
        <v>0</v>
      </c>
      <c r="AI90" s="2">
        <f t="shared" si="29"/>
        <v>0</v>
      </c>
      <c r="AJ90" s="2">
        <f t="shared" si="30"/>
        <v>0</v>
      </c>
      <c r="AK90" s="2">
        <f t="shared" si="31"/>
        <v>0</v>
      </c>
      <c r="AL90" s="2">
        <f t="shared" si="32"/>
        <v>0</v>
      </c>
      <c r="AM90" s="2">
        <f t="shared" si="33"/>
        <v>0</v>
      </c>
      <c r="AN90" s="2">
        <f t="shared" si="34"/>
        <v>0</v>
      </c>
      <c r="AO90" s="2">
        <f t="shared" si="35"/>
        <v>0</v>
      </c>
      <c r="AP90" s="2">
        <f t="shared" si="36"/>
        <v>0</v>
      </c>
      <c r="AQ90" s="2">
        <f t="shared" si="37"/>
        <v>0</v>
      </c>
      <c r="AR90" s="2">
        <f t="shared" si="38"/>
        <v>0</v>
      </c>
      <c r="AS90" s="2">
        <f t="shared" si="39"/>
        <v>0</v>
      </c>
      <c r="AT90" s="2">
        <f t="shared" si="40"/>
        <v>0</v>
      </c>
      <c r="AU90" s="2">
        <f t="shared" si="41"/>
        <v>0</v>
      </c>
      <c r="AV90" s="2">
        <f t="shared" si="42"/>
        <v>0</v>
      </c>
      <c r="AW90" s="2">
        <f t="shared" si="43"/>
        <v>0</v>
      </c>
      <c r="AX90" s="2">
        <f t="shared" si="44"/>
        <v>0</v>
      </c>
      <c r="AY90" s="2">
        <f t="shared" si="45"/>
        <v>0</v>
      </c>
      <c r="AZ90" s="2">
        <f t="shared" si="46"/>
        <v>0</v>
      </c>
      <c r="BA90" s="2">
        <f t="shared" si="47"/>
        <v>0</v>
      </c>
      <c r="BB90" s="2">
        <f t="shared" si="48"/>
        <v>0</v>
      </c>
      <c r="BC90" s="2">
        <f t="shared" si="49"/>
        <v>0</v>
      </c>
      <c r="BD90" s="2">
        <f t="shared" si="50"/>
        <v>0</v>
      </c>
      <c r="BE90" s="2">
        <f t="shared" si="51"/>
        <v>0</v>
      </c>
      <c r="BF90" s="2">
        <f t="shared" si="52"/>
        <v>0</v>
      </c>
      <c r="BG90" s="2">
        <f t="shared" si="53"/>
        <v>0</v>
      </c>
      <c r="BH90" s="2">
        <f t="shared" si="54"/>
        <v>0</v>
      </c>
      <c r="BI90" s="2">
        <f t="shared" si="55"/>
        <v>0</v>
      </c>
      <c r="BJ90" s="2">
        <f t="shared" si="56"/>
        <v>0</v>
      </c>
      <c r="BK90" s="2">
        <f t="shared" si="57"/>
        <v>0</v>
      </c>
      <c r="BL90" s="2">
        <f t="shared" si="58"/>
        <v>0</v>
      </c>
      <c r="BM90" s="2">
        <f t="shared" si="59"/>
        <v>0</v>
      </c>
      <c r="BN90" s="2">
        <f t="shared" si="60"/>
        <v>0</v>
      </c>
      <c r="BO90" s="2">
        <f t="shared" si="61"/>
        <v>0</v>
      </c>
      <c r="BP90" s="2">
        <f t="shared" si="62"/>
        <v>0</v>
      </c>
      <c r="BQ90" s="2">
        <f t="shared" si="63"/>
        <v>0</v>
      </c>
      <c r="BR90" s="2">
        <f t="shared" si="64"/>
        <v>0</v>
      </c>
      <c r="BS90" s="2">
        <f t="shared" si="65"/>
        <v>0</v>
      </c>
      <c r="BT90" s="2">
        <f t="shared" si="66"/>
        <v>0</v>
      </c>
      <c r="BU90" s="2">
        <f t="shared" si="67"/>
        <v>0</v>
      </c>
      <c r="BV90" s="2">
        <f t="shared" si="68"/>
        <v>0</v>
      </c>
      <c r="BW90" s="2">
        <f t="shared" si="69"/>
        <v>0</v>
      </c>
      <c r="BX90" s="2">
        <f t="shared" si="70"/>
        <v>0</v>
      </c>
      <c r="BY90" s="2">
        <f t="shared" si="71"/>
        <v>0</v>
      </c>
      <c r="BZ90" s="2">
        <f t="shared" si="72"/>
        <v>0</v>
      </c>
      <c r="CA90" s="2">
        <f t="shared" si="73"/>
        <v>0</v>
      </c>
      <c r="CB90" s="2">
        <f t="shared" si="74"/>
        <v>0</v>
      </c>
      <c r="CC90" s="2">
        <f t="shared" si="75"/>
        <v>0</v>
      </c>
      <c r="CD90" s="2">
        <f t="shared" si="76"/>
        <v>0</v>
      </c>
      <c r="CE90" s="2">
        <f t="shared" si="77"/>
        <v>0</v>
      </c>
      <c r="CF90" s="2">
        <f t="shared" si="78"/>
        <v>0</v>
      </c>
      <c r="CG90" s="2">
        <f t="shared" si="79"/>
        <v>0</v>
      </c>
      <c r="CH90" s="2">
        <f t="shared" si="80"/>
        <v>0</v>
      </c>
      <c r="CI90" s="2">
        <f t="shared" si="81"/>
        <v>0</v>
      </c>
      <c r="CJ90" s="2">
        <f t="shared" si="82"/>
        <v>0</v>
      </c>
      <c r="CK90" s="2">
        <f t="shared" si="83"/>
        <v>0</v>
      </c>
      <c r="CL90" s="2">
        <f t="shared" si="84"/>
        <v>0</v>
      </c>
      <c r="CM90" s="2">
        <f t="shared" si="85"/>
        <v>0</v>
      </c>
      <c r="CN90" s="2">
        <f t="shared" si="86"/>
        <v>0</v>
      </c>
      <c r="CO90" s="2">
        <f t="shared" si="87"/>
        <v>0</v>
      </c>
      <c r="CP90" s="2">
        <f t="shared" si="88"/>
        <v>0</v>
      </c>
      <c r="CQ90" s="2">
        <f t="shared" si="89"/>
        <v>0</v>
      </c>
      <c r="CR90" s="2">
        <f t="shared" si="90"/>
        <v>0</v>
      </c>
      <c r="CS90" s="2">
        <f t="shared" si="91"/>
        <v>0</v>
      </c>
      <c r="CT90" s="2">
        <f t="shared" si="92"/>
        <v>0</v>
      </c>
      <c r="CU90" s="2">
        <f t="shared" si="93"/>
        <v>0</v>
      </c>
      <c r="CV90" s="2">
        <f t="shared" si="94"/>
        <v>0</v>
      </c>
      <c r="CW90" s="2">
        <f t="shared" si="95"/>
        <v>0</v>
      </c>
      <c r="CX90" s="2">
        <f t="shared" si="96"/>
        <v>0</v>
      </c>
      <c r="CY90" s="2">
        <f t="shared" si="97"/>
        <v>0</v>
      </c>
      <c r="CZ90" s="2">
        <f t="shared" si="98"/>
        <v>0</v>
      </c>
      <c r="DA90" s="2">
        <f t="shared" si="99"/>
        <v>0</v>
      </c>
      <c r="DB90" s="2">
        <f t="shared" si="100"/>
        <v>0</v>
      </c>
      <c r="DC90" s="2">
        <f t="shared" si="101"/>
        <v>0</v>
      </c>
      <c r="DD90" s="2">
        <f t="shared" si="102"/>
        <v>0</v>
      </c>
      <c r="DE90" s="2">
        <f t="shared" si="103"/>
        <v>0</v>
      </c>
      <c r="DF90" s="2">
        <f t="shared" si="104"/>
        <v>0</v>
      </c>
      <c r="DG90" s="2">
        <f t="shared" si="105"/>
        <v>0</v>
      </c>
      <c r="DH90" s="2">
        <f t="shared" si="106"/>
        <v>0</v>
      </c>
      <c r="DI90" s="2">
        <f t="shared" si="107"/>
        <v>0</v>
      </c>
      <c r="DJ90" s="2">
        <f t="shared" si="108"/>
        <v>0</v>
      </c>
    </row>
    <row r="91" ht="21" customHeight="1" spans="1:114">
      <c r="A91" s="585" t="str">
        <f>'DATA SHEET'!C86</f>
        <v/>
      </c>
      <c r="B91" s="586">
        <f>'DATA SHEET'!D86</f>
        <v>0</v>
      </c>
      <c r="C91" s="586">
        <f>'DATA SHEET'!E86</f>
        <v>0</v>
      </c>
      <c r="D91" s="586">
        <f>'DATA SHEET'!F86</f>
        <v>0</v>
      </c>
      <c r="E91" s="586">
        <f>'DATA SHEET'!G86</f>
        <v>0</v>
      </c>
      <c r="F91" s="583"/>
      <c r="G91" s="587" t="e">
        <f t="shared" si="109"/>
        <v>#DIV/0!</v>
      </c>
      <c r="H91" s="588" t="e">
        <f t="shared" si="110"/>
        <v>#DIV/0!</v>
      </c>
      <c r="I91" s="593" t="e">
        <f t="shared" si="111"/>
        <v>#DIV/0!</v>
      </c>
      <c r="J91" s="594" t="e">
        <f t="shared" si="112"/>
        <v>#DIV/0!</v>
      </c>
      <c r="M91" s="2">
        <f t="shared" si="7"/>
        <v>0</v>
      </c>
      <c r="N91" s="2">
        <f t="shared" si="8"/>
        <v>0</v>
      </c>
      <c r="O91" s="2">
        <f t="shared" si="9"/>
        <v>0</v>
      </c>
      <c r="P91" s="2">
        <f t="shared" si="10"/>
        <v>0</v>
      </c>
      <c r="Q91" s="2">
        <f t="shared" si="11"/>
        <v>0</v>
      </c>
      <c r="R91" s="2">
        <f t="shared" si="12"/>
        <v>0</v>
      </c>
      <c r="S91" s="2">
        <f t="shared" si="13"/>
        <v>0</v>
      </c>
      <c r="T91" s="2">
        <f t="shared" si="14"/>
        <v>0</v>
      </c>
      <c r="U91" s="2">
        <f t="shared" si="15"/>
        <v>0</v>
      </c>
      <c r="V91" s="2">
        <f t="shared" si="16"/>
        <v>0</v>
      </c>
      <c r="W91" s="2">
        <f t="shared" si="17"/>
        <v>0</v>
      </c>
      <c r="X91" s="2">
        <f t="shared" si="18"/>
        <v>0</v>
      </c>
      <c r="Y91" s="2">
        <f t="shared" si="19"/>
        <v>0</v>
      </c>
      <c r="Z91" s="2">
        <f t="shared" si="20"/>
        <v>0</v>
      </c>
      <c r="AA91" s="2">
        <f t="shared" si="21"/>
        <v>0</v>
      </c>
      <c r="AB91" s="2">
        <f t="shared" si="22"/>
        <v>0</v>
      </c>
      <c r="AC91" s="2">
        <f t="shared" si="23"/>
        <v>0</v>
      </c>
      <c r="AD91" s="2">
        <f t="shared" si="24"/>
        <v>0</v>
      </c>
      <c r="AE91" s="2">
        <f t="shared" si="25"/>
        <v>0</v>
      </c>
      <c r="AF91" s="2">
        <f t="shared" si="26"/>
        <v>0</v>
      </c>
      <c r="AG91" s="2">
        <f t="shared" si="27"/>
        <v>0</v>
      </c>
      <c r="AH91" s="2">
        <f t="shared" si="28"/>
        <v>0</v>
      </c>
      <c r="AI91" s="2">
        <f t="shared" si="29"/>
        <v>0</v>
      </c>
      <c r="AJ91" s="2">
        <f t="shared" si="30"/>
        <v>0</v>
      </c>
      <c r="AK91" s="2">
        <f t="shared" si="31"/>
        <v>0</v>
      </c>
      <c r="AL91" s="2">
        <f t="shared" si="32"/>
        <v>0</v>
      </c>
      <c r="AM91" s="2">
        <f t="shared" si="33"/>
        <v>0</v>
      </c>
      <c r="AN91" s="2">
        <f t="shared" si="34"/>
        <v>0</v>
      </c>
      <c r="AO91" s="2">
        <f t="shared" si="35"/>
        <v>0</v>
      </c>
      <c r="AP91" s="2">
        <f t="shared" si="36"/>
        <v>0</v>
      </c>
      <c r="AQ91" s="2">
        <f t="shared" si="37"/>
        <v>0</v>
      </c>
      <c r="AR91" s="2">
        <f t="shared" si="38"/>
        <v>0</v>
      </c>
      <c r="AS91" s="2">
        <f t="shared" si="39"/>
        <v>0</v>
      </c>
      <c r="AT91" s="2">
        <f t="shared" si="40"/>
        <v>0</v>
      </c>
      <c r="AU91" s="2">
        <f t="shared" si="41"/>
        <v>0</v>
      </c>
      <c r="AV91" s="2">
        <f t="shared" si="42"/>
        <v>0</v>
      </c>
      <c r="AW91" s="2">
        <f t="shared" si="43"/>
        <v>0</v>
      </c>
      <c r="AX91" s="2">
        <f t="shared" si="44"/>
        <v>0</v>
      </c>
      <c r="AY91" s="2">
        <f t="shared" si="45"/>
        <v>0</v>
      </c>
      <c r="AZ91" s="2">
        <f t="shared" si="46"/>
        <v>0</v>
      </c>
      <c r="BA91" s="2">
        <f t="shared" si="47"/>
        <v>0</v>
      </c>
      <c r="BB91" s="2">
        <f t="shared" si="48"/>
        <v>0</v>
      </c>
      <c r="BC91" s="2">
        <f t="shared" si="49"/>
        <v>0</v>
      </c>
      <c r="BD91" s="2">
        <f t="shared" si="50"/>
        <v>0</v>
      </c>
      <c r="BE91" s="2">
        <f t="shared" si="51"/>
        <v>0</v>
      </c>
      <c r="BF91" s="2">
        <f t="shared" si="52"/>
        <v>0</v>
      </c>
      <c r="BG91" s="2">
        <f t="shared" si="53"/>
        <v>0</v>
      </c>
      <c r="BH91" s="2">
        <f t="shared" si="54"/>
        <v>0</v>
      </c>
      <c r="BI91" s="2">
        <f t="shared" si="55"/>
        <v>0</v>
      </c>
      <c r="BJ91" s="2">
        <f t="shared" si="56"/>
        <v>0</v>
      </c>
      <c r="BK91" s="2">
        <f t="shared" si="57"/>
        <v>0</v>
      </c>
      <c r="BL91" s="2">
        <f t="shared" si="58"/>
        <v>0</v>
      </c>
      <c r="BM91" s="2">
        <f t="shared" si="59"/>
        <v>0</v>
      </c>
      <c r="BN91" s="2">
        <f t="shared" si="60"/>
        <v>0</v>
      </c>
      <c r="BO91" s="2">
        <f t="shared" si="61"/>
        <v>0</v>
      </c>
      <c r="BP91" s="2">
        <f t="shared" si="62"/>
        <v>0</v>
      </c>
      <c r="BQ91" s="2">
        <f t="shared" si="63"/>
        <v>0</v>
      </c>
      <c r="BR91" s="2">
        <f t="shared" si="64"/>
        <v>0</v>
      </c>
      <c r="BS91" s="2">
        <f t="shared" si="65"/>
        <v>0</v>
      </c>
      <c r="BT91" s="2">
        <f t="shared" si="66"/>
        <v>0</v>
      </c>
      <c r="BU91" s="2">
        <f t="shared" si="67"/>
        <v>0</v>
      </c>
      <c r="BV91" s="2">
        <f t="shared" si="68"/>
        <v>0</v>
      </c>
      <c r="BW91" s="2">
        <f t="shared" si="69"/>
        <v>0</v>
      </c>
      <c r="BX91" s="2">
        <f t="shared" si="70"/>
        <v>0</v>
      </c>
      <c r="BY91" s="2">
        <f t="shared" si="71"/>
        <v>0</v>
      </c>
      <c r="BZ91" s="2">
        <f t="shared" si="72"/>
        <v>0</v>
      </c>
      <c r="CA91" s="2">
        <f t="shared" si="73"/>
        <v>0</v>
      </c>
      <c r="CB91" s="2">
        <f t="shared" si="74"/>
        <v>0</v>
      </c>
      <c r="CC91" s="2">
        <f t="shared" si="75"/>
        <v>0</v>
      </c>
      <c r="CD91" s="2">
        <f t="shared" si="76"/>
        <v>0</v>
      </c>
      <c r="CE91" s="2">
        <f t="shared" si="77"/>
        <v>0</v>
      </c>
      <c r="CF91" s="2">
        <f t="shared" si="78"/>
        <v>0</v>
      </c>
      <c r="CG91" s="2">
        <f t="shared" si="79"/>
        <v>0</v>
      </c>
      <c r="CH91" s="2">
        <f t="shared" si="80"/>
        <v>0</v>
      </c>
      <c r="CI91" s="2">
        <f t="shared" si="81"/>
        <v>0</v>
      </c>
      <c r="CJ91" s="2">
        <f t="shared" si="82"/>
        <v>0</v>
      </c>
      <c r="CK91" s="2">
        <f t="shared" si="83"/>
        <v>0</v>
      </c>
      <c r="CL91" s="2">
        <f t="shared" si="84"/>
        <v>0</v>
      </c>
      <c r="CM91" s="2">
        <f t="shared" si="85"/>
        <v>0</v>
      </c>
      <c r="CN91" s="2">
        <f t="shared" si="86"/>
        <v>0</v>
      </c>
      <c r="CO91" s="2">
        <f t="shared" si="87"/>
        <v>0</v>
      </c>
      <c r="CP91" s="2">
        <f t="shared" si="88"/>
        <v>0</v>
      </c>
      <c r="CQ91" s="2">
        <f t="shared" si="89"/>
        <v>0</v>
      </c>
      <c r="CR91" s="2">
        <f t="shared" si="90"/>
        <v>0</v>
      </c>
      <c r="CS91" s="2">
        <f t="shared" si="91"/>
        <v>0</v>
      </c>
      <c r="CT91" s="2">
        <f t="shared" si="92"/>
        <v>0</v>
      </c>
      <c r="CU91" s="2">
        <f t="shared" si="93"/>
        <v>0</v>
      </c>
      <c r="CV91" s="2">
        <f t="shared" si="94"/>
        <v>0</v>
      </c>
      <c r="CW91" s="2">
        <f t="shared" si="95"/>
        <v>0</v>
      </c>
      <c r="CX91" s="2">
        <f t="shared" si="96"/>
        <v>0</v>
      </c>
      <c r="CY91" s="2">
        <f t="shared" si="97"/>
        <v>0</v>
      </c>
      <c r="CZ91" s="2">
        <f t="shared" si="98"/>
        <v>0</v>
      </c>
      <c r="DA91" s="2">
        <f t="shared" si="99"/>
        <v>0</v>
      </c>
      <c r="DB91" s="2">
        <f t="shared" si="100"/>
        <v>0</v>
      </c>
      <c r="DC91" s="2">
        <f t="shared" si="101"/>
        <v>0</v>
      </c>
      <c r="DD91" s="2">
        <f t="shared" si="102"/>
        <v>0</v>
      </c>
      <c r="DE91" s="2">
        <f t="shared" si="103"/>
        <v>0</v>
      </c>
      <c r="DF91" s="2">
        <f t="shared" si="104"/>
        <v>0</v>
      </c>
      <c r="DG91" s="2">
        <f t="shared" si="105"/>
        <v>0</v>
      </c>
      <c r="DH91" s="2">
        <f t="shared" si="106"/>
        <v>0</v>
      </c>
      <c r="DI91" s="2">
        <f t="shared" si="107"/>
        <v>0</v>
      </c>
      <c r="DJ91" s="2">
        <f t="shared" si="108"/>
        <v>0</v>
      </c>
    </row>
    <row r="92" ht="21" customHeight="1" spans="1:114">
      <c r="A92" s="585" t="str">
        <f>'DATA SHEET'!C87</f>
        <v/>
      </c>
      <c r="B92" s="586">
        <f>'DATA SHEET'!D87</f>
        <v>0</v>
      </c>
      <c r="C92" s="586">
        <f>'DATA SHEET'!E87</f>
        <v>0</v>
      </c>
      <c r="D92" s="586">
        <f>'DATA SHEET'!F87</f>
        <v>0</v>
      </c>
      <c r="E92" s="586">
        <f>'DATA SHEET'!G87</f>
        <v>0</v>
      </c>
      <c r="F92" s="583"/>
      <c r="G92" s="587" t="e">
        <f t="shared" si="109"/>
        <v>#DIV/0!</v>
      </c>
      <c r="H92" s="588" t="e">
        <f t="shared" si="110"/>
        <v>#DIV/0!</v>
      </c>
      <c r="I92" s="593" t="e">
        <f t="shared" si="111"/>
        <v>#DIV/0!</v>
      </c>
      <c r="J92" s="594" t="e">
        <f t="shared" si="112"/>
        <v>#DIV/0!</v>
      </c>
      <c r="M92" s="2">
        <f t="shared" si="7"/>
        <v>0</v>
      </c>
      <c r="N92" s="2">
        <f t="shared" si="8"/>
        <v>0</v>
      </c>
      <c r="O92" s="2">
        <f t="shared" si="9"/>
        <v>0</v>
      </c>
      <c r="P92" s="2">
        <f t="shared" si="10"/>
        <v>0</v>
      </c>
      <c r="Q92" s="2">
        <f t="shared" si="11"/>
        <v>0</v>
      </c>
      <c r="R92" s="2">
        <f t="shared" si="12"/>
        <v>0</v>
      </c>
      <c r="S92" s="2">
        <f t="shared" si="13"/>
        <v>0</v>
      </c>
      <c r="T92" s="2">
        <f t="shared" si="14"/>
        <v>0</v>
      </c>
      <c r="U92" s="2">
        <f t="shared" si="15"/>
        <v>0</v>
      </c>
      <c r="V92" s="2">
        <f t="shared" si="16"/>
        <v>0</v>
      </c>
      <c r="W92" s="2">
        <f t="shared" si="17"/>
        <v>0</v>
      </c>
      <c r="X92" s="2">
        <f t="shared" si="18"/>
        <v>0</v>
      </c>
      <c r="Y92" s="2">
        <f t="shared" si="19"/>
        <v>0</v>
      </c>
      <c r="Z92" s="2">
        <f t="shared" si="20"/>
        <v>0</v>
      </c>
      <c r="AA92" s="2">
        <f t="shared" si="21"/>
        <v>0</v>
      </c>
      <c r="AB92" s="2">
        <f t="shared" si="22"/>
        <v>0</v>
      </c>
      <c r="AC92" s="2">
        <f t="shared" si="23"/>
        <v>0</v>
      </c>
      <c r="AD92" s="2">
        <f t="shared" si="24"/>
        <v>0</v>
      </c>
      <c r="AE92" s="2">
        <f t="shared" si="25"/>
        <v>0</v>
      </c>
      <c r="AF92" s="2">
        <f t="shared" si="26"/>
        <v>0</v>
      </c>
      <c r="AG92" s="2">
        <f t="shared" si="27"/>
        <v>0</v>
      </c>
      <c r="AH92" s="2">
        <f t="shared" si="28"/>
        <v>0</v>
      </c>
      <c r="AI92" s="2">
        <f t="shared" si="29"/>
        <v>0</v>
      </c>
      <c r="AJ92" s="2">
        <f t="shared" si="30"/>
        <v>0</v>
      </c>
      <c r="AK92" s="2">
        <f t="shared" si="31"/>
        <v>0</v>
      </c>
      <c r="AL92" s="2">
        <f t="shared" si="32"/>
        <v>0</v>
      </c>
      <c r="AM92" s="2">
        <f t="shared" si="33"/>
        <v>0</v>
      </c>
      <c r="AN92" s="2">
        <f t="shared" si="34"/>
        <v>0</v>
      </c>
      <c r="AO92" s="2">
        <f t="shared" si="35"/>
        <v>0</v>
      </c>
      <c r="AP92" s="2">
        <f t="shared" si="36"/>
        <v>0</v>
      </c>
      <c r="AQ92" s="2">
        <f t="shared" si="37"/>
        <v>0</v>
      </c>
      <c r="AR92" s="2">
        <f t="shared" si="38"/>
        <v>0</v>
      </c>
      <c r="AS92" s="2">
        <f t="shared" si="39"/>
        <v>0</v>
      </c>
      <c r="AT92" s="2">
        <f t="shared" si="40"/>
        <v>0</v>
      </c>
      <c r="AU92" s="2">
        <f t="shared" si="41"/>
        <v>0</v>
      </c>
      <c r="AV92" s="2">
        <f t="shared" si="42"/>
        <v>0</v>
      </c>
      <c r="AW92" s="2">
        <f t="shared" si="43"/>
        <v>0</v>
      </c>
      <c r="AX92" s="2">
        <f t="shared" si="44"/>
        <v>0</v>
      </c>
      <c r="AY92" s="2">
        <f t="shared" si="45"/>
        <v>0</v>
      </c>
      <c r="AZ92" s="2">
        <f t="shared" si="46"/>
        <v>0</v>
      </c>
      <c r="BA92" s="2">
        <f t="shared" si="47"/>
        <v>0</v>
      </c>
      <c r="BB92" s="2">
        <f t="shared" si="48"/>
        <v>0</v>
      </c>
      <c r="BC92" s="2">
        <f t="shared" si="49"/>
        <v>0</v>
      </c>
      <c r="BD92" s="2">
        <f t="shared" si="50"/>
        <v>0</v>
      </c>
      <c r="BE92" s="2">
        <f t="shared" si="51"/>
        <v>0</v>
      </c>
      <c r="BF92" s="2">
        <f t="shared" si="52"/>
        <v>0</v>
      </c>
      <c r="BG92" s="2">
        <f t="shared" si="53"/>
        <v>0</v>
      </c>
      <c r="BH92" s="2">
        <f t="shared" si="54"/>
        <v>0</v>
      </c>
      <c r="BI92" s="2">
        <f t="shared" si="55"/>
        <v>0</v>
      </c>
      <c r="BJ92" s="2">
        <f t="shared" si="56"/>
        <v>0</v>
      </c>
      <c r="BK92" s="2">
        <f t="shared" si="57"/>
        <v>0</v>
      </c>
      <c r="BL92" s="2">
        <f t="shared" si="58"/>
        <v>0</v>
      </c>
      <c r="BM92" s="2">
        <f t="shared" si="59"/>
        <v>0</v>
      </c>
      <c r="BN92" s="2">
        <f t="shared" si="60"/>
        <v>0</v>
      </c>
      <c r="BO92" s="2">
        <f t="shared" si="61"/>
        <v>0</v>
      </c>
      <c r="BP92" s="2">
        <f t="shared" si="62"/>
        <v>0</v>
      </c>
      <c r="BQ92" s="2">
        <f t="shared" si="63"/>
        <v>0</v>
      </c>
      <c r="BR92" s="2">
        <f t="shared" si="64"/>
        <v>0</v>
      </c>
      <c r="BS92" s="2">
        <f t="shared" si="65"/>
        <v>0</v>
      </c>
      <c r="BT92" s="2">
        <f t="shared" si="66"/>
        <v>0</v>
      </c>
      <c r="BU92" s="2">
        <f t="shared" si="67"/>
        <v>0</v>
      </c>
      <c r="BV92" s="2">
        <f t="shared" si="68"/>
        <v>0</v>
      </c>
      <c r="BW92" s="2">
        <f t="shared" si="69"/>
        <v>0</v>
      </c>
      <c r="BX92" s="2">
        <f t="shared" si="70"/>
        <v>0</v>
      </c>
      <c r="BY92" s="2">
        <f t="shared" si="71"/>
        <v>0</v>
      </c>
      <c r="BZ92" s="2">
        <f t="shared" si="72"/>
        <v>0</v>
      </c>
      <c r="CA92" s="2">
        <f t="shared" si="73"/>
        <v>0</v>
      </c>
      <c r="CB92" s="2">
        <f t="shared" si="74"/>
        <v>0</v>
      </c>
      <c r="CC92" s="2">
        <f t="shared" si="75"/>
        <v>0</v>
      </c>
      <c r="CD92" s="2">
        <f t="shared" si="76"/>
        <v>0</v>
      </c>
      <c r="CE92" s="2">
        <f t="shared" si="77"/>
        <v>0</v>
      </c>
      <c r="CF92" s="2">
        <f t="shared" si="78"/>
        <v>0</v>
      </c>
      <c r="CG92" s="2">
        <f t="shared" si="79"/>
        <v>0</v>
      </c>
      <c r="CH92" s="2">
        <f t="shared" si="80"/>
        <v>0</v>
      </c>
      <c r="CI92" s="2">
        <f t="shared" si="81"/>
        <v>0</v>
      </c>
      <c r="CJ92" s="2">
        <f t="shared" si="82"/>
        <v>0</v>
      </c>
      <c r="CK92" s="2">
        <f t="shared" si="83"/>
        <v>0</v>
      </c>
      <c r="CL92" s="2">
        <f t="shared" si="84"/>
        <v>0</v>
      </c>
      <c r="CM92" s="2">
        <f t="shared" si="85"/>
        <v>0</v>
      </c>
      <c r="CN92" s="2">
        <f t="shared" si="86"/>
        <v>0</v>
      </c>
      <c r="CO92" s="2">
        <f t="shared" si="87"/>
        <v>0</v>
      </c>
      <c r="CP92" s="2">
        <f t="shared" si="88"/>
        <v>0</v>
      </c>
      <c r="CQ92" s="2">
        <f t="shared" si="89"/>
        <v>0</v>
      </c>
      <c r="CR92" s="2">
        <f t="shared" si="90"/>
        <v>0</v>
      </c>
      <c r="CS92" s="2">
        <f t="shared" si="91"/>
        <v>0</v>
      </c>
      <c r="CT92" s="2">
        <f t="shared" si="92"/>
        <v>0</v>
      </c>
      <c r="CU92" s="2">
        <f t="shared" si="93"/>
        <v>0</v>
      </c>
      <c r="CV92" s="2">
        <f t="shared" si="94"/>
        <v>0</v>
      </c>
      <c r="CW92" s="2">
        <f t="shared" si="95"/>
        <v>0</v>
      </c>
      <c r="CX92" s="2">
        <f t="shared" si="96"/>
        <v>0</v>
      </c>
      <c r="CY92" s="2">
        <f t="shared" si="97"/>
        <v>0</v>
      </c>
      <c r="CZ92" s="2">
        <f t="shared" si="98"/>
        <v>0</v>
      </c>
      <c r="DA92" s="2">
        <f t="shared" si="99"/>
        <v>0</v>
      </c>
      <c r="DB92" s="2">
        <f t="shared" si="100"/>
        <v>0</v>
      </c>
      <c r="DC92" s="2">
        <f t="shared" si="101"/>
        <v>0</v>
      </c>
      <c r="DD92" s="2">
        <f t="shared" si="102"/>
        <v>0</v>
      </c>
      <c r="DE92" s="2">
        <f t="shared" si="103"/>
        <v>0</v>
      </c>
      <c r="DF92" s="2">
        <f t="shared" si="104"/>
        <v>0</v>
      </c>
      <c r="DG92" s="2">
        <f t="shared" si="105"/>
        <v>0</v>
      </c>
      <c r="DH92" s="2">
        <f t="shared" si="106"/>
        <v>0</v>
      </c>
      <c r="DI92" s="2">
        <f t="shared" si="107"/>
        <v>0</v>
      </c>
      <c r="DJ92" s="2">
        <f t="shared" si="108"/>
        <v>0</v>
      </c>
    </row>
    <row r="93" ht="21" customHeight="1" spans="1:114">
      <c r="A93" s="585" t="str">
        <f>'DATA SHEET'!C88</f>
        <v/>
      </c>
      <c r="B93" s="586">
        <f>'DATA SHEET'!D88</f>
        <v>0</v>
      </c>
      <c r="C93" s="586">
        <f>'DATA SHEET'!E88</f>
        <v>0</v>
      </c>
      <c r="D93" s="586">
        <f>'DATA SHEET'!F88</f>
        <v>0</v>
      </c>
      <c r="E93" s="586">
        <f>'DATA SHEET'!G88</f>
        <v>0</v>
      </c>
      <c r="F93" s="583"/>
      <c r="G93" s="587" t="e">
        <f t="shared" si="109"/>
        <v>#DIV/0!</v>
      </c>
      <c r="H93" s="588" t="e">
        <f t="shared" si="110"/>
        <v>#DIV/0!</v>
      </c>
      <c r="I93" s="593" t="e">
        <f t="shared" si="111"/>
        <v>#DIV/0!</v>
      </c>
      <c r="J93" s="594" t="e">
        <f t="shared" si="112"/>
        <v>#DIV/0!</v>
      </c>
      <c r="M93" s="2">
        <f t="shared" si="7"/>
        <v>0</v>
      </c>
      <c r="N93" s="2">
        <f t="shared" si="8"/>
        <v>0</v>
      </c>
      <c r="O93" s="2">
        <f t="shared" si="9"/>
        <v>0</v>
      </c>
      <c r="P93" s="2">
        <f t="shared" si="10"/>
        <v>0</v>
      </c>
      <c r="Q93" s="2">
        <f t="shared" si="11"/>
        <v>0</v>
      </c>
      <c r="R93" s="2">
        <f t="shared" si="12"/>
        <v>0</v>
      </c>
      <c r="S93" s="2">
        <f t="shared" si="13"/>
        <v>0</v>
      </c>
      <c r="T93" s="2">
        <f t="shared" si="14"/>
        <v>0</v>
      </c>
      <c r="U93" s="2">
        <f t="shared" si="15"/>
        <v>0</v>
      </c>
      <c r="V93" s="2">
        <f t="shared" si="16"/>
        <v>0</v>
      </c>
      <c r="W93" s="2">
        <f t="shared" si="17"/>
        <v>0</v>
      </c>
      <c r="X93" s="2">
        <f t="shared" si="18"/>
        <v>0</v>
      </c>
      <c r="Y93" s="2">
        <f t="shared" si="19"/>
        <v>0</v>
      </c>
      <c r="Z93" s="2">
        <f t="shared" si="20"/>
        <v>0</v>
      </c>
      <c r="AA93" s="2">
        <f t="shared" si="21"/>
        <v>0</v>
      </c>
      <c r="AB93" s="2">
        <f t="shared" si="22"/>
        <v>0</v>
      </c>
      <c r="AC93" s="2">
        <f t="shared" si="23"/>
        <v>0</v>
      </c>
      <c r="AD93" s="2">
        <f t="shared" si="24"/>
        <v>0</v>
      </c>
      <c r="AE93" s="2">
        <f t="shared" si="25"/>
        <v>0</v>
      </c>
      <c r="AF93" s="2">
        <f t="shared" si="26"/>
        <v>0</v>
      </c>
      <c r="AG93" s="2">
        <f t="shared" si="27"/>
        <v>0</v>
      </c>
      <c r="AH93" s="2">
        <f t="shared" si="28"/>
        <v>0</v>
      </c>
      <c r="AI93" s="2">
        <f t="shared" si="29"/>
        <v>0</v>
      </c>
      <c r="AJ93" s="2">
        <f t="shared" si="30"/>
        <v>0</v>
      </c>
      <c r="AK93" s="2">
        <f t="shared" si="31"/>
        <v>0</v>
      </c>
      <c r="AL93" s="2">
        <f t="shared" si="32"/>
        <v>0</v>
      </c>
      <c r="AM93" s="2">
        <f t="shared" si="33"/>
        <v>0</v>
      </c>
      <c r="AN93" s="2">
        <f t="shared" si="34"/>
        <v>0</v>
      </c>
      <c r="AO93" s="2">
        <f t="shared" si="35"/>
        <v>0</v>
      </c>
      <c r="AP93" s="2">
        <f t="shared" si="36"/>
        <v>0</v>
      </c>
      <c r="AQ93" s="2">
        <f t="shared" si="37"/>
        <v>0</v>
      </c>
      <c r="AR93" s="2">
        <f t="shared" si="38"/>
        <v>0</v>
      </c>
      <c r="AS93" s="2">
        <f t="shared" si="39"/>
        <v>0</v>
      </c>
      <c r="AT93" s="2">
        <f t="shared" si="40"/>
        <v>0</v>
      </c>
      <c r="AU93" s="2">
        <f t="shared" si="41"/>
        <v>0</v>
      </c>
      <c r="AV93" s="2">
        <f t="shared" si="42"/>
        <v>0</v>
      </c>
      <c r="AW93" s="2">
        <f t="shared" si="43"/>
        <v>0</v>
      </c>
      <c r="AX93" s="2">
        <f t="shared" si="44"/>
        <v>0</v>
      </c>
      <c r="AY93" s="2">
        <f t="shared" si="45"/>
        <v>0</v>
      </c>
      <c r="AZ93" s="2">
        <f t="shared" si="46"/>
        <v>0</v>
      </c>
      <c r="BA93" s="2">
        <f t="shared" si="47"/>
        <v>0</v>
      </c>
      <c r="BB93" s="2">
        <f t="shared" si="48"/>
        <v>0</v>
      </c>
      <c r="BC93" s="2">
        <f t="shared" si="49"/>
        <v>0</v>
      </c>
      <c r="BD93" s="2">
        <f t="shared" si="50"/>
        <v>0</v>
      </c>
      <c r="BE93" s="2">
        <f t="shared" si="51"/>
        <v>0</v>
      </c>
      <c r="BF93" s="2">
        <f t="shared" si="52"/>
        <v>0</v>
      </c>
      <c r="BG93" s="2">
        <f t="shared" si="53"/>
        <v>0</v>
      </c>
      <c r="BH93" s="2">
        <f t="shared" si="54"/>
        <v>0</v>
      </c>
      <c r="BI93" s="2">
        <f t="shared" si="55"/>
        <v>0</v>
      </c>
      <c r="BJ93" s="2">
        <f t="shared" si="56"/>
        <v>0</v>
      </c>
      <c r="BK93" s="2">
        <f t="shared" si="57"/>
        <v>0</v>
      </c>
      <c r="BL93" s="2">
        <f t="shared" si="58"/>
        <v>0</v>
      </c>
      <c r="BM93" s="2">
        <f t="shared" si="59"/>
        <v>0</v>
      </c>
      <c r="BN93" s="2">
        <f t="shared" si="60"/>
        <v>0</v>
      </c>
      <c r="BO93" s="2">
        <f t="shared" si="61"/>
        <v>0</v>
      </c>
      <c r="BP93" s="2">
        <f t="shared" si="62"/>
        <v>0</v>
      </c>
      <c r="BQ93" s="2">
        <f t="shared" si="63"/>
        <v>0</v>
      </c>
      <c r="BR93" s="2">
        <f t="shared" si="64"/>
        <v>0</v>
      </c>
      <c r="BS93" s="2">
        <f t="shared" si="65"/>
        <v>0</v>
      </c>
      <c r="BT93" s="2">
        <f t="shared" si="66"/>
        <v>0</v>
      </c>
      <c r="BU93" s="2">
        <f t="shared" si="67"/>
        <v>0</v>
      </c>
      <c r="BV93" s="2">
        <f t="shared" si="68"/>
        <v>0</v>
      </c>
      <c r="BW93" s="2">
        <f t="shared" si="69"/>
        <v>0</v>
      </c>
      <c r="BX93" s="2">
        <f t="shared" si="70"/>
        <v>0</v>
      </c>
      <c r="BY93" s="2">
        <f t="shared" si="71"/>
        <v>0</v>
      </c>
      <c r="BZ93" s="2">
        <f t="shared" si="72"/>
        <v>0</v>
      </c>
      <c r="CA93" s="2">
        <f t="shared" si="73"/>
        <v>0</v>
      </c>
      <c r="CB93" s="2">
        <f t="shared" si="74"/>
        <v>0</v>
      </c>
      <c r="CC93" s="2">
        <f t="shared" si="75"/>
        <v>0</v>
      </c>
      <c r="CD93" s="2">
        <f t="shared" si="76"/>
        <v>0</v>
      </c>
      <c r="CE93" s="2">
        <f t="shared" si="77"/>
        <v>0</v>
      </c>
      <c r="CF93" s="2">
        <f t="shared" si="78"/>
        <v>0</v>
      </c>
      <c r="CG93" s="2">
        <f t="shared" si="79"/>
        <v>0</v>
      </c>
      <c r="CH93" s="2">
        <f t="shared" si="80"/>
        <v>0</v>
      </c>
      <c r="CI93" s="2">
        <f t="shared" si="81"/>
        <v>0</v>
      </c>
      <c r="CJ93" s="2">
        <f t="shared" si="82"/>
        <v>0</v>
      </c>
      <c r="CK93" s="2">
        <f t="shared" si="83"/>
        <v>0</v>
      </c>
      <c r="CL93" s="2">
        <f t="shared" si="84"/>
        <v>0</v>
      </c>
      <c r="CM93" s="2">
        <f t="shared" si="85"/>
        <v>0</v>
      </c>
      <c r="CN93" s="2">
        <f t="shared" si="86"/>
        <v>0</v>
      </c>
      <c r="CO93" s="2">
        <f t="shared" si="87"/>
        <v>0</v>
      </c>
      <c r="CP93" s="2">
        <f t="shared" si="88"/>
        <v>0</v>
      </c>
      <c r="CQ93" s="2">
        <f t="shared" si="89"/>
        <v>0</v>
      </c>
      <c r="CR93" s="2">
        <f t="shared" si="90"/>
        <v>0</v>
      </c>
      <c r="CS93" s="2">
        <f t="shared" si="91"/>
        <v>0</v>
      </c>
      <c r="CT93" s="2">
        <f t="shared" si="92"/>
        <v>0</v>
      </c>
      <c r="CU93" s="2">
        <f t="shared" si="93"/>
        <v>0</v>
      </c>
      <c r="CV93" s="2">
        <f t="shared" si="94"/>
        <v>0</v>
      </c>
      <c r="CW93" s="2">
        <f t="shared" si="95"/>
        <v>0</v>
      </c>
      <c r="CX93" s="2">
        <f t="shared" si="96"/>
        <v>0</v>
      </c>
      <c r="CY93" s="2">
        <f t="shared" si="97"/>
        <v>0</v>
      </c>
      <c r="CZ93" s="2">
        <f t="shared" si="98"/>
        <v>0</v>
      </c>
      <c r="DA93" s="2">
        <f t="shared" si="99"/>
        <v>0</v>
      </c>
      <c r="DB93" s="2">
        <f t="shared" si="100"/>
        <v>0</v>
      </c>
      <c r="DC93" s="2">
        <f t="shared" si="101"/>
        <v>0</v>
      </c>
      <c r="DD93" s="2">
        <f t="shared" si="102"/>
        <v>0</v>
      </c>
      <c r="DE93" s="2">
        <f t="shared" si="103"/>
        <v>0</v>
      </c>
      <c r="DF93" s="2">
        <f t="shared" si="104"/>
        <v>0</v>
      </c>
      <c r="DG93" s="2">
        <f t="shared" si="105"/>
        <v>0</v>
      </c>
      <c r="DH93" s="2">
        <f t="shared" si="106"/>
        <v>0</v>
      </c>
      <c r="DI93" s="2">
        <f t="shared" si="107"/>
        <v>0</v>
      </c>
      <c r="DJ93" s="2">
        <f t="shared" si="108"/>
        <v>0</v>
      </c>
    </row>
    <row r="94" ht="21" customHeight="1" spans="1:114">
      <c r="A94" s="585" t="str">
        <f>'DATA SHEET'!C89</f>
        <v/>
      </c>
      <c r="B94" s="586">
        <f>'DATA SHEET'!D89</f>
        <v>0</v>
      </c>
      <c r="C94" s="586">
        <f>'DATA SHEET'!E89</f>
        <v>0</v>
      </c>
      <c r="D94" s="586">
        <f>'DATA SHEET'!F89</f>
        <v>0</v>
      </c>
      <c r="E94" s="586">
        <f>'DATA SHEET'!G89</f>
        <v>0</v>
      </c>
      <c r="F94" s="583"/>
      <c r="G94" s="587" t="e">
        <f t="shared" si="109"/>
        <v>#DIV/0!</v>
      </c>
      <c r="H94" s="588" t="e">
        <f t="shared" si="110"/>
        <v>#DIV/0!</v>
      </c>
      <c r="I94" s="593" t="e">
        <f t="shared" si="111"/>
        <v>#DIV/0!</v>
      </c>
      <c r="J94" s="594" t="e">
        <f t="shared" si="112"/>
        <v>#DIV/0!</v>
      </c>
      <c r="M94" s="2">
        <f t="shared" si="7"/>
        <v>0</v>
      </c>
      <c r="N94" s="2">
        <f t="shared" si="8"/>
        <v>0</v>
      </c>
      <c r="O94" s="2">
        <f t="shared" si="9"/>
        <v>0</v>
      </c>
      <c r="P94" s="2">
        <f t="shared" si="10"/>
        <v>0</v>
      </c>
      <c r="Q94" s="2">
        <f t="shared" si="11"/>
        <v>0</v>
      </c>
      <c r="R94" s="2">
        <f t="shared" si="12"/>
        <v>0</v>
      </c>
      <c r="S94" s="2">
        <f t="shared" si="13"/>
        <v>0</v>
      </c>
      <c r="T94" s="2">
        <f t="shared" si="14"/>
        <v>0</v>
      </c>
      <c r="U94" s="2">
        <f t="shared" si="15"/>
        <v>0</v>
      </c>
      <c r="V94" s="2">
        <f t="shared" si="16"/>
        <v>0</v>
      </c>
      <c r="W94" s="2">
        <f t="shared" si="17"/>
        <v>0</v>
      </c>
      <c r="X94" s="2">
        <f t="shared" si="18"/>
        <v>0</v>
      </c>
      <c r="Y94" s="2">
        <f t="shared" si="19"/>
        <v>0</v>
      </c>
      <c r="Z94" s="2">
        <f t="shared" si="20"/>
        <v>0</v>
      </c>
      <c r="AA94" s="2">
        <f t="shared" si="21"/>
        <v>0</v>
      </c>
      <c r="AB94" s="2">
        <f t="shared" si="22"/>
        <v>0</v>
      </c>
      <c r="AC94" s="2">
        <f t="shared" si="23"/>
        <v>0</v>
      </c>
      <c r="AD94" s="2">
        <f t="shared" si="24"/>
        <v>0</v>
      </c>
      <c r="AE94" s="2">
        <f t="shared" si="25"/>
        <v>0</v>
      </c>
      <c r="AF94" s="2">
        <f t="shared" si="26"/>
        <v>0</v>
      </c>
      <c r="AG94" s="2">
        <f t="shared" si="27"/>
        <v>0</v>
      </c>
      <c r="AH94" s="2">
        <f t="shared" si="28"/>
        <v>0</v>
      </c>
      <c r="AI94" s="2">
        <f t="shared" si="29"/>
        <v>0</v>
      </c>
      <c r="AJ94" s="2">
        <f t="shared" si="30"/>
        <v>0</v>
      </c>
      <c r="AK94" s="2">
        <f t="shared" si="31"/>
        <v>0</v>
      </c>
      <c r="AL94" s="2">
        <f t="shared" si="32"/>
        <v>0</v>
      </c>
      <c r="AM94" s="2">
        <f t="shared" si="33"/>
        <v>0</v>
      </c>
      <c r="AN94" s="2">
        <f t="shared" si="34"/>
        <v>0</v>
      </c>
      <c r="AO94" s="2">
        <f t="shared" si="35"/>
        <v>0</v>
      </c>
      <c r="AP94" s="2">
        <f t="shared" si="36"/>
        <v>0</v>
      </c>
      <c r="AQ94" s="2">
        <f t="shared" si="37"/>
        <v>0</v>
      </c>
      <c r="AR94" s="2">
        <f t="shared" si="38"/>
        <v>0</v>
      </c>
      <c r="AS94" s="2">
        <f t="shared" si="39"/>
        <v>0</v>
      </c>
      <c r="AT94" s="2">
        <f t="shared" si="40"/>
        <v>0</v>
      </c>
      <c r="AU94" s="2">
        <f t="shared" si="41"/>
        <v>0</v>
      </c>
      <c r="AV94" s="2">
        <f t="shared" si="42"/>
        <v>0</v>
      </c>
      <c r="AW94" s="2">
        <f t="shared" si="43"/>
        <v>0</v>
      </c>
      <c r="AX94" s="2">
        <f t="shared" si="44"/>
        <v>0</v>
      </c>
      <c r="AY94" s="2">
        <f t="shared" si="45"/>
        <v>0</v>
      </c>
      <c r="AZ94" s="2">
        <f t="shared" si="46"/>
        <v>0</v>
      </c>
      <c r="BA94" s="2">
        <f t="shared" si="47"/>
        <v>0</v>
      </c>
      <c r="BB94" s="2">
        <f t="shared" si="48"/>
        <v>0</v>
      </c>
      <c r="BC94" s="2">
        <f t="shared" si="49"/>
        <v>0</v>
      </c>
      <c r="BD94" s="2">
        <f t="shared" si="50"/>
        <v>0</v>
      </c>
      <c r="BE94" s="2">
        <f t="shared" si="51"/>
        <v>0</v>
      </c>
      <c r="BF94" s="2">
        <f t="shared" si="52"/>
        <v>0</v>
      </c>
      <c r="BG94" s="2">
        <f t="shared" si="53"/>
        <v>0</v>
      </c>
      <c r="BH94" s="2">
        <f t="shared" si="54"/>
        <v>0</v>
      </c>
      <c r="BI94" s="2">
        <f t="shared" si="55"/>
        <v>0</v>
      </c>
      <c r="BJ94" s="2">
        <f t="shared" si="56"/>
        <v>0</v>
      </c>
      <c r="BK94" s="2">
        <f t="shared" si="57"/>
        <v>0</v>
      </c>
      <c r="BL94" s="2">
        <f t="shared" si="58"/>
        <v>0</v>
      </c>
      <c r="BM94" s="2">
        <f t="shared" si="59"/>
        <v>0</v>
      </c>
      <c r="BN94" s="2">
        <f t="shared" si="60"/>
        <v>0</v>
      </c>
      <c r="BO94" s="2">
        <f t="shared" si="61"/>
        <v>0</v>
      </c>
      <c r="BP94" s="2">
        <f t="shared" si="62"/>
        <v>0</v>
      </c>
      <c r="BQ94" s="2">
        <f t="shared" si="63"/>
        <v>0</v>
      </c>
      <c r="BR94" s="2">
        <f t="shared" si="64"/>
        <v>0</v>
      </c>
      <c r="BS94" s="2">
        <f t="shared" si="65"/>
        <v>0</v>
      </c>
      <c r="BT94" s="2">
        <f t="shared" si="66"/>
        <v>0</v>
      </c>
      <c r="BU94" s="2">
        <f t="shared" si="67"/>
        <v>0</v>
      </c>
      <c r="BV94" s="2">
        <f t="shared" si="68"/>
        <v>0</v>
      </c>
      <c r="BW94" s="2">
        <f t="shared" si="69"/>
        <v>0</v>
      </c>
      <c r="BX94" s="2">
        <f t="shared" si="70"/>
        <v>0</v>
      </c>
      <c r="BY94" s="2">
        <f t="shared" si="71"/>
        <v>0</v>
      </c>
      <c r="BZ94" s="2">
        <f t="shared" si="72"/>
        <v>0</v>
      </c>
      <c r="CA94" s="2">
        <f t="shared" si="73"/>
        <v>0</v>
      </c>
      <c r="CB94" s="2">
        <f t="shared" si="74"/>
        <v>0</v>
      </c>
      <c r="CC94" s="2">
        <f t="shared" si="75"/>
        <v>0</v>
      </c>
      <c r="CD94" s="2">
        <f t="shared" si="76"/>
        <v>0</v>
      </c>
      <c r="CE94" s="2">
        <f t="shared" si="77"/>
        <v>0</v>
      </c>
      <c r="CF94" s="2">
        <f t="shared" si="78"/>
        <v>0</v>
      </c>
      <c r="CG94" s="2">
        <f t="shared" si="79"/>
        <v>0</v>
      </c>
      <c r="CH94" s="2">
        <f t="shared" si="80"/>
        <v>0</v>
      </c>
      <c r="CI94" s="2">
        <f t="shared" si="81"/>
        <v>0</v>
      </c>
      <c r="CJ94" s="2">
        <f t="shared" si="82"/>
        <v>0</v>
      </c>
      <c r="CK94" s="2">
        <f t="shared" si="83"/>
        <v>0</v>
      </c>
      <c r="CL94" s="2">
        <f t="shared" si="84"/>
        <v>0</v>
      </c>
      <c r="CM94" s="2">
        <f t="shared" si="85"/>
        <v>0</v>
      </c>
      <c r="CN94" s="2">
        <f t="shared" si="86"/>
        <v>0</v>
      </c>
      <c r="CO94" s="2">
        <f t="shared" si="87"/>
        <v>0</v>
      </c>
      <c r="CP94" s="2">
        <f t="shared" si="88"/>
        <v>0</v>
      </c>
      <c r="CQ94" s="2">
        <f t="shared" si="89"/>
        <v>0</v>
      </c>
      <c r="CR94" s="2">
        <f t="shared" si="90"/>
        <v>0</v>
      </c>
      <c r="CS94" s="2">
        <f t="shared" si="91"/>
        <v>0</v>
      </c>
      <c r="CT94" s="2">
        <f t="shared" si="92"/>
        <v>0</v>
      </c>
      <c r="CU94" s="2">
        <f t="shared" si="93"/>
        <v>0</v>
      </c>
      <c r="CV94" s="2">
        <f t="shared" si="94"/>
        <v>0</v>
      </c>
      <c r="CW94" s="2">
        <f t="shared" si="95"/>
        <v>0</v>
      </c>
      <c r="CX94" s="2">
        <f t="shared" si="96"/>
        <v>0</v>
      </c>
      <c r="CY94" s="2">
        <f t="shared" si="97"/>
        <v>0</v>
      </c>
      <c r="CZ94" s="2">
        <f t="shared" si="98"/>
        <v>0</v>
      </c>
      <c r="DA94" s="2">
        <f t="shared" si="99"/>
        <v>0</v>
      </c>
      <c r="DB94" s="2">
        <f t="shared" si="100"/>
        <v>0</v>
      </c>
      <c r="DC94" s="2">
        <f t="shared" si="101"/>
        <v>0</v>
      </c>
      <c r="DD94" s="2">
        <f t="shared" si="102"/>
        <v>0</v>
      </c>
      <c r="DE94" s="2">
        <f t="shared" si="103"/>
        <v>0</v>
      </c>
      <c r="DF94" s="2">
        <f t="shared" si="104"/>
        <v>0</v>
      </c>
      <c r="DG94" s="2">
        <f t="shared" si="105"/>
        <v>0</v>
      </c>
      <c r="DH94" s="2">
        <f t="shared" si="106"/>
        <v>0</v>
      </c>
      <c r="DI94" s="2">
        <f t="shared" si="107"/>
        <v>0</v>
      </c>
      <c r="DJ94" s="2">
        <f t="shared" si="108"/>
        <v>0</v>
      </c>
    </row>
    <row r="95" ht="21" customHeight="1" spans="1:114">
      <c r="A95" s="585" t="str">
        <f>'DATA SHEET'!C90</f>
        <v/>
      </c>
      <c r="B95" s="586">
        <f>'DATA SHEET'!D90</f>
        <v>0</v>
      </c>
      <c r="C95" s="586">
        <f>'DATA SHEET'!E90</f>
        <v>0</v>
      </c>
      <c r="D95" s="586">
        <f>'DATA SHEET'!F90</f>
        <v>0</v>
      </c>
      <c r="E95" s="586">
        <f>'DATA SHEET'!G90</f>
        <v>0</v>
      </c>
      <c r="F95" s="583"/>
      <c r="G95" s="587" t="e">
        <f t="shared" si="109"/>
        <v>#DIV/0!</v>
      </c>
      <c r="H95" s="588" t="e">
        <f t="shared" si="110"/>
        <v>#DIV/0!</v>
      </c>
      <c r="I95" s="593" t="e">
        <f t="shared" si="111"/>
        <v>#DIV/0!</v>
      </c>
      <c r="J95" s="594" t="e">
        <f t="shared" si="112"/>
        <v>#DIV/0!</v>
      </c>
      <c r="M95" s="2">
        <f t="shared" si="7"/>
        <v>0</v>
      </c>
      <c r="N95" s="2">
        <f t="shared" si="8"/>
        <v>0</v>
      </c>
      <c r="O95" s="2">
        <f t="shared" si="9"/>
        <v>0</v>
      </c>
      <c r="P95" s="2">
        <f t="shared" si="10"/>
        <v>0</v>
      </c>
      <c r="Q95" s="2">
        <f t="shared" si="11"/>
        <v>0</v>
      </c>
      <c r="R95" s="2">
        <f t="shared" si="12"/>
        <v>0</v>
      </c>
      <c r="S95" s="2">
        <f t="shared" si="13"/>
        <v>0</v>
      </c>
      <c r="T95" s="2">
        <f t="shared" si="14"/>
        <v>0</v>
      </c>
      <c r="U95" s="2">
        <f t="shared" si="15"/>
        <v>0</v>
      </c>
      <c r="V95" s="2">
        <f t="shared" si="16"/>
        <v>0</v>
      </c>
      <c r="W95" s="2">
        <f t="shared" si="17"/>
        <v>0</v>
      </c>
      <c r="X95" s="2">
        <f t="shared" si="18"/>
        <v>0</v>
      </c>
      <c r="Y95" s="2">
        <f t="shared" si="19"/>
        <v>0</v>
      </c>
      <c r="Z95" s="2">
        <f t="shared" si="20"/>
        <v>0</v>
      </c>
      <c r="AA95" s="2">
        <f t="shared" si="21"/>
        <v>0</v>
      </c>
      <c r="AB95" s="2">
        <f t="shared" si="22"/>
        <v>0</v>
      </c>
      <c r="AC95" s="2">
        <f t="shared" si="23"/>
        <v>0</v>
      </c>
      <c r="AD95" s="2">
        <f t="shared" si="24"/>
        <v>0</v>
      </c>
      <c r="AE95" s="2">
        <f t="shared" si="25"/>
        <v>0</v>
      </c>
      <c r="AF95" s="2">
        <f t="shared" si="26"/>
        <v>0</v>
      </c>
      <c r="AG95" s="2">
        <f t="shared" si="27"/>
        <v>0</v>
      </c>
      <c r="AH95" s="2">
        <f t="shared" si="28"/>
        <v>0</v>
      </c>
      <c r="AI95" s="2">
        <f t="shared" si="29"/>
        <v>0</v>
      </c>
      <c r="AJ95" s="2">
        <f t="shared" si="30"/>
        <v>0</v>
      </c>
      <c r="AK95" s="2">
        <f t="shared" si="31"/>
        <v>0</v>
      </c>
      <c r="AL95" s="2">
        <f t="shared" si="32"/>
        <v>0</v>
      </c>
      <c r="AM95" s="2">
        <f t="shared" si="33"/>
        <v>0</v>
      </c>
      <c r="AN95" s="2">
        <f t="shared" si="34"/>
        <v>0</v>
      </c>
      <c r="AO95" s="2">
        <f t="shared" si="35"/>
        <v>0</v>
      </c>
      <c r="AP95" s="2">
        <f t="shared" si="36"/>
        <v>0</v>
      </c>
      <c r="AQ95" s="2">
        <f t="shared" si="37"/>
        <v>0</v>
      </c>
      <c r="AR95" s="2">
        <f t="shared" si="38"/>
        <v>0</v>
      </c>
      <c r="AS95" s="2">
        <f t="shared" si="39"/>
        <v>0</v>
      </c>
      <c r="AT95" s="2">
        <f t="shared" si="40"/>
        <v>0</v>
      </c>
      <c r="AU95" s="2">
        <f t="shared" si="41"/>
        <v>0</v>
      </c>
      <c r="AV95" s="2">
        <f t="shared" si="42"/>
        <v>0</v>
      </c>
      <c r="AW95" s="2">
        <f t="shared" si="43"/>
        <v>0</v>
      </c>
      <c r="AX95" s="2">
        <f t="shared" si="44"/>
        <v>0</v>
      </c>
      <c r="AY95" s="2">
        <f t="shared" si="45"/>
        <v>0</v>
      </c>
      <c r="AZ95" s="2">
        <f t="shared" si="46"/>
        <v>0</v>
      </c>
      <c r="BA95" s="2">
        <f t="shared" si="47"/>
        <v>0</v>
      </c>
      <c r="BB95" s="2">
        <f t="shared" si="48"/>
        <v>0</v>
      </c>
      <c r="BC95" s="2">
        <f t="shared" si="49"/>
        <v>0</v>
      </c>
      <c r="BD95" s="2">
        <f t="shared" si="50"/>
        <v>0</v>
      </c>
      <c r="BE95" s="2">
        <f t="shared" si="51"/>
        <v>0</v>
      </c>
      <c r="BF95" s="2">
        <f t="shared" si="52"/>
        <v>0</v>
      </c>
      <c r="BG95" s="2">
        <f t="shared" si="53"/>
        <v>0</v>
      </c>
      <c r="BH95" s="2">
        <f t="shared" si="54"/>
        <v>0</v>
      </c>
      <c r="BI95" s="2">
        <f t="shared" si="55"/>
        <v>0</v>
      </c>
      <c r="BJ95" s="2">
        <f t="shared" si="56"/>
        <v>0</v>
      </c>
      <c r="BK95" s="2">
        <f t="shared" si="57"/>
        <v>0</v>
      </c>
      <c r="BL95" s="2">
        <f t="shared" si="58"/>
        <v>0</v>
      </c>
      <c r="BM95" s="2">
        <f t="shared" si="59"/>
        <v>0</v>
      </c>
      <c r="BN95" s="2">
        <f t="shared" si="60"/>
        <v>0</v>
      </c>
      <c r="BO95" s="2">
        <f t="shared" si="61"/>
        <v>0</v>
      </c>
      <c r="BP95" s="2">
        <f t="shared" si="62"/>
        <v>0</v>
      </c>
      <c r="BQ95" s="2">
        <f t="shared" si="63"/>
        <v>0</v>
      </c>
      <c r="BR95" s="2">
        <f t="shared" si="64"/>
        <v>0</v>
      </c>
      <c r="BS95" s="2">
        <f t="shared" si="65"/>
        <v>0</v>
      </c>
      <c r="BT95" s="2">
        <f t="shared" si="66"/>
        <v>0</v>
      </c>
      <c r="BU95" s="2">
        <f t="shared" si="67"/>
        <v>0</v>
      </c>
      <c r="BV95" s="2">
        <f t="shared" si="68"/>
        <v>0</v>
      </c>
      <c r="BW95" s="2">
        <f t="shared" si="69"/>
        <v>0</v>
      </c>
      <c r="BX95" s="2">
        <f t="shared" si="70"/>
        <v>0</v>
      </c>
      <c r="BY95" s="2">
        <f t="shared" si="71"/>
        <v>0</v>
      </c>
      <c r="BZ95" s="2">
        <f t="shared" si="72"/>
        <v>0</v>
      </c>
      <c r="CA95" s="2">
        <f t="shared" si="73"/>
        <v>0</v>
      </c>
      <c r="CB95" s="2">
        <f t="shared" si="74"/>
        <v>0</v>
      </c>
      <c r="CC95" s="2">
        <f t="shared" si="75"/>
        <v>0</v>
      </c>
      <c r="CD95" s="2">
        <f t="shared" si="76"/>
        <v>0</v>
      </c>
      <c r="CE95" s="2">
        <f t="shared" si="77"/>
        <v>0</v>
      </c>
      <c r="CF95" s="2">
        <f t="shared" si="78"/>
        <v>0</v>
      </c>
      <c r="CG95" s="2">
        <f t="shared" si="79"/>
        <v>0</v>
      </c>
      <c r="CH95" s="2">
        <f t="shared" si="80"/>
        <v>0</v>
      </c>
      <c r="CI95" s="2">
        <f t="shared" si="81"/>
        <v>0</v>
      </c>
      <c r="CJ95" s="2">
        <f t="shared" si="82"/>
        <v>0</v>
      </c>
      <c r="CK95" s="2">
        <f t="shared" si="83"/>
        <v>0</v>
      </c>
      <c r="CL95" s="2">
        <f t="shared" si="84"/>
        <v>0</v>
      </c>
      <c r="CM95" s="2">
        <f t="shared" si="85"/>
        <v>0</v>
      </c>
      <c r="CN95" s="2">
        <f t="shared" si="86"/>
        <v>0</v>
      </c>
      <c r="CO95" s="2">
        <f t="shared" si="87"/>
        <v>0</v>
      </c>
      <c r="CP95" s="2">
        <f t="shared" si="88"/>
        <v>0</v>
      </c>
      <c r="CQ95" s="2">
        <f t="shared" si="89"/>
        <v>0</v>
      </c>
      <c r="CR95" s="2">
        <f t="shared" si="90"/>
        <v>0</v>
      </c>
      <c r="CS95" s="2">
        <f t="shared" si="91"/>
        <v>0</v>
      </c>
      <c r="CT95" s="2">
        <f t="shared" si="92"/>
        <v>0</v>
      </c>
      <c r="CU95" s="2">
        <f t="shared" si="93"/>
        <v>0</v>
      </c>
      <c r="CV95" s="2">
        <f t="shared" si="94"/>
        <v>0</v>
      </c>
      <c r="CW95" s="2">
        <f t="shared" si="95"/>
        <v>0</v>
      </c>
      <c r="CX95" s="2">
        <f t="shared" si="96"/>
        <v>0</v>
      </c>
      <c r="CY95" s="2">
        <f t="shared" si="97"/>
        <v>0</v>
      </c>
      <c r="CZ95" s="2">
        <f t="shared" si="98"/>
        <v>0</v>
      </c>
      <c r="DA95" s="2">
        <f t="shared" si="99"/>
        <v>0</v>
      </c>
      <c r="DB95" s="2">
        <f t="shared" si="100"/>
        <v>0</v>
      </c>
      <c r="DC95" s="2">
        <f t="shared" si="101"/>
        <v>0</v>
      </c>
      <c r="DD95" s="2">
        <f t="shared" si="102"/>
        <v>0</v>
      </c>
      <c r="DE95" s="2">
        <f t="shared" si="103"/>
        <v>0</v>
      </c>
      <c r="DF95" s="2">
        <f t="shared" si="104"/>
        <v>0</v>
      </c>
      <c r="DG95" s="2">
        <f t="shared" si="105"/>
        <v>0</v>
      </c>
      <c r="DH95" s="2">
        <f t="shared" si="106"/>
        <v>0</v>
      </c>
      <c r="DI95" s="2">
        <f t="shared" si="107"/>
        <v>0</v>
      </c>
      <c r="DJ95" s="2">
        <f t="shared" si="108"/>
        <v>0</v>
      </c>
    </row>
    <row r="96" ht="21" customHeight="1" spans="1:114">
      <c r="A96" s="585" t="str">
        <f>'DATA SHEET'!C91</f>
        <v/>
      </c>
      <c r="B96" s="586">
        <f>'DATA SHEET'!D91</f>
        <v>0</v>
      </c>
      <c r="C96" s="586">
        <f>'DATA SHEET'!E91</f>
        <v>0</v>
      </c>
      <c r="D96" s="586">
        <f>'DATA SHEET'!F91</f>
        <v>0</v>
      </c>
      <c r="E96" s="586">
        <f>'DATA SHEET'!G91</f>
        <v>0</v>
      </c>
      <c r="F96" s="583"/>
      <c r="G96" s="587" t="e">
        <f t="shared" si="109"/>
        <v>#DIV/0!</v>
      </c>
      <c r="H96" s="588" t="e">
        <f t="shared" si="110"/>
        <v>#DIV/0!</v>
      </c>
      <c r="I96" s="593" t="e">
        <f t="shared" si="111"/>
        <v>#DIV/0!</v>
      </c>
      <c r="J96" s="594" t="e">
        <f t="shared" si="112"/>
        <v>#DIV/0!</v>
      </c>
      <c r="M96" s="2">
        <f t="shared" si="7"/>
        <v>0</v>
      </c>
      <c r="N96" s="2">
        <f t="shared" si="8"/>
        <v>0</v>
      </c>
      <c r="O96" s="2">
        <f t="shared" si="9"/>
        <v>0</v>
      </c>
      <c r="P96" s="2">
        <f t="shared" si="10"/>
        <v>0</v>
      </c>
      <c r="Q96" s="2">
        <f t="shared" si="11"/>
        <v>0</v>
      </c>
      <c r="R96" s="2">
        <f t="shared" si="12"/>
        <v>0</v>
      </c>
      <c r="S96" s="2">
        <f t="shared" si="13"/>
        <v>0</v>
      </c>
      <c r="T96" s="2">
        <f t="shared" si="14"/>
        <v>0</v>
      </c>
      <c r="U96" s="2">
        <f t="shared" si="15"/>
        <v>0</v>
      </c>
      <c r="V96" s="2">
        <f t="shared" si="16"/>
        <v>0</v>
      </c>
      <c r="W96" s="2">
        <f t="shared" si="17"/>
        <v>0</v>
      </c>
      <c r="X96" s="2">
        <f t="shared" si="18"/>
        <v>0</v>
      </c>
      <c r="Y96" s="2">
        <f t="shared" si="19"/>
        <v>0</v>
      </c>
      <c r="Z96" s="2">
        <f t="shared" si="20"/>
        <v>0</v>
      </c>
      <c r="AA96" s="2">
        <f t="shared" si="21"/>
        <v>0</v>
      </c>
      <c r="AB96" s="2">
        <f t="shared" si="22"/>
        <v>0</v>
      </c>
      <c r="AC96" s="2">
        <f t="shared" si="23"/>
        <v>0</v>
      </c>
      <c r="AD96" s="2">
        <f t="shared" si="24"/>
        <v>0</v>
      </c>
      <c r="AE96" s="2">
        <f t="shared" si="25"/>
        <v>0</v>
      </c>
      <c r="AF96" s="2">
        <f t="shared" si="26"/>
        <v>0</v>
      </c>
      <c r="AG96" s="2">
        <f t="shared" si="27"/>
        <v>0</v>
      </c>
      <c r="AH96" s="2">
        <f t="shared" si="28"/>
        <v>0</v>
      </c>
      <c r="AI96" s="2">
        <f t="shared" si="29"/>
        <v>0</v>
      </c>
      <c r="AJ96" s="2">
        <f t="shared" si="30"/>
        <v>0</v>
      </c>
      <c r="AK96" s="2">
        <f t="shared" si="31"/>
        <v>0</v>
      </c>
      <c r="AL96" s="2">
        <f t="shared" si="32"/>
        <v>0</v>
      </c>
      <c r="AM96" s="2">
        <f t="shared" si="33"/>
        <v>0</v>
      </c>
      <c r="AN96" s="2">
        <f t="shared" si="34"/>
        <v>0</v>
      </c>
      <c r="AO96" s="2">
        <f t="shared" si="35"/>
        <v>0</v>
      </c>
      <c r="AP96" s="2">
        <f t="shared" si="36"/>
        <v>0</v>
      </c>
      <c r="AQ96" s="2">
        <f t="shared" si="37"/>
        <v>0</v>
      </c>
      <c r="AR96" s="2">
        <f t="shared" si="38"/>
        <v>0</v>
      </c>
      <c r="AS96" s="2">
        <f t="shared" si="39"/>
        <v>0</v>
      </c>
      <c r="AT96" s="2">
        <f t="shared" si="40"/>
        <v>0</v>
      </c>
      <c r="AU96" s="2">
        <f t="shared" si="41"/>
        <v>0</v>
      </c>
      <c r="AV96" s="2">
        <f t="shared" si="42"/>
        <v>0</v>
      </c>
      <c r="AW96" s="2">
        <f t="shared" si="43"/>
        <v>0</v>
      </c>
      <c r="AX96" s="2">
        <f t="shared" si="44"/>
        <v>0</v>
      </c>
      <c r="AY96" s="2">
        <f t="shared" si="45"/>
        <v>0</v>
      </c>
      <c r="AZ96" s="2">
        <f t="shared" si="46"/>
        <v>0</v>
      </c>
      <c r="BA96" s="2">
        <f t="shared" si="47"/>
        <v>0</v>
      </c>
      <c r="BB96" s="2">
        <f t="shared" si="48"/>
        <v>0</v>
      </c>
      <c r="BC96" s="2">
        <f t="shared" si="49"/>
        <v>0</v>
      </c>
      <c r="BD96" s="2">
        <f t="shared" si="50"/>
        <v>0</v>
      </c>
      <c r="BE96" s="2">
        <f t="shared" si="51"/>
        <v>0</v>
      </c>
      <c r="BF96" s="2">
        <f t="shared" si="52"/>
        <v>0</v>
      </c>
      <c r="BG96" s="2">
        <f t="shared" si="53"/>
        <v>0</v>
      </c>
      <c r="BH96" s="2">
        <f t="shared" si="54"/>
        <v>0</v>
      </c>
      <c r="BI96" s="2">
        <f t="shared" si="55"/>
        <v>0</v>
      </c>
      <c r="BJ96" s="2">
        <f t="shared" si="56"/>
        <v>0</v>
      </c>
      <c r="BK96" s="2">
        <f t="shared" si="57"/>
        <v>0</v>
      </c>
      <c r="BL96" s="2">
        <f t="shared" si="58"/>
        <v>0</v>
      </c>
      <c r="BM96" s="2">
        <f t="shared" si="59"/>
        <v>0</v>
      </c>
      <c r="BN96" s="2">
        <f t="shared" si="60"/>
        <v>0</v>
      </c>
      <c r="BO96" s="2">
        <f t="shared" si="61"/>
        <v>0</v>
      </c>
      <c r="BP96" s="2">
        <f t="shared" si="62"/>
        <v>0</v>
      </c>
      <c r="BQ96" s="2">
        <f t="shared" si="63"/>
        <v>0</v>
      </c>
      <c r="BR96" s="2">
        <f t="shared" si="64"/>
        <v>0</v>
      </c>
      <c r="BS96" s="2">
        <f t="shared" si="65"/>
        <v>0</v>
      </c>
      <c r="BT96" s="2">
        <f t="shared" si="66"/>
        <v>0</v>
      </c>
      <c r="BU96" s="2">
        <f t="shared" si="67"/>
        <v>0</v>
      </c>
      <c r="BV96" s="2">
        <f t="shared" si="68"/>
        <v>0</v>
      </c>
      <c r="BW96" s="2">
        <f t="shared" si="69"/>
        <v>0</v>
      </c>
      <c r="BX96" s="2">
        <f t="shared" si="70"/>
        <v>0</v>
      </c>
      <c r="BY96" s="2">
        <f t="shared" si="71"/>
        <v>0</v>
      </c>
      <c r="BZ96" s="2">
        <f t="shared" si="72"/>
        <v>0</v>
      </c>
      <c r="CA96" s="2">
        <f t="shared" si="73"/>
        <v>0</v>
      </c>
      <c r="CB96" s="2">
        <f t="shared" si="74"/>
        <v>0</v>
      </c>
      <c r="CC96" s="2">
        <f t="shared" si="75"/>
        <v>0</v>
      </c>
      <c r="CD96" s="2">
        <f t="shared" si="76"/>
        <v>0</v>
      </c>
      <c r="CE96" s="2">
        <f t="shared" si="77"/>
        <v>0</v>
      </c>
      <c r="CF96" s="2">
        <f t="shared" si="78"/>
        <v>0</v>
      </c>
      <c r="CG96" s="2">
        <f t="shared" si="79"/>
        <v>0</v>
      </c>
      <c r="CH96" s="2">
        <f t="shared" si="80"/>
        <v>0</v>
      </c>
      <c r="CI96" s="2">
        <f t="shared" si="81"/>
        <v>0</v>
      </c>
      <c r="CJ96" s="2">
        <f t="shared" si="82"/>
        <v>0</v>
      </c>
      <c r="CK96" s="2">
        <f t="shared" si="83"/>
        <v>0</v>
      </c>
      <c r="CL96" s="2">
        <f t="shared" si="84"/>
        <v>0</v>
      </c>
      <c r="CM96" s="2">
        <f t="shared" si="85"/>
        <v>0</v>
      </c>
      <c r="CN96" s="2">
        <f t="shared" si="86"/>
        <v>0</v>
      </c>
      <c r="CO96" s="2">
        <f t="shared" si="87"/>
        <v>0</v>
      </c>
      <c r="CP96" s="2">
        <f t="shared" si="88"/>
        <v>0</v>
      </c>
      <c r="CQ96" s="2">
        <f t="shared" si="89"/>
        <v>0</v>
      </c>
      <c r="CR96" s="2">
        <f t="shared" si="90"/>
        <v>0</v>
      </c>
      <c r="CS96" s="2">
        <f t="shared" si="91"/>
        <v>0</v>
      </c>
      <c r="CT96" s="2">
        <f t="shared" si="92"/>
        <v>0</v>
      </c>
      <c r="CU96" s="2">
        <f t="shared" si="93"/>
        <v>0</v>
      </c>
      <c r="CV96" s="2">
        <f t="shared" si="94"/>
        <v>0</v>
      </c>
      <c r="CW96" s="2">
        <f t="shared" si="95"/>
        <v>0</v>
      </c>
      <c r="CX96" s="2">
        <f t="shared" si="96"/>
        <v>0</v>
      </c>
      <c r="CY96" s="2">
        <f t="shared" si="97"/>
        <v>0</v>
      </c>
      <c r="CZ96" s="2">
        <f t="shared" si="98"/>
        <v>0</v>
      </c>
      <c r="DA96" s="2">
        <f t="shared" si="99"/>
        <v>0</v>
      </c>
      <c r="DB96" s="2">
        <f t="shared" si="100"/>
        <v>0</v>
      </c>
      <c r="DC96" s="2">
        <f t="shared" si="101"/>
        <v>0</v>
      </c>
      <c r="DD96" s="2">
        <f t="shared" si="102"/>
        <v>0</v>
      </c>
      <c r="DE96" s="2">
        <f t="shared" si="103"/>
        <v>0</v>
      </c>
      <c r="DF96" s="2">
        <f t="shared" si="104"/>
        <v>0</v>
      </c>
      <c r="DG96" s="2">
        <f t="shared" si="105"/>
        <v>0</v>
      </c>
      <c r="DH96" s="2">
        <f t="shared" si="106"/>
        <v>0</v>
      </c>
      <c r="DI96" s="2">
        <f t="shared" si="107"/>
        <v>0</v>
      </c>
      <c r="DJ96" s="2">
        <f t="shared" si="108"/>
        <v>0</v>
      </c>
    </row>
    <row r="97" ht="21" customHeight="1" spans="1:114">
      <c r="A97" s="585" t="str">
        <f>'DATA SHEET'!C92</f>
        <v/>
      </c>
      <c r="B97" s="586">
        <f>'DATA SHEET'!D92</f>
        <v>0</v>
      </c>
      <c r="C97" s="586">
        <f>'DATA SHEET'!E92</f>
        <v>0</v>
      </c>
      <c r="D97" s="586">
        <f>'DATA SHEET'!F92</f>
        <v>0</v>
      </c>
      <c r="E97" s="586">
        <f>'DATA SHEET'!G92</f>
        <v>0</v>
      </c>
      <c r="F97" s="583"/>
      <c r="G97" s="587" t="e">
        <f t="shared" si="109"/>
        <v>#DIV/0!</v>
      </c>
      <c r="H97" s="588" t="e">
        <f t="shared" si="110"/>
        <v>#DIV/0!</v>
      </c>
      <c r="I97" s="593" t="e">
        <f t="shared" si="111"/>
        <v>#DIV/0!</v>
      </c>
      <c r="J97" s="594" t="e">
        <f t="shared" si="112"/>
        <v>#DIV/0!</v>
      </c>
      <c r="M97" s="2">
        <f t="shared" si="7"/>
        <v>0</v>
      </c>
      <c r="N97" s="2">
        <f t="shared" si="8"/>
        <v>0</v>
      </c>
      <c r="O97" s="2">
        <f t="shared" si="9"/>
        <v>0</v>
      </c>
      <c r="P97" s="2">
        <f t="shared" si="10"/>
        <v>0</v>
      </c>
      <c r="Q97" s="2">
        <f t="shared" si="11"/>
        <v>0</v>
      </c>
      <c r="R97" s="2">
        <f t="shared" si="12"/>
        <v>0</v>
      </c>
      <c r="S97" s="2">
        <f t="shared" si="13"/>
        <v>0</v>
      </c>
      <c r="T97" s="2">
        <f t="shared" si="14"/>
        <v>0</v>
      </c>
      <c r="U97" s="2">
        <f t="shared" si="15"/>
        <v>0</v>
      </c>
      <c r="V97" s="2">
        <f t="shared" si="16"/>
        <v>0</v>
      </c>
      <c r="W97" s="2">
        <f t="shared" si="17"/>
        <v>0</v>
      </c>
      <c r="X97" s="2">
        <f t="shared" si="18"/>
        <v>0</v>
      </c>
      <c r="Y97" s="2">
        <f t="shared" si="19"/>
        <v>0</v>
      </c>
      <c r="Z97" s="2">
        <f t="shared" si="20"/>
        <v>0</v>
      </c>
      <c r="AA97" s="2">
        <f t="shared" si="21"/>
        <v>0</v>
      </c>
      <c r="AB97" s="2">
        <f t="shared" si="22"/>
        <v>0</v>
      </c>
      <c r="AC97" s="2">
        <f t="shared" si="23"/>
        <v>0</v>
      </c>
      <c r="AD97" s="2">
        <f t="shared" si="24"/>
        <v>0</v>
      </c>
      <c r="AE97" s="2">
        <f t="shared" si="25"/>
        <v>0</v>
      </c>
      <c r="AF97" s="2">
        <f t="shared" si="26"/>
        <v>0</v>
      </c>
      <c r="AG97" s="2">
        <f t="shared" si="27"/>
        <v>0</v>
      </c>
      <c r="AH97" s="2">
        <f t="shared" si="28"/>
        <v>0</v>
      </c>
      <c r="AI97" s="2">
        <f t="shared" si="29"/>
        <v>0</v>
      </c>
      <c r="AJ97" s="2">
        <f t="shared" si="30"/>
        <v>0</v>
      </c>
      <c r="AK97" s="2">
        <f t="shared" si="31"/>
        <v>0</v>
      </c>
      <c r="AL97" s="2">
        <f t="shared" si="32"/>
        <v>0</v>
      </c>
      <c r="AM97" s="2">
        <f t="shared" si="33"/>
        <v>0</v>
      </c>
      <c r="AN97" s="2">
        <f t="shared" si="34"/>
        <v>0</v>
      </c>
      <c r="AO97" s="2">
        <f t="shared" si="35"/>
        <v>0</v>
      </c>
      <c r="AP97" s="2">
        <f t="shared" si="36"/>
        <v>0</v>
      </c>
      <c r="AQ97" s="2">
        <f t="shared" si="37"/>
        <v>0</v>
      </c>
      <c r="AR97" s="2">
        <f t="shared" si="38"/>
        <v>0</v>
      </c>
      <c r="AS97" s="2">
        <f t="shared" si="39"/>
        <v>0</v>
      </c>
      <c r="AT97" s="2">
        <f t="shared" si="40"/>
        <v>0</v>
      </c>
      <c r="AU97" s="2">
        <f t="shared" si="41"/>
        <v>0</v>
      </c>
      <c r="AV97" s="2">
        <f t="shared" si="42"/>
        <v>0</v>
      </c>
      <c r="AW97" s="2">
        <f t="shared" si="43"/>
        <v>0</v>
      </c>
      <c r="AX97" s="2">
        <f t="shared" si="44"/>
        <v>0</v>
      </c>
      <c r="AY97" s="2">
        <f t="shared" si="45"/>
        <v>0</v>
      </c>
      <c r="AZ97" s="2">
        <f t="shared" si="46"/>
        <v>0</v>
      </c>
      <c r="BA97" s="2">
        <f t="shared" si="47"/>
        <v>0</v>
      </c>
      <c r="BB97" s="2">
        <f t="shared" si="48"/>
        <v>0</v>
      </c>
      <c r="BC97" s="2">
        <f t="shared" si="49"/>
        <v>0</v>
      </c>
      <c r="BD97" s="2">
        <f t="shared" si="50"/>
        <v>0</v>
      </c>
      <c r="BE97" s="2">
        <f t="shared" si="51"/>
        <v>0</v>
      </c>
      <c r="BF97" s="2">
        <f t="shared" si="52"/>
        <v>0</v>
      </c>
      <c r="BG97" s="2">
        <f t="shared" si="53"/>
        <v>0</v>
      </c>
      <c r="BH97" s="2">
        <f t="shared" si="54"/>
        <v>0</v>
      </c>
      <c r="BI97" s="2">
        <f t="shared" si="55"/>
        <v>0</v>
      </c>
      <c r="BJ97" s="2">
        <f t="shared" si="56"/>
        <v>0</v>
      </c>
      <c r="BK97" s="2">
        <f t="shared" si="57"/>
        <v>0</v>
      </c>
      <c r="BL97" s="2">
        <f t="shared" si="58"/>
        <v>0</v>
      </c>
      <c r="BM97" s="2">
        <f t="shared" si="59"/>
        <v>0</v>
      </c>
      <c r="BN97" s="2">
        <f t="shared" si="60"/>
        <v>0</v>
      </c>
      <c r="BO97" s="2">
        <f t="shared" si="61"/>
        <v>0</v>
      </c>
      <c r="BP97" s="2">
        <f t="shared" si="62"/>
        <v>0</v>
      </c>
      <c r="BQ97" s="2">
        <f t="shared" si="63"/>
        <v>0</v>
      </c>
      <c r="BR97" s="2">
        <f t="shared" si="64"/>
        <v>0</v>
      </c>
      <c r="BS97" s="2">
        <f t="shared" si="65"/>
        <v>0</v>
      </c>
      <c r="BT97" s="2">
        <f t="shared" si="66"/>
        <v>0</v>
      </c>
      <c r="BU97" s="2">
        <f t="shared" si="67"/>
        <v>0</v>
      </c>
      <c r="BV97" s="2">
        <f t="shared" si="68"/>
        <v>0</v>
      </c>
      <c r="BW97" s="2">
        <f t="shared" si="69"/>
        <v>0</v>
      </c>
      <c r="BX97" s="2">
        <f t="shared" si="70"/>
        <v>0</v>
      </c>
      <c r="BY97" s="2">
        <f t="shared" si="71"/>
        <v>0</v>
      </c>
      <c r="BZ97" s="2">
        <f t="shared" si="72"/>
        <v>0</v>
      </c>
      <c r="CA97" s="2">
        <f t="shared" si="73"/>
        <v>0</v>
      </c>
      <c r="CB97" s="2">
        <f t="shared" si="74"/>
        <v>0</v>
      </c>
      <c r="CC97" s="2">
        <f t="shared" si="75"/>
        <v>0</v>
      </c>
      <c r="CD97" s="2">
        <f t="shared" si="76"/>
        <v>0</v>
      </c>
      <c r="CE97" s="2">
        <f t="shared" si="77"/>
        <v>0</v>
      </c>
      <c r="CF97" s="2">
        <f t="shared" si="78"/>
        <v>0</v>
      </c>
      <c r="CG97" s="2">
        <f t="shared" si="79"/>
        <v>0</v>
      </c>
      <c r="CH97" s="2">
        <f t="shared" si="80"/>
        <v>0</v>
      </c>
      <c r="CI97" s="2">
        <f t="shared" si="81"/>
        <v>0</v>
      </c>
      <c r="CJ97" s="2">
        <f t="shared" si="82"/>
        <v>0</v>
      </c>
      <c r="CK97" s="2">
        <f t="shared" si="83"/>
        <v>0</v>
      </c>
      <c r="CL97" s="2">
        <f t="shared" si="84"/>
        <v>0</v>
      </c>
      <c r="CM97" s="2">
        <f t="shared" si="85"/>
        <v>0</v>
      </c>
      <c r="CN97" s="2">
        <f t="shared" si="86"/>
        <v>0</v>
      </c>
      <c r="CO97" s="2">
        <f t="shared" si="87"/>
        <v>0</v>
      </c>
      <c r="CP97" s="2">
        <f t="shared" si="88"/>
        <v>0</v>
      </c>
      <c r="CQ97" s="2">
        <f t="shared" si="89"/>
        <v>0</v>
      </c>
      <c r="CR97" s="2">
        <f t="shared" si="90"/>
        <v>0</v>
      </c>
      <c r="CS97" s="2">
        <f t="shared" si="91"/>
        <v>0</v>
      </c>
      <c r="CT97" s="2">
        <f t="shared" si="92"/>
        <v>0</v>
      </c>
      <c r="CU97" s="2">
        <f t="shared" si="93"/>
        <v>0</v>
      </c>
      <c r="CV97" s="2">
        <f t="shared" si="94"/>
        <v>0</v>
      </c>
      <c r="CW97" s="2">
        <f t="shared" si="95"/>
        <v>0</v>
      </c>
      <c r="CX97" s="2">
        <f t="shared" si="96"/>
        <v>0</v>
      </c>
      <c r="CY97" s="2">
        <f t="shared" si="97"/>
        <v>0</v>
      </c>
      <c r="CZ97" s="2">
        <f t="shared" si="98"/>
        <v>0</v>
      </c>
      <c r="DA97" s="2">
        <f t="shared" si="99"/>
        <v>0</v>
      </c>
      <c r="DB97" s="2">
        <f t="shared" si="100"/>
        <v>0</v>
      </c>
      <c r="DC97" s="2">
        <f t="shared" si="101"/>
        <v>0</v>
      </c>
      <c r="DD97" s="2">
        <f t="shared" si="102"/>
        <v>0</v>
      </c>
      <c r="DE97" s="2">
        <f t="shared" si="103"/>
        <v>0</v>
      </c>
      <c r="DF97" s="2">
        <f t="shared" si="104"/>
        <v>0</v>
      </c>
      <c r="DG97" s="2">
        <f t="shared" si="105"/>
        <v>0</v>
      </c>
      <c r="DH97" s="2">
        <f t="shared" si="106"/>
        <v>0</v>
      </c>
      <c r="DI97" s="2">
        <f t="shared" si="107"/>
        <v>0</v>
      </c>
      <c r="DJ97" s="2">
        <f t="shared" si="108"/>
        <v>0</v>
      </c>
    </row>
    <row r="98" ht="21" customHeight="1" spans="1:114">
      <c r="A98" s="585" t="str">
        <f>'DATA SHEET'!C93</f>
        <v/>
      </c>
      <c r="B98" s="586">
        <f>'DATA SHEET'!D93</f>
        <v>0</v>
      </c>
      <c r="C98" s="586">
        <f>'DATA SHEET'!E93</f>
        <v>0</v>
      </c>
      <c r="D98" s="586">
        <f>'DATA SHEET'!F93</f>
        <v>0</v>
      </c>
      <c r="E98" s="586">
        <f>'DATA SHEET'!G93</f>
        <v>0</v>
      </c>
      <c r="F98" s="583"/>
      <c r="G98" s="587" t="e">
        <f t="shared" si="109"/>
        <v>#DIV/0!</v>
      </c>
      <c r="H98" s="588" t="e">
        <f t="shared" si="110"/>
        <v>#DIV/0!</v>
      </c>
      <c r="I98" s="593" t="e">
        <f t="shared" si="111"/>
        <v>#DIV/0!</v>
      </c>
      <c r="J98" s="594" t="e">
        <f t="shared" si="112"/>
        <v>#DIV/0!</v>
      </c>
      <c r="M98" s="2">
        <f t="shared" si="7"/>
        <v>0</v>
      </c>
      <c r="N98" s="2">
        <f t="shared" si="8"/>
        <v>0</v>
      </c>
      <c r="O98" s="2">
        <f t="shared" si="9"/>
        <v>0</v>
      </c>
      <c r="P98" s="2">
        <f t="shared" si="10"/>
        <v>0</v>
      </c>
      <c r="Q98" s="2">
        <f t="shared" si="11"/>
        <v>0</v>
      </c>
      <c r="R98" s="2">
        <f t="shared" si="12"/>
        <v>0</v>
      </c>
      <c r="S98" s="2">
        <f t="shared" si="13"/>
        <v>0</v>
      </c>
      <c r="T98" s="2">
        <f t="shared" si="14"/>
        <v>0</v>
      </c>
      <c r="U98" s="2">
        <f t="shared" si="15"/>
        <v>0</v>
      </c>
      <c r="V98" s="2">
        <f t="shared" si="16"/>
        <v>0</v>
      </c>
      <c r="W98" s="2">
        <f t="shared" si="17"/>
        <v>0</v>
      </c>
      <c r="X98" s="2">
        <f t="shared" si="18"/>
        <v>0</v>
      </c>
      <c r="Y98" s="2">
        <f t="shared" si="19"/>
        <v>0</v>
      </c>
      <c r="Z98" s="2">
        <f t="shared" si="20"/>
        <v>0</v>
      </c>
      <c r="AA98" s="2">
        <f t="shared" si="21"/>
        <v>0</v>
      </c>
      <c r="AB98" s="2">
        <f t="shared" si="22"/>
        <v>0</v>
      </c>
      <c r="AC98" s="2">
        <f t="shared" si="23"/>
        <v>0</v>
      </c>
      <c r="AD98" s="2">
        <f t="shared" si="24"/>
        <v>0</v>
      </c>
      <c r="AE98" s="2">
        <f t="shared" si="25"/>
        <v>0</v>
      </c>
      <c r="AF98" s="2">
        <f t="shared" si="26"/>
        <v>0</v>
      </c>
      <c r="AG98" s="2">
        <f t="shared" si="27"/>
        <v>0</v>
      </c>
      <c r="AH98" s="2">
        <f t="shared" si="28"/>
        <v>0</v>
      </c>
      <c r="AI98" s="2">
        <f t="shared" si="29"/>
        <v>0</v>
      </c>
      <c r="AJ98" s="2">
        <f t="shared" si="30"/>
        <v>0</v>
      </c>
      <c r="AK98" s="2">
        <f t="shared" si="31"/>
        <v>0</v>
      </c>
      <c r="AL98" s="2">
        <f t="shared" si="32"/>
        <v>0</v>
      </c>
      <c r="AM98" s="2">
        <f t="shared" si="33"/>
        <v>0</v>
      </c>
      <c r="AN98" s="2">
        <f t="shared" si="34"/>
        <v>0</v>
      </c>
      <c r="AO98" s="2">
        <f t="shared" si="35"/>
        <v>0</v>
      </c>
      <c r="AP98" s="2">
        <f t="shared" si="36"/>
        <v>0</v>
      </c>
      <c r="AQ98" s="2">
        <f t="shared" si="37"/>
        <v>0</v>
      </c>
      <c r="AR98" s="2">
        <f t="shared" si="38"/>
        <v>0</v>
      </c>
      <c r="AS98" s="2">
        <f t="shared" si="39"/>
        <v>0</v>
      </c>
      <c r="AT98" s="2">
        <f t="shared" si="40"/>
        <v>0</v>
      </c>
      <c r="AU98" s="2">
        <f t="shared" si="41"/>
        <v>0</v>
      </c>
      <c r="AV98" s="2">
        <f t="shared" si="42"/>
        <v>0</v>
      </c>
      <c r="AW98" s="2">
        <f t="shared" si="43"/>
        <v>0</v>
      </c>
      <c r="AX98" s="2">
        <f t="shared" si="44"/>
        <v>0</v>
      </c>
      <c r="AY98" s="2">
        <f t="shared" si="45"/>
        <v>0</v>
      </c>
      <c r="AZ98" s="2">
        <f t="shared" si="46"/>
        <v>0</v>
      </c>
      <c r="BA98" s="2">
        <f t="shared" si="47"/>
        <v>0</v>
      </c>
      <c r="BB98" s="2">
        <f t="shared" si="48"/>
        <v>0</v>
      </c>
      <c r="BC98" s="2">
        <f t="shared" si="49"/>
        <v>0</v>
      </c>
      <c r="BD98" s="2">
        <f t="shared" si="50"/>
        <v>0</v>
      </c>
      <c r="BE98" s="2">
        <f t="shared" si="51"/>
        <v>0</v>
      </c>
      <c r="BF98" s="2">
        <f t="shared" si="52"/>
        <v>0</v>
      </c>
      <c r="BG98" s="2">
        <f t="shared" si="53"/>
        <v>0</v>
      </c>
      <c r="BH98" s="2">
        <f t="shared" si="54"/>
        <v>0</v>
      </c>
      <c r="BI98" s="2">
        <f t="shared" si="55"/>
        <v>0</v>
      </c>
      <c r="BJ98" s="2">
        <f t="shared" si="56"/>
        <v>0</v>
      </c>
      <c r="BK98" s="2">
        <f t="shared" si="57"/>
        <v>0</v>
      </c>
      <c r="BL98" s="2">
        <f t="shared" si="58"/>
        <v>0</v>
      </c>
      <c r="BM98" s="2">
        <f t="shared" si="59"/>
        <v>0</v>
      </c>
      <c r="BN98" s="2">
        <f t="shared" si="60"/>
        <v>0</v>
      </c>
      <c r="BO98" s="2">
        <f t="shared" si="61"/>
        <v>0</v>
      </c>
      <c r="BP98" s="2">
        <f t="shared" si="62"/>
        <v>0</v>
      </c>
      <c r="BQ98" s="2">
        <f t="shared" si="63"/>
        <v>0</v>
      </c>
      <c r="BR98" s="2">
        <f t="shared" si="64"/>
        <v>0</v>
      </c>
      <c r="BS98" s="2">
        <f t="shared" si="65"/>
        <v>0</v>
      </c>
      <c r="BT98" s="2">
        <f t="shared" si="66"/>
        <v>0</v>
      </c>
      <c r="BU98" s="2">
        <f t="shared" si="67"/>
        <v>0</v>
      </c>
      <c r="BV98" s="2">
        <f t="shared" si="68"/>
        <v>0</v>
      </c>
      <c r="BW98" s="2">
        <f t="shared" si="69"/>
        <v>0</v>
      </c>
      <c r="BX98" s="2">
        <f t="shared" si="70"/>
        <v>0</v>
      </c>
      <c r="BY98" s="2">
        <f t="shared" si="71"/>
        <v>0</v>
      </c>
      <c r="BZ98" s="2">
        <f t="shared" si="72"/>
        <v>0</v>
      </c>
      <c r="CA98" s="2">
        <f t="shared" si="73"/>
        <v>0</v>
      </c>
      <c r="CB98" s="2">
        <f t="shared" si="74"/>
        <v>0</v>
      </c>
      <c r="CC98" s="2">
        <f t="shared" si="75"/>
        <v>0</v>
      </c>
      <c r="CD98" s="2">
        <f t="shared" si="76"/>
        <v>0</v>
      </c>
      <c r="CE98" s="2">
        <f t="shared" si="77"/>
        <v>0</v>
      </c>
      <c r="CF98" s="2">
        <f t="shared" si="78"/>
        <v>0</v>
      </c>
      <c r="CG98" s="2">
        <f t="shared" si="79"/>
        <v>0</v>
      </c>
      <c r="CH98" s="2">
        <f t="shared" si="80"/>
        <v>0</v>
      </c>
      <c r="CI98" s="2">
        <f t="shared" si="81"/>
        <v>0</v>
      </c>
      <c r="CJ98" s="2">
        <f t="shared" si="82"/>
        <v>0</v>
      </c>
      <c r="CK98" s="2">
        <f t="shared" si="83"/>
        <v>0</v>
      </c>
      <c r="CL98" s="2">
        <f t="shared" si="84"/>
        <v>0</v>
      </c>
      <c r="CM98" s="2">
        <f t="shared" si="85"/>
        <v>0</v>
      </c>
      <c r="CN98" s="2">
        <f t="shared" si="86"/>
        <v>0</v>
      </c>
      <c r="CO98" s="2">
        <f t="shared" si="87"/>
        <v>0</v>
      </c>
      <c r="CP98" s="2">
        <f t="shared" si="88"/>
        <v>0</v>
      </c>
      <c r="CQ98" s="2">
        <f t="shared" si="89"/>
        <v>0</v>
      </c>
      <c r="CR98" s="2">
        <f t="shared" si="90"/>
        <v>0</v>
      </c>
      <c r="CS98" s="2">
        <f t="shared" si="91"/>
        <v>0</v>
      </c>
      <c r="CT98" s="2">
        <f t="shared" si="92"/>
        <v>0</v>
      </c>
      <c r="CU98" s="2">
        <f t="shared" si="93"/>
        <v>0</v>
      </c>
      <c r="CV98" s="2">
        <f t="shared" si="94"/>
        <v>0</v>
      </c>
      <c r="CW98" s="2">
        <f t="shared" si="95"/>
        <v>0</v>
      </c>
      <c r="CX98" s="2">
        <f t="shared" si="96"/>
        <v>0</v>
      </c>
      <c r="CY98" s="2">
        <f t="shared" si="97"/>
        <v>0</v>
      </c>
      <c r="CZ98" s="2">
        <f t="shared" si="98"/>
        <v>0</v>
      </c>
      <c r="DA98" s="2">
        <f t="shared" si="99"/>
        <v>0</v>
      </c>
      <c r="DB98" s="2">
        <f t="shared" si="100"/>
        <v>0</v>
      </c>
      <c r="DC98" s="2">
        <f t="shared" si="101"/>
        <v>0</v>
      </c>
      <c r="DD98" s="2">
        <f t="shared" si="102"/>
        <v>0</v>
      </c>
      <c r="DE98" s="2">
        <f t="shared" si="103"/>
        <v>0</v>
      </c>
      <c r="DF98" s="2">
        <f t="shared" si="104"/>
        <v>0</v>
      </c>
      <c r="DG98" s="2">
        <f t="shared" si="105"/>
        <v>0</v>
      </c>
      <c r="DH98" s="2">
        <f t="shared" si="106"/>
        <v>0</v>
      </c>
      <c r="DI98" s="2">
        <f t="shared" si="107"/>
        <v>0</v>
      </c>
      <c r="DJ98" s="2">
        <f t="shared" si="108"/>
        <v>0</v>
      </c>
    </row>
    <row r="99" ht="21" customHeight="1" spans="1:114">
      <c r="A99" s="585" t="str">
        <f>'DATA SHEET'!C94</f>
        <v/>
      </c>
      <c r="B99" s="586">
        <f>'DATA SHEET'!D94</f>
        <v>0</v>
      </c>
      <c r="C99" s="586">
        <f>'DATA SHEET'!E94</f>
        <v>0</v>
      </c>
      <c r="D99" s="586">
        <f>'DATA SHEET'!F94</f>
        <v>0</v>
      </c>
      <c r="E99" s="586">
        <f>'DATA SHEET'!G94</f>
        <v>0</v>
      </c>
      <c r="F99" s="583"/>
      <c r="G99" s="587" t="e">
        <f t="shared" si="109"/>
        <v>#DIV/0!</v>
      </c>
      <c r="H99" s="588" t="e">
        <f t="shared" si="110"/>
        <v>#DIV/0!</v>
      </c>
      <c r="I99" s="593" t="e">
        <f t="shared" si="111"/>
        <v>#DIV/0!</v>
      </c>
      <c r="J99" s="594" t="e">
        <f t="shared" si="112"/>
        <v>#DIV/0!</v>
      </c>
      <c r="M99" s="2">
        <f t="shared" si="7"/>
        <v>0</v>
      </c>
      <c r="N99" s="2">
        <f t="shared" si="8"/>
        <v>0</v>
      </c>
      <c r="O99" s="2">
        <f t="shared" si="9"/>
        <v>0</v>
      </c>
      <c r="P99" s="2">
        <f t="shared" si="10"/>
        <v>0</v>
      </c>
      <c r="Q99" s="2">
        <f t="shared" si="11"/>
        <v>0</v>
      </c>
      <c r="R99" s="2">
        <f t="shared" si="12"/>
        <v>0</v>
      </c>
      <c r="S99" s="2">
        <f t="shared" si="13"/>
        <v>0</v>
      </c>
      <c r="T99" s="2">
        <f t="shared" si="14"/>
        <v>0</v>
      </c>
      <c r="U99" s="2">
        <f t="shared" si="15"/>
        <v>0</v>
      </c>
      <c r="V99" s="2">
        <f t="shared" si="16"/>
        <v>0</v>
      </c>
      <c r="W99" s="2">
        <f t="shared" si="17"/>
        <v>0</v>
      </c>
      <c r="X99" s="2">
        <f t="shared" si="18"/>
        <v>0</v>
      </c>
      <c r="Y99" s="2">
        <f t="shared" si="19"/>
        <v>0</v>
      </c>
      <c r="Z99" s="2">
        <f t="shared" si="20"/>
        <v>0</v>
      </c>
      <c r="AA99" s="2">
        <f t="shared" si="21"/>
        <v>0</v>
      </c>
      <c r="AB99" s="2">
        <f t="shared" si="22"/>
        <v>0</v>
      </c>
      <c r="AC99" s="2">
        <f t="shared" si="23"/>
        <v>0</v>
      </c>
      <c r="AD99" s="2">
        <f t="shared" si="24"/>
        <v>0</v>
      </c>
      <c r="AE99" s="2">
        <f t="shared" si="25"/>
        <v>0</v>
      </c>
      <c r="AF99" s="2">
        <f t="shared" si="26"/>
        <v>0</v>
      </c>
      <c r="AG99" s="2">
        <f t="shared" si="27"/>
        <v>0</v>
      </c>
      <c r="AH99" s="2">
        <f t="shared" si="28"/>
        <v>0</v>
      </c>
      <c r="AI99" s="2">
        <f t="shared" si="29"/>
        <v>0</v>
      </c>
      <c r="AJ99" s="2">
        <f t="shared" si="30"/>
        <v>0</v>
      </c>
      <c r="AK99" s="2">
        <f t="shared" si="31"/>
        <v>0</v>
      </c>
      <c r="AL99" s="2">
        <f t="shared" si="32"/>
        <v>0</v>
      </c>
      <c r="AM99" s="2">
        <f t="shared" si="33"/>
        <v>0</v>
      </c>
      <c r="AN99" s="2">
        <f t="shared" si="34"/>
        <v>0</v>
      </c>
      <c r="AO99" s="2">
        <f t="shared" si="35"/>
        <v>0</v>
      </c>
      <c r="AP99" s="2">
        <f t="shared" si="36"/>
        <v>0</v>
      </c>
      <c r="AQ99" s="2">
        <f t="shared" si="37"/>
        <v>0</v>
      </c>
      <c r="AR99" s="2">
        <f t="shared" si="38"/>
        <v>0</v>
      </c>
      <c r="AS99" s="2">
        <f t="shared" si="39"/>
        <v>0</v>
      </c>
      <c r="AT99" s="2">
        <f t="shared" si="40"/>
        <v>0</v>
      </c>
      <c r="AU99" s="2">
        <f t="shared" si="41"/>
        <v>0</v>
      </c>
      <c r="AV99" s="2">
        <f t="shared" si="42"/>
        <v>0</v>
      </c>
      <c r="AW99" s="2">
        <f t="shared" si="43"/>
        <v>0</v>
      </c>
      <c r="AX99" s="2">
        <f t="shared" si="44"/>
        <v>0</v>
      </c>
      <c r="AY99" s="2">
        <f t="shared" si="45"/>
        <v>0</v>
      </c>
      <c r="AZ99" s="2">
        <f t="shared" si="46"/>
        <v>0</v>
      </c>
      <c r="BA99" s="2">
        <f t="shared" si="47"/>
        <v>0</v>
      </c>
      <c r="BB99" s="2">
        <f t="shared" si="48"/>
        <v>0</v>
      </c>
      <c r="BC99" s="2">
        <f t="shared" si="49"/>
        <v>0</v>
      </c>
      <c r="BD99" s="2">
        <f t="shared" si="50"/>
        <v>0</v>
      </c>
      <c r="BE99" s="2">
        <f t="shared" si="51"/>
        <v>0</v>
      </c>
      <c r="BF99" s="2">
        <f t="shared" si="52"/>
        <v>0</v>
      </c>
      <c r="BG99" s="2">
        <f t="shared" si="53"/>
        <v>0</v>
      </c>
      <c r="BH99" s="2">
        <f t="shared" si="54"/>
        <v>0</v>
      </c>
      <c r="BI99" s="2">
        <f t="shared" si="55"/>
        <v>0</v>
      </c>
      <c r="BJ99" s="2">
        <f t="shared" si="56"/>
        <v>0</v>
      </c>
      <c r="BK99" s="2">
        <f t="shared" si="57"/>
        <v>0</v>
      </c>
      <c r="BL99" s="2">
        <f t="shared" si="58"/>
        <v>0</v>
      </c>
      <c r="BM99" s="2">
        <f t="shared" si="59"/>
        <v>0</v>
      </c>
      <c r="BN99" s="2">
        <f t="shared" si="60"/>
        <v>0</v>
      </c>
      <c r="BO99" s="2">
        <f t="shared" si="61"/>
        <v>0</v>
      </c>
      <c r="BP99" s="2">
        <f t="shared" si="62"/>
        <v>0</v>
      </c>
      <c r="BQ99" s="2">
        <f t="shared" si="63"/>
        <v>0</v>
      </c>
      <c r="BR99" s="2">
        <f t="shared" si="64"/>
        <v>0</v>
      </c>
      <c r="BS99" s="2">
        <f t="shared" si="65"/>
        <v>0</v>
      </c>
      <c r="BT99" s="2">
        <f t="shared" si="66"/>
        <v>0</v>
      </c>
      <c r="BU99" s="2">
        <f t="shared" si="67"/>
        <v>0</v>
      </c>
      <c r="BV99" s="2">
        <f t="shared" si="68"/>
        <v>0</v>
      </c>
      <c r="BW99" s="2">
        <f t="shared" si="69"/>
        <v>0</v>
      </c>
      <c r="BX99" s="2">
        <f t="shared" si="70"/>
        <v>0</v>
      </c>
      <c r="BY99" s="2">
        <f t="shared" si="71"/>
        <v>0</v>
      </c>
      <c r="BZ99" s="2">
        <f t="shared" si="72"/>
        <v>0</v>
      </c>
      <c r="CA99" s="2">
        <f t="shared" si="73"/>
        <v>0</v>
      </c>
      <c r="CB99" s="2">
        <f t="shared" si="74"/>
        <v>0</v>
      </c>
      <c r="CC99" s="2">
        <f t="shared" si="75"/>
        <v>0</v>
      </c>
      <c r="CD99" s="2">
        <f t="shared" si="76"/>
        <v>0</v>
      </c>
      <c r="CE99" s="2">
        <f t="shared" si="77"/>
        <v>0</v>
      </c>
      <c r="CF99" s="2">
        <f t="shared" si="78"/>
        <v>0</v>
      </c>
      <c r="CG99" s="2">
        <f t="shared" si="79"/>
        <v>0</v>
      </c>
      <c r="CH99" s="2">
        <f t="shared" si="80"/>
        <v>0</v>
      </c>
      <c r="CI99" s="2">
        <f t="shared" si="81"/>
        <v>0</v>
      </c>
      <c r="CJ99" s="2">
        <f t="shared" si="82"/>
        <v>0</v>
      </c>
      <c r="CK99" s="2">
        <f t="shared" si="83"/>
        <v>0</v>
      </c>
      <c r="CL99" s="2">
        <f t="shared" si="84"/>
        <v>0</v>
      </c>
      <c r="CM99" s="2">
        <f t="shared" si="85"/>
        <v>0</v>
      </c>
      <c r="CN99" s="2">
        <f t="shared" si="86"/>
        <v>0</v>
      </c>
      <c r="CO99" s="2">
        <f t="shared" si="87"/>
        <v>0</v>
      </c>
      <c r="CP99" s="2">
        <f t="shared" si="88"/>
        <v>0</v>
      </c>
      <c r="CQ99" s="2">
        <f t="shared" si="89"/>
        <v>0</v>
      </c>
      <c r="CR99" s="2">
        <f t="shared" si="90"/>
        <v>0</v>
      </c>
      <c r="CS99" s="2">
        <f t="shared" si="91"/>
        <v>0</v>
      </c>
      <c r="CT99" s="2">
        <f t="shared" si="92"/>
        <v>0</v>
      </c>
      <c r="CU99" s="2">
        <f t="shared" si="93"/>
        <v>0</v>
      </c>
      <c r="CV99" s="2">
        <f t="shared" si="94"/>
        <v>0</v>
      </c>
      <c r="CW99" s="2">
        <f t="shared" si="95"/>
        <v>0</v>
      </c>
      <c r="CX99" s="2">
        <f t="shared" si="96"/>
        <v>0</v>
      </c>
      <c r="CY99" s="2">
        <f t="shared" si="97"/>
        <v>0</v>
      </c>
      <c r="CZ99" s="2">
        <f t="shared" si="98"/>
        <v>0</v>
      </c>
      <c r="DA99" s="2">
        <f t="shared" si="99"/>
        <v>0</v>
      </c>
      <c r="DB99" s="2">
        <f t="shared" si="100"/>
        <v>0</v>
      </c>
      <c r="DC99" s="2">
        <f t="shared" si="101"/>
        <v>0</v>
      </c>
      <c r="DD99" s="2">
        <f t="shared" si="102"/>
        <v>0</v>
      </c>
      <c r="DE99" s="2">
        <f t="shared" si="103"/>
        <v>0</v>
      </c>
      <c r="DF99" s="2">
        <f t="shared" si="104"/>
        <v>0</v>
      </c>
      <c r="DG99" s="2">
        <f t="shared" si="105"/>
        <v>0</v>
      </c>
      <c r="DH99" s="2">
        <f t="shared" si="106"/>
        <v>0</v>
      </c>
      <c r="DI99" s="2">
        <f t="shared" si="107"/>
        <v>0</v>
      </c>
      <c r="DJ99" s="2">
        <f t="shared" si="108"/>
        <v>0</v>
      </c>
    </row>
    <row r="100" ht="21" customHeight="1" spans="1:114">
      <c r="A100" s="585" t="str">
        <f>'DATA SHEET'!C95</f>
        <v/>
      </c>
      <c r="B100" s="586">
        <f>'DATA SHEET'!D95</f>
        <v>0</v>
      </c>
      <c r="C100" s="586">
        <f>'DATA SHEET'!E95</f>
        <v>0</v>
      </c>
      <c r="D100" s="586">
        <f>'DATA SHEET'!F95</f>
        <v>0</v>
      </c>
      <c r="E100" s="586">
        <f>'DATA SHEET'!G95</f>
        <v>0</v>
      </c>
      <c r="F100" s="583"/>
      <c r="G100" s="587" t="e">
        <f t="shared" si="109"/>
        <v>#DIV/0!</v>
      </c>
      <c r="H100" s="588" t="e">
        <f t="shared" si="110"/>
        <v>#DIV/0!</v>
      </c>
      <c r="I100" s="593" t="e">
        <f t="shared" si="111"/>
        <v>#DIV/0!</v>
      </c>
      <c r="J100" s="594" t="e">
        <f t="shared" si="112"/>
        <v>#DIV/0!</v>
      </c>
      <c r="M100" s="2">
        <f t="shared" si="7"/>
        <v>0</v>
      </c>
      <c r="N100" s="2">
        <f t="shared" si="8"/>
        <v>0</v>
      </c>
      <c r="O100" s="2">
        <f t="shared" si="9"/>
        <v>0</v>
      </c>
      <c r="P100" s="2">
        <f t="shared" si="10"/>
        <v>0</v>
      </c>
      <c r="Q100" s="2">
        <f t="shared" si="11"/>
        <v>0</v>
      </c>
      <c r="R100" s="2">
        <f t="shared" si="12"/>
        <v>0</v>
      </c>
      <c r="S100" s="2">
        <f t="shared" si="13"/>
        <v>0</v>
      </c>
      <c r="T100" s="2">
        <f t="shared" si="14"/>
        <v>0</v>
      </c>
      <c r="U100" s="2">
        <f t="shared" si="15"/>
        <v>0</v>
      </c>
      <c r="V100" s="2">
        <f t="shared" si="16"/>
        <v>0</v>
      </c>
      <c r="W100" s="2">
        <f t="shared" si="17"/>
        <v>0</v>
      </c>
      <c r="X100" s="2">
        <f t="shared" si="18"/>
        <v>0</v>
      </c>
      <c r="Y100" s="2">
        <f t="shared" si="19"/>
        <v>0</v>
      </c>
      <c r="Z100" s="2">
        <f t="shared" si="20"/>
        <v>0</v>
      </c>
      <c r="AA100" s="2">
        <f t="shared" si="21"/>
        <v>0</v>
      </c>
      <c r="AB100" s="2">
        <f t="shared" si="22"/>
        <v>0</v>
      </c>
      <c r="AC100" s="2">
        <f t="shared" si="23"/>
        <v>0</v>
      </c>
      <c r="AD100" s="2">
        <f t="shared" si="24"/>
        <v>0</v>
      </c>
      <c r="AE100" s="2">
        <f t="shared" si="25"/>
        <v>0</v>
      </c>
      <c r="AF100" s="2">
        <f t="shared" si="26"/>
        <v>0</v>
      </c>
      <c r="AG100" s="2">
        <f t="shared" si="27"/>
        <v>0</v>
      </c>
      <c r="AH100" s="2">
        <f t="shared" si="28"/>
        <v>0</v>
      </c>
      <c r="AI100" s="2">
        <f t="shared" si="29"/>
        <v>0</v>
      </c>
      <c r="AJ100" s="2">
        <f t="shared" si="30"/>
        <v>0</v>
      </c>
      <c r="AK100" s="2">
        <f t="shared" si="31"/>
        <v>0</v>
      </c>
      <c r="AL100" s="2">
        <f t="shared" si="32"/>
        <v>0</v>
      </c>
      <c r="AM100" s="2">
        <f t="shared" si="33"/>
        <v>0</v>
      </c>
      <c r="AN100" s="2">
        <f t="shared" si="34"/>
        <v>0</v>
      </c>
      <c r="AO100" s="2">
        <f t="shared" si="35"/>
        <v>0</v>
      </c>
      <c r="AP100" s="2">
        <f t="shared" si="36"/>
        <v>0</v>
      </c>
      <c r="AQ100" s="2">
        <f t="shared" si="37"/>
        <v>0</v>
      </c>
      <c r="AR100" s="2">
        <f t="shared" si="38"/>
        <v>0</v>
      </c>
      <c r="AS100" s="2">
        <f t="shared" si="39"/>
        <v>0</v>
      </c>
      <c r="AT100" s="2">
        <f t="shared" si="40"/>
        <v>0</v>
      </c>
      <c r="AU100" s="2">
        <f t="shared" si="41"/>
        <v>0</v>
      </c>
      <c r="AV100" s="2">
        <f t="shared" si="42"/>
        <v>0</v>
      </c>
      <c r="AW100" s="2">
        <f t="shared" si="43"/>
        <v>0</v>
      </c>
      <c r="AX100" s="2">
        <f t="shared" si="44"/>
        <v>0</v>
      </c>
      <c r="AY100" s="2">
        <f t="shared" si="45"/>
        <v>0</v>
      </c>
      <c r="AZ100" s="2">
        <f t="shared" si="46"/>
        <v>0</v>
      </c>
      <c r="BA100" s="2">
        <f t="shared" si="47"/>
        <v>0</v>
      </c>
      <c r="BB100" s="2">
        <f t="shared" si="48"/>
        <v>0</v>
      </c>
      <c r="BC100" s="2">
        <f t="shared" si="49"/>
        <v>0</v>
      </c>
      <c r="BD100" s="2">
        <f t="shared" si="50"/>
        <v>0</v>
      </c>
      <c r="BE100" s="2">
        <f t="shared" si="51"/>
        <v>0</v>
      </c>
      <c r="BF100" s="2">
        <f t="shared" si="52"/>
        <v>0</v>
      </c>
      <c r="BG100" s="2">
        <f t="shared" si="53"/>
        <v>0</v>
      </c>
      <c r="BH100" s="2">
        <f t="shared" si="54"/>
        <v>0</v>
      </c>
      <c r="BI100" s="2">
        <f t="shared" si="55"/>
        <v>0</v>
      </c>
      <c r="BJ100" s="2">
        <f t="shared" si="56"/>
        <v>0</v>
      </c>
      <c r="BK100" s="2">
        <f t="shared" si="57"/>
        <v>0</v>
      </c>
      <c r="BL100" s="2">
        <f t="shared" si="58"/>
        <v>0</v>
      </c>
      <c r="BM100" s="2">
        <f t="shared" si="59"/>
        <v>0</v>
      </c>
      <c r="BN100" s="2">
        <f t="shared" si="60"/>
        <v>0</v>
      </c>
      <c r="BO100" s="2">
        <f t="shared" si="61"/>
        <v>0</v>
      </c>
      <c r="BP100" s="2">
        <f t="shared" si="62"/>
        <v>0</v>
      </c>
      <c r="BQ100" s="2">
        <f t="shared" si="63"/>
        <v>0</v>
      </c>
      <c r="BR100" s="2">
        <f t="shared" si="64"/>
        <v>0</v>
      </c>
      <c r="BS100" s="2">
        <f t="shared" si="65"/>
        <v>0</v>
      </c>
      <c r="BT100" s="2">
        <f t="shared" si="66"/>
        <v>0</v>
      </c>
      <c r="BU100" s="2">
        <f t="shared" si="67"/>
        <v>0</v>
      </c>
      <c r="BV100" s="2">
        <f t="shared" si="68"/>
        <v>0</v>
      </c>
      <c r="BW100" s="2">
        <f t="shared" si="69"/>
        <v>0</v>
      </c>
      <c r="BX100" s="2">
        <f t="shared" si="70"/>
        <v>0</v>
      </c>
      <c r="BY100" s="2">
        <f t="shared" si="71"/>
        <v>0</v>
      </c>
      <c r="BZ100" s="2">
        <f t="shared" si="72"/>
        <v>0</v>
      </c>
      <c r="CA100" s="2">
        <f t="shared" si="73"/>
        <v>0</v>
      </c>
      <c r="CB100" s="2">
        <f t="shared" si="74"/>
        <v>0</v>
      </c>
      <c r="CC100" s="2">
        <f t="shared" si="75"/>
        <v>0</v>
      </c>
      <c r="CD100" s="2">
        <f t="shared" si="76"/>
        <v>0</v>
      </c>
      <c r="CE100" s="2">
        <f t="shared" si="77"/>
        <v>0</v>
      </c>
      <c r="CF100" s="2">
        <f t="shared" si="78"/>
        <v>0</v>
      </c>
      <c r="CG100" s="2">
        <f t="shared" si="79"/>
        <v>0</v>
      </c>
      <c r="CH100" s="2">
        <f t="shared" si="80"/>
        <v>0</v>
      </c>
      <c r="CI100" s="2">
        <f t="shared" si="81"/>
        <v>0</v>
      </c>
      <c r="CJ100" s="2">
        <f t="shared" si="82"/>
        <v>0</v>
      </c>
      <c r="CK100" s="2">
        <f t="shared" si="83"/>
        <v>0</v>
      </c>
      <c r="CL100" s="2">
        <f t="shared" si="84"/>
        <v>0</v>
      </c>
      <c r="CM100" s="2">
        <f t="shared" si="85"/>
        <v>0</v>
      </c>
      <c r="CN100" s="2">
        <f t="shared" si="86"/>
        <v>0</v>
      </c>
      <c r="CO100" s="2">
        <f t="shared" si="87"/>
        <v>0</v>
      </c>
      <c r="CP100" s="2">
        <f t="shared" si="88"/>
        <v>0</v>
      </c>
      <c r="CQ100" s="2">
        <f t="shared" si="89"/>
        <v>0</v>
      </c>
      <c r="CR100" s="2">
        <f t="shared" si="90"/>
        <v>0</v>
      </c>
      <c r="CS100" s="2">
        <f t="shared" si="91"/>
        <v>0</v>
      </c>
      <c r="CT100" s="2">
        <f t="shared" si="92"/>
        <v>0</v>
      </c>
      <c r="CU100" s="2">
        <f t="shared" si="93"/>
        <v>0</v>
      </c>
      <c r="CV100" s="2">
        <f t="shared" si="94"/>
        <v>0</v>
      </c>
      <c r="CW100" s="2">
        <f t="shared" si="95"/>
        <v>0</v>
      </c>
      <c r="CX100" s="2">
        <f t="shared" si="96"/>
        <v>0</v>
      </c>
      <c r="CY100" s="2">
        <f t="shared" si="97"/>
        <v>0</v>
      </c>
      <c r="CZ100" s="2">
        <f t="shared" si="98"/>
        <v>0</v>
      </c>
      <c r="DA100" s="2">
        <f t="shared" si="99"/>
        <v>0</v>
      </c>
      <c r="DB100" s="2">
        <f t="shared" si="100"/>
        <v>0</v>
      </c>
      <c r="DC100" s="2">
        <f t="shared" si="101"/>
        <v>0</v>
      </c>
      <c r="DD100" s="2">
        <f t="shared" si="102"/>
        <v>0</v>
      </c>
      <c r="DE100" s="2">
        <f t="shared" si="103"/>
        <v>0</v>
      </c>
      <c r="DF100" s="2">
        <f t="shared" si="104"/>
        <v>0</v>
      </c>
      <c r="DG100" s="2">
        <f t="shared" si="105"/>
        <v>0</v>
      </c>
      <c r="DH100" s="2">
        <f t="shared" si="106"/>
        <v>0</v>
      </c>
      <c r="DI100" s="2">
        <f t="shared" si="107"/>
        <v>0</v>
      </c>
      <c r="DJ100" s="2">
        <f t="shared" si="108"/>
        <v>0</v>
      </c>
    </row>
    <row r="101" ht="21" customHeight="1" spans="1:114">
      <c r="A101" s="585" t="str">
        <f>'DATA SHEET'!C96</f>
        <v/>
      </c>
      <c r="B101" s="586">
        <f>'DATA SHEET'!D96</f>
        <v>0</v>
      </c>
      <c r="C101" s="586">
        <f>'DATA SHEET'!E96</f>
        <v>0</v>
      </c>
      <c r="D101" s="586">
        <f>'DATA SHEET'!F96</f>
        <v>0</v>
      </c>
      <c r="E101" s="586">
        <f>'DATA SHEET'!G96</f>
        <v>0</v>
      </c>
      <c r="F101" s="583"/>
      <c r="G101" s="587" t="e">
        <f t="shared" si="109"/>
        <v>#DIV/0!</v>
      </c>
      <c r="H101" s="588" t="e">
        <f t="shared" si="110"/>
        <v>#DIV/0!</v>
      </c>
      <c r="I101" s="593" t="e">
        <f t="shared" si="111"/>
        <v>#DIV/0!</v>
      </c>
      <c r="J101" s="594" t="e">
        <f t="shared" si="112"/>
        <v>#DIV/0!</v>
      </c>
      <c r="M101" s="2">
        <f t="shared" si="7"/>
        <v>0</v>
      </c>
      <c r="N101" s="2">
        <f t="shared" si="8"/>
        <v>0</v>
      </c>
      <c r="O101" s="2">
        <f t="shared" si="9"/>
        <v>0</v>
      </c>
      <c r="P101" s="2">
        <f t="shared" si="10"/>
        <v>0</v>
      </c>
      <c r="Q101" s="2">
        <f t="shared" si="11"/>
        <v>0</v>
      </c>
      <c r="R101" s="2">
        <f t="shared" si="12"/>
        <v>0</v>
      </c>
      <c r="S101" s="2">
        <f t="shared" si="13"/>
        <v>0</v>
      </c>
      <c r="T101" s="2">
        <f t="shared" si="14"/>
        <v>0</v>
      </c>
      <c r="U101" s="2">
        <f t="shared" si="15"/>
        <v>0</v>
      </c>
      <c r="V101" s="2">
        <f t="shared" si="16"/>
        <v>0</v>
      </c>
      <c r="W101" s="2">
        <f t="shared" si="17"/>
        <v>0</v>
      </c>
      <c r="X101" s="2">
        <f t="shared" si="18"/>
        <v>0</v>
      </c>
      <c r="Y101" s="2">
        <f t="shared" si="19"/>
        <v>0</v>
      </c>
      <c r="Z101" s="2">
        <f t="shared" si="20"/>
        <v>0</v>
      </c>
      <c r="AA101" s="2">
        <f t="shared" si="21"/>
        <v>0</v>
      </c>
      <c r="AB101" s="2">
        <f t="shared" si="22"/>
        <v>0</v>
      </c>
      <c r="AC101" s="2">
        <f t="shared" si="23"/>
        <v>0</v>
      </c>
      <c r="AD101" s="2">
        <f t="shared" si="24"/>
        <v>0</v>
      </c>
      <c r="AE101" s="2">
        <f t="shared" si="25"/>
        <v>0</v>
      </c>
      <c r="AF101" s="2">
        <f t="shared" si="26"/>
        <v>0</v>
      </c>
      <c r="AG101" s="2">
        <f t="shared" si="27"/>
        <v>0</v>
      </c>
      <c r="AH101" s="2">
        <f t="shared" si="28"/>
        <v>0</v>
      </c>
      <c r="AI101" s="2">
        <f t="shared" si="29"/>
        <v>0</v>
      </c>
      <c r="AJ101" s="2">
        <f t="shared" si="30"/>
        <v>0</v>
      </c>
      <c r="AK101" s="2">
        <f t="shared" si="31"/>
        <v>0</v>
      </c>
      <c r="AL101" s="2">
        <f t="shared" si="32"/>
        <v>0</v>
      </c>
      <c r="AM101" s="2">
        <f t="shared" si="33"/>
        <v>0</v>
      </c>
      <c r="AN101" s="2">
        <f t="shared" si="34"/>
        <v>0</v>
      </c>
      <c r="AO101" s="2">
        <f t="shared" si="35"/>
        <v>0</v>
      </c>
      <c r="AP101" s="2">
        <f t="shared" si="36"/>
        <v>0</v>
      </c>
      <c r="AQ101" s="2">
        <f t="shared" si="37"/>
        <v>0</v>
      </c>
      <c r="AR101" s="2">
        <f t="shared" si="38"/>
        <v>0</v>
      </c>
      <c r="AS101" s="2">
        <f t="shared" si="39"/>
        <v>0</v>
      </c>
      <c r="AT101" s="2">
        <f t="shared" si="40"/>
        <v>0</v>
      </c>
      <c r="AU101" s="2">
        <f t="shared" si="41"/>
        <v>0</v>
      </c>
      <c r="AV101" s="2">
        <f t="shared" si="42"/>
        <v>0</v>
      </c>
      <c r="AW101" s="2">
        <f t="shared" si="43"/>
        <v>0</v>
      </c>
      <c r="AX101" s="2">
        <f t="shared" si="44"/>
        <v>0</v>
      </c>
      <c r="AY101" s="2">
        <f t="shared" si="45"/>
        <v>0</v>
      </c>
      <c r="AZ101" s="2">
        <f t="shared" si="46"/>
        <v>0</v>
      </c>
      <c r="BA101" s="2">
        <f t="shared" si="47"/>
        <v>0</v>
      </c>
      <c r="BB101" s="2">
        <f t="shared" si="48"/>
        <v>0</v>
      </c>
      <c r="BC101" s="2">
        <f t="shared" si="49"/>
        <v>0</v>
      </c>
      <c r="BD101" s="2">
        <f t="shared" si="50"/>
        <v>0</v>
      </c>
      <c r="BE101" s="2">
        <f t="shared" si="51"/>
        <v>0</v>
      </c>
      <c r="BF101" s="2">
        <f t="shared" si="52"/>
        <v>0</v>
      </c>
      <c r="BG101" s="2">
        <f t="shared" si="53"/>
        <v>0</v>
      </c>
      <c r="BH101" s="2">
        <f t="shared" si="54"/>
        <v>0</v>
      </c>
      <c r="BI101" s="2">
        <f t="shared" si="55"/>
        <v>0</v>
      </c>
      <c r="BJ101" s="2">
        <f t="shared" si="56"/>
        <v>0</v>
      </c>
      <c r="BK101" s="2">
        <f t="shared" si="57"/>
        <v>0</v>
      </c>
      <c r="BL101" s="2">
        <f t="shared" si="58"/>
        <v>0</v>
      </c>
      <c r="BM101" s="2">
        <f t="shared" si="59"/>
        <v>0</v>
      </c>
      <c r="BN101" s="2">
        <f t="shared" si="60"/>
        <v>0</v>
      </c>
      <c r="BO101" s="2">
        <f t="shared" si="61"/>
        <v>0</v>
      </c>
      <c r="BP101" s="2">
        <f t="shared" si="62"/>
        <v>0</v>
      </c>
      <c r="BQ101" s="2">
        <f t="shared" si="63"/>
        <v>0</v>
      </c>
      <c r="BR101" s="2">
        <f t="shared" si="64"/>
        <v>0</v>
      </c>
      <c r="BS101" s="2">
        <f t="shared" si="65"/>
        <v>0</v>
      </c>
      <c r="BT101" s="2">
        <f t="shared" si="66"/>
        <v>0</v>
      </c>
      <c r="BU101" s="2">
        <f t="shared" si="67"/>
        <v>0</v>
      </c>
      <c r="BV101" s="2">
        <f t="shared" si="68"/>
        <v>0</v>
      </c>
      <c r="BW101" s="2">
        <f t="shared" si="69"/>
        <v>0</v>
      </c>
      <c r="BX101" s="2">
        <f t="shared" si="70"/>
        <v>0</v>
      </c>
      <c r="BY101" s="2">
        <f t="shared" si="71"/>
        <v>0</v>
      </c>
      <c r="BZ101" s="2">
        <f t="shared" si="72"/>
        <v>0</v>
      </c>
      <c r="CA101" s="2">
        <f t="shared" si="73"/>
        <v>0</v>
      </c>
      <c r="CB101" s="2">
        <f t="shared" si="74"/>
        <v>0</v>
      </c>
      <c r="CC101" s="2">
        <f t="shared" si="75"/>
        <v>0</v>
      </c>
      <c r="CD101" s="2">
        <f t="shared" si="76"/>
        <v>0</v>
      </c>
      <c r="CE101" s="2">
        <f t="shared" si="77"/>
        <v>0</v>
      </c>
      <c r="CF101" s="2">
        <f t="shared" si="78"/>
        <v>0</v>
      </c>
      <c r="CG101" s="2">
        <f t="shared" si="79"/>
        <v>0</v>
      </c>
      <c r="CH101" s="2">
        <f t="shared" si="80"/>
        <v>0</v>
      </c>
      <c r="CI101" s="2">
        <f t="shared" si="81"/>
        <v>0</v>
      </c>
      <c r="CJ101" s="2">
        <f t="shared" si="82"/>
        <v>0</v>
      </c>
      <c r="CK101" s="2">
        <f t="shared" si="83"/>
        <v>0</v>
      </c>
      <c r="CL101" s="2">
        <f t="shared" si="84"/>
        <v>0</v>
      </c>
      <c r="CM101" s="2">
        <f t="shared" si="85"/>
        <v>0</v>
      </c>
      <c r="CN101" s="2">
        <f t="shared" si="86"/>
        <v>0</v>
      </c>
      <c r="CO101" s="2">
        <f t="shared" si="87"/>
        <v>0</v>
      </c>
      <c r="CP101" s="2">
        <f t="shared" si="88"/>
        <v>0</v>
      </c>
      <c r="CQ101" s="2">
        <f t="shared" si="89"/>
        <v>0</v>
      </c>
      <c r="CR101" s="2">
        <f t="shared" si="90"/>
        <v>0</v>
      </c>
      <c r="CS101" s="2">
        <f t="shared" si="91"/>
        <v>0</v>
      </c>
      <c r="CT101" s="2">
        <f t="shared" si="92"/>
        <v>0</v>
      </c>
      <c r="CU101" s="2">
        <f t="shared" si="93"/>
        <v>0</v>
      </c>
      <c r="CV101" s="2">
        <f t="shared" si="94"/>
        <v>0</v>
      </c>
      <c r="CW101" s="2">
        <f t="shared" si="95"/>
        <v>0</v>
      </c>
      <c r="CX101" s="2">
        <f t="shared" si="96"/>
        <v>0</v>
      </c>
      <c r="CY101" s="2">
        <f t="shared" si="97"/>
        <v>0</v>
      </c>
      <c r="CZ101" s="2">
        <f t="shared" si="98"/>
        <v>0</v>
      </c>
      <c r="DA101" s="2">
        <f t="shared" si="99"/>
        <v>0</v>
      </c>
      <c r="DB101" s="2">
        <f t="shared" si="100"/>
        <v>0</v>
      </c>
      <c r="DC101" s="2">
        <f t="shared" si="101"/>
        <v>0</v>
      </c>
      <c r="DD101" s="2">
        <f t="shared" si="102"/>
        <v>0</v>
      </c>
      <c r="DE101" s="2">
        <f t="shared" si="103"/>
        <v>0</v>
      </c>
      <c r="DF101" s="2">
        <f t="shared" si="104"/>
        <v>0</v>
      </c>
      <c r="DG101" s="2">
        <f t="shared" si="105"/>
        <v>0</v>
      </c>
      <c r="DH101" s="2">
        <f t="shared" si="106"/>
        <v>0</v>
      </c>
      <c r="DI101" s="2">
        <f t="shared" si="107"/>
        <v>0</v>
      </c>
      <c r="DJ101" s="2">
        <f t="shared" si="108"/>
        <v>0</v>
      </c>
    </row>
    <row r="102" ht="21" customHeight="1" spans="1:114">
      <c r="A102" s="585" t="str">
        <f>'DATA SHEET'!C97</f>
        <v/>
      </c>
      <c r="B102" s="586">
        <f>'DATA SHEET'!D97</f>
        <v>0</v>
      </c>
      <c r="C102" s="586">
        <f>'DATA SHEET'!E97</f>
        <v>0</v>
      </c>
      <c r="D102" s="586">
        <f>'DATA SHEET'!F97</f>
        <v>0</v>
      </c>
      <c r="E102" s="586">
        <f>'DATA SHEET'!G97</f>
        <v>0</v>
      </c>
      <c r="F102" s="583"/>
      <c r="G102" s="587" t="e">
        <f t="shared" si="109"/>
        <v>#DIV/0!</v>
      </c>
      <c r="H102" s="588" t="e">
        <f t="shared" si="110"/>
        <v>#DIV/0!</v>
      </c>
      <c r="I102" s="593" t="e">
        <f t="shared" si="111"/>
        <v>#DIV/0!</v>
      </c>
      <c r="J102" s="594" t="e">
        <f t="shared" si="112"/>
        <v>#DIV/0!</v>
      </c>
      <c r="M102" s="2">
        <f t="shared" si="7"/>
        <v>0</v>
      </c>
      <c r="N102" s="2">
        <f t="shared" si="8"/>
        <v>0</v>
      </c>
      <c r="O102" s="2">
        <f t="shared" si="9"/>
        <v>0</v>
      </c>
      <c r="P102" s="2">
        <f t="shared" si="10"/>
        <v>0</v>
      </c>
      <c r="Q102" s="2">
        <f t="shared" si="11"/>
        <v>0</v>
      </c>
      <c r="R102" s="2">
        <f t="shared" si="12"/>
        <v>0</v>
      </c>
      <c r="S102" s="2">
        <f t="shared" si="13"/>
        <v>0</v>
      </c>
      <c r="T102" s="2">
        <f t="shared" si="14"/>
        <v>0</v>
      </c>
      <c r="U102" s="2">
        <f t="shared" si="15"/>
        <v>0</v>
      </c>
      <c r="V102" s="2">
        <f t="shared" si="16"/>
        <v>0</v>
      </c>
      <c r="W102" s="2">
        <f t="shared" si="17"/>
        <v>0</v>
      </c>
      <c r="X102" s="2">
        <f t="shared" si="18"/>
        <v>0</v>
      </c>
      <c r="Y102" s="2">
        <f t="shared" si="19"/>
        <v>0</v>
      </c>
      <c r="Z102" s="2">
        <f t="shared" si="20"/>
        <v>0</v>
      </c>
      <c r="AA102" s="2">
        <f t="shared" si="21"/>
        <v>0</v>
      </c>
      <c r="AB102" s="2">
        <f t="shared" si="22"/>
        <v>0</v>
      </c>
      <c r="AC102" s="2">
        <f t="shared" si="23"/>
        <v>0</v>
      </c>
      <c r="AD102" s="2">
        <f t="shared" si="24"/>
        <v>0</v>
      </c>
      <c r="AE102" s="2">
        <f t="shared" si="25"/>
        <v>0</v>
      </c>
      <c r="AF102" s="2">
        <f t="shared" si="26"/>
        <v>0</v>
      </c>
      <c r="AG102" s="2">
        <f t="shared" si="27"/>
        <v>0</v>
      </c>
      <c r="AH102" s="2">
        <f t="shared" si="28"/>
        <v>0</v>
      </c>
      <c r="AI102" s="2">
        <f t="shared" si="29"/>
        <v>0</v>
      </c>
      <c r="AJ102" s="2">
        <f t="shared" si="30"/>
        <v>0</v>
      </c>
      <c r="AK102" s="2">
        <f t="shared" si="31"/>
        <v>0</v>
      </c>
      <c r="AL102" s="2">
        <f t="shared" si="32"/>
        <v>0</v>
      </c>
      <c r="AM102" s="2">
        <f t="shared" si="33"/>
        <v>0</v>
      </c>
      <c r="AN102" s="2">
        <f t="shared" si="34"/>
        <v>0</v>
      </c>
      <c r="AO102" s="2">
        <f t="shared" si="35"/>
        <v>0</v>
      </c>
      <c r="AP102" s="2">
        <f t="shared" si="36"/>
        <v>0</v>
      </c>
      <c r="AQ102" s="2">
        <f t="shared" si="37"/>
        <v>0</v>
      </c>
      <c r="AR102" s="2">
        <f t="shared" si="38"/>
        <v>0</v>
      </c>
      <c r="AS102" s="2">
        <f t="shared" si="39"/>
        <v>0</v>
      </c>
      <c r="AT102" s="2">
        <f t="shared" si="40"/>
        <v>0</v>
      </c>
      <c r="AU102" s="2">
        <f t="shared" si="41"/>
        <v>0</v>
      </c>
      <c r="AV102" s="2">
        <f t="shared" si="42"/>
        <v>0</v>
      </c>
      <c r="AW102" s="2">
        <f t="shared" si="43"/>
        <v>0</v>
      </c>
      <c r="AX102" s="2">
        <f t="shared" si="44"/>
        <v>0</v>
      </c>
      <c r="AY102" s="2">
        <f t="shared" si="45"/>
        <v>0</v>
      </c>
      <c r="AZ102" s="2">
        <f t="shared" si="46"/>
        <v>0</v>
      </c>
      <c r="BA102" s="2">
        <f t="shared" si="47"/>
        <v>0</v>
      </c>
      <c r="BB102" s="2">
        <f t="shared" si="48"/>
        <v>0</v>
      </c>
      <c r="BC102" s="2">
        <f t="shared" si="49"/>
        <v>0</v>
      </c>
      <c r="BD102" s="2">
        <f t="shared" si="50"/>
        <v>0</v>
      </c>
      <c r="BE102" s="2">
        <f t="shared" si="51"/>
        <v>0</v>
      </c>
      <c r="BF102" s="2">
        <f t="shared" si="52"/>
        <v>0</v>
      </c>
      <c r="BG102" s="2">
        <f t="shared" si="53"/>
        <v>0</v>
      </c>
      <c r="BH102" s="2">
        <f t="shared" si="54"/>
        <v>0</v>
      </c>
      <c r="BI102" s="2">
        <f t="shared" si="55"/>
        <v>0</v>
      </c>
      <c r="BJ102" s="2">
        <f t="shared" si="56"/>
        <v>0</v>
      </c>
      <c r="BK102" s="2">
        <f t="shared" si="57"/>
        <v>0</v>
      </c>
      <c r="BL102" s="2">
        <f t="shared" si="58"/>
        <v>0</v>
      </c>
      <c r="BM102" s="2">
        <f t="shared" si="59"/>
        <v>0</v>
      </c>
      <c r="BN102" s="2">
        <f t="shared" si="60"/>
        <v>0</v>
      </c>
      <c r="BO102" s="2">
        <f t="shared" si="61"/>
        <v>0</v>
      </c>
      <c r="BP102" s="2">
        <f t="shared" si="62"/>
        <v>0</v>
      </c>
      <c r="BQ102" s="2">
        <f t="shared" si="63"/>
        <v>0</v>
      </c>
      <c r="BR102" s="2">
        <f t="shared" si="64"/>
        <v>0</v>
      </c>
      <c r="BS102" s="2">
        <f t="shared" si="65"/>
        <v>0</v>
      </c>
      <c r="BT102" s="2">
        <f t="shared" si="66"/>
        <v>0</v>
      </c>
      <c r="BU102" s="2">
        <f t="shared" si="67"/>
        <v>0</v>
      </c>
      <c r="BV102" s="2">
        <f t="shared" si="68"/>
        <v>0</v>
      </c>
      <c r="BW102" s="2">
        <f t="shared" si="69"/>
        <v>0</v>
      </c>
      <c r="BX102" s="2">
        <f t="shared" si="70"/>
        <v>0</v>
      </c>
      <c r="BY102" s="2">
        <f t="shared" si="71"/>
        <v>0</v>
      </c>
      <c r="BZ102" s="2">
        <f t="shared" si="72"/>
        <v>0</v>
      </c>
      <c r="CA102" s="2">
        <f t="shared" si="73"/>
        <v>0</v>
      </c>
      <c r="CB102" s="2">
        <f t="shared" si="74"/>
        <v>0</v>
      </c>
      <c r="CC102" s="2">
        <f t="shared" si="75"/>
        <v>0</v>
      </c>
      <c r="CD102" s="2">
        <f t="shared" si="76"/>
        <v>0</v>
      </c>
      <c r="CE102" s="2">
        <f t="shared" si="77"/>
        <v>0</v>
      </c>
      <c r="CF102" s="2">
        <f t="shared" si="78"/>
        <v>0</v>
      </c>
      <c r="CG102" s="2">
        <f t="shared" si="79"/>
        <v>0</v>
      </c>
      <c r="CH102" s="2">
        <f t="shared" si="80"/>
        <v>0</v>
      </c>
      <c r="CI102" s="2">
        <f t="shared" si="81"/>
        <v>0</v>
      </c>
      <c r="CJ102" s="2">
        <f t="shared" si="82"/>
        <v>0</v>
      </c>
      <c r="CK102" s="2">
        <f t="shared" si="83"/>
        <v>0</v>
      </c>
      <c r="CL102" s="2">
        <f t="shared" si="84"/>
        <v>0</v>
      </c>
      <c r="CM102" s="2">
        <f t="shared" si="85"/>
        <v>0</v>
      </c>
      <c r="CN102" s="2">
        <f t="shared" si="86"/>
        <v>0</v>
      </c>
      <c r="CO102" s="2">
        <f t="shared" si="87"/>
        <v>0</v>
      </c>
      <c r="CP102" s="2">
        <f t="shared" si="88"/>
        <v>0</v>
      </c>
      <c r="CQ102" s="2">
        <f t="shared" si="89"/>
        <v>0</v>
      </c>
      <c r="CR102" s="2">
        <f t="shared" si="90"/>
        <v>0</v>
      </c>
      <c r="CS102" s="2">
        <f t="shared" si="91"/>
        <v>0</v>
      </c>
      <c r="CT102" s="2">
        <f t="shared" si="92"/>
        <v>0</v>
      </c>
      <c r="CU102" s="2">
        <f t="shared" si="93"/>
        <v>0</v>
      </c>
      <c r="CV102" s="2">
        <f t="shared" si="94"/>
        <v>0</v>
      </c>
      <c r="CW102" s="2">
        <f t="shared" si="95"/>
        <v>0</v>
      </c>
      <c r="CX102" s="2">
        <f t="shared" si="96"/>
        <v>0</v>
      </c>
      <c r="CY102" s="2">
        <f t="shared" si="97"/>
        <v>0</v>
      </c>
      <c r="CZ102" s="2">
        <f t="shared" si="98"/>
        <v>0</v>
      </c>
      <c r="DA102" s="2">
        <f t="shared" si="99"/>
        <v>0</v>
      </c>
      <c r="DB102" s="2">
        <f t="shared" si="100"/>
        <v>0</v>
      </c>
      <c r="DC102" s="2">
        <f t="shared" si="101"/>
        <v>0</v>
      </c>
      <c r="DD102" s="2">
        <f t="shared" si="102"/>
        <v>0</v>
      </c>
      <c r="DE102" s="2">
        <f t="shared" si="103"/>
        <v>0</v>
      </c>
      <c r="DF102" s="2">
        <f t="shared" si="104"/>
        <v>0</v>
      </c>
      <c r="DG102" s="2">
        <f t="shared" si="105"/>
        <v>0</v>
      </c>
      <c r="DH102" s="2">
        <f t="shared" si="106"/>
        <v>0</v>
      </c>
      <c r="DI102" s="2">
        <f t="shared" si="107"/>
        <v>0</v>
      </c>
      <c r="DJ102" s="2">
        <f t="shared" si="108"/>
        <v>0</v>
      </c>
    </row>
    <row r="103" ht="21" customHeight="1" spans="1:114">
      <c r="A103" s="585" t="str">
        <f>'DATA SHEET'!C98</f>
        <v/>
      </c>
      <c r="B103" s="586">
        <f>'DATA SHEET'!D98</f>
        <v>0</v>
      </c>
      <c r="C103" s="586">
        <f>'DATA SHEET'!E98</f>
        <v>0</v>
      </c>
      <c r="D103" s="586">
        <f>'DATA SHEET'!F98</f>
        <v>0</v>
      </c>
      <c r="E103" s="586">
        <f>'DATA SHEET'!G98</f>
        <v>0</v>
      </c>
      <c r="F103" s="583"/>
      <c r="G103" s="587" t="e">
        <f t="shared" si="109"/>
        <v>#DIV/0!</v>
      </c>
      <c r="H103" s="588" t="e">
        <f t="shared" si="110"/>
        <v>#DIV/0!</v>
      </c>
      <c r="I103" s="593" t="e">
        <f t="shared" si="111"/>
        <v>#DIV/0!</v>
      </c>
      <c r="J103" s="594" t="e">
        <f t="shared" si="112"/>
        <v>#DIV/0!</v>
      </c>
      <c r="M103" s="2">
        <f t="shared" si="7"/>
        <v>0</v>
      </c>
      <c r="N103" s="2">
        <f t="shared" si="8"/>
        <v>0</v>
      </c>
      <c r="O103" s="2">
        <f t="shared" si="9"/>
        <v>0</v>
      </c>
      <c r="P103" s="2">
        <f t="shared" si="10"/>
        <v>0</v>
      </c>
      <c r="Q103" s="2">
        <f t="shared" si="11"/>
        <v>0</v>
      </c>
      <c r="R103" s="2">
        <f t="shared" si="12"/>
        <v>0</v>
      </c>
      <c r="S103" s="2">
        <f t="shared" si="13"/>
        <v>0</v>
      </c>
      <c r="T103" s="2">
        <f t="shared" si="14"/>
        <v>0</v>
      </c>
      <c r="U103" s="2">
        <f t="shared" si="15"/>
        <v>0</v>
      </c>
      <c r="V103" s="2">
        <f t="shared" si="16"/>
        <v>0</v>
      </c>
      <c r="W103" s="2">
        <f t="shared" si="17"/>
        <v>0</v>
      </c>
      <c r="X103" s="2">
        <f t="shared" si="18"/>
        <v>0</v>
      </c>
      <c r="Y103" s="2">
        <f t="shared" si="19"/>
        <v>0</v>
      </c>
      <c r="Z103" s="2">
        <f t="shared" si="20"/>
        <v>0</v>
      </c>
      <c r="AA103" s="2">
        <f t="shared" si="21"/>
        <v>0</v>
      </c>
      <c r="AB103" s="2">
        <f t="shared" si="22"/>
        <v>0</v>
      </c>
      <c r="AC103" s="2">
        <f t="shared" si="23"/>
        <v>0</v>
      </c>
      <c r="AD103" s="2">
        <f t="shared" si="24"/>
        <v>0</v>
      </c>
      <c r="AE103" s="2">
        <f t="shared" si="25"/>
        <v>0</v>
      </c>
      <c r="AF103" s="2">
        <f t="shared" si="26"/>
        <v>0</v>
      </c>
      <c r="AG103" s="2">
        <f t="shared" si="27"/>
        <v>0</v>
      </c>
      <c r="AH103" s="2">
        <f t="shared" si="28"/>
        <v>0</v>
      </c>
      <c r="AI103" s="2">
        <f t="shared" si="29"/>
        <v>0</v>
      </c>
      <c r="AJ103" s="2">
        <f t="shared" si="30"/>
        <v>0</v>
      </c>
      <c r="AK103" s="2">
        <f t="shared" si="31"/>
        <v>0</v>
      </c>
      <c r="AL103" s="2">
        <f t="shared" si="32"/>
        <v>0</v>
      </c>
      <c r="AM103" s="2">
        <f t="shared" si="33"/>
        <v>0</v>
      </c>
      <c r="AN103" s="2">
        <f t="shared" si="34"/>
        <v>0</v>
      </c>
      <c r="AO103" s="2">
        <f t="shared" si="35"/>
        <v>0</v>
      </c>
      <c r="AP103" s="2">
        <f t="shared" si="36"/>
        <v>0</v>
      </c>
      <c r="AQ103" s="2">
        <f t="shared" si="37"/>
        <v>0</v>
      </c>
      <c r="AR103" s="2">
        <f t="shared" si="38"/>
        <v>0</v>
      </c>
      <c r="AS103" s="2">
        <f t="shared" si="39"/>
        <v>0</v>
      </c>
      <c r="AT103" s="2">
        <f t="shared" si="40"/>
        <v>0</v>
      </c>
      <c r="AU103" s="2">
        <f t="shared" si="41"/>
        <v>0</v>
      </c>
      <c r="AV103" s="2">
        <f t="shared" si="42"/>
        <v>0</v>
      </c>
      <c r="AW103" s="2">
        <f t="shared" si="43"/>
        <v>0</v>
      </c>
      <c r="AX103" s="2">
        <f t="shared" si="44"/>
        <v>0</v>
      </c>
      <c r="AY103" s="2">
        <f t="shared" si="45"/>
        <v>0</v>
      </c>
      <c r="AZ103" s="2">
        <f t="shared" si="46"/>
        <v>0</v>
      </c>
      <c r="BA103" s="2">
        <f t="shared" si="47"/>
        <v>0</v>
      </c>
      <c r="BB103" s="2">
        <f t="shared" si="48"/>
        <v>0</v>
      </c>
      <c r="BC103" s="2">
        <f t="shared" si="49"/>
        <v>0</v>
      </c>
      <c r="BD103" s="2">
        <f t="shared" si="50"/>
        <v>0</v>
      </c>
      <c r="BE103" s="2">
        <f t="shared" si="51"/>
        <v>0</v>
      </c>
      <c r="BF103" s="2">
        <f t="shared" si="52"/>
        <v>0</v>
      </c>
      <c r="BG103" s="2">
        <f t="shared" si="53"/>
        <v>0</v>
      </c>
      <c r="BH103" s="2">
        <f t="shared" si="54"/>
        <v>0</v>
      </c>
      <c r="BI103" s="2">
        <f t="shared" si="55"/>
        <v>0</v>
      </c>
      <c r="BJ103" s="2">
        <f t="shared" si="56"/>
        <v>0</v>
      </c>
      <c r="BK103" s="2">
        <f t="shared" si="57"/>
        <v>0</v>
      </c>
      <c r="BL103" s="2">
        <f t="shared" si="58"/>
        <v>0</v>
      </c>
      <c r="BM103" s="2">
        <f t="shared" si="59"/>
        <v>0</v>
      </c>
      <c r="BN103" s="2">
        <f t="shared" si="60"/>
        <v>0</v>
      </c>
      <c r="BO103" s="2">
        <f t="shared" si="61"/>
        <v>0</v>
      </c>
      <c r="BP103" s="2">
        <f t="shared" si="62"/>
        <v>0</v>
      </c>
      <c r="BQ103" s="2">
        <f t="shared" si="63"/>
        <v>0</v>
      </c>
      <c r="BR103" s="2">
        <f t="shared" si="64"/>
        <v>0</v>
      </c>
      <c r="BS103" s="2">
        <f t="shared" si="65"/>
        <v>0</v>
      </c>
      <c r="BT103" s="2">
        <f t="shared" si="66"/>
        <v>0</v>
      </c>
      <c r="BU103" s="2">
        <f t="shared" si="67"/>
        <v>0</v>
      </c>
      <c r="BV103" s="2">
        <f t="shared" si="68"/>
        <v>0</v>
      </c>
      <c r="BW103" s="2">
        <f t="shared" si="69"/>
        <v>0</v>
      </c>
      <c r="BX103" s="2">
        <f t="shared" si="70"/>
        <v>0</v>
      </c>
      <c r="BY103" s="2">
        <f t="shared" si="71"/>
        <v>0</v>
      </c>
      <c r="BZ103" s="2">
        <f t="shared" si="72"/>
        <v>0</v>
      </c>
      <c r="CA103" s="2">
        <f t="shared" si="73"/>
        <v>0</v>
      </c>
      <c r="CB103" s="2">
        <f t="shared" si="74"/>
        <v>0</v>
      </c>
      <c r="CC103" s="2">
        <f t="shared" si="75"/>
        <v>0</v>
      </c>
      <c r="CD103" s="2">
        <f t="shared" si="76"/>
        <v>0</v>
      </c>
      <c r="CE103" s="2">
        <f t="shared" si="77"/>
        <v>0</v>
      </c>
      <c r="CF103" s="2">
        <f t="shared" si="78"/>
        <v>0</v>
      </c>
      <c r="CG103" s="2">
        <f t="shared" si="79"/>
        <v>0</v>
      </c>
      <c r="CH103" s="2">
        <f t="shared" si="80"/>
        <v>0</v>
      </c>
      <c r="CI103" s="2">
        <f t="shared" si="81"/>
        <v>0</v>
      </c>
      <c r="CJ103" s="2">
        <f t="shared" si="82"/>
        <v>0</v>
      </c>
      <c r="CK103" s="2">
        <f t="shared" si="83"/>
        <v>0</v>
      </c>
      <c r="CL103" s="2">
        <f t="shared" si="84"/>
        <v>0</v>
      </c>
      <c r="CM103" s="2">
        <f t="shared" si="85"/>
        <v>0</v>
      </c>
      <c r="CN103" s="2">
        <f t="shared" si="86"/>
        <v>0</v>
      </c>
      <c r="CO103" s="2">
        <f t="shared" si="87"/>
        <v>0</v>
      </c>
      <c r="CP103" s="2">
        <f t="shared" si="88"/>
        <v>0</v>
      </c>
      <c r="CQ103" s="2">
        <f t="shared" si="89"/>
        <v>0</v>
      </c>
      <c r="CR103" s="2">
        <f t="shared" si="90"/>
        <v>0</v>
      </c>
      <c r="CS103" s="2">
        <f t="shared" si="91"/>
        <v>0</v>
      </c>
      <c r="CT103" s="2">
        <f t="shared" si="92"/>
        <v>0</v>
      </c>
      <c r="CU103" s="2">
        <f t="shared" si="93"/>
        <v>0</v>
      </c>
      <c r="CV103" s="2">
        <f t="shared" si="94"/>
        <v>0</v>
      </c>
      <c r="CW103" s="2">
        <f t="shared" si="95"/>
        <v>0</v>
      </c>
      <c r="CX103" s="2">
        <f t="shared" si="96"/>
        <v>0</v>
      </c>
      <c r="CY103" s="2">
        <f t="shared" si="97"/>
        <v>0</v>
      </c>
      <c r="CZ103" s="2">
        <f t="shared" si="98"/>
        <v>0</v>
      </c>
      <c r="DA103" s="2">
        <f t="shared" si="99"/>
        <v>0</v>
      </c>
      <c r="DB103" s="2">
        <f t="shared" si="100"/>
        <v>0</v>
      </c>
      <c r="DC103" s="2">
        <f t="shared" si="101"/>
        <v>0</v>
      </c>
      <c r="DD103" s="2">
        <f t="shared" si="102"/>
        <v>0</v>
      </c>
      <c r="DE103" s="2">
        <f t="shared" si="103"/>
        <v>0</v>
      </c>
      <c r="DF103" s="2">
        <f t="shared" si="104"/>
        <v>0</v>
      </c>
      <c r="DG103" s="2">
        <f t="shared" si="105"/>
        <v>0</v>
      </c>
      <c r="DH103" s="2">
        <f t="shared" si="106"/>
        <v>0</v>
      </c>
      <c r="DI103" s="2">
        <f t="shared" si="107"/>
        <v>0</v>
      </c>
      <c r="DJ103" s="2">
        <f t="shared" si="108"/>
        <v>0</v>
      </c>
    </row>
    <row r="104" ht="21" customHeight="1" spans="1:114">
      <c r="A104" s="585" t="str">
        <f>'DATA SHEET'!C99</f>
        <v/>
      </c>
      <c r="B104" s="586">
        <f>'DATA SHEET'!D99</f>
        <v>0</v>
      </c>
      <c r="C104" s="586">
        <f>'DATA SHEET'!E99</f>
        <v>0</v>
      </c>
      <c r="D104" s="586">
        <f>'DATA SHEET'!F99</f>
        <v>0</v>
      </c>
      <c r="E104" s="586">
        <f>'DATA SHEET'!G99</f>
        <v>0</v>
      </c>
      <c r="F104" s="583"/>
      <c r="G104" s="587" t="e">
        <f t="shared" si="109"/>
        <v>#DIV/0!</v>
      </c>
      <c r="H104" s="588" t="e">
        <f t="shared" si="110"/>
        <v>#DIV/0!</v>
      </c>
      <c r="I104" s="593" t="e">
        <f t="shared" si="111"/>
        <v>#DIV/0!</v>
      </c>
      <c r="J104" s="594" t="e">
        <f t="shared" si="112"/>
        <v>#DIV/0!</v>
      </c>
      <c r="M104" s="2">
        <f t="shared" si="7"/>
        <v>0</v>
      </c>
      <c r="N104" s="2">
        <f t="shared" si="8"/>
        <v>0</v>
      </c>
      <c r="O104" s="2">
        <f t="shared" si="9"/>
        <v>0</v>
      </c>
      <c r="P104" s="2">
        <f t="shared" si="10"/>
        <v>0</v>
      </c>
      <c r="Q104" s="2">
        <f t="shared" si="11"/>
        <v>0</v>
      </c>
      <c r="R104" s="2">
        <f t="shared" si="12"/>
        <v>0</v>
      </c>
      <c r="S104" s="2">
        <f t="shared" si="13"/>
        <v>0</v>
      </c>
      <c r="T104" s="2">
        <f t="shared" si="14"/>
        <v>0</v>
      </c>
      <c r="U104" s="2">
        <f t="shared" si="15"/>
        <v>0</v>
      </c>
      <c r="V104" s="2">
        <f t="shared" si="16"/>
        <v>0</v>
      </c>
      <c r="W104" s="2">
        <f t="shared" si="17"/>
        <v>0</v>
      </c>
      <c r="X104" s="2">
        <f t="shared" si="18"/>
        <v>0</v>
      </c>
      <c r="Y104" s="2">
        <f t="shared" si="19"/>
        <v>0</v>
      </c>
      <c r="Z104" s="2">
        <f t="shared" si="20"/>
        <v>0</v>
      </c>
      <c r="AA104" s="2">
        <f t="shared" si="21"/>
        <v>0</v>
      </c>
      <c r="AB104" s="2">
        <f t="shared" si="22"/>
        <v>0</v>
      </c>
      <c r="AC104" s="2">
        <f t="shared" si="23"/>
        <v>0</v>
      </c>
      <c r="AD104" s="2">
        <f t="shared" si="24"/>
        <v>0</v>
      </c>
      <c r="AE104" s="2">
        <f t="shared" si="25"/>
        <v>0</v>
      </c>
      <c r="AF104" s="2">
        <f t="shared" si="26"/>
        <v>0</v>
      </c>
      <c r="AG104" s="2">
        <f t="shared" si="27"/>
        <v>0</v>
      </c>
      <c r="AH104" s="2">
        <f t="shared" si="28"/>
        <v>0</v>
      </c>
      <c r="AI104" s="2">
        <f t="shared" si="29"/>
        <v>0</v>
      </c>
      <c r="AJ104" s="2">
        <f t="shared" si="30"/>
        <v>0</v>
      </c>
      <c r="AK104" s="2">
        <f t="shared" si="31"/>
        <v>0</v>
      </c>
      <c r="AL104" s="2">
        <f t="shared" si="32"/>
        <v>0</v>
      </c>
      <c r="AM104" s="2">
        <f t="shared" si="33"/>
        <v>0</v>
      </c>
      <c r="AN104" s="2">
        <f t="shared" si="34"/>
        <v>0</v>
      </c>
      <c r="AO104" s="2">
        <f t="shared" si="35"/>
        <v>0</v>
      </c>
      <c r="AP104" s="2">
        <f t="shared" si="36"/>
        <v>0</v>
      </c>
      <c r="AQ104" s="2">
        <f t="shared" si="37"/>
        <v>0</v>
      </c>
      <c r="AR104" s="2">
        <f t="shared" si="38"/>
        <v>0</v>
      </c>
      <c r="AS104" s="2">
        <f t="shared" si="39"/>
        <v>0</v>
      </c>
      <c r="AT104" s="2">
        <f t="shared" si="40"/>
        <v>0</v>
      </c>
      <c r="AU104" s="2">
        <f t="shared" si="41"/>
        <v>0</v>
      </c>
      <c r="AV104" s="2">
        <f t="shared" si="42"/>
        <v>0</v>
      </c>
      <c r="AW104" s="2">
        <f t="shared" si="43"/>
        <v>0</v>
      </c>
      <c r="AX104" s="2">
        <f t="shared" si="44"/>
        <v>0</v>
      </c>
      <c r="AY104" s="2">
        <f t="shared" si="45"/>
        <v>0</v>
      </c>
      <c r="AZ104" s="2">
        <f t="shared" si="46"/>
        <v>0</v>
      </c>
      <c r="BA104" s="2">
        <f t="shared" si="47"/>
        <v>0</v>
      </c>
      <c r="BB104" s="2">
        <f t="shared" si="48"/>
        <v>0</v>
      </c>
      <c r="BC104" s="2">
        <f t="shared" si="49"/>
        <v>0</v>
      </c>
      <c r="BD104" s="2">
        <f t="shared" si="50"/>
        <v>0</v>
      </c>
      <c r="BE104" s="2">
        <f t="shared" si="51"/>
        <v>0</v>
      </c>
      <c r="BF104" s="2">
        <f t="shared" si="52"/>
        <v>0</v>
      </c>
      <c r="BG104" s="2">
        <f t="shared" si="53"/>
        <v>0</v>
      </c>
      <c r="BH104" s="2">
        <f t="shared" si="54"/>
        <v>0</v>
      </c>
      <c r="BI104" s="2">
        <f t="shared" si="55"/>
        <v>0</v>
      </c>
      <c r="BJ104" s="2">
        <f t="shared" si="56"/>
        <v>0</v>
      </c>
      <c r="BK104" s="2">
        <f t="shared" si="57"/>
        <v>0</v>
      </c>
      <c r="BL104" s="2">
        <f t="shared" si="58"/>
        <v>0</v>
      </c>
      <c r="BM104" s="2">
        <f t="shared" si="59"/>
        <v>0</v>
      </c>
      <c r="BN104" s="2">
        <f t="shared" si="60"/>
        <v>0</v>
      </c>
      <c r="BO104" s="2">
        <f t="shared" si="61"/>
        <v>0</v>
      </c>
      <c r="BP104" s="2">
        <f t="shared" si="62"/>
        <v>0</v>
      </c>
      <c r="BQ104" s="2">
        <f t="shared" si="63"/>
        <v>0</v>
      </c>
      <c r="BR104" s="2">
        <f t="shared" si="64"/>
        <v>0</v>
      </c>
      <c r="BS104" s="2">
        <f t="shared" si="65"/>
        <v>0</v>
      </c>
      <c r="BT104" s="2">
        <f t="shared" si="66"/>
        <v>0</v>
      </c>
      <c r="BU104" s="2">
        <f t="shared" si="67"/>
        <v>0</v>
      </c>
      <c r="BV104" s="2">
        <f t="shared" si="68"/>
        <v>0</v>
      </c>
      <c r="BW104" s="2">
        <f t="shared" si="69"/>
        <v>0</v>
      </c>
      <c r="BX104" s="2">
        <f t="shared" si="70"/>
        <v>0</v>
      </c>
      <c r="BY104" s="2">
        <f t="shared" si="71"/>
        <v>0</v>
      </c>
      <c r="BZ104" s="2">
        <f t="shared" si="72"/>
        <v>0</v>
      </c>
      <c r="CA104" s="2">
        <f t="shared" si="73"/>
        <v>0</v>
      </c>
      <c r="CB104" s="2">
        <f t="shared" si="74"/>
        <v>0</v>
      </c>
      <c r="CC104" s="2">
        <f t="shared" si="75"/>
        <v>0</v>
      </c>
      <c r="CD104" s="2">
        <f t="shared" si="76"/>
        <v>0</v>
      </c>
      <c r="CE104" s="2">
        <f t="shared" si="77"/>
        <v>0</v>
      </c>
      <c r="CF104" s="2">
        <f t="shared" si="78"/>
        <v>0</v>
      </c>
      <c r="CG104" s="2">
        <f t="shared" si="79"/>
        <v>0</v>
      </c>
      <c r="CH104" s="2">
        <f t="shared" si="80"/>
        <v>0</v>
      </c>
      <c r="CI104" s="2">
        <f t="shared" si="81"/>
        <v>0</v>
      </c>
      <c r="CJ104" s="2">
        <f t="shared" si="82"/>
        <v>0</v>
      </c>
      <c r="CK104" s="2">
        <f t="shared" si="83"/>
        <v>0</v>
      </c>
      <c r="CL104" s="2">
        <f t="shared" si="84"/>
        <v>0</v>
      </c>
      <c r="CM104" s="2">
        <f t="shared" si="85"/>
        <v>0</v>
      </c>
      <c r="CN104" s="2">
        <f t="shared" si="86"/>
        <v>0</v>
      </c>
      <c r="CO104" s="2">
        <f t="shared" si="87"/>
        <v>0</v>
      </c>
      <c r="CP104" s="2">
        <f t="shared" si="88"/>
        <v>0</v>
      </c>
      <c r="CQ104" s="2">
        <f t="shared" si="89"/>
        <v>0</v>
      </c>
      <c r="CR104" s="2">
        <f t="shared" si="90"/>
        <v>0</v>
      </c>
      <c r="CS104" s="2">
        <f t="shared" si="91"/>
        <v>0</v>
      </c>
      <c r="CT104" s="2">
        <f t="shared" si="92"/>
        <v>0</v>
      </c>
      <c r="CU104" s="2">
        <f t="shared" si="93"/>
        <v>0</v>
      </c>
      <c r="CV104" s="2">
        <f t="shared" si="94"/>
        <v>0</v>
      </c>
      <c r="CW104" s="2">
        <f t="shared" si="95"/>
        <v>0</v>
      </c>
      <c r="CX104" s="2">
        <f t="shared" si="96"/>
        <v>0</v>
      </c>
      <c r="CY104" s="2">
        <f t="shared" si="97"/>
        <v>0</v>
      </c>
      <c r="CZ104" s="2">
        <f t="shared" si="98"/>
        <v>0</v>
      </c>
      <c r="DA104" s="2">
        <f t="shared" si="99"/>
        <v>0</v>
      </c>
      <c r="DB104" s="2">
        <f t="shared" si="100"/>
        <v>0</v>
      </c>
      <c r="DC104" s="2">
        <f t="shared" si="101"/>
        <v>0</v>
      </c>
      <c r="DD104" s="2">
        <f t="shared" si="102"/>
        <v>0</v>
      </c>
      <c r="DE104" s="2">
        <f t="shared" si="103"/>
        <v>0</v>
      </c>
      <c r="DF104" s="2">
        <f t="shared" si="104"/>
        <v>0</v>
      </c>
      <c r="DG104" s="2">
        <f t="shared" si="105"/>
        <v>0</v>
      </c>
      <c r="DH104" s="2">
        <f t="shared" si="106"/>
        <v>0</v>
      </c>
      <c r="DI104" s="2">
        <f t="shared" si="107"/>
        <v>0</v>
      </c>
      <c r="DJ104" s="2">
        <f t="shared" si="108"/>
        <v>0</v>
      </c>
    </row>
    <row r="105" ht="21" customHeight="1" spans="1:114">
      <c r="A105" s="585" t="str">
        <f>'DATA SHEET'!C100</f>
        <v/>
      </c>
      <c r="B105" s="586">
        <f>'DATA SHEET'!D100</f>
        <v>0</v>
      </c>
      <c r="C105" s="586">
        <f>'DATA SHEET'!E100</f>
        <v>0</v>
      </c>
      <c r="D105" s="586">
        <f>'DATA SHEET'!F100</f>
        <v>0</v>
      </c>
      <c r="E105" s="586">
        <f>'DATA SHEET'!G100</f>
        <v>0</v>
      </c>
      <c r="F105" s="583"/>
      <c r="G105" s="587" t="e">
        <f t="shared" si="109"/>
        <v>#DIV/0!</v>
      </c>
      <c r="H105" s="588" t="e">
        <f t="shared" si="110"/>
        <v>#DIV/0!</v>
      </c>
      <c r="I105" s="593" t="e">
        <f t="shared" si="111"/>
        <v>#DIV/0!</v>
      </c>
      <c r="J105" s="594" t="e">
        <f t="shared" si="112"/>
        <v>#DIV/0!</v>
      </c>
      <c r="M105" s="2">
        <f t="shared" si="7"/>
        <v>0</v>
      </c>
      <c r="N105" s="2">
        <f t="shared" si="8"/>
        <v>0</v>
      </c>
      <c r="O105" s="2">
        <f t="shared" si="9"/>
        <v>0</v>
      </c>
      <c r="P105" s="2">
        <f t="shared" si="10"/>
        <v>0</v>
      </c>
      <c r="Q105" s="2">
        <f t="shared" si="11"/>
        <v>0</v>
      </c>
      <c r="R105" s="2">
        <f t="shared" si="12"/>
        <v>0</v>
      </c>
      <c r="S105" s="2">
        <f t="shared" si="13"/>
        <v>0</v>
      </c>
      <c r="T105" s="2">
        <f t="shared" si="14"/>
        <v>0</v>
      </c>
      <c r="U105" s="2">
        <f t="shared" si="15"/>
        <v>0</v>
      </c>
      <c r="V105" s="2">
        <f t="shared" si="16"/>
        <v>0</v>
      </c>
      <c r="W105" s="2">
        <f t="shared" si="17"/>
        <v>0</v>
      </c>
      <c r="X105" s="2">
        <f t="shared" si="18"/>
        <v>0</v>
      </c>
      <c r="Y105" s="2">
        <f t="shared" si="19"/>
        <v>0</v>
      </c>
      <c r="Z105" s="2">
        <f t="shared" si="20"/>
        <v>0</v>
      </c>
      <c r="AA105" s="2">
        <f t="shared" si="21"/>
        <v>0</v>
      </c>
      <c r="AB105" s="2">
        <f t="shared" si="22"/>
        <v>0</v>
      </c>
      <c r="AC105" s="2">
        <f t="shared" si="23"/>
        <v>0</v>
      </c>
      <c r="AD105" s="2">
        <f t="shared" si="24"/>
        <v>0</v>
      </c>
      <c r="AE105" s="2">
        <f t="shared" si="25"/>
        <v>0</v>
      </c>
      <c r="AF105" s="2">
        <f t="shared" si="26"/>
        <v>0</v>
      </c>
      <c r="AG105" s="2">
        <f t="shared" si="27"/>
        <v>0</v>
      </c>
      <c r="AH105" s="2">
        <f t="shared" si="28"/>
        <v>0</v>
      </c>
      <c r="AI105" s="2">
        <f t="shared" si="29"/>
        <v>0</v>
      </c>
      <c r="AJ105" s="2">
        <f t="shared" si="30"/>
        <v>0</v>
      </c>
      <c r="AK105" s="2">
        <f t="shared" si="31"/>
        <v>0</v>
      </c>
      <c r="AL105" s="2">
        <f t="shared" si="32"/>
        <v>0</v>
      </c>
      <c r="AM105" s="2">
        <f t="shared" si="33"/>
        <v>0</v>
      </c>
      <c r="AN105" s="2">
        <f t="shared" si="34"/>
        <v>0</v>
      </c>
      <c r="AO105" s="2">
        <f t="shared" si="35"/>
        <v>0</v>
      </c>
      <c r="AP105" s="2">
        <f t="shared" si="36"/>
        <v>0</v>
      </c>
      <c r="AQ105" s="2">
        <f t="shared" si="37"/>
        <v>0</v>
      </c>
      <c r="AR105" s="2">
        <f t="shared" si="38"/>
        <v>0</v>
      </c>
      <c r="AS105" s="2">
        <f t="shared" si="39"/>
        <v>0</v>
      </c>
      <c r="AT105" s="2">
        <f t="shared" si="40"/>
        <v>0</v>
      </c>
      <c r="AU105" s="2">
        <f t="shared" si="41"/>
        <v>0</v>
      </c>
      <c r="AV105" s="2">
        <f t="shared" si="42"/>
        <v>0</v>
      </c>
      <c r="AW105" s="2">
        <f t="shared" si="43"/>
        <v>0</v>
      </c>
      <c r="AX105" s="2">
        <f t="shared" si="44"/>
        <v>0</v>
      </c>
      <c r="AY105" s="2">
        <f t="shared" si="45"/>
        <v>0</v>
      </c>
      <c r="AZ105" s="2">
        <f t="shared" si="46"/>
        <v>0</v>
      </c>
      <c r="BA105" s="2">
        <f t="shared" si="47"/>
        <v>0</v>
      </c>
      <c r="BB105" s="2">
        <f t="shared" si="48"/>
        <v>0</v>
      </c>
      <c r="BC105" s="2">
        <f t="shared" si="49"/>
        <v>0</v>
      </c>
      <c r="BD105" s="2">
        <f t="shared" si="50"/>
        <v>0</v>
      </c>
      <c r="BE105" s="2">
        <f t="shared" si="51"/>
        <v>0</v>
      </c>
      <c r="BF105" s="2">
        <f t="shared" si="52"/>
        <v>0</v>
      </c>
      <c r="BG105" s="2">
        <f t="shared" si="53"/>
        <v>0</v>
      </c>
      <c r="BH105" s="2">
        <f t="shared" si="54"/>
        <v>0</v>
      </c>
      <c r="BI105" s="2">
        <f t="shared" si="55"/>
        <v>0</v>
      </c>
      <c r="BJ105" s="2">
        <f t="shared" si="56"/>
        <v>0</v>
      </c>
      <c r="BK105" s="2">
        <f t="shared" si="57"/>
        <v>0</v>
      </c>
      <c r="BL105" s="2">
        <f t="shared" si="58"/>
        <v>0</v>
      </c>
      <c r="BM105" s="2">
        <f t="shared" si="59"/>
        <v>0</v>
      </c>
      <c r="BN105" s="2">
        <f t="shared" si="60"/>
        <v>0</v>
      </c>
      <c r="BO105" s="2">
        <f t="shared" si="61"/>
        <v>0</v>
      </c>
      <c r="BP105" s="2">
        <f t="shared" si="62"/>
        <v>0</v>
      </c>
      <c r="BQ105" s="2">
        <f t="shared" si="63"/>
        <v>0</v>
      </c>
      <c r="BR105" s="2">
        <f t="shared" si="64"/>
        <v>0</v>
      </c>
      <c r="BS105" s="2">
        <f t="shared" si="65"/>
        <v>0</v>
      </c>
      <c r="BT105" s="2">
        <f t="shared" si="66"/>
        <v>0</v>
      </c>
      <c r="BU105" s="2">
        <f t="shared" si="67"/>
        <v>0</v>
      </c>
      <c r="BV105" s="2">
        <f t="shared" si="68"/>
        <v>0</v>
      </c>
      <c r="BW105" s="2">
        <f t="shared" si="69"/>
        <v>0</v>
      </c>
      <c r="BX105" s="2">
        <f t="shared" si="70"/>
        <v>0</v>
      </c>
      <c r="BY105" s="2">
        <f t="shared" si="71"/>
        <v>0</v>
      </c>
      <c r="BZ105" s="2">
        <f t="shared" si="72"/>
        <v>0</v>
      </c>
      <c r="CA105" s="2">
        <f t="shared" si="73"/>
        <v>0</v>
      </c>
      <c r="CB105" s="2">
        <f t="shared" si="74"/>
        <v>0</v>
      </c>
      <c r="CC105" s="2">
        <f t="shared" si="75"/>
        <v>0</v>
      </c>
      <c r="CD105" s="2">
        <f t="shared" si="76"/>
        <v>0</v>
      </c>
      <c r="CE105" s="2">
        <f t="shared" si="77"/>
        <v>0</v>
      </c>
      <c r="CF105" s="2">
        <f t="shared" si="78"/>
        <v>0</v>
      </c>
      <c r="CG105" s="2">
        <f t="shared" si="79"/>
        <v>0</v>
      </c>
      <c r="CH105" s="2">
        <f t="shared" si="80"/>
        <v>0</v>
      </c>
      <c r="CI105" s="2">
        <f t="shared" si="81"/>
        <v>0</v>
      </c>
      <c r="CJ105" s="2">
        <f t="shared" si="82"/>
        <v>0</v>
      </c>
      <c r="CK105" s="2">
        <f t="shared" si="83"/>
        <v>0</v>
      </c>
      <c r="CL105" s="2">
        <f t="shared" si="84"/>
        <v>0</v>
      </c>
      <c r="CM105" s="2">
        <f t="shared" si="85"/>
        <v>0</v>
      </c>
      <c r="CN105" s="2">
        <f t="shared" si="86"/>
        <v>0</v>
      </c>
      <c r="CO105" s="2">
        <f t="shared" si="87"/>
        <v>0</v>
      </c>
      <c r="CP105" s="2">
        <f t="shared" si="88"/>
        <v>0</v>
      </c>
      <c r="CQ105" s="2">
        <f t="shared" si="89"/>
        <v>0</v>
      </c>
      <c r="CR105" s="2">
        <f t="shared" si="90"/>
        <v>0</v>
      </c>
      <c r="CS105" s="2">
        <f t="shared" si="91"/>
        <v>0</v>
      </c>
      <c r="CT105" s="2">
        <f t="shared" si="92"/>
        <v>0</v>
      </c>
      <c r="CU105" s="2">
        <f t="shared" si="93"/>
        <v>0</v>
      </c>
      <c r="CV105" s="2">
        <f t="shared" si="94"/>
        <v>0</v>
      </c>
      <c r="CW105" s="2">
        <f t="shared" si="95"/>
        <v>0</v>
      </c>
      <c r="CX105" s="2">
        <f t="shared" si="96"/>
        <v>0</v>
      </c>
      <c r="CY105" s="2">
        <f t="shared" si="97"/>
        <v>0</v>
      </c>
      <c r="CZ105" s="2">
        <f t="shared" si="98"/>
        <v>0</v>
      </c>
      <c r="DA105" s="2">
        <f t="shared" si="99"/>
        <v>0</v>
      </c>
      <c r="DB105" s="2">
        <f t="shared" si="100"/>
        <v>0</v>
      </c>
      <c r="DC105" s="2">
        <f t="shared" si="101"/>
        <v>0</v>
      </c>
      <c r="DD105" s="2">
        <f t="shared" si="102"/>
        <v>0</v>
      </c>
      <c r="DE105" s="2">
        <f t="shared" si="103"/>
        <v>0</v>
      </c>
      <c r="DF105" s="2">
        <f t="shared" si="104"/>
        <v>0</v>
      </c>
      <c r="DG105" s="2">
        <f t="shared" si="105"/>
        <v>0</v>
      </c>
      <c r="DH105" s="2">
        <f t="shared" si="106"/>
        <v>0</v>
      </c>
      <c r="DI105" s="2">
        <f t="shared" si="107"/>
        <v>0</v>
      </c>
      <c r="DJ105" s="2">
        <f t="shared" si="108"/>
        <v>0</v>
      </c>
    </row>
    <row r="106" ht="21" customHeight="1" spans="1:114">
      <c r="A106" s="585" t="str">
        <f>'DATA SHEET'!C101</f>
        <v/>
      </c>
      <c r="B106" s="586">
        <f>'DATA SHEET'!D101</f>
        <v>0</v>
      </c>
      <c r="C106" s="586">
        <f>'DATA SHEET'!E101</f>
        <v>0</v>
      </c>
      <c r="D106" s="586">
        <f>'DATA SHEET'!F101</f>
        <v>0</v>
      </c>
      <c r="E106" s="586">
        <f>'DATA SHEET'!G101</f>
        <v>0</v>
      </c>
      <c r="F106" s="583"/>
      <c r="G106" s="587" t="e">
        <f t="shared" si="109"/>
        <v>#DIV/0!</v>
      </c>
      <c r="H106" s="588" t="e">
        <f t="shared" si="110"/>
        <v>#DIV/0!</v>
      </c>
      <c r="I106" s="593" t="e">
        <f t="shared" si="111"/>
        <v>#DIV/0!</v>
      </c>
      <c r="J106" s="594" t="e">
        <f t="shared" si="112"/>
        <v>#DIV/0!</v>
      </c>
      <c r="M106" s="2">
        <f t="shared" si="7"/>
        <v>0</v>
      </c>
      <c r="N106" s="2">
        <f t="shared" si="8"/>
        <v>0</v>
      </c>
      <c r="O106" s="2">
        <f t="shared" si="9"/>
        <v>0</v>
      </c>
      <c r="P106" s="2">
        <f t="shared" si="10"/>
        <v>0</v>
      </c>
      <c r="Q106" s="2">
        <f t="shared" si="11"/>
        <v>0</v>
      </c>
      <c r="R106" s="2">
        <f t="shared" si="12"/>
        <v>0</v>
      </c>
      <c r="S106" s="2">
        <f t="shared" si="13"/>
        <v>0</v>
      </c>
      <c r="T106" s="2">
        <f t="shared" si="14"/>
        <v>0</v>
      </c>
      <c r="U106" s="2">
        <f t="shared" si="15"/>
        <v>0</v>
      </c>
      <c r="V106" s="2">
        <f t="shared" si="16"/>
        <v>0</v>
      </c>
      <c r="W106" s="2">
        <f t="shared" si="17"/>
        <v>0</v>
      </c>
      <c r="X106" s="2">
        <f t="shared" si="18"/>
        <v>0</v>
      </c>
      <c r="Y106" s="2">
        <f t="shared" si="19"/>
        <v>0</v>
      </c>
      <c r="Z106" s="2">
        <f t="shared" si="20"/>
        <v>0</v>
      </c>
      <c r="AA106" s="2">
        <f t="shared" si="21"/>
        <v>0</v>
      </c>
      <c r="AB106" s="2">
        <f t="shared" si="22"/>
        <v>0</v>
      </c>
      <c r="AC106" s="2">
        <f t="shared" si="23"/>
        <v>0</v>
      </c>
      <c r="AD106" s="2">
        <f t="shared" si="24"/>
        <v>0</v>
      </c>
      <c r="AE106" s="2">
        <f t="shared" si="25"/>
        <v>0</v>
      </c>
      <c r="AF106" s="2">
        <f t="shared" si="26"/>
        <v>0</v>
      </c>
      <c r="AG106" s="2">
        <f t="shared" si="27"/>
        <v>0</v>
      </c>
      <c r="AH106" s="2">
        <f t="shared" si="28"/>
        <v>0</v>
      </c>
      <c r="AI106" s="2">
        <f t="shared" si="29"/>
        <v>0</v>
      </c>
      <c r="AJ106" s="2">
        <f t="shared" si="30"/>
        <v>0</v>
      </c>
      <c r="AK106" s="2">
        <f t="shared" si="31"/>
        <v>0</v>
      </c>
      <c r="AL106" s="2">
        <f t="shared" si="32"/>
        <v>0</v>
      </c>
      <c r="AM106" s="2">
        <f t="shared" si="33"/>
        <v>0</v>
      </c>
      <c r="AN106" s="2">
        <f t="shared" si="34"/>
        <v>0</v>
      </c>
      <c r="AO106" s="2">
        <f t="shared" si="35"/>
        <v>0</v>
      </c>
      <c r="AP106" s="2">
        <f t="shared" si="36"/>
        <v>0</v>
      </c>
      <c r="AQ106" s="2">
        <f t="shared" si="37"/>
        <v>0</v>
      </c>
      <c r="AR106" s="2">
        <f t="shared" si="38"/>
        <v>0</v>
      </c>
      <c r="AS106" s="2">
        <f t="shared" si="39"/>
        <v>0</v>
      </c>
      <c r="AT106" s="2">
        <f t="shared" si="40"/>
        <v>0</v>
      </c>
      <c r="AU106" s="2">
        <f t="shared" si="41"/>
        <v>0</v>
      </c>
      <c r="AV106" s="2">
        <f t="shared" si="42"/>
        <v>0</v>
      </c>
      <c r="AW106" s="2">
        <f t="shared" si="43"/>
        <v>0</v>
      </c>
      <c r="AX106" s="2">
        <f t="shared" si="44"/>
        <v>0</v>
      </c>
      <c r="AY106" s="2">
        <f t="shared" si="45"/>
        <v>0</v>
      </c>
      <c r="AZ106" s="2">
        <f t="shared" si="46"/>
        <v>0</v>
      </c>
      <c r="BA106" s="2">
        <f t="shared" si="47"/>
        <v>0</v>
      </c>
      <c r="BB106" s="2">
        <f t="shared" si="48"/>
        <v>0</v>
      </c>
      <c r="BC106" s="2">
        <f t="shared" si="49"/>
        <v>0</v>
      </c>
      <c r="BD106" s="2">
        <f t="shared" si="50"/>
        <v>0</v>
      </c>
      <c r="BE106" s="2">
        <f t="shared" si="51"/>
        <v>0</v>
      </c>
      <c r="BF106" s="2">
        <f t="shared" si="52"/>
        <v>0</v>
      </c>
      <c r="BG106" s="2">
        <f t="shared" si="53"/>
        <v>0</v>
      </c>
      <c r="BH106" s="2">
        <f t="shared" si="54"/>
        <v>0</v>
      </c>
      <c r="BI106" s="2">
        <f t="shared" si="55"/>
        <v>0</v>
      </c>
      <c r="BJ106" s="2">
        <f t="shared" si="56"/>
        <v>0</v>
      </c>
      <c r="BK106" s="2">
        <f t="shared" si="57"/>
        <v>0</v>
      </c>
      <c r="BL106" s="2">
        <f t="shared" si="58"/>
        <v>0</v>
      </c>
      <c r="BM106" s="2">
        <f t="shared" si="59"/>
        <v>0</v>
      </c>
      <c r="BN106" s="2">
        <f t="shared" si="60"/>
        <v>0</v>
      </c>
      <c r="BO106" s="2">
        <f t="shared" si="61"/>
        <v>0</v>
      </c>
      <c r="BP106" s="2">
        <f t="shared" si="62"/>
        <v>0</v>
      </c>
      <c r="BQ106" s="2">
        <f t="shared" si="63"/>
        <v>0</v>
      </c>
      <c r="BR106" s="2">
        <f t="shared" si="64"/>
        <v>0</v>
      </c>
      <c r="BS106" s="2">
        <f t="shared" si="65"/>
        <v>0</v>
      </c>
      <c r="BT106" s="2">
        <f t="shared" si="66"/>
        <v>0</v>
      </c>
      <c r="BU106" s="2">
        <f t="shared" si="67"/>
        <v>0</v>
      </c>
      <c r="BV106" s="2">
        <f t="shared" si="68"/>
        <v>0</v>
      </c>
      <c r="BW106" s="2">
        <f t="shared" si="69"/>
        <v>0</v>
      </c>
      <c r="BX106" s="2">
        <f t="shared" si="70"/>
        <v>0</v>
      </c>
      <c r="BY106" s="2">
        <f t="shared" si="71"/>
        <v>0</v>
      </c>
      <c r="BZ106" s="2">
        <f t="shared" si="72"/>
        <v>0</v>
      </c>
      <c r="CA106" s="2">
        <f t="shared" si="73"/>
        <v>0</v>
      </c>
      <c r="CB106" s="2">
        <f t="shared" si="74"/>
        <v>0</v>
      </c>
      <c r="CC106" s="2">
        <f t="shared" si="75"/>
        <v>0</v>
      </c>
      <c r="CD106" s="2">
        <f t="shared" si="76"/>
        <v>0</v>
      </c>
      <c r="CE106" s="2">
        <f t="shared" si="77"/>
        <v>0</v>
      </c>
      <c r="CF106" s="2">
        <f t="shared" si="78"/>
        <v>0</v>
      </c>
      <c r="CG106" s="2">
        <f t="shared" si="79"/>
        <v>0</v>
      </c>
      <c r="CH106" s="2">
        <f t="shared" si="80"/>
        <v>0</v>
      </c>
      <c r="CI106" s="2">
        <f t="shared" si="81"/>
        <v>0</v>
      </c>
      <c r="CJ106" s="2">
        <f t="shared" si="82"/>
        <v>0</v>
      </c>
      <c r="CK106" s="2">
        <f t="shared" si="83"/>
        <v>0</v>
      </c>
      <c r="CL106" s="2">
        <f t="shared" si="84"/>
        <v>0</v>
      </c>
      <c r="CM106" s="2">
        <f t="shared" si="85"/>
        <v>0</v>
      </c>
      <c r="CN106" s="2">
        <f t="shared" si="86"/>
        <v>0</v>
      </c>
      <c r="CO106" s="2">
        <f t="shared" si="87"/>
        <v>0</v>
      </c>
      <c r="CP106" s="2">
        <f t="shared" si="88"/>
        <v>0</v>
      </c>
      <c r="CQ106" s="2">
        <f t="shared" si="89"/>
        <v>0</v>
      </c>
      <c r="CR106" s="2">
        <f t="shared" si="90"/>
        <v>0</v>
      </c>
      <c r="CS106" s="2">
        <f t="shared" si="91"/>
        <v>0</v>
      </c>
      <c r="CT106" s="2">
        <f t="shared" si="92"/>
        <v>0</v>
      </c>
      <c r="CU106" s="2">
        <f t="shared" si="93"/>
        <v>0</v>
      </c>
      <c r="CV106" s="2">
        <f t="shared" si="94"/>
        <v>0</v>
      </c>
      <c r="CW106" s="2">
        <f t="shared" si="95"/>
        <v>0</v>
      </c>
      <c r="CX106" s="2">
        <f t="shared" si="96"/>
        <v>0</v>
      </c>
      <c r="CY106" s="2">
        <f t="shared" si="97"/>
        <v>0</v>
      </c>
      <c r="CZ106" s="2">
        <f t="shared" si="98"/>
        <v>0</v>
      </c>
      <c r="DA106" s="2">
        <f t="shared" si="99"/>
        <v>0</v>
      </c>
      <c r="DB106" s="2">
        <f t="shared" si="100"/>
        <v>0</v>
      </c>
      <c r="DC106" s="2">
        <f t="shared" si="101"/>
        <v>0</v>
      </c>
      <c r="DD106" s="2">
        <f t="shared" si="102"/>
        <v>0</v>
      </c>
      <c r="DE106" s="2">
        <f t="shared" si="103"/>
        <v>0</v>
      </c>
      <c r="DF106" s="2">
        <f t="shared" si="104"/>
        <v>0</v>
      </c>
      <c r="DG106" s="2">
        <f t="shared" si="105"/>
        <v>0</v>
      </c>
      <c r="DH106" s="2">
        <f t="shared" si="106"/>
        <v>0</v>
      </c>
      <c r="DI106" s="2">
        <f t="shared" si="107"/>
        <v>0</v>
      </c>
      <c r="DJ106" s="2">
        <f t="shared" si="108"/>
        <v>0</v>
      </c>
    </row>
    <row r="107" ht="21" customHeight="1" spans="1:114">
      <c r="A107" s="585" t="str">
        <f>'DATA SHEET'!C102</f>
        <v/>
      </c>
      <c r="B107" s="586">
        <f>'DATA SHEET'!D102</f>
        <v>0</v>
      </c>
      <c r="C107" s="586">
        <f>'DATA SHEET'!E102</f>
        <v>0</v>
      </c>
      <c r="D107" s="586">
        <f>'DATA SHEET'!F102</f>
        <v>0</v>
      </c>
      <c r="E107" s="586">
        <f>'DATA SHEET'!G102</f>
        <v>0</v>
      </c>
      <c r="F107" s="583"/>
      <c r="G107" s="587" t="e">
        <f t="shared" si="109"/>
        <v>#DIV/0!</v>
      </c>
      <c r="H107" s="588" t="e">
        <f t="shared" si="110"/>
        <v>#DIV/0!</v>
      </c>
      <c r="I107" s="593" t="e">
        <f t="shared" si="111"/>
        <v>#DIV/0!</v>
      </c>
      <c r="J107" s="594" t="e">
        <f t="shared" si="112"/>
        <v>#DIV/0!</v>
      </c>
      <c r="M107" s="2">
        <f t="shared" si="7"/>
        <v>0</v>
      </c>
      <c r="N107" s="2">
        <f t="shared" si="8"/>
        <v>0</v>
      </c>
      <c r="O107" s="2">
        <f t="shared" si="9"/>
        <v>0</v>
      </c>
      <c r="P107" s="2">
        <f t="shared" si="10"/>
        <v>0</v>
      </c>
      <c r="Q107" s="2">
        <f t="shared" si="11"/>
        <v>0</v>
      </c>
      <c r="R107" s="2">
        <f t="shared" si="12"/>
        <v>0</v>
      </c>
      <c r="S107" s="2">
        <f t="shared" si="13"/>
        <v>0</v>
      </c>
      <c r="T107" s="2">
        <f t="shared" si="14"/>
        <v>0</v>
      </c>
      <c r="U107" s="2">
        <f t="shared" si="15"/>
        <v>0</v>
      </c>
      <c r="V107" s="2">
        <f t="shared" si="16"/>
        <v>0</v>
      </c>
      <c r="W107" s="2">
        <f t="shared" si="17"/>
        <v>0</v>
      </c>
      <c r="X107" s="2">
        <f t="shared" si="18"/>
        <v>0</v>
      </c>
      <c r="Y107" s="2">
        <f t="shared" si="19"/>
        <v>0</v>
      </c>
      <c r="Z107" s="2">
        <f t="shared" si="20"/>
        <v>0</v>
      </c>
      <c r="AA107" s="2">
        <f t="shared" si="21"/>
        <v>0</v>
      </c>
      <c r="AB107" s="2">
        <f t="shared" si="22"/>
        <v>0</v>
      </c>
      <c r="AC107" s="2">
        <f t="shared" si="23"/>
        <v>0</v>
      </c>
      <c r="AD107" s="2">
        <f t="shared" si="24"/>
        <v>0</v>
      </c>
      <c r="AE107" s="2">
        <f t="shared" si="25"/>
        <v>0</v>
      </c>
      <c r="AF107" s="2">
        <f t="shared" si="26"/>
        <v>0</v>
      </c>
      <c r="AG107" s="2">
        <f t="shared" si="27"/>
        <v>0</v>
      </c>
      <c r="AH107" s="2">
        <f t="shared" si="28"/>
        <v>0</v>
      </c>
      <c r="AI107" s="2">
        <f t="shared" si="29"/>
        <v>0</v>
      </c>
      <c r="AJ107" s="2">
        <f t="shared" si="30"/>
        <v>0</v>
      </c>
      <c r="AK107" s="2">
        <f t="shared" si="31"/>
        <v>0</v>
      </c>
      <c r="AL107" s="2">
        <f t="shared" si="32"/>
        <v>0</v>
      </c>
      <c r="AM107" s="2">
        <f t="shared" si="33"/>
        <v>0</v>
      </c>
      <c r="AN107" s="2">
        <f t="shared" si="34"/>
        <v>0</v>
      </c>
      <c r="AO107" s="2">
        <f t="shared" si="35"/>
        <v>0</v>
      </c>
      <c r="AP107" s="2">
        <f t="shared" si="36"/>
        <v>0</v>
      </c>
      <c r="AQ107" s="2">
        <f t="shared" si="37"/>
        <v>0</v>
      </c>
      <c r="AR107" s="2">
        <f t="shared" si="38"/>
        <v>0</v>
      </c>
      <c r="AS107" s="2">
        <f t="shared" si="39"/>
        <v>0</v>
      </c>
      <c r="AT107" s="2">
        <f t="shared" si="40"/>
        <v>0</v>
      </c>
      <c r="AU107" s="2">
        <f t="shared" si="41"/>
        <v>0</v>
      </c>
      <c r="AV107" s="2">
        <f t="shared" si="42"/>
        <v>0</v>
      </c>
      <c r="AW107" s="2">
        <f t="shared" si="43"/>
        <v>0</v>
      </c>
      <c r="AX107" s="2">
        <f t="shared" si="44"/>
        <v>0</v>
      </c>
      <c r="AY107" s="2">
        <f t="shared" si="45"/>
        <v>0</v>
      </c>
      <c r="AZ107" s="2">
        <f t="shared" si="46"/>
        <v>0</v>
      </c>
      <c r="BA107" s="2">
        <f t="shared" si="47"/>
        <v>0</v>
      </c>
      <c r="BB107" s="2">
        <f t="shared" si="48"/>
        <v>0</v>
      </c>
      <c r="BC107" s="2">
        <f t="shared" si="49"/>
        <v>0</v>
      </c>
      <c r="BD107" s="2">
        <f t="shared" si="50"/>
        <v>0</v>
      </c>
      <c r="BE107" s="2">
        <f t="shared" si="51"/>
        <v>0</v>
      </c>
      <c r="BF107" s="2">
        <f t="shared" si="52"/>
        <v>0</v>
      </c>
      <c r="BG107" s="2">
        <f t="shared" si="53"/>
        <v>0</v>
      </c>
      <c r="BH107" s="2">
        <f t="shared" si="54"/>
        <v>0</v>
      </c>
      <c r="BI107" s="2">
        <f t="shared" si="55"/>
        <v>0</v>
      </c>
      <c r="BJ107" s="2">
        <f t="shared" si="56"/>
        <v>0</v>
      </c>
      <c r="BK107" s="2">
        <f t="shared" si="57"/>
        <v>0</v>
      </c>
      <c r="BL107" s="2">
        <f t="shared" si="58"/>
        <v>0</v>
      </c>
      <c r="BM107" s="2">
        <f t="shared" si="59"/>
        <v>0</v>
      </c>
      <c r="BN107" s="2">
        <f t="shared" si="60"/>
        <v>0</v>
      </c>
      <c r="BO107" s="2">
        <f t="shared" si="61"/>
        <v>0</v>
      </c>
      <c r="BP107" s="2">
        <f t="shared" si="62"/>
        <v>0</v>
      </c>
      <c r="BQ107" s="2">
        <f t="shared" si="63"/>
        <v>0</v>
      </c>
      <c r="BR107" s="2">
        <f t="shared" si="64"/>
        <v>0</v>
      </c>
      <c r="BS107" s="2">
        <f t="shared" si="65"/>
        <v>0</v>
      </c>
      <c r="BT107" s="2">
        <f t="shared" si="66"/>
        <v>0</v>
      </c>
      <c r="BU107" s="2">
        <f t="shared" si="67"/>
        <v>0</v>
      </c>
      <c r="BV107" s="2">
        <f t="shared" si="68"/>
        <v>0</v>
      </c>
      <c r="BW107" s="2">
        <f t="shared" si="69"/>
        <v>0</v>
      </c>
      <c r="BX107" s="2">
        <f t="shared" si="70"/>
        <v>0</v>
      </c>
      <c r="BY107" s="2">
        <f t="shared" si="71"/>
        <v>0</v>
      </c>
      <c r="BZ107" s="2">
        <f t="shared" si="72"/>
        <v>0</v>
      </c>
      <c r="CA107" s="2">
        <f t="shared" si="73"/>
        <v>0</v>
      </c>
      <c r="CB107" s="2">
        <f t="shared" si="74"/>
        <v>0</v>
      </c>
      <c r="CC107" s="2">
        <f t="shared" si="75"/>
        <v>0</v>
      </c>
      <c r="CD107" s="2">
        <f t="shared" si="76"/>
        <v>0</v>
      </c>
      <c r="CE107" s="2">
        <f t="shared" si="77"/>
        <v>0</v>
      </c>
      <c r="CF107" s="2">
        <f t="shared" si="78"/>
        <v>0</v>
      </c>
      <c r="CG107" s="2">
        <f t="shared" si="79"/>
        <v>0</v>
      </c>
      <c r="CH107" s="2">
        <f t="shared" si="80"/>
        <v>0</v>
      </c>
      <c r="CI107" s="2">
        <f t="shared" si="81"/>
        <v>0</v>
      </c>
      <c r="CJ107" s="2">
        <f t="shared" si="82"/>
        <v>0</v>
      </c>
      <c r="CK107" s="2">
        <f t="shared" si="83"/>
        <v>0</v>
      </c>
      <c r="CL107" s="2">
        <f t="shared" si="84"/>
        <v>0</v>
      </c>
      <c r="CM107" s="2">
        <f t="shared" si="85"/>
        <v>0</v>
      </c>
      <c r="CN107" s="2">
        <f t="shared" si="86"/>
        <v>0</v>
      </c>
      <c r="CO107" s="2">
        <f t="shared" si="87"/>
        <v>0</v>
      </c>
      <c r="CP107" s="2">
        <f t="shared" si="88"/>
        <v>0</v>
      </c>
      <c r="CQ107" s="2">
        <f t="shared" si="89"/>
        <v>0</v>
      </c>
      <c r="CR107" s="2">
        <f t="shared" si="90"/>
        <v>0</v>
      </c>
      <c r="CS107" s="2">
        <f t="shared" si="91"/>
        <v>0</v>
      </c>
      <c r="CT107" s="2">
        <f t="shared" si="92"/>
        <v>0</v>
      </c>
      <c r="CU107" s="2">
        <f t="shared" si="93"/>
        <v>0</v>
      </c>
      <c r="CV107" s="2">
        <f t="shared" si="94"/>
        <v>0</v>
      </c>
      <c r="CW107" s="2">
        <f t="shared" si="95"/>
        <v>0</v>
      </c>
      <c r="CX107" s="2">
        <f t="shared" si="96"/>
        <v>0</v>
      </c>
      <c r="CY107" s="2">
        <f t="shared" si="97"/>
        <v>0</v>
      </c>
      <c r="CZ107" s="2">
        <f t="shared" si="98"/>
        <v>0</v>
      </c>
      <c r="DA107" s="2">
        <f t="shared" si="99"/>
        <v>0</v>
      </c>
      <c r="DB107" s="2">
        <f t="shared" si="100"/>
        <v>0</v>
      </c>
      <c r="DC107" s="2">
        <f t="shared" si="101"/>
        <v>0</v>
      </c>
      <c r="DD107" s="2">
        <f t="shared" si="102"/>
        <v>0</v>
      </c>
      <c r="DE107" s="2">
        <f t="shared" si="103"/>
        <v>0</v>
      </c>
      <c r="DF107" s="2">
        <f t="shared" si="104"/>
        <v>0</v>
      </c>
      <c r="DG107" s="2">
        <f t="shared" si="105"/>
        <v>0</v>
      </c>
      <c r="DH107" s="2">
        <f t="shared" si="106"/>
        <v>0</v>
      </c>
      <c r="DI107" s="2">
        <f t="shared" si="107"/>
        <v>0</v>
      </c>
      <c r="DJ107" s="2">
        <f t="shared" si="108"/>
        <v>0</v>
      </c>
    </row>
    <row r="108" ht="21" customHeight="1" spans="1:114">
      <c r="A108" s="585" t="str">
        <f>'DATA SHEET'!C103</f>
        <v/>
      </c>
      <c r="B108" s="586">
        <f>'DATA SHEET'!D103</f>
        <v>0</v>
      </c>
      <c r="C108" s="586">
        <f>'DATA SHEET'!E103</f>
        <v>0</v>
      </c>
      <c r="D108" s="586">
        <f>'DATA SHEET'!F103</f>
        <v>0</v>
      </c>
      <c r="E108" s="586">
        <f>'DATA SHEET'!G103</f>
        <v>0</v>
      </c>
      <c r="F108" s="583"/>
      <c r="G108" s="587" t="e">
        <f t="shared" si="109"/>
        <v>#DIV/0!</v>
      </c>
      <c r="H108" s="588" t="e">
        <f t="shared" si="110"/>
        <v>#DIV/0!</v>
      </c>
      <c r="I108" s="593" t="e">
        <f t="shared" si="111"/>
        <v>#DIV/0!</v>
      </c>
      <c r="J108" s="594" t="e">
        <f t="shared" si="112"/>
        <v>#DIV/0!</v>
      </c>
      <c r="M108" s="2">
        <f t="shared" si="7"/>
        <v>0</v>
      </c>
      <c r="N108" s="2">
        <f t="shared" si="8"/>
        <v>0</v>
      </c>
      <c r="O108" s="2">
        <f t="shared" si="9"/>
        <v>0</v>
      </c>
      <c r="P108" s="2">
        <f t="shared" si="10"/>
        <v>0</v>
      </c>
      <c r="Q108" s="2">
        <f t="shared" si="11"/>
        <v>0</v>
      </c>
      <c r="R108" s="2">
        <f t="shared" si="12"/>
        <v>0</v>
      </c>
      <c r="S108" s="2">
        <f t="shared" si="13"/>
        <v>0</v>
      </c>
      <c r="T108" s="2">
        <f t="shared" si="14"/>
        <v>0</v>
      </c>
      <c r="U108" s="2">
        <f t="shared" si="15"/>
        <v>0</v>
      </c>
      <c r="V108" s="2">
        <f t="shared" si="16"/>
        <v>0</v>
      </c>
      <c r="W108" s="2">
        <f t="shared" si="17"/>
        <v>0</v>
      </c>
      <c r="X108" s="2">
        <f t="shared" si="18"/>
        <v>0</v>
      </c>
      <c r="Y108" s="2">
        <f t="shared" si="19"/>
        <v>0</v>
      </c>
      <c r="Z108" s="2">
        <f t="shared" si="20"/>
        <v>0</v>
      </c>
      <c r="AA108" s="2">
        <f t="shared" si="21"/>
        <v>0</v>
      </c>
      <c r="AB108" s="2">
        <f t="shared" si="22"/>
        <v>0</v>
      </c>
      <c r="AC108" s="2">
        <f t="shared" si="23"/>
        <v>0</v>
      </c>
      <c r="AD108" s="2">
        <f t="shared" si="24"/>
        <v>0</v>
      </c>
      <c r="AE108" s="2">
        <f t="shared" si="25"/>
        <v>0</v>
      </c>
      <c r="AF108" s="2">
        <f t="shared" si="26"/>
        <v>0</v>
      </c>
      <c r="AG108" s="2">
        <f t="shared" si="27"/>
        <v>0</v>
      </c>
      <c r="AH108" s="2">
        <f t="shared" si="28"/>
        <v>0</v>
      </c>
      <c r="AI108" s="2">
        <f t="shared" si="29"/>
        <v>0</v>
      </c>
      <c r="AJ108" s="2">
        <f t="shared" si="30"/>
        <v>0</v>
      </c>
      <c r="AK108" s="2">
        <f t="shared" si="31"/>
        <v>0</v>
      </c>
      <c r="AL108" s="2">
        <f t="shared" si="32"/>
        <v>0</v>
      </c>
      <c r="AM108" s="2">
        <f t="shared" si="33"/>
        <v>0</v>
      </c>
      <c r="AN108" s="2">
        <f t="shared" si="34"/>
        <v>0</v>
      </c>
      <c r="AO108" s="2">
        <f t="shared" si="35"/>
        <v>0</v>
      </c>
      <c r="AP108" s="2">
        <f t="shared" si="36"/>
        <v>0</v>
      </c>
      <c r="AQ108" s="2">
        <f t="shared" si="37"/>
        <v>0</v>
      </c>
      <c r="AR108" s="2">
        <f t="shared" si="38"/>
        <v>0</v>
      </c>
      <c r="AS108" s="2">
        <f t="shared" si="39"/>
        <v>0</v>
      </c>
      <c r="AT108" s="2">
        <f t="shared" si="40"/>
        <v>0</v>
      </c>
      <c r="AU108" s="2">
        <f t="shared" si="41"/>
        <v>0</v>
      </c>
      <c r="AV108" s="2">
        <f t="shared" si="42"/>
        <v>0</v>
      </c>
      <c r="AW108" s="2">
        <f t="shared" si="43"/>
        <v>0</v>
      </c>
      <c r="AX108" s="2">
        <f t="shared" si="44"/>
        <v>0</v>
      </c>
      <c r="AY108" s="2">
        <f t="shared" si="45"/>
        <v>0</v>
      </c>
      <c r="AZ108" s="2">
        <f t="shared" si="46"/>
        <v>0</v>
      </c>
      <c r="BA108" s="2">
        <f t="shared" si="47"/>
        <v>0</v>
      </c>
      <c r="BB108" s="2">
        <f t="shared" si="48"/>
        <v>0</v>
      </c>
      <c r="BC108" s="2">
        <f t="shared" si="49"/>
        <v>0</v>
      </c>
      <c r="BD108" s="2">
        <f t="shared" si="50"/>
        <v>0</v>
      </c>
      <c r="BE108" s="2">
        <f t="shared" si="51"/>
        <v>0</v>
      </c>
      <c r="BF108" s="2">
        <f t="shared" si="52"/>
        <v>0</v>
      </c>
      <c r="BG108" s="2">
        <f t="shared" si="53"/>
        <v>0</v>
      </c>
      <c r="BH108" s="2">
        <f t="shared" si="54"/>
        <v>0</v>
      </c>
      <c r="BI108" s="2">
        <f t="shared" si="55"/>
        <v>0</v>
      </c>
      <c r="BJ108" s="2">
        <f t="shared" si="56"/>
        <v>0</v>
      </c>
      <c r="BK108" s="2">
        <f t="shared" si="57"/>
        <v>0</v>
      </c>
      <c r="BL108" s="2">
        <f t="shared" si="58"/>
        <v>0</v>
      </c>
      <c r="BM108" s="2">
        <f t="shared" si="59"/>
        <v>0</v>
      </c>
      <c r="BN108" s="2">
        <f t="shared" si="60"/>
        <v>0</v>
      </c>
      <c r="BO108" s="2">
        <f t="shared" si="61"/>
        <v>0</v>
      </c>
      <c r="BP108" s="2">
        <f t="shared" si="62"/>
        <v>0</v>
      </c>
      <c r="BQ108" s="2">
        <f t="shared" si="63"/>
        <v>0</v>
      </c>
      <c r="BR108" s="2">
        <f t="shared" si="64"/>
        <v>0</v>
      </c>
      <c r="BS108" s="2">
        <f t="shared" si="65"/>
        <v>0</v>
      </c>
      <c r="BT108" s="2">
        <f t="shared" si="66"/>
        <v>0</v>
      </c>
      <c r="BU108" s="2">
        <f t="shared" si="67"/>
        <v>0</v>
      </c>
      <c r="BV108" s="2">
        <f t="shared" si="68"/>
        <v>0</v>
      </c>
      <c r="BW108" s="2">
        <f t="shared" si="69"/>
        <v>0</v>
      </c>
      <c r="BX108" s="2">
        <f t="shared" si="70"/>
        <v>0</v>
      </c>
      <c r="BY108" s="2">
        <f t="shared" si="71"/>
        <v>0</v>
      </c>
      <c r="BZ108" s="2">
        <f t="shared" si="72"/>
        <v>0</v>
      </c>
      <c r="CA108" s="2">
        <f t="shared" si="73"/>
        <v>0</v>
      </c>
      <c r="CB108" s="2">
        <f t="shared" si="74"/>
        <v>0</v>
      </c>
      <c r="CC108" s="2">
        <f t="shared" si="75"/>
        <v>0</v>
      </c>
      <c r="CD108" s="2">
        <f t="shared" si="76"/>
        <v>0</v>
      </c>
      <c r="CE108" s="2">
        <f t="shared" si="77"/>
        <v>0</v>
      </c>
      <c r="CF108" s="2">
        <f t="shared" si="78"/>
        <v>0</v>
      </c>
      <c r="CG108" s="2">
        <f t="shared" si="79"/>
        <v>0</v>
      </c>
      <c r="CH108" s="2">
        <f t="shared" si="80"/>
        <v>0</v>
      </c>
      <c r="CI108" s="2">
        <f t="shared" si="81"/>
        <v>0</v>
      </c>
      <c r="CJ108" s="2">
        <f t="shared" si="82"/>
        <v>0</v>
      </c>
      <c r="CK108" s="2">
        <f t="shared" si="83"/>
        <v>0</v>
      </c>
      <c r="CL108" s="2">
        <f t="shared" si="84"/>
        <v>0</v>
      </c>
      <c r="CM108" s="2">
        <f t="shared" si="85"/>
        <v>0</v>
      </c>
      <c r="CN108" s="2">
        <f t="shared" si="86"/>
        <v>0</v>
      </c>
      <c r="CO108" s="2">
        <f t="shared" si="87"/>
        <v>0</v>
      </c>
      <c r="CP108" s="2">
        <f t="shared" si="88"/>
        <v>0</v>
      </c>
      <c r="CQ108" s="2">
        <f t="shared" si="89"/>
        <v>0</v>
      </c>
      <c r="CR108" s="2">
        <f t="shared" si="90"/>
        <v>0</v>
      </c>
      <c r="CS108" s="2">
        <f t="shared" si="91"/>
        <v>0</v>
      </c>
      <c r="CT108" s="2">
        <f t="shared" si="92"/>
        <v>0</v>
      </c>
      <c r="CU108" s="2">
        <f t="shared" si="93"/>
        <v>0</v>
      </c>
      <c r="CV108" s="2">
        <f t="shared" si="94"/>
        <v>0</v>
      </c>
      <c r="CW108" s="2">
        <f t="shared" si="95"/>
        <v>0</v>
      </c>
      <c r="CX108" s="2">
        <f t="shared" si="96"/>
        <v>0</v>
      </c>
      <c r="CY108" s="2">
        <f t="shared" si="97"/>
        <v>0</v>
      </c>
      <c r="CZ108" s="2">
        <f t="shared" si="98"/>
        <v>0</v>
      </c>
      <c r="DA108" s="2">
        <f t="shared" si="99"/>
        <v>0</v>
      </c>
      <c r="DB108" s="2">
        <f t="shared" si="100"/>
        <v>0</v>
      </c>
      <c r="DC108" s="2">
        <f t="shared" si="101"/>
        <v>0</v>
      </c>
      <c r="DD108" s="2">
        <f t="shared" si="102"/>
        <v>0</v>
      </c>
      <c r="DE108" s="2">
        <f t="shared" si="103"/>
        <v>0</v>
      </c>
      <c r="DF108" s="2">
        <f t="shared" si="104"/>
        <v>0</v>
      </c>
      <c r="DG108" s="2">
        <f t="shared" si="105"/>
        <v>0</v>
      </c>
      <c r="DH108" s="2">
        <f t="shared" si="106"/>
        <v>0</v>
      </c>
      <c r="DI108" s="2">
        <f t="shared" si="107"/>
        <v>0</v>
      </c>
      <c r="DJ108" s="2">
        <f t="shared" si="108"/>
        <v>0</v>
      </c>
    </row>
    <row r="109" ht="21" customHeight="1" spans="1:114">
      <c r="A109" s="585" t="str">
        <f>'DATA SHEET'!C104</f>
        <v/>
      </c>
      <c r="B109" s="586">
        <f>'DATA SHEET'!D104</f>
        <v>0</v>
      </c>
      <c r="C109" s="586">
        <f>'DATA SHEET'!E104</f>
        <v>0</v>
      </c>
      <c r="D109" s="586">
        <f>'DATA SHEET'!F104</f>
        <v>0</v>
      </c>
      <c r="E109" s="586">
        <f>'DATA SHEET'!G104</f>
        <v>0</v>
      </c>
      <c r="F109" s="583"/>
      <c r="G109" s="587" t="e">
        <f t="shared" si="109"/>
        <v>#DIV/0!</v>
      </c>
      <c r="H109" s="588" t="e">
        <f t="shared" si="110"/>
        <v>#DIV/0!</v>
      </c>
      <c r="I109" s="593" t="e">
        <f t="shared" si="111"/>
        <v>#DIV/0!</v>
      </c>
      <c r="J109" s="594" t="e">
        <f t="shared" si="112"/>
        <v>#DIV/0!</v>
      </c>
      <c r="M109" s="2">
        <f t="shared" si="7"/>
        <v>0</v>
      </c>
      <c r="N109" s="2">
        <f t="shared" si="8"/>
        <v>0</v>
      </c>
      <c r="O109" s="2">
        <f t="shared" si="9"/>
        <v>0</v>
      </c>
      <c r="P109" s="2">
        <f t="shared" si="10"/>
        <v>0</v>
      </c>
      <c r="Q109" s="2">
        <f t="shared" si="11"/>
        <v>0</v>
      </c>
      <c r="R109" s="2">
        <f t="shared" si="12"/>
        <v>0</v>
      </c>
      <c r="S109" s="2">
        <f t="shared" si="13"/>
        <v>0</v>
      </c>
      <c r="T109" s="2">
        <f t="shared" si="14"/>
        <v>0</v>
      </c>
      <c r="U109" s="2">
        <f t="shared" si="15"/>
        <v>0</v>
      </c>
      <c r="V109" s="2">
        <f t="shared" si="16"/>
        <v>0</v>
      </c>
      <c r="W109" s="2">
        <f t="shared" si="17"/>
        <v>0</v>
      </c>
      <c r="X109" s="2">
        <f t="shared" si="18"/>
        <v>0</v>
      </c>
      <c r="Y109" s="2">
        <f t="shared" si="19"/>
        <v>0</v>
      </c>
      <c r="Z109" s="2">
        <f t="shared" si="20"/>
        <v>0</v>
      </c>
      <c r="AA109" s="2">
        <f t="shared" si="21"/>
        <v>0</v>
      </c>
      <c r="AB109" s="2">
        <f t="shared" si="22"/>
        <v>0</v>
      </c>
      <c r="AC109" s="2">
        <f t="shared" si="23"/>
        <v>0</v>
      </c>
      <c r="AD109" s="2">
        <f t="shared" si="24"/>
        <v>0</v>
      </c>
      <c r="AE109" s="2">
        <f t="shared" si="25"/>
        <v>0</v>
      </c>
      <c r="AF109" s="2">
        <f t="shared" si="26"/>
        <v>0</v>
      </c>
      <c r="AG109" s="2">
        <f t="shared" si="27"/>
        <v>0</v>
      </c>
      <c r="AH109" s="2">
        <f t="shared" si="28"/>
        <v>0</v>
      </c>
      <c r="AI109" s="2">
        <f t="shared" si="29"/>
        <v>0</v>
      </c>
      <c r="AJ109" s="2">
        <f t="shared" si="30"/>
        <v>0</v>
      </c>
      <c r="AK109" s="2">
        <f t="shared" si="31"/>
        <v>0</v>
      </c>
      <c r="AL109" s="2">
        <f t="shared" si="32"/>
        <v>0</v>
      </c>
      <c r="AM109" s="2">
        <f t="shared" si="33"/>
        <v>0</v>
      </c>
      <c r="AN109" s="2">
        <f t="shared" si="34"/>
        <v>0</v>
      </c>
      <c r="AO109" s="2">
        <f t="shared" si="35"/>
        <v>0</v>
      </c>
      <c r="AP109" s="2">
        <f t="shared" si="36"/>
        <v>0</v>
      </c>
      <c r="AQ109" s="2">
        <f t="shared" si="37"/>
        <v>0</v>
      </c>
      <c r="AR109" s="2">
        <f t="shared" si="38"/>
        <v>0</v>
      </c>
      <c r="AS109" s="2">
        <f t="shared" si="39"/>
        <v>0</v>
      </c>
      <c r="AT109" s="2">
        <f t="shared" si="40"/>
        <v>0</v>
      </c>
      <c r="AU109" s="2">
        <f t="shared" si="41"/>
        <v>0</v>
      </c>
      <c r="AV109" s="2">
        <f t="shared" si="42"/>
        <v>0</v>
      </c>
      <c r="AW109" s="2">
        <f t="shared" si="43"/>
        <v>0</v>
      </c>
      <c r="AX109" s="2">
        <f t="shared" si="44"/>
        <v>0</v>
      </c>
      <c r="AY109" s="2">
        <f t="shared" si="45"/>
        <v>0</v>
      </c>
      <c r="AZ109" s="2">
        <f t="shared" si="46"/>
        <v>0</v>
      </c>
      <c r="BA109" s="2">
        <f t="shared" si="47"/>
        <v>0</v>
      </c>
      <c r="BB109" s="2">
        <f t="shared" si="48"/>
        <v>0</v>
      </c>
      <c r="BC109" s="2">
        <f t="shared" si="49"/>
        <v>0</v>
      </c>
      <c r="BD109" s="2">
        <f t="shared" si="50"/>
        <v>0</v>
      </c>
      <c r="BE109" s="2">
        <f t="shared" si="51"/>
        <v>0</v>
      </c>
      <c r="BF109" s="2">
        <f t="shared" si="52"/>
        <v>0</v>
      </c>
      <c r="BG109" s="2">
        <f t="shared" si="53"/>
        <v>0</v>
      </c>
      <c r="BH109" s="2">
        <f t="shared" si="54"/>
        <v>0</v>
      </c>
      <c r="BI109" s="2">
        <f t="shared" si="55"/>
        <v>0</v>
      </c>
      <c r="BJ109" s="2">
        <f t="shared" si="56"/>
        <v>0</v>
      </c>
      <c r="BK109" s="2">
        <f t="shared" si="57"/>
        <v>0</v>
      </c>
      <c r="BL109" s="2">
        <f t="shared" si="58"/>
        <v>0</v>
      </c>
      <c r="BM109" s="2">
        <f t="shared" si="59"/>
        <v>0</v>
      </c>
      <c r="BN109" s="2">
        <f t="shared" si="60"/>
        <v>0</v>
      </c>
      <c r="BO109" s="2">
        <f t="shared" si="61"/>
        <v>0</v>
      </c>
      <c r="BP109" s="2">
        <f t="shared" si="62"/>
        <v>0</v>
      </c>
      <c r="BQ109" s="2">
        <f t="shared" si="63"/>
        <v>0</v>
      </c>
      <c r="BR109" s="2">
        <f t="shared" si="64"/>
        <v>0</v>
      </c>
      <c r="BS109" s="2">
        <f t="shared" si="65"/>
        <v>0</v>
      </c>
      <c r="BT109" s="2">
        <f t="shared" si="66"/>
        <v>0</v>
      </c>
      <c r="BU109" s="2">
        <f t="shared" si="67"/>
        <v>0</v>
      </c>
      <c r="BV109" s="2">
        <f t="shared" si="68"/>
        <v>0</v>
      </c>
      <c r="BW109" s="2">
        <f t="shared" si="69"/>
        <v>0</v>
      </c>
      <c r="BX109" s="2">
        <f t="shared" si="70"/>
        <v>0</v>
      </c>
      <c r="BY109" s="2">
        <f t="shared" si="71"/>
        <v>0</v>
      </c>
      <c r="BZ109" s="2">
        <f t="shared" si="72"/>
        <v>0</v>
      </c>
      <c r="CA109" s="2">
        <f t="shared" si="73"/>
        <v>0</v>
      </c>
      <c r="CB109" s="2">
        <f t="shared" si="74"/>
        <v>0</v>
      </c>
      <c r="CC109" s="2">
        <f t="shared" si="75"/>
        <v>0</v>
      </c>
      <c r="CD109" s="2">
        <f t="shared" si="76"/>
        <v>0</v>
      </c>
      <c r="CE109" s="2">
        <f t="shared" si="77"/>
        <v>0</v>
      </c>
      <c r="CF109" s="2">
        <f t="shared" si="78"/>
        <v>0</v>
      </c>
      <c r="CG109" s="2">
        <f t="shared" si="79"/>
        <v>0</v>
      </c>
      <c r="CH109" s="2">
        <f t="shared" si="80"/>
        <v>0</v>
      </c>
      <c r="CI109" s="2">
        <f t="shared" si="81"/>
        <v>0</v>
      </c>
      <c r="CJ109" s="2">
        <f t="shared" si="82"/>
        <v>0</v>
      </c>
      <c r="CK109" s="2">
        <f t="shared" si="83"/>
        <v>0</v>
      </c>
      <c r="CL109" s="2">
        <f t="shared" si="84"/>
        <v>0</v>
      </c>
      <c r="CM109" s="2">
        <f t="shared" si="85"/>
        <v>0</v>
      </c>
      <c r="CN109" s="2">
        <f t="shared" si="86"/>
        <v>0</v>
      </c>
      <c r="CO109" s="2">
        <f t="shared" si="87"/>
        <v>0</v>
      </c>
      <c r="CP109" s="2">
        <f t="shared" si="88"/>
        <v>0</v>
      </c>
      <c r="CQ109" s="2">
        <f t="shared" si="89"/>
        <v>0</v>
      </c>
      <c r="CR109" s="2">
        <f t="shared" si="90"/>
        <v>0</v>
      </c>
      <c r="CS109" s="2">
        <f t="shared" si="91"/>
        <v>0</v>
      </c>
      <c r="CT109" s="2">
        <f t="shared" si="92"/>
        <v>0</v>
      </c>
      <c r="CU109" s="2">
        <f t="shared" si="93"/>
        <v>0</v>
      </c>
      <c r="CV109" s="2">
        <f t="shared" si="94"/>
        <v>0</v>
      </c>
      <c r="CW109" s="2">
        <f t="shared" si="95"/>
        <v>0</v>
      </c>
      <c r="CX109" s="2">
        <f t="shared" si="96"/>
        <v>0</v>
      </c>
      <c r="CY109" s="2">
        <f t="shared" si="97"/>
        <v>0</v>
      </c>
      <c r="CZ109" s="2">
        <f t="shared" si="98"/>
        <v>0</v>
      </c>
      <c r="DA109" s="2">
        <f t="shared" si="99"/>
        <v>0</v>
      </c>
      <c r="DB109" s="2">
        <f t="shared" si="100"/>
        <v>0</v>
      </c>
      <c r="DC109" s="2">
        <f t="shared" si="101"/>
        <v>0</v>
      </c>
      <c r="DD109" s="2">
        <f t="shared" si="102"/>
        <v>0</v>
      </c>
      <c r="DE109" s="2">
        <f t="shared" si="103"/>
        <v>0</v>
      </c>
      <c r="DF109" s="2">
        <f t="shared" si="104"/>
        <v>0</v>
      </c>
      <c r="DG109" s="2">
        <f t="shared" si="105"/>
        <v>0</v>
      </c>
      <c r="DH109" s="2">
        <f t="shared" si="106"/>
        <v>0</v>
      </c>
      <c r="DI109" s="2">
        <f t="shared" si="107"/>
        <v>0</v>
      </c>
      <c r="DJ109" s="2">
        <f t="shared" si="108"/>
        <v>0</v>
      </c>
    </row>
    <row r="110" ht="21" customHeight="1" spans="1:114">
      <c r="A110" s="585" t="str">
        <f>'DATA SHEET'!C105</f>
        <v/>
      </c>
      <c r="B110" s="586">
        <f>'DATA SHEET'!D105</f>
        <v>0</v>
      </c>
      <c r="C110" s="586">
        <f>'DATA SHEET'!E105</f>
        <v>0</v>
      </c>
      <c r="D110" s="586">
        <f>'DATA SHEET'!F105</f>
        <v>0</v>
      </c>
      <c r="E110" s="586">
        <f>'DATA SHEET'!G105</f>
        <v>0</v>
      </c>
      <c r="F110" s="583"/>
      <c r="G110" s="587" t="e">
        <f t="shared" si="109"/>
        <v>#DIV/0!</v>
      </c>
      <c r="H110" s="588" t="e">
        <f t="shared" si="110"/>
        <v>#DIV/0!</v>
      </c>
      <c r="I110" s="593" t="e">
        <f t="shared" si="111"/>
        <v>#DIV/0!</v>
      </c>
      <c r="J110" s="594" t="e">
        <f t="shared" si="112"/>
        <v>#DIV/0!</v>
      </c>
      <c r="M110" s="2">
        <f t="shared" si="7"/>
        <v>0</v>
      </c>
      <c r="N110" s="2">
        <f t="shared" si="8"/>
        <v>0</v>
      </c>
      <c r="O110" s="2">
        <f t="shared" si="9"/>
        <v>0</v>
      </c>
      <c r="P110" s="2">
        <f t="shared" si="10"/>
        <v>0</v>
      </c>
      <c r="Q110" s="2">
        <f t="shared" si="11"/>
        <v>0</v>
      </c>
      <c r="R110" s="2">
        <f t="shared" si="12"/>
        <v>0</v>
      </c>
      <c r="S110" s="2">
        <f t="shared" si="13"/>
        <v>0</v>
      </c>
      <c r="T110" s="2">
        <f t="shared" si="14"/>
        <v>0</v>
      </c>
      <c r="U110" s="2">
        <f t="shared" si="15"/>
        <v>0</v>
      </c>
      <c r="V110" s="2">
        <f t="shared" si="16"/>
        <v>0</v>
      </c>
      <c r="W110" s="2">
        <f t="shared" si="17"/>
        <v>0</v>
      </c>
      <c r="X110" s="2">
        <f t="shared" si="18"/>
        <v>0</v>
      </c>
      <c r="Y110" s="2">
        <f t="shared" si="19"/>
        <v>0</v>
      </c>
      <c r="Z110" s="2">
        <f t="shared" si="20"/>
        <v>0</v>
      </c>
      <c r="AA110" s="2">
        <f t="shared" si="21"/>
        <v>0</v>
      </c>
      <c r="AB110" s="2">
        <f t="shared" si="22"/>
        <v>0</v>
      </c>
      <c r="AC110" s="2">
        <f t="shared" si="23"/>
        <v>0</v>
      </c>
      <c r="AD110" s="2">
        <f t="shared" si="24"/>
        <v>0</v>
      </c>
      <c r="AE110" s="2">
        <f t="shared" si="25"/>
        <v>0</v>
      </c>
      <c r="AF110" s="2">
        <f t="shared" si="26"/>
        <v>0</v>
      </c>
      <c r="AG110" s="2">
        <f t="shared" si="27"/>
        <v>0</v>
      </c>
      <c r="AH110" s="2">
        <f t="shared" si="28"/>
        <v>0</v>
      </c>
      <c r="AI110" s="2">
        <f t="shared" si="29"/>
        <v>0</v>
      </c>
      <c r="AJ110" s="2">
        <f t="shared" si="30"/>
        <v>0</v>
      </c>
      <c r="AK110" s="2">
        <f t="shared" si="31"/>
        <v>0</v>
      </c>
      <c r="AL110" s="2">
        <f t="shared" si="32"/>
        <v>0</v>
      </c>
      <c r="AM110" s="2">
        <f t="shared" si="33"/>
        <v>0</v>
      </c>
      <c r="AN110" s="2">
        <f t="shared" si="34"/>
        <v>0</v>
      </c>
      <c r="AO110" s="2">
        <f t="shared" si="35"/>
        <v>0</v>
      </c>
      <c r="AP110" s="2">
        <f t="shared" si="36"/>
        <v>0</v>
      </c>
      <c r="AQ110" s="2">
        <f t="shared" si="37"/>
        <v>0</v>
      </c>
      <c r="AR110" s="2">
        <f t="shared" si="38"/>
        <v>0</v>
      </c>
      <c r="AS110" s="2">
        <f t="shared" si="39"/>
        <v>0</v>
      </c>
      <c r="AT110" s="2">
        <f t="shared" si="40"/>
        <v>0</v>
      </c>
      <c r="AU110" s="2">
        <f t="shared" si="41"/>
        <v>0</v>
      </c>
      <c r="AV110" s="2">
        <f t="shared" si="42"/>
        <v>0</v>
      </c>
      <c r="AW110" s="2">
        <f t="shared" si="43"/>
        <v>0</v>
      </c>
      <c r="AX110" s="2">
        <f t="shared" si="44"/>
        <v>0</v>
      </c>
      <c r="AY110" s="2">
        <f t="shared" si="45"/>
        <v>0</v>
      </c>
      <c r="AZ110" s="2">
        <f t="shared" si="46"/>
        <v>0</v>
      </c>
      <c r="BA110" s="2">
        <f t="shared" si="47"/>
        <v>0</v>
      </c>
      <c r="BB110" s="2">
        <f t="shared" si="48"/>
        <v>0</v>
      </c>
      <c r="BC110" s="2">
        <f t="shared" si="49"/>
        <v>0</v>
      </c>
      <c r="BD110" s="2">
        <f t="shared" si="50"/>
        <v>0</v>
      </c>
      <c r="BE110" s="2">
        <f t="shared" si="51"/>
        <v>0</v>
      </c>
      <c r="BF110" s="2">
        <f t="shared" si="52"/>
        <v>0</v>
      </c>
      <c r="BG110" s="2">
        <f t="shared" si="53"/>
        <v>0</v>
      </c>
      <c r="BH110" s="2">
        <f t="shared" si="54"/>
        <v>0</v>
      </c>
      <c r="BI110" s="2">
        <f t="shared" si="55"/>
        <v>0</v>
      </c>
      <c r="BJ110" s="2">
        <f t="shared" si="56"/>
        <v>0</v>
      </c>
      <c r="BK110" s="2">
        <f t="shared" si="57"/>
        <v>0</v>
      </c>
      <c r="BL110" s="2">
        <f t="shared" si="58"/>
        <v>0</v>
      </c>
      <c r="BM110" s="2">
        <f t="shared" si="59"/>
        <v>0</v>
      </c>
      <c r="BN110" s="2">
        <f t="shared" si="60"/>
        <v>0</v>
      </c>
      <c r="BO110" s="2">
        <f t="shared" si="61"/>
        <v>0</v>
      </c>
      <c r="BP110" s="2">
        <f t="shared" si="62"/>
        <v>0</v>
      </c>
      <c r="BQ110" s="2">
        <f t="shared" si="63"/>
        <v>0</v>
      </c>
      <c r="BR110" s="2">
        <f t="shared" si="64"/>
        <v>0</v>
      </c>
      <c r="BS110" s="2">
        <f t="shared" si="65"/>
        <v>0</v>
      </c>
      <c r="BT110" s="2">
        <f t="shared" si="66"/>
        <v>0</v>
      </c>
      <c r="BU110" s="2">
        <f t="shared" si="67"/>
        <v>0</v>
      </c>
      <c r="BV110" s="2">
        <f t="shared" si="68"/>
        <v>0</v>
      </c>
      <c r="BW110" s="2">
        <f t="shared" si="69"/>
        <v>0</v>
      </c>
      <c r="BX110" s="2">
        <f t="shared" si="70"/>
        <v>0</v>
      </c>
      <c r="BY110" s="2">
        <f t="shared" si="71"/>
        <v>0</v>
      </c>
      <c r="BZ110" s="2">
        <f t="shared" si="72"/>
        <v>0</v>
      </c>
      <c r="CA110" s="2">
        <f t="shared" si="73"/>
        <v>0</v>
      </c>
      <c r="CB110" s="2">
        <f t="shared" si="74"/>
        <v>0</v>
      </c>
      <c r="CC110" s="2">
        <f t="shared" si="75"/>
        <v>0</v>
      </c>
      <c r="CD110" s="2">
        <f t="shared" si="76"/>
        <v>0</v>
      </c>
      <c r="CE110" s="2">
        <f t="shared" si="77"/>
        <v>0</v>
      </c>
      <c r="CF110" s="2">
        <f t="shared" si="78"/>
        <v>0</v>
      </c>
      <c r="CG110" s="2">
        <f t="shared" si="79"/>
        <v>0</v>
      </c>
      <c r="CH110" s="2">
        <f t="shared" si="80"/>
        <v>0</v>
      </c>
      <c r="CI110" s="2">
        <f t="shared" si="81"/>
        <v>0</v>
      </c>
      <c r="CJ110" s="2">
        <f t="shared" si="82"/>
        <v>0</v>
      </c>
      <c r="CK110" s="2">
        <f t="shared" si="83"/>
        <v>0</v>
      </c>
      <c r="CL110" s="2">
        <f t="shared" si="84"/>
        <v>0</v>
      </c>
      <c r="CM110" s="2">
        <f t="shared" si="85"/>
        <v>0</v>
      </c>
      <c r="CN110" s="2">
        <f t="shared" si="86"/>
        <v>0</v>
      </c>
      <c r="CO110" s="2">
        <f t="shared" si="87"/>
        <v>0</v>
      </c>
      <c r="CP110" s="2">
        <f t="shared" si="88"/>
        <v>0</v>
      </c>
      <c r="CQ110" s="2">
        <f t="shared" si="89"/>
        <v>0</v>
      </c>
      <c r="CR110" s="2">
        <f t="shared" si="90"/>
        <v>0</v>
      </c>
      <c r="CS110" s="2">
        <f t="shared" si="91"/>
        <v>0</v>
      </c>
      <c r="CT110" s="2">
        <f t="shared" si="92"/>
        <v>0</v>
      </c>
      <c r="CU110" s="2">
        <f t="shared" si="93"/>
        <v>0</v>
      </c>
      <c r="CV110" s="2">
        <f t="shared" si="94"/>
        <v>0</v>
      </c>
      <c r="CW110" s="2">
        <f t="shared" si="95"/>
        <v>0</v>
      </c>
      <c r="CX110" s="2">
        <f t="shared" si="96"/>
        <v>0</v>
      </c>
      <c r="CY110" s="2">
        <f t="shared" si="97"/>
        <v>0</v>
      </c>
      <c r="CZ110" s="2">
        <f t="shared" si="98"/>
        <v>0</v>
      </c>
      <c r="DA110" s="2">
        <f t="shared" si="99"/>
        <v>0</v>
      </c>
      <c r="DB110" s="2">
        <f t="shared" si="100"/>
        <v>0</v>
      </c>
      <c r="DC110" s="2">
        <f t="shared" si="101"/>
        <v>0</v>
      </c>
      <c r="DD110" s="2">
        <f t="shared" si="102"/>
        <v>0</v>
      </c>
      <c r="DE110" s="2">
        <f t="shared" si="103"/>
        <v>0</v>
      </c>
      <c r="DF110" s="2">
        <f t="shared" si="104"/>
        <v>0</v>
      </c>
      <c r="DG110" s="2">
        <f t="shared" si="105"/>
        <v>0</v>
      </c>
      <c r="DH110" s="2">
        <f t="shared" si="106"/>
        <v>0</v>
      </c>
      <c r="DI110" s="2">
        <f t="shared" si="107"/>
        <v>0</v>
      </c>
      <c r="DJ110" s="2">
        <f t="shared" si="108"/>
        <v>0</v>
      </c>
    </row>
    <row r="111" ht="21" customHeight="1" spans="1:114">
      <c r="A111" s="585" t="str">
        <f>'DATA SHEET'!C106</f>
        <v/>
      </c>
      <c r="B111" s="586">
        <f>'DATA SHEET'!D106</f>
        <v>0</v>
      </c>
      <c r="C111" s="586">
        <f>'DATA SHEET'!E106</f>
        <v>0</v>
      </c>
      <c r="D111" s="586">
        <f>'DATA SHEET'!F106</f>
        <v>0</v>
      </c>
      <c r="E111" s="586">
        <f>'DATA SHEET'!G106</f>
        <v>0</v>
      </c>
      <c r="F111" s="583"/>
      <c r="G111" s="587" t="e">
        <f t="shared" si="109"/>
        <v>#DIV/0!</v>
      </c>
      <c r="H111" s="595" t="e">
        <f t="shared" si="110"/>
        <v>#DIV/0!</v>
      </c>
      <c r="I111" s="593" t="e">
        <f t="shared" si="111"/>
        <v>#DIV/0!</v>
      </c>
      <c r="J111" s="594" t="e">
        <f t="shared" si="112"/>
        <v>#DIV/0!</v>
      </c>
      <c r="M111" s="2">
        <f t="shared" si="7"/>
        <v>0</v>
      </c>
      <c r="N111" s="2">
        <f t="shared" si="8"/>
        <v>0</v>
      </c>
      <c r="O111" s="2">
        <f t="shared" si="9"/>
        <v>0</v>
      </c>
      <c r="P111" s="2">
        <f t="shared" si="10"/>
        <v>0</v>
      </c>
      <c r="Q111" s="2">
        <f t="shared" si="11"/>
        <v>0</v>
      </c>
      <c r="R111" s="2">
        <f t="shared" si="12"/>
        <v>0</v>
      </c>
      <c r="S111" s="2">
        <f t="shared" si="13"/>
        <v>0</v>
      </c>
      <c r="T111" s="2">
        <f t="shared" si="14"/>
        <v>0</v>
      </c>
      <c r="U111" s="2">
        <f t="shared" si="15"/>
        <v>0</v>
      </c>
      <c r="V111" s="2">
        <f t="shared" si="16"/>
        <v>0</v>
      </c>
      <c r="W111" s="2">
        <f t="shared" si="17"/>
        <v>0</v>
      </c>
      <c r="X111" s="2">
        <f t="shared" si="18"/>
        <v>0</v>
      </c>
      <c r="Y111" s="2">
        <f t="shared" si="19"/>
        <v>0</v>
      </c>
      <c r="Z111" s="2">
        <f t="shared" si="20"/>
        <v>0</v>
      </c>
      <c r="AA111" s="2">
        <f t="shared" si="21"/>
        <v>0</v>
      </c>
      <c r="AB111" s="2">
        <f t="shared" si="22"/>
        <v>0</v>
      </c>
      <c r="AC111" s="2">
        <f t="shared" si="23"/>
        <v>0</v>
      </c>
      <c r="AD111" s="2">
        <f t="shared" si="24"/>
        <v>0</v>
      </c>
      <c r="AE111" s="2">
        <f t="shared" si="25"/>
        <v>0</v>
      </c>
      <c r="AF111" s="2">
        <f t="shared" si="26"/>
        <v>0</v>
      </c>
      <c r="AG111" s="2">
        <f t="shared" si="27"/>
        <v>0</v>
      </c>
      <c r="AH111" s="2">
        <f t="shared" si="28"/>
        <v>0</v>
      </c>
      <c r="AI111" s="2">
        <f t="shared" si="29"/>
        <v>0</v>
      </c>
      <c r="AJ111" s="2">
        <f t="shared" si="30"/>
        <v>0</v>
      </c>
      <c r="AK111" s="2">
        <f t="shared" si="31"/>
        <v>0</v>
      </c>
      <c r="AL111" s="2">
        <f t="shared" si="32"/>
        <v>0</v>
      </c>
      <c r="AM111" s="2">
        <f t="shared" si="33"/>
        <v>0</v>
      </c>
      <c r="AN111" s="2">
        <f t="shared" si="34"/>
        <v>0</v>
      </c>
      <c r="AO111" s="2">
        <f t="shared" si="35"/>
        <v>0</v>
      </c>
      <c r="AP111" s="2">
        <f t="shared" si="36"/>
        <v>0</v>
      </c>
      <c r="AQ111" s="2">
        <f t="shared" si="37"/>
        <v>0</v>
      </c>
      <c r="AR111" s="2">
        <f t="shared" si="38"/>
        <v>0</v>
      </c>
      <c r="AS111" s="2">
        <f t="shared" si="39"/>
        <v>0</v>
      </c>
      <c r="AT111" s="2">
        <f t="shared" si="40"/>
        <v>0</v>
      </c>
      <c r="AU111" s="2">
        <f t="shared" si="41"/>
        <v>0</v>
      </c>
      <c r="AV111" s="2">
        <f t="shared" si="42"/>
        <v>0</v>
      </c>
      <c r="AW111" s="2">
        <f t="shared" si="43"/>
        <v>0</v>
      </c>
      <c r="AX111" s="2">
        <f t="shared" si="44"/>
        <v>0</v>
      </c>
      <c r="AY111" s="2">
        <f t="shared" si="45"/>
        <v>0</v>
      </c>
      <c r="AZ111" s="2">
        <f t="shared" si="46"/>
        <v>0</v>
      </c>
      <c r="BA111" s="2">
        <f t="shared" si="47"/>
        <v>0</v>
      </c>
      <c r="BB111" s="2">
        <f t="shared" si="48"/>
        <v>0</v>
      </c>
      <c r="BC111" s="2">
        <f t="shared" si="49"/>
        <v>0</v>
      </c>
      <c r="BD111" s="2">
        <f t="shared" si="50"/>
        <v>0</v>
      </c>
      <c r="BE111" s="2">
        <f t="shared" si="51"/>
        <v>0</v>
      </c>
      <c r="BF111" s="2">
        <f t="shared" si="52"/>
        <v>0</v>
      </c>
      <c r="BG111" s="2">
        <f t="shared" si="53"/>
        <v>0</v>
      </c>
      <c r="BH111" s="2">
        <f t="shared" si="54"/>
        <v>0</v>
      </c>
      <c r="BI111" s="2">
        <f t="shared" si="55"/>
        <v>0</v>
      </c>
      <c r="BJ111" s="2">
        <f t="shared" si="56"/>
        <v>0</v>
      </c>
      <c r="BK111" s="2">
        <f t="shared" si="57"/>
        <v>0</v>
      </c>
      <c r="BL111" s="2">
        <f t="shared" si="58"/>
        <v>0</v>
      </c>
      <c r="BM111" s="2">
        <f t="shared" si="59"/>
        <v>0</v>
      </c>
      <c r="BN111" s="2">
        <f t="shared" si="60"/>
        <v>0</v>
      </c>
      <c r="BO111" s="2">
        <f t="shared" si="61"/>
        <v>0</v>
      </c>
      <c r="BP111" s="2">
        <f t="shared" si="62"/>
        <v>0</v>
      </c>
      <c r="BQ111" s="2">
        <f t="shared" si="63"/>
        <v>0</v>
      </c>
      <c r="BR111" s="2">
        <f t="shared" si="64"/>
        <v>0</v>
      </c>
      <c r="BS111" s="2">
        <f t="shared" si="65"/>
        <v>0</v>
      </c>
      <c r="BT111" s="2">
        <f t="shared" si="66"/>
        <v>0</v>
      </c>
      <c r="BU111" s="2">
        <f t="shared" si="67"/>
        <v>0</v>
      </c>
      <c r="BV111" s="2">
        <f t="shared" si="68"/>
        <v>0</v>
      </c>
      <c r="BW111" s="2">
        <f t="shared" si="69"/>
        <v>0</v>
      </c>
      <c r="BX111" s="2">
        <f t="shared" si="70"/>
        <v>0</v>
      </c>
      <c r="BY111" s="2">
        <f t="shared" si="71"/>
        <v>0</v>
      </c>
      <c r="BZ111" s="2">
        <f t="shared" si="72"/>
        <v>0</v>
      </c>
      <c r="CA111" s="2">
        <f t="shared" si="73"/>
        <v>0</v>
      </c>
      <c r="CB111" s="2">
        <f t="shared" si="74"/>
        <v>0</v>
      </c>
      <c r="CC111" s="2">
        <f t="shared" si="75"/>
        <v>0</v>
      </c>
      <c r="CD111" s="2">
        <f t="shared" si="76"/>
        <v>0</v>
      </c>
      <c r="CE111" s="2">
        <f t="shared" si="77"/>
        <v>0</v>
      </c>
      <c r="CF111" s="2">
        <f t="shared" si="78"/>
        <v>0</v>
      </c>
      <c r="CG111" s="2">
        <f t="shared" si="79"/>
        <v>0</v>
      </c>
      <c r="CH111" s="2">
        <f t="shared" si="80"/>
        <v>0</v>
      </c>
      <c r="CI111" s="2">
        <f t="shared" si="81"/>
        <v>0</v>
      </c>
      <c r="CJ111" s="2">
        <f t="shared" si="82"/>
        <v>0</v>
      </c>
      <c r="CK111" s="2">
        <f t="shared" si="83"/>
        <v>0</v>
      </c>
      <c r="CL111" s="2">
        <f t="shared" si="84"/>
        <v>0</v>
      </c>
      <c r="CM111" s="2">
        <f t="shared" si="85"/>
        <v>0</v>
      </c>
      <c r="CN111" s="2">
        <f t="shared" si="86"/>
        <v>0</v>
      </c>
      <c r="CO111" s="2">
        <f t="shared" si="87"/>
        <v>0</v>
      </c>
      <c r="CP111" s="2">
        <f t="shared" si="88"/>
        <v>0</v>
      </c>
      <c r="CQ111" s="2">
        <f t="shared" si="89"/>
        <v>0</v>
      </c>
      <c r="CR111" s="2">
        <f t="shared" si="90"/>
        <v>0</v>
      </c>
      <c r="CS111" s="2">
        <f t="shared" si="91"/>
        <v>0</v>
      </c>
      <c r="CT111" s="2">
        <f t="shared" si="92"/>
        <v>0</v>
      </c>
      <c r="CU111" s="2">
        <f t="shared" si="93"/>
        <v>0</v>
      </c>
      <c r="CV111" s="2">
        <f t="shared" si="94"/>
        <v>0</v>
      </c>
      <c r="CW111" s="2">
        <f t="shared" si="95"/>
        <v>0</v>
      </c>
      <c r="CX111" s="2">
        <f t="shared" si="96"/>
        <v>0</v>
      </c>
      <c r="CY111" s="2">
        <f t="shared" si="97"/>
        <v>0</v>
      </c>
      <c r="CZ111" s="2">
        <f t="shared" si="98"/>
        <v>0</v>
      </c>
      <c r="DA111" s="2">
        <f t="shared" si="99"/>
        <v>0</v>
      </c>
      <c r="DB111" s="2">
        <f t="shared" si="100"/>
        <v>0</v>
      </c>
      <c r="DC111" s="2">
        <f t="shared" si="101"/>
        <v>0</v>
      </c>
      <c r="DD111" s="2">
        <f t="shared" si="102"/>
        <v>0</v>
      </c>
      <c r="DE111" s="2">
        <f t="shared" si="103"/>
        <v>0</v>
      </c>
      <c r="DF111" s="2">
        <f t="shared" si="104"/>
        <v>0</v>
      </c>
      <c r="DG111" s="2">
        <f t="shared" si="105"/>
        <v>0</v>
      </c>
      <c r="DH111" s="2">
        <f t="shared" si="106"/>
        <v>0</v>
      </c>
      <c r="DI111" s="2">
        <f t="shared" si="107"/>
        <v>0</v>
      </c>
      <c r="DJ111" s="2">
        <f t="shared" si="108"/>
        <v>0</v>
      </c>
    </row>
    <row r="112" ht="22.5" hidden="1" customHeight="1" spans="1:114">
      <c r="A112" s="596"/>
      <c r="B112" s="597" t="e">
        <f>'FIRST QUARTER CLASS RECORD '!#REF!</f>
        <v>#REF!</v>
      </c>
      <c r="C112" s="597" t="e">
        <f>'FIRST QUARTER CLASS RECORD '!#REF!</f>
        <v>#REF!</v>
      </c>
      <c r="D112" s="597" t="e">
        <f>'FIRST QUARTER CLASS RECORD '!#REF!</f>
        <v>#REF!</v>
      </c>
      <c r="E112" s="597" t="e">
        <f>'FIRST QUARTER CLASS RECORD '!#REF!</f>
        <v>#REF!</v>
      </c>
      <c r="F112" s="598"/>
      <c r="G112" s="599"/>
      <c r="H112" s="600" t="e">
        <f>SUM(H12:H111)</f>
        <v>#DIV/0!</v>
      </c>
      <c r="I112" s="614"/>
      <c r="J112" s="615" t="e">
        <f>SUM(J12:J111)</f>
        <v>#DIV/0!</v>
      </c>
      <c r="O112" s="616">
        <f t="shared" ref="O112:AT112" si="113">SUM(O12:O111)</f>
        <v>0</v>
      </c>
      <c r="P112" s="616">
        <f t="shared" si="113"/>
        <v>0</v>
      </c>
      <c r="Q112" s="616">
        <f t="shared" si="113"/>
        <v>0</v>
      </c>
      <c r="R112" s="616">
        <f t="shared" si="113"/>
        <v>0</v>
      </c>
      <c r="S112" s="616">
        <f t="shared" si="113"/>
        <v>0</v>
      </c>
      <c r="T112" s="616">
        <f t="shared" si="113"/>
        <v>0</v>
      </c>
      <c r="U112" s="616">
        <f t="shared" si="113"/>
        <v>0</v>
      </c>
      <c r="V112" s="616">
        <f t="shared" si="113"/>
        <v>0</v>
      </c>
      <c r="W112" s="616">
        <f t="shared" si="113"/>
        <v>0</v>
      </c>
      <c r="X112" s="616">
        <f t="shared" si="113"/>
        <v>0</v>
      </c>
      <c r="Y112" s="616">
        <f t="shared" si="113"/>
        <v>0</v>
      </c>
      <c r="Z112" s="616">
        <f t="shared" si="113"/>
        <v>0</v>
      </c>
      <c r="AA112" s="616">
        <f t="shared" si="113"/>
        <v>0</v>
      </c>
      <c r="AB112" s="616">
        <f t="shared" si="113"/>
        <v>0</v>
      </c>
      <c r="AC112" s="616">
        <f t="shared" si="113"/>
        <v>0</v>
      </c>
      <c r="AD112" s="616">
        <f t="shared" si="113"/>
        <v>0</v>
      </c>
      <c r="AE112" s="616">
        <f t="shared" si="113"/>
        <v>0</v>
      </c>
      <c r="AF112" s="616">
        <f t="shared" si="113"/>
        <v>0</v>
      </c>
      <c r="AG112" s="616">
        <f t="shared" si="113"/>
        <v>0</v>
      </c>
      <c r="AH112" s="616">
        <f t="shared" si="113"/>
        <v>0</v>
      </c>
      <c r="AI112" s="616">
        <f t="shared" si="113"/>
        <v>0</v>
      </c>
      <c r="AJ112" s="616">
        <f t="shared" si="113"/>
        <v>0</v>
      </c>
      <c r="AK112" s="616">
        <f t="shared" si="113"/>
        <v>0</v>
      </c>
      <c r="AL112" s="616">
        <f t="shared" si="113"/>
        <v>0</v>
      </c>
      <c r="AM112" s="616">
        <f t="shared" si="113"/>
        <v>0</v>
      </c>
      <c r="AN112" s="616">
        <f t="shared" si="113"/>
        <v>0</v>
      </c>
      <c r="AO112" s="616">
        <f t="shared" si="113"/>
        <v>0</v>
      </c>
      <c r="AP112" s="616">
        <f t="shared" si="113"/>
        <v>0</v>
      </c>
      <c r="AQ112" s="616">
        <f t="shared" si="113"/>
        <v>0</v>
      </c>
      <c r="AR112" s="616">
        <f t="shared" si="113"/>
        <v>0</v>
      </c>
      <c r="AS112" s="616">
        <f t="shared" si="113"/>
        <v>0</v>
      </c>
      <c r="AT112" s="616">
        <f t="shared" si="113"/>
        <v>0</v>
      </c>
      <c r="AU112" s="616">
        <f t="shared" ref="AU112:BZ112" si="114">SUM(AU12:AU111)</f>
        <v>0</v>
      </c>
      <c r="AV112" s="616">
        <f t="shared" si="114"/>
        <v>0</v>
      </c>
      <c r="AW112" s="616">
        <f t="shared" si="114"/>
        <v>0</v>
      </c>
      <c r="AX112" s="616">
        <f t="shared" si="114"/>
        <v>0</v>
      </c>
      <c r="AY112" s="616">
        <f t="shared" si="114"/>
        <v>0</v>
      </c>
      <c r="AZ112" s="616">
        <f t="shared" si="114"/>
        <v>0</v>
      </c>
      <c r="BA112" s="616">
        <f t="shared" si="114"/>
        <v>0</v>
      </c>
      <c r="BB112" s="616">
        <f t="shared" si="114"/>
        <v>0</v>
      </c>
      <c r="BC112" s="616">
        <f t="shared" si="114"/>
        <v>0</v>
      </c>
      <c r="BD112" s="616">
        <f t="shared" si="114"/>
        <v>0</v>
      </c>
      <c r="BE112" s="616">
        <f t="shared" si="114"/>
        <v>0</v>
      </c>
      <c r="BF112" s="616">
        <f t="shared" si="114"/>
        <v>0</v>
      </c>
      <c r="BG112" s="616">
        <f t="shared" si="114"/>
        <v>0</v>
      </c>
      <c r="BH112" s="616">
        <f t="shared" si="114"/>
        <v>0</v>
      </c>
      <c r="BI112" s="616">
        <f t="shared" si="114"/>
        <v>0</v>
      </c>
      <c r="BJ112" s="616">
        <f t="shared" si="114"/>
        <v>0</v>
      </c>
      <c r="BK112" s="616">
        <f t="shared" si="114"/>
        <v>0</v>
      </c>
      <c r="BL112" s="616">
        <f t="shared" si="114"/>
        <v>0</v>
      </c>
      <c r="BM112" s="616">
        <f t="shared" si="114"/>
        <v>0</v>
      </c>
      <c r="BN112" s="616">
        <f t="shared" si="114"/>
        <v>0</v>
      </c>
      <c r="BO112" s="616">
        <f t="shared" si="114"/>
        <v>0</v>
      </c>
      <c r="BP112" s="616">
        <f t="shared" si="114"/>
        <v>0</v>
      </c>
      <c r="BQ112" s="616">
        <f t="shared" si="114"/>
        <v>0</v>
      </c>
      <c r="BR112" s="616">
        <f t="shared" si="114"/>
        <v>0</v>
      </c>
      <c r="BS112" s="616">
        <f t="shared" si="114"/>
        <v>0</v>
      </c>
      <c r="BT112" s="616">
        <f t="shared" si="114"/>
        <v>0</v>
      </c>
      <c r="BU112" s="616">
        <f t="shared" si="114"/>
        <v>0</v>
      </c>
      <c r="BV112" s="616">
        <f t="shared" si="114"/>
        <v>0</v>
      </c>
      <c r="BW112" s="616">
        <f t="shared" si="114"/>
        <v>0</v>
      </c>
      <c r="BX112" s="616">
        <f t="shared" si="114"/>
        <v>0</v>
      </c>
      <c r="BY112" s="616">
        <f t="shared" si="114"/>
        <v>0</v>
      </c>
      <c r="BZ112" s="616">
        <f t="shared" si="114"/>
        <v>0</v>
      </c>
      <c r="CA112" s="616">
        <f t="shared" ref="CA112:DF112" si="115">SUM(CA12:CA111)</f>
        <v>0</v>
      </c>
      <c r="CB112" s="616">
        <f t="shared" si="115"/>
        <v>0</v>
      </c>
      <c r="CC112" s="616">
        <f t="shared" si="115"/>
        <v>0</v>
      </c>
      <c r="CD112" s="616">
        <f t="shared" si="115"/>
        <v>0</v>
      </c>
      <c r="CE112" s="616">
        <f t="shared" si="115"/>
        <v>0</v>
      </c>
      <c r="CF112" s="616">
        <f t="shared" si="115"/>
        <v>0</v>
      </c>
      <c r="CG112" s="616">
        <f t="shared" si="115"/>
        <v>0</v>
      </c>
      <c r="CH112" s="616">
        <f t="shared" si="115"/>
        <v>0</v>
      </c>
      <c r="CI112" s="616">
        <f t="shared" si="115"/>
        <v>0</v>
      </c>
      <c r="CJ112" s="616">
        <f t="shared" si="115"/>
        <v>0</v>
      </c>
      <c r="CK112" s="616">
        <f t="shared" si="115"/>
        <v>0</v>
      </c>
      <c r="CL112" s="616">
        <f t="shared" si="115"/>
        <v>0</v>
      </c>
      <c r="CM112" s="616">
        <f t="shared" si="115"/>
        <v>0</v>
      </c>
      <c r="CN112" s="616">
        <f t="shared" si="115"/>
        <v>0</v>
      </c>
      <c r="CO112" s="616">
        <f t="shared" si="115"/>
        <v>0</v>
      </c>
      <c r="CP112" s="616">
        <f t="shared" si="115"/>
        <v>0</v>
      </c>
      <c r="CQ112" s="616">
        <f t="shared" si="115"/>
        <v>0</v>
      </c>
      <c r="CR112" s="616">
        <f t="shared" si="115"/>
        <v>0</v>
      </c>
      <c r="CS112" s="616">
        <f t="shared" si="115"/>
        <v>0</v>
      </c>
      <c r="CT112" s="616">
        <f t="shared" si="115"/>
        <v>0</v>
      </c>
      <c r="CU112" s="616">
        <f t="shared" si="115"/>
        <v>0</v>
      </c>
      <c r="CV112" s="616">
        <f t="shared" si="115"/>
        <v>0</v>
      </c>
      <c r="CW112" s="616">
        <f t="shared" si="115"/>
        <v>0</v>
      </c>
      <c r="CX112" s="616">
        <f t="shared" si="115"/>
        <v>0</v>
      </c>
      <c r="CY112" s="616">
        <f t="shared" si="115"/>
        <v>0</v>
      </c>
      <c r="CZ112" s="616">
        <f t="shared" si="115"/>
        <v>0</v>
      </c>
      <c r="DA112" s="616">
        <f t="shared" si="115"/>
        <v>0</v>
      </c>
      <c r="DB112" s="616">
        <f t="shared" si="115"/>
        <v>0</v>
      </c>
      <c r="DC112" s="616">
        <f t="shared" si="115"/>
        <v>0</v>
      </c>
      <c r="DD112" s="616">
        <f t="shared" si="115"/>
        <v>0</v>
      </c>
      <c r="DE112" s="616">
        <f t="shared" si="115"/>
        <v>0</v>
      </c>
      <c r="DF112" s="616">
        <f t="shared" si="115"/>
        <v>0</v>
      </c>
      <c r="DG112" s="616">
        <f t="shared" ref="DG112:DJ112" si="116">SUM(DG12:DG111)</f>
        <v>0</v>
      </c>
      <c r="DH112" s="616">
        <f t="shared" si="116"/>
        <v>0</v>
      </c>
      <c r="DI112" s="616">
        <f t="shared" si="116"/>
        <v>0</v>
      </c>
      <c r="DJ112" s="616">
        <f t="shared" si="116"/>
        <v>0</v>
      </c>
    </row>
    <row r="113" ht="22.5" customHeight="1" spans="1:114">
      <c r="A113" s="601" t="s">
        <v>50</v>
      </c>
      <c r="B113" s="602"/>
      <c r="C113" s="602"/>
      <c r="D113" s="602"/>
      <c r="E113" s="602"/>
      <c r="F113" s="603"/>
      <c r="G113" s="604" t="s">
        <v>51</v>
      </c>
      <c r="H113" s="605"/>
      <c r="I113" s="617" t="e">
        <f>J112/H112*100</f>
        <v>#DIV/0!</v>
      </c>
      <c r="J113" s="618"/>
      <c r="O113" s="619">
        <v>1</v>
      </c>
      <c r="P113" s="619">
        <v>2</v>
      </c>
      <c r="Q113" s="619">
        <v>3</v>
      </c>
      <c r="R113" s="619">
        <v>4</v>
      </c>
      <c r="S113" s="619">
        <v>5</v>
      </c>
      <c r="T113" s="619">
        <v>6</v>
      </c>
      <c r="U113" s="619">
        <v>7</v>
      </c>
      <c r="V113" s="619">
        <v>8</v>
      </c>
      <c r="W113" s="619">
        <v>9</v>
      </c>
      <c r="X113" s="619">
        <v>10</v>
      </c>
      <c r="Y113" s="619">
        <v>11</v>
      </c>
      <c r="Z113" s="619">
        <v>12</v>
      </c>
      <c r="AA113" s="619">
        <v>13</v>
      </c>
      <c r="AB113" s="619">
        <v>14</v>
      </c>
      <c r="AC113" s="619">
        <v>15</v>
      </c>
      <c r="AD113" s="619">
        <v>16</v>
      </c>
      <c r="AE113" s="619">
        <v>17</v>
      </c>
      <c r="AF113" s="619">
        <v>18</v>
      </c>
      <c r="AG113" s="619">
        <v>19</v>
      </c>
      <c r="AH113" s="619">
        <v>20</v>
      </c>
      <c r="AI113" s="619">
        <v>21</v>
      </c>
      <c r="AJ113" s="619">
        <v>22</v>
      </c>
      <c r="AK113" s="619">
        <v>23</v>
      </c>
      <c r="AL113" s="619">
        <v>24</v>
      </c>
      <c r="AM113" s="619">
        <v>25</v>
      </c>
      <c r="AN113" s="619">
        <v>26</v>
      </c>
      <c r="AO113" s="619">
        <v>27</v>
      </c>
      <c r="AP113" s="619">
        <v>28</v>
      </c>
      <c r="AQ113" s="619">
        <v>29</v>
      </c>
      <c r="AR113" s="619">
        <v>30</v>
      </c>
      <c r="AS113" s="619">
        <v>31</v>
      </c>
      <c r="AT113" s="619">
        <v>32</v>
      </c>
      <c r="AU113" s="619">
        <v>33</v>
      </c>
      <c r="AV113" s="619">
        <v>34</v>
      </c>
      <c r="AW113" s="619">
        <v>35</v>
      </c>
      <c r="AX113" s="619">
        <v>36</v>
      </c>
      <c r="AY113" s="619">
        <v>37</v>
      </c>
      <c r="AZ113" s="619">
        <v>38</v>
      </c>
      <c r="BA113" s="619">
        <v>39</v>
      </c>
      <c r="BB113" s="619">
        <v>40</v>
      </c>
      <c r="BC113" s="619">
        <v>41</v>
      </c>
      <c r="BD113" s="619">
        <v>42</v>
      </c>
      <c r="BE113" s="619">
        <v>43</v>
      </c>
      <c r="BF113" s="619">
        <v>44</v>
      </c>
      <c r="BG113" s="619">
        <v>45</v>
      </c>
      <c r="BH113" s="619">
        <v>46</v>
      </c>
      <c r="BI113" s="619">
        <v>47</v>
      </c>
      <c r="BJ113" s="619">
        <v>48</v>
      </c>
      <c r="BK113" s="619">
        <v>49</v>
      </c>
      <c r="BL113" s="619">
        <v>50</v>
      </c>
      <c r="BM113" s="619">
        <v>51</v>
      </c>
      <c r="BN113" s="619">
        <v>52</v>
      </c>
      <c r="BO113" s="619">
        <v>53</v>
      </c>
      <c r="BP113" s="619">
        <v>54</v>
      </c>
      <c r="BQ113" s="619">
        <v>55</v>
      </c>
      <c r="BR113" s="619">
        <v>56</v>
      </c>
      <c r="BS113" s="619">
        <v>57</v>
      </c>
      <c r="BT113" s="619">
        <v>58</v>
      </c>
      <c r="BU113" s="619">
        <v>59</v>
      </c>
      <c r="BV113" s="619">
        <v>60</v>
      </c>
      <c r="BW113" s="619">
        <v>61</v>
      </c>
      <c r="BX113" s="619">
        <v>62</v>
      </c>
      <c r="BY113" s="619">
        <v>63</v>
      </c>
      <c r="BZ113" s="619">
        <v>64</v>
      </c>
      <c r="CA113" s="619">
        <v>65</v>
      </c>
      <c r="CB113" s="619">
        <v>66</v>
      </c>
      <c r="CC113" s="619">
        <v>67</v>
      </c>
      <c r="CD113" s="619">
        <v>68</v>
      </c>
      <c r="CE113" s="619">
        <v>69</v>
      </c>
      <c r="CF113" s="619">
        <v>70</v>
      </c>
      <c r="CG113" s="619">
        <v>71</v>
      </c>
      <c r="CH113" s="619">
        <v>72</v>
      </c>
      <c r="CI113" s="619">
        <v>73</v>
      </c>
      <c r="CJ113" s="619">
        <v>74</v>
      </c>
      <c r="CK113" s="619">
        <v>75</v>
      </c>
      <c r="CL113" s="619">
        <v>76</v>
      </c>
      <c r="CM113" s="619">
        <v>77</v>
      </c>
      <c r="CN113" s="619">
        <v>78</v>
      </c>
      <c r="CO113" s="619">
        <v>79</v>
      </c>
      <c r="CP113" s="619">
        <v>80</v>
      </c>
      <c r="CQ113" s="619">
        <v>81</v>
      </c>
      <c r="CR113" s="619">
        <v>82</v>
      </c>
      <c r="CS113" s="619">
        <v>83</v>
      </c>
      <c r="CT113" s="619">
        <v>84</v>
      </c>
      <c r="CU113" s="619">
        <v>85</v>
      </c>
      <c r="CV113" s="619">
        <v>86</v>
      </c>
      <c r="CW113" s="619">
        <v>87</v>
      </c>
      <c r="CX113" s="619">
        <v>88</v>
      </c>
      <c r="CY113" s="619">
        <v>89</v>
      </c>
      <c r="CZ113" s="619">
        <v>90</v>
      </c>
      <c r="DA113" s="619">
        <v>91</v>
      </c>
      <c r="DB113" s="619">
        <v>92</v>
      </c>
      <c r="DC113" s="619">
        <v>93</v>
      </c>
      <c r="DD113" s="619">
        <v>94</v>
      </c>
      <c r="DE113" s="619">
        <v>95</v>
      </c>
      <c r="DF113" s="619">
        <v>96</v>
      </c>
      <c r="DG113" s="619">
        <v>97</v>
      </c>
      <c r="DH113" s="619">
        <v>98</v>
      </c>
      <c r="DI113" s="619">
        <v>99</v>
      </c>
      <c r="DJ113" s="619">
        <v>100</v>
      </c>
    </row>
    <row r="114" ht="22.5" customHeight="1" spans="1:114">
      <c r="A114" s="606"/>
      <c r="B114" s="607"/>
      <c r="C114" s="607"/>
      <c r="D114" s="607"/>
      <c r="E114" s="607"/>
      <c r="F114" s="608"/>
      <c r="G114" s="609" t="s">
        <v>52</v>
      </c>
      <c r="H114" s="610"/>
      <c r="I114" s="620" t="e">
        <f>IF(I113&gt;74.99,"Accept","Retest")</f>
        <v>#DIV/0!</v>
      </c>
      <c r="J114" s="621"/>
      <c r="O114" s="2">
        <f t="shared" ref="O114:AT114" si="117">O112*O11</f>
        <v>0</v>
      </c>
      <c r="P114" s="2">
        <f t="shared" si="117"/>
        <v>0</v>
      </c>
      <c r="Q114" s="2">
        <f t="shared" si="117"/>
        <v>0</v>
      </c>
      <c r="R114" s="2">
        <f t="shared" si="117"/>
        <v>0</v>
      </c>
      <c r="S114" s="2">
        <f t="shared" si="117"/>
        <v>0</v>
      </c>
      <c r="T114" s="2">
        <f t="shared" si="117"/>
        <v>0</v>
      </c>
      <c r="U114" s="2">
        <f t="shared" si="117"/>
        <v>0</v>
      </c>
      <c r="V114" s="2">
        <f t="shared" si="117"/>
        <v>0</v>
      </c>
      <c r="W114" s="2">
        <f t="shared" si="117"/>
        <v>0</v>
      </c>
      <c r="X114" s="2">
        <f t="shared" si="117"/>
        <v>0</v>
      </c>
      <c r="Y114" s="2">
        <f t="shared" si="117"/>
        <v>0</v>
      </c>
      <c r="Z114" s="2">
        <f t="shared" si="117"/>
        <v>0</v>
      </c>
      <c r="AA114" s="2">
        <f t="shared" si="117"/>
        <v>0</v>
      </c>
      <c r="AB114" s="2">
        <f t="shared" si="117"/>
        <v>0</v>
      </c>
      <c r="AC114" s="2">
        <f t="shared" si="117"/>
        <v>0</v>
      </c>
      <c r="AD114" s="2">
        <f t="shared" si="117"/>
        <v>0</v>
      </c>
      <c r="AE114" s="2">
        <f t="shared" si="117"/>
        <v>0</v>
      </c>
      <c r="AF114" s="2">
        <f t="shared" si="117"/>
        <v>0</v>
      </c>
      <c r="AG114" s="2">
        <f t="shared" si="117"/>
        <v>0</v>
      </c>
      <c r="AH114" s="2">
        <f t="shared" si="117"/>
        <v>0</v>
      </c>
      <c r="AI114" s="2">
        <f t="shared" si="117"/>
        <v>0</v>
      </c>
      <c r="AJ114" s="2">
        <f t="shared" si="117"/>
        <v>0</v>
      </c>
      <c r="AK114" s="2">
        <f t="shared" si="117"/>
        <v>0</v>
      </c>
      <c r="AL114" s="2">
        <f t="shared" si="117"/>
        <v>0</v>
      </c>
      <c r="AM114" s="2">
        <f t="shared" si="117"/>
        <v>0</v>
      </c>
      <c r="AN114" s="2">
        <f t="shared" si="117"/>
        <v>0</v>
      </c>
      <c r="AO114" s="2">
        <f t="shared" si="117"/>
        <v>0</v>
      </c>
      <c r="AP114" s="2">
        <f t="shared" si="117"/>
        <v>0</v>
      </c>
      <c r="AQ114" s="2">
        <f t="shared" si="117"/>
        <v>0</v>
      </c>
      <c r="AR114" s="2">
        <f t="shared" si="117"/>
        <v>0</v>
      </c>
      <c r="AS114" s="2">
        <f t="shared" si="117"/>
        <v>0</v>
      </c>
      <c r="AT114" s="2">
        <f t="shared" si="117"/>
        <v>0</v>
      </c>
      <c r="AU114" s="2">
        <f t="shared" ref="AU114:BZ114" si="118">AU112*AU11</f>
        <v>0</v>
      </c>
      <c r="AV114" s="2">
        <f t="shared" si="118"/>
        <v>0</v>
      </c>
      <c r="AW114" s="2">
        <f t="shared" si="118"/>
        <v>0</v>
      </c>
      <c r="AX114" s="2">
        <f t="shared" si="118"/>
        <v>0</v>
      </c>
      <c r="AY114" s="2">
        <f t="shared" si="118"/>
        <v>0</v>
      </c>
      <c r="AZ114" s="2">
        <f t="shared" si="118"/>
        <v>0</v>
      </c>
      <c r="BA114" s="2">
        <f t="shared" si="118"/>
        <v>0</v>
      </c>
      <c r="BB114" s="2">
        <f t="shared" si="118"/>
        <v>0</v>
      </c>
      <c r="BC114" s="2">
        <f t="shared" si="118"/>
        <v>0</v>
      </c>
      <c r="BD114" s="2">
        <f t="shared" si="118"/>
        <v>0</v>
      </c>
      <c r="BE114" s="2">
        <f t="shared" si="118"/>
        <v>0</v>
      </c>
      <c r="BF114" s="2">
        <f t="shared" si="118"/>
        <v>0</v>
      </c>
      <c r="BG114" s="2">
        <f t="shared" si="118"/>
        <v>0</v>
      </c>
      <c r="BH114" s="2">
        <f t="shared" si="118"/>
        <v>0</v>
      </c>
      <c r="BI114" s="2">
        <f t="shared" si="118"/>
        <v>0</v>
      </c>
      <c r="BJ114" s="2">
        <f t="shared" si="118"/>
        <v>0</v>
      </c>
      <c r="BK114" s="2">
        <f t="shared" si="118"/>
        <v>0</v>
      </c>
      <c r="BL114" s="2">
        <f t="shared" si="118"/>
        <v>0</v>
      </c>
      <c r="BM114" s="2">
        <f t="shared" si="118"/>
        <v>0</v>
      </c>
      <c r="BN114" s="2">
        <f t="shared" si="118"/>
        <v>0</v>
      </c>
      <c r="BO114" s="2">
        <f t="shared" si="118"/>
        <v>0</v>
      </c>
      <c r="BP114" s="2">
        <f t="shared" si="118"/>
        <v>0</v>
      </c>
      <c r="BQ114" s="2">
        <f t="shared" si="118"/>
        <v>0</v>
      </c>
      <c r="BR114" s="2">
        <f t="shared" si="118"/>
        <v>0</v>
      </c>
      <c r="BS114" s="2">
        <f t="shared" si="118"/>
        <v>0</v>
      </c>
      <c r="BT114" s="2">
        <f t="shared" si="118"/>
        <v>0</v>
      </c>
      <c r="BU114" s="2">
        <f t="shared" si="118"/>
        <v>0</v>
      </c>
      <c r="BV114" s="2">
        <f t="shared" si="118"/>
        <v>0</v>
      </c>
      <c r="BW114" s="2">
        <f t="shared" si="118"/>
        <v>0</v>
      </c>
      <c r="BX114" s="2">
        <f t="shared" si="118"/>
        <v>0</v>
      </c>
      <c r="BY114" s="2">
        <f t="shared" si="118"/>
        <v>0</v>
      </c>
      <c r="BZ114" s="2">
        <f t="shared" si="118"/>
        <v>0</v>
      </c>
      <c r="CA114" s="2">
        <f t="shared" ref="CA114:DJ114" si="119">CA112*CA11</f>
        <v>0</v>
      </c>
      <c r="CB114" s="2">
        <f t="shared" si="119"/>
        <v>0</v>
      </c>
      <c r="CC114" s="2">
        <f t="shared" si="119"/>
        <v>0</v>
      </c>
      <c r="CD114" s="2">
        <f t="shared" si="119"/>
        <v>0</v>
      </c>
      <c r="CE114" s="2">
        <f t="shared" si="119"/>
        <v>0</v>
      </c>
      <c r="CF114" s="2">
        <f t="shared" si="119"/>
        <v>0</v>
      </c>
      <c r="CG114" s="2">
        <f t="shared" si="119"/>
        <v>0</v>
      </c>
      <c r="CH114" s="2">
        <f t="shared" si="119"/>
        <v>0</v>
      </c>
      <c r="CI114" s="2">
        <f t="shared" si="119"/>
        <v>0</v>
      </c>
      <c r="CJ114" s="2">
        <f t="shared" si="119"/>
        <v>0</v>
      </c>
      <c r="CK114" s="2">
        <f t="shared" si="119"/>
        <v>0</v>
      </c>
      <c r="CL114" s="2">
        <f t="shared" si="119"/>
        <v>0</v>
      </c>
      <c r="CM114" s="2">
        <f t="shared" si="119"/>
        <v>0</v>
      </c>
      <c r="CN114" s="2">
        <f t="shared" si="119"/>
        <v>0</v>
      </c>
      <c r="CO114" s="2">
        <f t="shared" si="119"/>
        <v>0</v>
      </c>
      <c r="CP114" s="2">
        <f t="shared" si="119"/>
        <v>0</v>
      </c>
      <c r="CQ114" s="2">
        <f t="shared" si="119"/>
        <v>0</v>
      </c>
      <c r="CR114" s="2">
        <f t="shared" si="119"/>
        <v>0</v>
      </c>
      <c r="CS114" s="2">
        <f t="shared" si="119"/>
        <v>0</v>
      </c>
      <c r="CT114" s="2">
        <f t="shared" si="119"/>
        <v>0</v>
      </c>
      <c r="CU114" s="2">
        <f t="shared" si="119"/>
        <v>0</v>
      </c>
      <c r="CV114" s="2">
        <f t="shared" si="119"/>
        <v>0</v>
      </c>
      <c r="CW114" s="2">
        <f t="shared" si="119"/>
        <v>0</v>
      </c>
      <c r="CX114" s="2">
        <f t="shared" si="119"/>
        <v>0</v>
      </c>
      <c r="CY114" s="2">
        <f t="shared" si="119"/>
        <v>0</v>
      </c>
      <c r="CZ114" s="2">
        <f t="shared" si="119"/>
        <v>0</v>
      </c>
      <c r="DA114" s="2">
        <f t="shared" si="119"/>
        <v>0</v>
      </c>
      <c r="DB114" s="2">
        <f t="shared" si="119"/>
        <v>0</v>
      </c>
      <c r="DC114" s="2">
        <f t="shared" si="119"/>
        <v>0</v>
      </c>
      <c r="DD114" s="2">
        <f t="shared" si="119"/>
        <v>0</v>
      </c>
      <c r="DE114" s="2">
        <f t="shared" si="119"/>
        <v>0</v>
      </c>
      <c r="DF114" s="2">
        <f t="shared" si="119"/>
        <v>0</v>
      </c>
      <c r="DG114" s="2">
        <f t="shared" si="119"/>
        <v>0</v>
      </c>
      <c r="DH114" s="2">
        <f t="shared" si="119"/>
        <v>0</v>
      </c>
      <c r="DI114" s="2">
        <f t="shared" si="119"/>
        <v>0</v>
      </c>
      <c r="DJ114" s="2">
        <f t="shared" si="119"/>
        <v>0</v>
      </c>
    </row>
    <row r="115" ht="22.5" customHeight="1" spans="1:18">
      <c r="A115" s="601" t="s">
        <v>53</v>
      </c>
      <c r="B115" s="602"/>
      <c r="C115" s="602"/>
      <c r="D115" s="602"/>
      <c r="E115" s="602"/>
      <c r="F115" s="603"/>
      <c r="G115" s="604" t="s">
        <v>54</v>
      </c>
      <c r="H115" s="605"/>
      <c r="I115" s="617" t="e">
        <f>O118</f>
        <v>#DIV/0!</v>
      </c>
      <c r="J115" s="618"/>
      <c r="O115" s="622"/>
      <c r="P115" s="622"/>
      <c r="Q115" s="622"/>
      <c r="R115" s="622"/>
    </row>
    <row r="116" ht="22.5" customHeight="1" spans="1:18">
      <c r="A116" s="606"/>
      <c r="B116" s="607"/>
      <c r="C116" s="607"/>
      <c r="D116" s="607"/>
      <c r="E116" s="607"/>
      <c r="F116" s="608"/>
      <c r="G116" s="609" t="s">
        <v>52</v>
      </c>
      <c r="H116" s="610"/>
      <c r="I116" s="620" t="e">
        <f>IF(I115&gt;59.99,"Accept","Retest")</f>
        <v>#DIV/0!</v>
      </c>
      <c r="J116" s="621"/>
      <c r="O116" s="623">
        <f>SUM(O114:DJ114)</f>
        <v>0</v>
      </c>
      <c r="P116" s="623"/>
      <c r="Q116" s="623"/>
      <c r="R116" s="623"/>
    </row>
    <row r="117" ht="54" customHeight="1" spans="1:18">
      <c r="A117" s="611" t="s">
        <v>55</v>
      </c>
      <c r="B117" s="612"/>
      <c r="C117" s="612"/>
      <c r="D117" s="612"/>
      <c r="E117" s="612"/>
      <c r="F117" s="612"/>
      <c r="G117" s="612"/>
      <c r="H117" s="613"/>
      <c r="I117" s="624" t="e">
        <f>IF(L118=2,"These Summative Scores are Acceptable and Can Be Recorded","Please Reteach and Retest")</f>
        <v>#DIV/0!</v>
      </c>
      <c r="J117" s="625"/>
      <c r="L117" t="e">
        <f>IF(I113&gt;74.99,1,0)</f>
        <v>#DIV/0!</v>
      </c>
      <c r="M117" t="e">
        <f>IF(I115&gt;59.99,1,0)</f>
        <v>#DIV/0!</v>
      </c>
      <c r="O117" s="101">
        <f>M11*N11</f>
        <v>0</v>
      </c>
      <c r="P117" s="101"/>
      <c r="Q117" s="101"/>
      <c r="R117" s="101"/>
    </row>
    <row r="118" ht="29.25" customHeight="1" spans="1:18">
      <c r="A118" s="252"/>
      <c r="B118" s="252"/>
      <c r="C118" s="252"/>
      <c r="D118" s="252"/>
      <c r="E118" s="252"/>
      <c r="F118" s="252"/>
      <c r="G118" s="108"/>
      <c r="H118" s="108"/>
      <c r="I118" s="108"/>
      <c r="J118" s="108"/>
      <c r="L118" t="e">
        <f>L117+M117</f>
        <v>#DIV/0!</v>
      </c>
      <c r="O118" s="626" t="e">
        <f>(O116/O117)*100</f>
        <v>#DIV/0!</v>
      </c>
      <c r="P118" s="626"/>
      <c r="Q118" s="626"/>
      <c r="R118" s="626"/>
    </row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</sheetData>
  <sheetProtection sheet="1" formatCells="0" formatColumns="0" formatRows="0" objects="1" scenarios="1"/>
  <mergeCells count="28">
    <mergeCell ref="A1:J1"/>
    <mergeCell ref="A2:J2"/>
    <mergeCell ref="A3:J3"/>
    <mergeCell ref="A4:J4"/>
    <mergeCell ref="A5:J5"/>
    <mergeCell ref="A6:J6"/>
    <mergeCell ref="A7:J7"/>
    <mergeCell ref="A9:E9"/>
    <mergeCell ref="F9:J9"/>
    <mergeCell ref="A10:E10"/>
    <mergeCell ref="A11:E11"/>
    <mergeCell ref="G113:H113"/>
    <mergeCell ref="I113:J113"/>
    <mergeCell ref="G114:H114"/>
    <mergeCell ref="I114:J114"/>
    <mergeCell ref="G115:H115"/>
    <mergeCell ref="I115:J115"/>
    <mergeCell ref="G116:H116"/>
    <mergeCell ref="I116:J116"/>
    <mergeCell ref="O116:R116"/>
    <mergeCell ref="A117:H117"/>
    <mergeCell ref="I117:J117"/>
    <mergeCell ref="O117:R117"/>
    <mergeCell ref="G118:J118"/>
    <mergeCell ref="O118:R118"/>
    <mergeCell ref="H10:H11"/>
    <mergeCell ref="A113:F114"/>
    <mergeCell ref="A115:F116"/>
  </mergeCells>
  <conditionalFormatting sqref="I117:J117">
    <cfRule type="containsText" dxfId="0" priority="2" operator="between" text="Please">
      <formula>NOT(ISERROR(SEARCH("Please",I117)))</formula>
    </cfRule>
  </conditionalFormatting>
  <conditionalFormatting sqref="F11:F18">
    <cfRule type="cellIs" dxfId="1" priority="1" operator="equal">
      <formula>0</formula>
    </cfRule>
  </conditionalFormatting>
  <conditionalFormatting sqref="I11:I112">
    <cfRule type="cellIs" dxfId="2" priority="5" operator="between">
      <formula>60</formula>
      <formula>74</formula>
    </cfRule>
  </conditionalFormatting>
  <conditionalFormatting sqref="I10:J112">
    <cfRule type="cellIs" dxfId="1" priority="6" stopIfTrue="1" operator="lessThan">
      <formula>1</formula>
    </cfRule>
  </conditionalFormatting>
  <conditionalFormatting sqref="G12:J12 B12:E18 G13:G18 H13:J111 B19:G111 B112:J112">
    <cfRule type="cellIs" dxfId="1" priority="4" operator="equal">
      <formula>0</formula>
    </cfRule>
  </conditionalFormatting>
  <dataValidations count="10">
    <dataValidation allowBlank="1" showInputMessage="1" showErrorMessage="1" prompt="Insert the name of School Here!" sqref="A4:J4"/>
    <dataValidation allowBlank="1" showInputMessage="1" showErrorMessage="1" prompt="Enter the Grade/Year Level and the section Here!" sqref="A6:J6"/>
    <dataValidation allowBlank="1" showInputMessage="1" showErrorMessage="1" prompt="Enter the Subject Here!" sqref="A7"/>
    <dataValidation allowBlank="1" showInputMessage="1" showErrorMessage="1" prompt="Enter the Highest Possible Score Here!" sqref="F10"/>
    <dataValidation allowBlank="1" showInputMessage="1" showErrorMessage="1" prompt="Do Not Change this Cell! This is protected!" sqref="I10 I113 G115 I115 G11:G113 H12:H112 J10:J112"/>
    <dataValidation allowBlank="1" showInputMessage="1" showErrorMessage="1" prompt="Enter the Highest Possible Score here!" sqref="F11"/>
    <dataValidation allowBlank="1" showInputMessage="1" showErrorMessage="1" prompt="Enter the Surname Here!" sqref="B112:E112"/>
    <dataValidation allowBlank="1" showInputMessage="1" showErrorMessage="1" prompt="Enter the First Name Here!" sqref="A113 A115"/>
    <dataValidation allowBlank="1" showInputMessage="1" showErrorMessage="1" prompt="Enter the Raw Score here!" sqref="F12:F112"/>
    <dataValidation allowBlank="1" showInputMessage="1" showErrorMessage="1" prompt="Do Not change the Content of this cell!. This is protected!" sqref="I11:I112"/>
  </dataValidations>
  <pageMargins left="0.25" right="1.25" top="0.5" bottom="0.5" header="0.5" footer="0.5"/>
  <pageSetup paperSize="5" scale="55" orientation="landscape" verticalDpi="18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showGridLines="0" zoomScale="130" zoomScaleNormal="130" workbookViewId="0">
      <pane ySplit="1" topLeftCell="A167" activePane="bottomLeft" state="frozen"/>
      <selection/>
      <selection pane="bottomLeft" activeCell="B173" sqref="B173"/>
    </sheetView>
  </sheetViews>
  <sheetFormatPr defaultColWidth="9.11111111111111" defaultRowHeight="13.8" outlineLevelCol="6"/>
  <cols>
    <col min="1" max="1" width="7.33333333333333" style="536" customWidth="1"/>
    <col min="2" max="2" width="45.4444444444444" style="536" customWidth="1"/>
    <col min="3" max="3" width="8.44444444444444" style="536" customWidth="1"/>
    <col min="4" max="4" width="30.8888888888889" style="536" hidden="1" customWidth="1"/>
    <col min="5" max="7" width="11" style="536" customWidth="1"/>
    <col min="8" max="16384" width="9.11111111111111" style="536"/>
  </cols>
  <sheetData>
    <row r="1" ht="33" customHeight="1" spans="1:7">
      <c r="A1" s="537" t="s">
        <v>56</v>
      </c>
      <c r="B1" s="538" t="s">
        <v>57</v>
      </c>
      <c r="C1" s="539" t="s">
        <v>58</v>
      </c>
      <c r="D1" s="540" t="s">
        <v>59</v>
      </c>
      <c r="E1" s="541" t="s">
        <v>60</v>
      </c>
      <c r="F1" s="541"/>
      <c r="G1" s="541"/>
    </row>
    <row r="2" ht="30.6" spans="1:7">
      <c r="A2" s="542"/>
      <c r="B2" s="543" t="s">
        <v>61</v>
      </c>
      <c r="C2" s="544"/>
      <c r="D2" s="545"/>
      <c r="E2" s="546" t="s">
        <v>62</v>
      </c>
      <c r="F2" s="546" t="s">
        <v>63</v>
      </c>
      <c r="G2" s="546" t="s">
        <v>64</v>
      </c>
    </row>
    <row r="3" ht="27.75" customHeight="1" spans="1:7">
      <c r="A3" s="547" t="s">
        <v>65</v>
      </c>
      <c r="B3" s="548" t="s">
        <v>66</v>
      </c>
      <c r="C3" s="549">
        <v>80</v>
      </c>
      <c r="D3" s="550"/>
      <c r="E3" s="551">
        <v>0.25</v>
      </c>
      <c r="F3" s="551">
        <v>0.5</v>
      </c>
      <c r="G3" s="551">
        <v>0.25</v>
      </c>
    </row>
    <row r="4" ht="27.75" customHeight="1" spans="1:7">
      <c r="A4" s="547" t="s">
        <v>65</v>
      </c>
      <c r="B4" s="548" t="s">
        <v>67</v>
      </c>
      <c r="C4" s="549">
        <v>80</v>
      </c>
      <c r="D4" s="550"/>
      <c r="E4" s="551">
        <v>0.25</v>
      </c>
      <c r="F4" s="551">
        <v>0.5</v>
      </c>
      <c r="G4" s="551">
        <v>0.25</v>
      </c>
    </row>
    <row r="5" ht="27.75" customHeight="1" spans="1:7">
      <c r="A5" s="547" t="s">
        <v>68</v>
      </c>
      <c r="B5" s="548" t="s">
        <v>69</v>
      </c>
      <c r="C5" s="549">
        <v>80</v>
      </c>
      <c r="D5" s="550"/>
      <c r="E5" s="551">
        <v>0.25</v>
      </c>
      <c r="F5" s="551">
        <v>0.5</v>
      </c>
      <c r="G5" s="551">
        <v>0.25</v>
      </c>
    </row>
    <row r="6" ht="27.75" customHeight="1" spans="1:7">
      <c r="A6" s="547" t="s">
        <v>68</v>
      </c>
      <c r="B6" s="548" t="s">
        <v>70</v>
      </c>
      <c r="C6" s="549">
        <v>80</v>
      </c>
      <c r="D6" s="550"/>
      <c r="E6" s="551">
        <v>0.25</v>
      </c>
      <c r="F6" s="551">
        <v>0.5</v>
      </c>
      <c r="G6" s="551">
        <v>0.25</v>
      </c>
    </row>
    <row r="7" ht="27.75" customHeight="1" spans="1:7">
      <c r="A7" s="547" t="s">
        <v>71</v>
      </c>
      <c r="B7" s="548" t="s">
        <v>72</v>
      </c>
      <c r="C7" s="549">
        <v>80</v>
      </c>
      <c r="D7" s="550"/>
      <c r="E7" s="551">
        <v>0.25</v>
      </c>
      <c r="F7" s="551">
        <v>0.5</v>
      </c>
      <c r="G7" s="551">
        <v>0.25</v>
      </c>
    </row>
    <row r="8" ht="27.75" customHeight="1" spans="1:7">
      <c r="A8" s="547" t="s">
        <v>71</v>
      </c>
      <c r="B8" s="548" t="s">
        <v>73</v>
      </c>
      <c r="C8" s="549">
        <v>80</v>
      </c>
      <c r="D8" s="550"/>
      <c r="E8" s="551">
        <v>0.25</v>
      </c>
      <c r="F8" s="551">
        <v>0.5</v>
      </c>
      <c r="G8" s="551">
        <v>0.25</v>
      </c>
    </row>
    <row r="9" ht="27.75" customHeight="1" spans="1:7">
      <c r="A9" s="547" t="s">
        <v>71</v>
      </c>
      <c r="B9" s="548" t="s">
        <v>74</v>
      </c>
      <c r="C9" s="549">
        <v>80</v>
      </c>
      <c r="D9" s="550"/>
      <c r="E9" s="551">
        <v>0.25</v>
      </c>
      <c r="F9" s="551">
        <v>0.5</v>
      </c>
      <c r="G9" s="551">
        <v>0.25</v>
      </c>
    </row>
    <row r="10" ht="27.75" customHeight="1" spans="1:7">
      <c r="A10" s="547" t="s">
        <v>71</v>
      </c>
      <c r="B10" s="548" t="s">
        <v>75</v>
      </c>
      <c r="C10" s="549">
        <v>80</v>
      </c>
      <c r="D10" s="550"/>
      <c r="E10" s="551">
        <v>0.25</v>
      </c>
      <c r="F10" s="551">
        <v>0.5</v>
      </c>
      <c r="G10" s="551">
        <v>0.25</v>
      </c>
    </row>
    <row r="11" ht="27.75" customHeight="1" spans="1:7">
      <c r="A11" s="547" t="s">
        <v>76</v>
      </c>
      <c r="B11" s="548" t="s">
        <v>77</v>
      </c>
      <c r="C11" s="549">
        <v>80</v>
      </c>
      <c r="D11" s="550"/>
      <c r="E11" s="551">
        <v>0.25</v>
      </c>
      <c r="F11" s="551">
        <v>0.5</v>
      </c>
      <c r="G11" s="551">
        <v>0.25</v>
      </c>
    </row>
    <row r="12" ht="27.75" customHeight="1" spans="1:7">
      <c r="A12" s="547" t="s">
        <v>78</v>
      </c>
      <c r="B12" s="548" t="s">
        <v>79</v>
      </c>
      <c r="C12" s="549">
        <v>80</v>
      </c>
      <c r="D12" s="550"/>
      <c r="E12" s="551">
        <v>0.25</v>
      </c>
      <c r="F12" s="551">
        <v>0.5</v>
      </c>
      <c r="G12" s="551">
        <v>0.25</v>
      </c>
    </row>
    <row r="13" ht="27.75" customHeight="1" spans="1:7">
      <c r="A13" s="547" t="s">
        <v>78</v>
      </c>
      <c r="B13" s="548" t="s">
        <v>80</v>
      </c>
      <c r="C13" s="549">
        <v>80</v>
      </c>
      <c r="D13" s="550"/>
      <c r="E13" s="551">
        <v>0.25</v>
      </c>
      <c r="F13" s="551">
        <v>0.5</v>
      </c>
      <c r="G13" s="551">
        <v>0.25</v>
      </c>
    </row>
    <row r="14" ht="27.75" customHeight="1" spans="1:7">
      <c r="A14" s="547" t="s">
        <v>81</v>
      </c>
      <c r="B14" s="548" t="s">
        <v>82</v>
      </c>
      <c r="C14" s="549">
        <v>80</v>
      </c>
      <c r="D14" s="550"/>
      <c r="E14" s="551">
        <v>0.25</v>
      </c>
      <c r="F14" s="551">
        <v>0.5</v>
      </c>
      <c r="G14" s="551">
        <v>0.25</v>
      </c>
    </row>
    <row r="15" ht="27.75" customHeight="1" spans="1:7">
      <c r="A15" s="547" t="s">
        <v>81</v>
      </c>
      <c r="B15" s="548" t="s">
        <v>83</v>
      </c>
      <c r="C15" s="549">
        <v>80</v>
      </c>
      <c r="D15" s="550"/>
      <c r="E15" s="551">
        <v>0.25</v>
      </c>
      <c r="F15" s="551">
        <v>0.5</v>
      </c>
      <c r="G15" s="551">
        <v>0.25</v>
      </c>
    </row>
    <row r="16" ht="27.75" customHeight="1" spans="1:7">
      <c r="A16" s="547" t="s">
        <v>84</v>
      </c>
      <c r="B16" s="548" t="s">
        <v>85</v>
      </c>
      <c r="C16" s="549">
        <v>80</v>
      </c>
      <c r="D16" s="550"/>
      <c r="E16" s="551">
        <v>0.25</v>
      </c>
      <c r="F16" s="551">
        <v>0.5</v>
      </c>
      <c r="G16" s="551">
        <v>0.25</v>
      </c>
    </row>
    <row r="17" ht="27.75" customHeight="1" spans="1:7">
      <c r="A17" s="547" t="s">
        <v>84</v>
      </c>
      <c r="B17" s="548" t="s">
        <v>86</v>
      </c>
      <c r="C17" s="549">
        <v>80</v>
      </c>
      <c r="D17" s="550"/>
      <c r="E17" s="551">
        <v>0.25</v>
      </c>
      <c r="F17" s="551">
        <v>0.5</v>
      </c>
      <c r="G17" s="551">
        <v>0.25</v>
      </c>
    </row>
    <row r="18" ht="27.75" customHeight="1" spans="1:7">
      <c r="A18" s="552"/>
      <c r="B18" s="553" t="s">
        <v>87</v>
      </c>
      <c r="C18" s="554"/>
      <c r="D18" s="555"/>
      <c r="E18" s="545"/>
      <c r="F18" s="545"/>
      <c r="G18" s="545"/>
    </row>
    <row r="19" ht="27.75" customHeight="1" spans="1:7">
      <c r="A19" s="547" t="s">
        <v>65</v>
      </c>
      <c r="B19" s="548" t="s">
        <v>88</v>
      </c>
      <c r="C19" s="549">
        <v>80</v>
      </c>
      <c r="D19" s="550"/>
      <c r="E19" s="551">
        <v>0.25</v>
      </c>
      <c r="F19" s="551">
        <v>0.45</v>
      </c>
      <c r="G19" s="551">
        <v>0.3</v>
      </c>
    </row>
    <row r="20" ht="27.75" customHeight="1" spans="1:7">
      <c r="A20" s="547" t="s">
        <v>89</v>
      </c>
      <c r="B20" s="548" t="s">
        <v>90</v>
      </c>
      <c r="C20" s="549">
        <v>80</v>
      </c>
      <c r="D20" s="550"/>
      <c r="E20" s="551">
        <v>0.25</v>
      </c>
      <c r="F20" s="551">
        <v>0.45</v>
      </c>
      <c r="G20" s="551">
        <v>0.3</v>
      </c>
    </row>
    <row r="21" ht="27.75" customHeight="1" spans="1:7">
      <c r="A21" s="547" t="s">
        <v>65</v>
      </c>
      <c r="B21" s="548" t="s">
        <v>91</v>
      </c>
      <c r="C21" s="549">
        <v>80</v>
      </c>
      <c r="D21" s="548" t="s">
        <v>92</v>
      </c>
      <c r="E21" s="551">
        <v>0.25</v>
      </c>
      <c r="F21" s="551">
        <v>0.45</v>
      </c>
      <c r="G21" s="551">
        <v>0.3</v>
      </c>
    </row>
    <row r="22" ht="27.75" customHeight="1" spans="1:7">
      <c r="A22" s="547" t="s">
        <v>68</v>
      </c>
      <c r="B22" s="548" t="s">
        <v>93</v>
      </c>
      <c r="C22" s="549">
        <v>80</v>
      </c>
      <c r="D22" s="550"/>
      <c r="E22" s="551">
        <v>0.25</v>
      </c>
      <c r="F22" s="551">
        <v>0.45</v>
      </c>
      <c r="G22" s="551">
        <v>0.3</v>
      </c>
    </row>
    <row r="23" ht="27.75" customHeight="1" spans="1:7">
      <c r="A23" s="547" t="s">
        <v>76</v>
      </c>
      <c r="B23" s="548" t="s">
        <v>94</v>
      </c>
      <c r="C23" s="549">
        <v>80</v>
      </c>
      <c r="D23" s="550"/>
      <c r="E23" s="551">
        <v>0.25</v>
      </c>
      <c r="F23" s="551">
        <v>0.45</v>
      </c>
      <c r="G23" s="551">
        <v>0.3</v>
      </c>
    </row>
    <row r="24" ht="27.75" customHeight="1" spans="1:7">
      <c r="A24" s="547" t="s">
        <v>76</v>
      </c>
      <c r="B24" s="548" t="s">
        <v>95</v>
      </c>
      <c r="C24" s="549">
        <v>80</v>
      </c>
      <c r="D24" s="548" t="s">
        <v>96</v>
      </c>
      <c r="E24" s="551">
        <v>0.25</v>
      </c>
      <c r="F24" s="551">
        <v>0.45</v>
      </c>
      <c r="G24" s="551">
        <v>0.3</v>
      </c>
    </row>
    <row r="25" ht="27.75" customHeight="1" spans="1:7">
      <c r="A25" s="547" t="s">
        <v>89</v>
      </c>
      <c r="B25" s="548" t="s">
        <v>97</v>
      </c>
      <c r="C25" s="549">
        <v>80</v>
      </c>
      <c r="D25" s="550" t="s">
        <v>98</v>
      </c>
      <c r="E25" s="551">
        <v>0.25</v>
      </c>
      <c r="F25" s="551">
        <v>0.45</v>
      </c>
      <c r="G25" s="551">
        <v>0.3</v>
      </c>
    </row>
    <row r="26" ht="27.75" customHeight="1" spans="1:7">
      <c r="A26" s="552"/>
      <c r="B26" s="553" t="s">
        <v>99</v>
      </c>
      <c r="C26" s="554"/>
      <c r="D26" s="555"/>
      <c r="E26" s="545"/>
      <c r="F26" s="545"/>
      <c r="G26" s="545"/>
    </row>
    <row r="27" ht="27.75" customHeight="1" spans="1:7">
      <c r="A27" s="547" t="s">
        <v>65</v>
      </c>
      <c r="B27" s="548" t="s">
        <v>100</v>
      </c>
      <c r="C27" s="549">
        <v>80</v>
      </c>
      <c r="D27" s="550"/>
      <c r="E27" s="551">
        <v>0.2</v>
      </c>
      <c r="F27" s="551">
        <v>0.6</v>
      </c>
      <c r="G27" s="551">
        <v>0.2</v>
      </c>
    </row>
    <row r="28" ht="27.75" customHeight="1" spans="1:7">
      <c r="A28" s="547" t="s">
        <v>89</v>
      </c>
      <c r="B28" s="548" t="s">
        <v>101</v>
      </c>
      <c r="C28" s="549">
        <v>80</v>
      </c>
      <c r="D28" s="550"/>
      <c r="E28" s="551">
        <v>0.2</v>
      </c>
      <c r="F28" s="551">
        <v>0.6</v>
      </c>
      <c r="G28" s="551">
        <v>0.2</v>
      </c>
    </row>
    <row r="29" ht="27.75" customHeight="1" spans="1:7">
      <c r="A29" s="547" t="s">
        <v>65</v>
      </c>
      <c r="B29" s="548" t="s">
        <v>102</v>
      </c>
      <c r="C29" s="549">
        <v>80</v>
      </c>
      <c r="D29" s="548" t="s">
        <v>92</v>
      </c>
      <c r="E29" s="551">
        <v>0.2</v>
      </c>
      <c r="F29" s="551">
        <v>0.6</v>
      </c>
      <c r="G29" s="551">
        <v>0.2</v>
      </c>
    </row>
    <row r="30" ht="27.75" customHeight="1" spans="1:7">
      <c r="A30" s="547" t="s">
        <v>68</v>
      </c>
      <c r="B30" s="548" t="s">
        <v>103</v>
      </c>
      <c r="C30" s="549">
        <v>80</v>
      </c>
      <c r="D30" s="550"/>
      <c r="E30" s="551">
        <v>0.2</v>
      </c>
      <c r="F30" s="551">
        <v>0.6</v>
      </c>
      <c r="G30" s="551">
        <v>0.2</v>
      </c>
    </row>
    <row r="31" ht="27.75" customHeight="1" spans="1:7">
      <c r="A31" s="547" t="s">
        <v>76</v>
      </c>
      <c r="B31" s="548" t="s">
        <v>104</v>
      </c>
      <c r="C31" s="549">
        <v>80</v>
      </c>
      <c r="D31" s="550"/>
      <c r="E31" s="551">
        <v>0.2</v>
      </c>
      <c r="F31" s="551">
        <v>0.6</v>
      </c>
      <c r="G31" s="551">
        <v>0.2</v>
      </c>
    </row>
    <row r="32" ht="27.75" customHeight="1" spans="1:7">
      <c r="A32" s="547" t="s">
        <v>76</v>
      </c>
      <c r="B32" s="548" t="s">
        <v>105</v>
      </c>
      <c r="C32" s="549">
        <v>80</v>
      </c>
      <c r="D32" s="548" t="s">
        <v>96</v>
      </c>
      <c r="E32" s="551">
        <v>0.2</v>
      </c>
      <c r="F32" s="551">
        <v>0.6</v>
      </c>
      <c r="G32" s="551">
        <v>0.2</v>
      </c>
    </row>
    <row r="33" ht="27.75" customHeight="1" spans="1:7">
      <c r="A33" s="547" t="s">
        <v>89</v>
      </c>
      <c r="B33" s="548" t="s">
        <v>106</v>
      </c>
      <c r="C33" s="549">
        <v>80</v>
      </c>
      <c r="D33" s="550" t="s">
        <v>98</v>
      </c>
      <c r="E33" s="551">
        <v>0.2</v>
      </c>
      <c r="F33" s="551">
        <v>0.6</v>
      </c>
      <c r="G33" s="551">
        <v>0.2</v>
      </c>
    </row>
    <row r="34" ht="27.75" customHeight="1" spans="1:7">
      <c r="A34" s="552"/>
      <c r="B34" s="553" t="s">
        <v>107</v>
      </c>
      <c r="C34" s="554"/>
      <c r="D34" s="555"/>
      <c r="E34" s="556"/>
      <c r="F34" s="556"/>
      <c r="G34" s="556"/>
    </row>
    <row r="35" ht="27.75" customHeight="1" spans="1:7">
      <c r="A35" s="547" t="s">
        <v>81</v>
      </c>
      <c r="B35" s="548" t="s">
        <v>108</v>
      </c>
      <c r="C35" s="549">
        <v>80</v>
      </c>
      <c r="D35" s="550"/>
      <c r="E35" s="551">
        <v>0.25</v>
      </c>
      <c r="F35" s="551">
        <v>0.45</v>
      </c>
      <c r="G35" s="551">
        <v>0.3</v>
      </c>
    </row>
    <row r="36" ht="27.75" customHeight="1" spans="1:7">
      <c r="A36" s="547" t="s">
        <v>78</v>
      </c>
      <c r="B36" s="548" t="s">
        <v>109</v>
      </c>
      <c r="C36" s="549">
        <v>80</v>
      </c>
      <c r="D36" s="550"/>
      <c r="E36" s="551">
        <v>0.25</v>
      </c>
      <c r="F36" s="551">
        <v>0.45</v>
      </c>
      <c r="G36" s="551">
        <v>0.3</v>
      </c>
    </row>
    <row r="37" ht="27.75" customHeight="1" spans="1:7">
      <c r="A37" s="547" t="s">
        <v>110</v>
      </c>
      <c r="B37" s="548" t="s">
        <v>111</v>
      </c>
      <c r="C37" s="549">
        <v>80</v>
      </c>
      <c r="D37" s="550"/>
      <c r="E37" s="551">
        <v>0.25</v>
      </c>
      <c r="F37" s="551">
        <v>0.45</v>
      </c>
      <c r="G37" s="551">
        <v>0.3</v>
      </c>
    </row>
    <row r="38" ht="27.75" customHeight="1" spans="1:7">
      <c r="A38" s="547" t="s">
        <v>110</v>
      </c>
      <c r="B38" s="548" t="s">
        <v>112</v>
      </c>
      <c r="C38" s="549">
        <v>80</v>
      </c>
      <c r="D38" s="548" t="s">
        <v>113</v>
      </c>
      <c r="E38" s="551">
        <v>0.25</v>
      </c>
      <c r="F38" s="551">
        <v>0.45</v>
      </c>
      <c r="G38" s="551">
        <v>0.3</v>
      </c>
    </row>
    <row r="39" ht="27.75" customHeight="1" spans="1:7">
      <c r="A39" s="547" t="s">
        <v>110</v>
      </c>
      <c r="B39" s="548" t="s">
        <v>114</v>
      </c>
      <c r="C39" s="549">
        <v>80</v>
      </c>
      <c r="D39" s="548"/>
      <c r="E39" s="551">
        <v>0.25</v>
      </c>
      <c r="F39" s="551">
        <v>0.45</v>
      </c>
      <c r="G39" s="551">
        <v>0.3</v>
      </c>
    </row>
    <row r="40" ht="27.75" customHeight="1" spans="1:7">
      <c r="A40" s="547" t="s">
        <v>110</v>
      </c>
      <c r="B40" s="548" t="s">
        <v>115</v>
      </c>
      <c r="C40" s="549">
        <v>80</v>
      </c>
      <c r="D40" s="550" t="s">
        <v>116</v>
      </c>
      <c r="E40" s="551">
        <v>0.25</v>
      </c>
      <c r="F40" s="551">
        <v>0.45</v>
      </c>
      <c r="G40" s="551">
        <v>0.3</v>
      </c>
    </row>
    <row r="41" ht="27.75" customHeight="1" spans="1:7">
      <c r="A41" s="547" t="s">
        <v>81</v>
      </c>
      <c r="B41" s="548" t="s">
        <v>117</v>
      </c>
      <c r="C41" s="549">
        <v>80</v>
      </c>
      <c r="D41" s="548"/>
      <c r="E41" s="551">
        <v>0.25</v>
      </c>
      <c r="F41" s="551">
        <v>0.45</v>
      </c>
      <c r="G41" s="551">
        <v>0.3</v>
      </c>
    </row>
    <row r="42" ht="27.75" customHeight="1" spans="1:7">
      <c r="A42" s="547" t="s">
        <v>81</v>
      </c>
      <c r="B42" s="548" t="s">
        <v>118</v>
      </c>
      <c r="C42" s="549">
        <v>80</v>
      </c>
      <c r="D42" s="550" t="s">
        <v>119</v>
      </c>
      <c r="E42" s="551">
        <v>0.25</v>
      </c>
      <c r="F42" s="551">
        <v>0.45</v>
      </c>
      <c r="G42" s="551">
        <v>0.3</v>
      </c>
    </row>
    <row r="43" ht="27.75" customHeight="1" spans="1:7">
      <c r="A43" s="547" t="s">
        <v>78</v>
      </c>
      <c r="B43" s="548" t="s">
        <v>120</v>
      </c>
      <c r="C43" s="549">
        <v>80</v>
      </c>
      <c r="D43" s="548" t="s">
        <v>119</v>
      </c>
      <c r="E43" s="551">
        <v>0.25</v>
      </c>
      <c r="F43" s="551">
        <v>0.45</v>
      </c>
      <c r="G43" s="551">
        <v>0.3</v>
      </c>
    </row>
    <row r="44" ht="27.75" customHeight="1" spans="1:7">
      <c r="A44" s="547" t="s">
        <v>78</v>
      </c>
      <c r="B44" s="548" t="s">
        <v>120</v>
      </c>
      <c r="C44" s="549">
        <v>80</v>
      </c>
      <c r="D44" s="548" t="s">
        <v>119</v>
      </c>
      <c r="E44" s="551">
        <v>0.25</v>
      </c>
      <c r="F44" s="551">
        <v>0.45</v>
      </c>
      <c r="G44" s="551">
        <v>0.3</v>
      </c>
    </row>
    <row r="45" ht="27.75" customHeight="1" spans="1:7">
      <c r="A45" s="547" t="s">
        <v>121</v>
      </c>
      <c r="B45" s="548" t="s">
        <v>122</v>
      </c>
      <c r="C45" s="557">
        <v>80</v>
      </c>
      <c r="D45" s="550"/>
      <c r="E45" s="551">
        <v>0.25</v>
      </c>
      <c r="F45" s="551">
        <v>0.45</v>
      </c>
      <c r="G45" s="551">
        <v>0.3</v>
      </c>
    </row>
    <row r="46" ht="27.75" customHeight="1" spans="1:7">
      <c r="A46" s="547" t="s">
        <v>123</v>
      </c>
      <c r="B46" s="548" t="s">
        <v>124</v>
      </c>
      <c r="C46" s="557">
        <v>80</v>
      </c>
      <c r="D46" s="550"/>
      <c r="E46" s="551">
        <v>0.25</v>
      </c>
      <c r="F46" s="551">
        <v>0.45</v>
      </c>
      <c r="G46" s="551">
        <v>0.3</v>
      </c>
    </row>
    <row r="47" ht="27.75" customHeight="1" spans="1:7">
      <c r="A47" s="547" t="s">
        <v>125</v>
      </c>
      <c r="B47" s="548" t="s">
        <v>126</v>
      </c>
      <c r="C47" s="557">
        <v>80</v>
      </c>
      <c r="D47" s="550"/>
      <c r="E47" s="551">
        <v>0.25</v>
      </c>
      <c r="F47" s="551">
        <v>0.45</v>
      </c>
      <c r="G47" s="551">
        <v>0.3</v>
      </c>
    </row>
    <row r="48" ht="27.75" customHeight="1" spans="1:7">
      <c r="A48" s="547" t="s">
        <v>125</v>
      </c>
      <c r="B48" s="548" t="s">
        <v>127</v>
      </c>
      <c r="C48" s="557">
        <v>80</v>
      </c>
      <c r="D48" s="548" t="s">
        <v>128</v>
      </c>
      <c r="E48" s="551">
        <v>0.25</v>
      </c>
      <c r="F48" s="551">
        <v>0.45</v>
      </c>
      <c r="G48" s="551">
        <v>0.3</v>
      </c>
    </row>
    <row r="49" ht="27.75" customHeight="1" spans="1:7">
      <c r="A49" s="547" t="s">
        <v>123</v>
      </c>
      <c r="B49" s="548" t="s">
        <v>129</v>
      </c>
      <c r="C49" s="557">
        <v>80</v>
      </c>
      <c r="D49" s="550"/>
      <c r="E49" s="551">
        <v>0.25</v>
      </c>
      <c r="F49" s="551">
        <v>0.45</v>
      </c>
      <c r="G49" s="551">
        <v>0.3</v>
      </c>
    </row>
    <row r="50" ht="27.75" customHeight="1" spans="1:7">
      <c r="A50" s="547" t="s">
        <v>125</v>
      </c>
      <c r="B50" s="548" t="s">
        <v>130</v>
      </c>
      <c r="C50" s="557">
        <v>80</v>
      </c>
      <c r="D50" s="550"/>
      <c r="E50" s="551">
        <v>0.25</v>
      </c>
      <c r="F50" s="551">
        <v>0.45</v>
      </c>
      <c r="G50" s="551">
        <v>0.3</v>
      </c>
    </row>
    <row r="51" ht="27.75" customHeight="1" spans="1:7">
      <c r="A51" s="547" t="s">
        <v>123</v>
      </c>
      <c r="B51" s="548" t="s">
        <v>131</v>
      </c>
      <c r="C51" s="557">
        <v>80</v>
      </c>
      <c r="D51" s="550"/>
      <c r="E51" s="551">
        <v>0.25</v>
      </c>
      <c r="F51" s="551">
        <v>0.45</v>
      </c>
      <c r="G51" s="551">
        <v>0.3</v>
      </c>
    </row>
    <row r="52" ht="27.75" customHeight="1" spans="1:7">
      <c r="A52" s="547" t="s">
        <v>123</v>
      </c>
      <c r="B52" s="548" t="s">
        <v>132</v>
      </c>
      <c r="C52" s="549">
        <v>80</v>
      </c>
      <c r="D52" s="550"/>
      <c r="E52" s="551">
        <v>0.25</v>
      </c>
      <c r="F52" s="551">
        <v>0.45</v>
      </c>
      <c r="G52" s="551">
        <v>0.3</v>
      </c>
    </row>
    <row r="53" ht="27.75" customHeight="1" spans="1:7">
      <c r="A53" s="547" t="s">
        <v>133</v>
      </c>
      <c r="B53" s="548" t="s">
        <v>134</v>
      </c>
      <c r="C53" s="557">
        <v>80</v>
      </c>
      <c r="D53" s="550"/>
      <c r="E53" s="551">
        <v>0.25</v>
      </c>
      <c r="F53" s="551">
        <v>0.45</v>
      </c>
      <c r="G53" s="551">
        <v>0.3</v>
      </c>
    </row>
    <row r="54" ht="27.75" customHeight="1" spans="1:7">
      <c r="A54" s="547" t="s">
        <v>133</v>
      </c>
      <c r="B54" s="548" t="s">
        <v>135</v>
      </c>
      <c r="C54" s="557">
        <v>80</v>
      </c>
      <c r="D54" s="550"/>
      <c r="E54" s="551">
        <v>0.25</v>
      </c>
      <c r="F54" s="551">
        <v>0.45</v>
      </c>
      <c r="G54" s="551">
        <v>0.3</v>
      </c>
    </row>
    <row r="55" ht="27.75" customHeight="1" spans="1:7">
      <c r="A55" s="547" t="s">
        <v>136</v>
      </c>
      <c r="B55" s="548" t="s">
        <v>137</v>
      </c>
      <c r="C55" s="557">
        <v>80</v>
      </c>
      <c r="D55" s="550"/>
      <c r="E55" s="551">
        <v>0.25</v>
      </c>
      <c r="F55" s="551">
        <v>0.45</v>
      </c>
      <c r="G55" s="551">
        <v>0.3</v>
      </c>
    </row>
    <row r="56" ht="27.75" customHeight="1" spans="1:7">
      <c r="A56" s="547" t="s">
        <v>136</v>
      </c>
      <c r="B56" s="548" t="s">
        <v>138</v>
      </c>
      <c r="C56" s="557">
        <v>80</v>
      </c>
      <c r="D56" s="550"/>
      <c r="E56" s="551">
        <v>0.25</v>
      </c>
      <c r="F56" s="551">
        <v>0.45</v>
      </c>
      <c r="G56" s="551">
        <v>0.3</v>
      </c>
    </row>
    <row r="57" ht="27.75" customHeight="1" spans="1:7">
      <c r="A57" s="547" t="s">
        <v>136</v>
      </c>
      <c r="B57" s="548" t="s">
        <v>139</v>
      </c>
      <c r="C57" s="557">
        <v>80</v>
      </c>
      <c r="D57" s="550"/>
      <c r="E57" s="551">
        <v>0.25</v>
      </c>
      <c r="F57" s="551">
        <v>0.45</v>
      </c>
      <c r="G57" s="551">
        <v>0.3</v>
      </c>
    </row>
    <row r="58" ht="27.75" customHeight="1" spans="1:7">
      <c r="A58" s="547" t="s">
        <v>133</v>
      </c>
      <c r="B58" s="548" t="s">
        <v>140</v>
      </c>
      <c r="C58" s="549">
        <v>80</v>
      </c>
      <c r="D58" s="550"/>
      <c r="E58" s="551">
        <v>0.25</v>
      </c>
      <c r="F58" s="551">
        <v>0.45</v>
      </c>
      <c r="G58" s="551">
        <v>0.3</v>
      </c>
    </row>
    <row r="59" ht="27.75" customHeight="1" spans="1:7">
      <c r="A59" s="547" t="s">
        <v>133</v>
      </c>
      <c r="B59" s="548" t="s">
        <v>141</v>
      </c>
      <c r="C59" s="557">
        <v>80</v>
      </c>
      <c r="D59" s="550"/>
      <c r="E59" s="551">
        <v>0.25</v>
      </c>
      <c r="F59" s="551">
        <v>0.45</v>
      </c>
      <c r="G59" s="551">
        <v>0.3</v>
      </c>
    </row>
    <row r="60" ht="27.75" customHeight="1" spans="1:7">
      <c r="A60" s="547" t="s">
        <v>136</v>
      </c>
      <c r="B60" s="548" t="s">
        <v>142</v>
      </c>
      <c r="C60" s="557">
        <v>80</v>
      </c>
      <c r="D60" s="550"/>
      <c r="E60" s="551">
        <v>0.25</v>
      </c>
      <c r="F60" s="551">
        <v>0.45</v>
      </c>
      <c r="G60" s="551">
        <v>0.3</v>
      </c>
    </row>
    <row r="61" ht="27.75" customHeight="1" spans="1:7">
      <c r="A61" s="547" t="s">
        <v>121</v>
      </c>
      <c r="B61" s="548" t="s">
        <v>143</v>
      </c>
      <c r="C61" s="557">
        <v>80</v>
      </c>
      <c r="D61" s="550"/>
      <c r="E61" s="551">
        <v>0.25</v>
      </c>
      <c r="F61" s="551">
        <v>0.45</v>
      </c>
      <c r="G61" s="551">
        <v>0.3</v>
      </c>
    </row>
    <row r="62" ht="27.75" customHeight="1" spans="1:7">
      <c r="A62" s="547" t="s">
        <v>121</v>
      </c>
      <c r="B62" s="548" t="s">
        <v>144</v>
      </c>
      <c r="C62" s="557">
        <v>80</v>
      </c>
      <c r="D62" s="550"/>
      <c r="E62" s="551">
        <v>0.25</v>
      </c>
      <c r="F62" s="551">
        <v>0.45</v>
      </c>
      <c r="G62" s="551">
        <v>0.3</v>
      </c>
    </row>
    <row r="63" ht="27.75" customHeight="1" spans="1:7">
      <c r="A63" s="547" t="s">
        <v>123</v>
      </c>
      <c r="B63" s="548" t="s">
        <v>145</v>
      </c>
      <c r="C63" s="557">
        <v>80</v>
      </c>
      <c r="D63" s="550"/>
      <c r="E63" s="551">
        <v>0.25</v>
      </c>
      <c r="F63" s="551">
        <v>0.45</v>
      </c>
      <c r="G63" s="551">
        <v>0.3</v>
      </c>
    </row>
    <row r="64" ht="27.75" customHeight="1" spans="1:7">
      <c r="A64" s="547" t="s">
        <v>146</v>
      </c>
      <c r="B64" s="548" t="s">
        <v>147</v>
      </c>
      <c r="C64" s="549">
        <v>80</v>
      </c>
      <c r="D64" s="550"/>
      <c r="E64" s="551">
        <v>0.2</v>
      </c>
      <c r="F64" s="551">
        <v>0.6</v>
      </c>
      <c r="G64" s="551">
        <v>0.2</v>
      </c>
    </row>
    <row r="65" ht="27.75" customHeight="1" spans="1:7">
      <c r="A65" s="547" t="s">
        <v>146</v>
      </c>
      <c r="B65" s="548" t="s">
        <v>148</v>
      </c>
      <c r="C65" s="557">
        <v>80</v>
      </c>
      <c r="D65" s="550"/>
      <c r="E65" s="551">
        <v>0.2</v>
      </c>
      <c r="F65" s="551">
        <v>0.6</v>
      </c>
      <c r="G65" s="551">
        <v>0.2</v>
      </c>
    </row>
    <row r="66" ht="27.75" customHeight="1" spans="1:7">
      <c r="A66" s="547" t="s">
        <v>146</v>
      </c>
      <c r="B66" s="548" t="s">
        <v>149</v>
      </c>
      <c r="C66" s="557">
        <v>80</v>
      </c>
      <c r="D66" s="548" t="s">
        <v>150</v>
      </c>
      <c r="E66" s="551">
        <v>0.2</v>
      </c>
      <c r="F66" s="551">
        <v>0.6</v>
      </c>
      <c r="G66" s="551">
        <v>0.2</v>
      </c>
    </row>
    <row r="67" ht="27.75" customHeight="1" spans="1:7">
      <c r="A67" s="547" t="s">
        <v>146</v>
      </c>
      <c r="B67" s="548" t="s">
        <v>151</v>
      </c>
      <c r="C67" s="557">
        <v>80</v>
      </c>
      <c r="D67" s="550"/>
      <c r="E67" s="551">
        <v>0.2</v>
      </c>
      <c r="F67" s="551">
        <v>0.6</v>
      </c>
      <c r="G67" s="551">
        <v>0.2</v>
      </c>
    </row>
    <row r="68" ht="27.75" customHeight="1" spans="1:7">
      <c r="A68" s="547" t="s">
        <v>146</v>
      </c>
      <c r="B68" s="548" t="s">
        <v>152</v>
      </c>
      <c r="C68" s="557">
        <v>80</v>
      </c>
      <c r="D68" s="550"/>
      <c r="E68" s="551">
        <v>0.2</v>
      </c>
      <c r="F68" s="551">
        <v>0.6</v>
      </c>
      <c r="G68" s="551">
        <v>0.2</v>
      </c>
    </row>
    <row r="69" ht="27.75" customHeight="1" spans="1:7">
      <c r="A69" s="547" t="s">
        <v>146</v>
      </c>
      <c r="B69" s="548" t="s">
        <v>153</v>
      </c>
      <c r="C69" s="557">
        <v>80</v>
      </c>
      <c r="D69" s="550"/>
      <c r="E69" s="551">
        <v>0.2</v>
      </c>
      <c r="F69" s="551">
        <v>0.6</v>
      </c>
      <c r="G69" s="551">
        <v>0.2</v>
      </c>
    </row>
    <row r="70" ht="27.75" customHeight="1" spans="1:7">
      <c r="A70" s="547" t="s">
        <v>146</v>
      </c>
      <c r="B70" s="548" t="s">
        <v>154</v>
      </c>
      <c r="C70" s="557">
        <v>80</v>
      </c>
      <c r="D70" s="550"/>
      <c r="E70" s="551">
        <v>0.2</v>
      </c>
      <c r="F70" s="551">
        <v>0.6</v>
      </c>
      <c r="G70" s="551">
        <v>0.2</v>
      </c>
    </row>
    <row r="71" ht="27.75" customHeight="1" spans="1:7">
      <c r="A71" s="547" t="s">
        <v>146</v>
      </c>
      <c r="B71" s="548" t="s">
        <v>155</v>
      </c>
      <c r="C71" s="557">
        <v>80</v>
      </c>
      <c r="D71" s="550"/>
      <c r="E71" s="551">
        <v>0.2</v>
      </c>
      <c r="F71" s="551">
        <v>0.6</v>
      </c>
      <c r="G71" s="551">
        <v>0.2</v>
      </c>
    </row>
    <row r="72" ht="27.75" customHeight="1" spans="1:7">
      <c r="A72" s="547" t="s">
        <v>146</v>
      </c>
      <c r="B72" s="548" t="s">
        <v>156</v>
      </c>
      <c r="C72" s="557">
        <v>80</v>
      </c>
      <c r="D72" s="550"/>
      <c r="E72" s="551">
        <v>0.2</v>
      </c>
      <c r="F72" s="551">
        <v>0.6</v>
      </c>
      <c r="G72" s="551">
        <v>0.2</v>
      </c>
    </row>
    <row r="73" ht="27.75" customHeight="1" spans="1:7">
      <c r="A73" s="547" t="s">
        <v>146</v>
      </c>
      <c r="B73" s="548" t="s">
        <v>157</v>
      </c>
      <c r="C73" s="549">
        <v>80</v>
      </c>
      <c r="D73" s="550"/>
      <c r="E73" s="551">
        <v>0.2</v>
      </c>
      <c r="F73" s="551">
        <v>0.6</v>
      </c>
      <c r="G73" s="551">
        <v>0.2</v>
      </c>
    </row>
    <row r="74" ht="27.75" customHeight="1" spans="1:7">
      <c r="A74" s="558" t="s">
        <v>84</v>
      </c>
      <c r="B74" s="548" t="s">
        <v>158</v>
      </c>
      <c r="C74" s="558">
        <v>80</v>
      </c>
      <c r="D74" s="548" t="s">
        <v>159</v>
      </c>
      <c r="E74" s="551">
        <v>0.2</v>
      </c>
      <c r="F74" s="551">
        <v>0.6</v>
      </c>
      <c r="G74" s="551">
        <v>0.2</v>
      </c>
    </row>
    <row r="75" ht="27.75" customHeight="1" spans="1:7">
      <c r="A75" s="547" t="s">
        <v>84</v>
      </c>
      <c r="B75" s="548" t="s">
        <v>160</v>
      </c>
      <c r="C75" s="549">
        <v>80</v>
      </c>
      <c r="D75" s="550"/>
      <c r="E75" s="551">
        <v>0.2</v>
      </c>
      <c r="F75" s="551">
        <v>0.6</v>
      </c>
      <c r="G75" s="551">
        <v>0.2</v>
      </c>
    </row>
    <row r="76" ht="27.75" customHeight="1" spans="1:7">
      <c r="A76" s="547" t="s">
        <v>84</v>
      </c>
      <c r="B76" s="548" t="s">
        <v>161</v>
      </c>
      <c r="C76" s="549">
        <v>80</v>
      </c>
      <c r="D76" s="550"/>
      <c r="E76" s="551">
        <v>0.2</v>
      </c>
      <c r="F76" s="551">
        <v>0.6</v>
      </c>
      <c r="G76" s="551">
        <v>0.2</v>
      </c>
    </row>
    <row r="77" ht="27.75" customHeight="1" spans="1:7">
      <c r="A77" s="547" t="s">
        <v>84</v>
      </c>
      <c r="B77" s="548" t="s">
        <v>162</v>
      </c>
      <c r="C77" s="549">
        <v>80</v>
      </c>
      <c r="D77" s="550"/>
      <c r="E77" s="551">
        <v>0.2</v>
      </c>
      <c r="F77" s="551">
        <v>0.6</v>
      </c>
      <c r="G77" s="551">
        <v>0.2</v>
      </c>
    </row>
    <row r="78" ht="27.75" customHeight="1" spans="1:7">
      <c r="A78" s="547" t="s">
        <v>84</v>
      </c>
      <c r="B78" s="548" t="s">
        <v>163</v>
      </c>
      <c r="C78" s="549">
        <v>80</v>
      </c>
      <c r="D78" s="550"/>
      <c r="E78" s="551">
        <v>0.2</v>
      </c>
      <c r="F78" s="551">
        <v>0.6</v>
      </c>
      <c r="G78" s="551">
        <v>0.2</v>
      </c>
    </row>
    <row r="79" ht="27.75" customHeight="1" spans="1:7">
      <c r="A79" s="558" t="s">
        <v>84</v>
      </c>
      <c r="B79" s="548" t="s">
        <v>164</v>
      </c>
      <c r="C79" s="558">
        <v>80</v>
      </c>
      <c r="D79" s="550"/>
      <c r="E79" s="551">
        <v>0.2</v>
      </c>
      <c r="F79" s="551">
        <v>0.6</v>
      </c>
      <c r="G79" s="551">
        <v>0.2</v>
      </c>
    </row>
    <row r="80" ht="27.75" customHeight="1" spans="1:7">
      <c r="A80" s="547" t="s">
        <v>84</v>
      </c>
      <c r="B80" s="548" t="s">
        <v>165</v>
      </c>
      <c r="C80" s="549">
        <v>80</v>
      </c>
      <c r="D80" s="550"/>
      <c r="E80" s="551">
        <v>0.2</v>
      </c>
      <c r="F80" s="551">
        <v>0.6</v>
      </c>
      <c r="G80" s="551">
        <v>0.2</v>
      </c>
    </row>
    <row r="81" ht="27.75" customHeight="1" spans="1:7">
      <c r="A81" s="547" t="s">
        <v>84</v>
      </c>
      <c r="B81" s="548" t="s">
        <v>166</v>
      </c>
      <c r="C81" s="549">
        <v>80</v>
      </c>
      <c r="D81" s="550"/>
      <c r="E81" s="551">
        <v>0.2</v>
      </c>
      <c r="F81" s="551">
        <v>0.6</v>
      </c>
      <c r="G81" s="551">
        <v>0.2</v>
      </c>
    </row>
    <row r="82" ht="27.75" customHeight="1" spans="1:7">
      <c r="A82" s="547" t="s">
        <v>84</v>
      </c>
      <c r="B82" s="548" t="s">
        <v>167</v>
      </c>
      <c r="C82" s="549">
        <v>80</v>
      </c>
      <c r="D82" s="550"/>
      <c r="E82" s="551">
        <v>0.2</v>
      </c>
      <c r="F82" s="551">
        <v>0.6</v>
      </c>
      <c r="G82" s="551">
        <v>0.2</v>
      </c>
    </row>
    <row r="83" ht="27.75" customHeight="1" spans="1:7">
      <c r="A83" s="559" t="s">
        <v>168</v>
      </c>
      <c r="B83" s="560" t="s">
        <v>169</v>
      </c>
      <c r="C83" s="561">
        <v>320</v>
      </c>
      <c r="D83" s="562"/>
      <c r="E83" s="551">
        <v>0.2</v>
      </c>
      <c r="F83" s="551">
        <v>0.6</v>
      </c>
      <c r="G83" s="551">
        <v>0.2</v>
      </c>
    </row>
    <row r="84" ht="27.75" customHeight="1" spans="1:7">
      <c r="A84" s="559" t="s">
        <v>168</v>
      </c>
      <c r="B84" s="560" t="s">
        <v>170</v>
      </c>
      <c r="C84" s="561">
        <v>640</v>
      </c>
      <c r="D84" s="562"/>
      <c r="E84" s="551">
        <v>0.2</v>
      </c>
      <c r="F84" s="551">
        <v>0.6</v>
      </c>
      <c r="G84" s="551">
        <v>0.2</v>
      </c>
    </row>
    <row r="85" ht="27.75" customHeight="1" spans="1:7">
      <c r="A85" s="559" t="s">
        <v>168</v>
      </c>
      <c r="B85" s="560" t="s">
        <v>171</v>
      </c>
      <c r="C85" s="561">
        <v>640</v>
      </c>
      <c r="D85" s="562" t="s">
        <v>172</v>
      </c>
      <c r="E85" s="551">
        <v>0.2</v>
      </c>
      <c r="F85" s="551">
        <v>0.6</v>
      </c>
      <c r="G85" s="551">
        <v>0.2</v>
      </c>
    </row>
    <row r="86" ht="27.75" customHeight="1" spans="1:7">
      <c r="A86" s="559" t="s">
        <v>168</v>
      </c>
      <c r="B86" s="560" t="s">
        <v>173</v>
      </c>
      <c r="C86" s="561">
        <v>320</v>
      </c>
      <c r="D86" s="562"/>
      <c r="E86" s="551">
        <v>0.2</v>
      </c>
      <c r="F86" s="551">
        <v>0.6</v>
      </c>
      <c r="G86" s="551">
        <v>0.2</v>
      </c>
    </row>
    <row r="87" ht="27.75" customHeight="1" spans="1:7">
      <c r="A87" s="559" t="s">
        <v>168</v>
      </c>
      <c r="B87" s="560" t="s">
        <v>174</v>
      </c>
      <c r="C87" s="561">
        <v>320</v>
      </c>
      <c r="D87" s="562" t="s">
        <v>175</v>
      </c>
      <c r="E87" s="551">
        <v>0.2</v>
      </c>
      <c r="F87" s="551">
        <v>0.6</v>
      </c>
      <c r="G87" s="551">
        <v>0.2</v>
      </c>
    </row>
    <row r="88" ht="27.75" customHeight="1" spans="1:7">
      <c r="A88" s="559" t="s">
        <v>168</v>
      </c>
      <c r="B88" s="560" t="s">
        <v>176</v>
      </c>
      <c r="C88" s="561">
        <v>320</v>
      </c>
      <c r="D88" s="562"/>
      <c r="E88" s="551">
        <v>0.2</v>
      </c>
      <c r="F88" s="551">
        <v>0.6</v>
      </c>
      <c r="G88" s="551">
        <v>0.2</v>
      </c>
    </row>
    <row r="89" ht="27.75" customHeight="1" spans="1:7">
      <c r="A89" s="559" t="s">
        <v>168</v>
      </c>
      <c r="B89" s="560" t="s">
        <v>177</v>
      </c>
      <c r="C89" s="561">
        <v>320</v>
      </c>
      <c r="D89" s="562" t="s">
        <v>178</v>
      </c>
      <c r="E89" s="551">
        <v>0.2</v>
      </c>
      <c r="F89" s="551">
        <v>0.6</v>
      </c>
      <c r="G89" s="551">
        <v>0.2</v>
      </c>
    </row>
    <row r="90" ht="27.75" customHeight="1" spans="1:7">
      <c r="A90" s="559" t="s">
        <v>168</v>
      </c>
      <c r="B90" s="560" t="s">
        <v>179</v>
      </c>
      <c r="C90" s="561">
        <v>640</v>
      </c>
      <c r="D90" s="562" t="s">
        <v>178</v>
      </c>
      <c r="E90" s="551">
        <v>0.2</v>
      </c>
      <c r="F90" s="551">
        <v>0.6</v>
      </c>
      <c r="G90" s="551">
        <v>0.2</v>
      </c>
    </row>
    <row r="91" ht="27.75" customHeight="1" spans="1:7">
      <c r="A91" s="559" t="s">
        <v>168</v>
      </c>
      <c r="B91" s="560" t="s">
        <v>180</v>
      </c>
      <c r="C91" s="561">
        <v>160</v>
      </c>
      <c r="D91" s="562"/>
      <c r="E91" s="551">
        <v>0.2</v>
      </c>
      <c r="F91" s="551">
        <v>0.6</v>
      </c>
      <c r="G91" s="551">
        <v>0.2</v>
      </c>
    </row>
    <row r="92" ht="27.75" customHeight="1" spans="1:7">
      <c r="A92" s="559" t="s">
        <v>168</v>
      </c>
      <c r="B92" s="560" t="s">
        <v>181</v>
      </c>
      <c r="C92" s="561">
        <v>160</v>
      </c>
      <c r="D92" s="562"/>
      <c r="E92" s="551">
        <v>0.2</v>
      </c>
      <c r="F92" s="551">
        <v>0.6</v>
      </c>
      <c r="G92" s="551">
        <v>0.2</v>
      </c>
    </row>
    <row r="93" ht="27.75" customHeight="1" spans="1:7">
      <c r="A93" s="559" t="s">
        <v>168</v>
      </c>
      <c r="B93" s="560" t="s">
        <v>182</v>
      </c>
      <c r="C93" s="561">
        <v>640</v>
      </c>
      <c r="D93" s="562"/>
      <c r="E93" s="551">
        <v>0.2</v>
      </c>
      <c r="F93" s="551">
        <v>0.6</v>
      </c>
      <c r="G93" s="551">
        <v>0.2</v>
      </c>
    </row>
    <row r="94" ht="27.75" customHeight="1" spans="1:7">
      <c r="A94" s="559" t="s">
        <v>168</v>
      </c>
      <c r="B94" s="563" t="s">
        <v>183</v>
      </c>
      <c r="C94" s="561">
        <v>320</v>
      </c>
      <c r="D94" s="562"/>
      <c r="E94" s="551">
        <v>0.2</v>
      </c>
      <c r="F94" s="551">
        <v>0.6</v>
      </c>
      <c r="G94" s="551">
        <v>0.2</v>
      </c>
    </row>
    <row r="95" ht="27.75" customHeight="1" spans="1:7">
      <c r="A95" s="559" t="s">
        <v>168</v>
      </c>
      <c r="B95" s="560" t="s">
        <v>184</v>
      </c>
      <c r="C95" s="561">
        <v>160</v>
      </c>
      <c r="D95" s="562"/>
      <c r="E95" s="551">
        <v>0.2</v>
      </c>
      <c r="F95" s="551">
        <v>0.6</v>
      </c>
      <c r="G95" s="551">
        <v>0.2</v>
      </c>
    </row>
    <row r="96" ht="27.75" customHeight="1" spans="1:7">
      <c r="A96" s="559" t="s">
        <v>168</v>
      </c>
      <c r="B96" s="560" t="s">
        <v>185</v>
      </c>
      <c r="C96" s="561">
        <v>320</v>
      </c>
      <c r="D96" s="562"/>
      <c r="E96" s="551">
        <v>0.2</v>
      </c>
      <c r="F96" s="551">
        <v>0.6</v>
      </c>
      <c r="G96" s="551">
        <v>0.2</v>
      </c>
    </row>
    <row r="97" ht="27.75" customHeight="1" spans="1:7">
      <c r="A97" s="559" t="s">
        <v>168</v>
      </c>
      <c r="B97" s="560" t="s">
        <v>186</v>
      </c>
      <c r="C97" s="561">
        <v>640</v>
      </c>
      <c r="D97" s="562"/>
      <c r="E97" s="551">
        <v>0.2</v>
      </c>
      <c r="F97" s="551">
        <v>0.6</v>
      </c>
      <c r="G97" s="551">
        <v>0.2</v>
      </c>
    </row>
    <row r="98" ht="27.75" customHeight="1" spans="1:7">
      <c r="A98" s="559" t="s">
        <v>168</v>
      </c>
      <c r="B98" s="560" t="s">
        <v>187</v>
      </c>
      <c r="C98" s="561">
        <v>640</v>
      </c>
      <c r="D98" s="562" t="s">
        <v>188</v>
      </c>
      <c r="E98" s="551">
        <v>0.2</v>
      </c>
      <c r="F98" s="551">
        <v>0.6</v>
      </c>
      <c r="G98" s="551">
        <v>0.2</v>
      </c>
    </row>
    <row r="99" ht="27.75" customHeight="1" spans="1:7">
      <c r="A99" s="559" t="s">
        <v>168</v>
      </c>
      <c r="B99" s="560" t="s">
        <v>189</v>
      </c>
      <c r="C99" s="561">
        <v>320</v>
      </c>
      <c r="D99" s="562" t="s">
        <v>190</v>
      </c>
      <c r="E99" s="551">
        <v>0.2</v>
      </c>
      <c r="F99" s="551">
        <v>0.6</v>
      </c>
      <c r="G99" s="551">
        <v>0.2</v>
      </c>
    </row>
    <row r="100" ht="27.75" customHeight="1" spans="1:7">
      <c r="A100" s="559" t="s">
        <v>168</v>
      </c>
      <c r="B100" s="560" t="s">
        <v>191</v>
      </c>
      <c r="C100" s="561">
        <v>320</v>
      </c>
      <c r="D100" s="562" t="s">
        <v>190</v>
      </c>
      <c r="E100" s="551">
        <v>0.2</v>
      </c>
      <c r="F100" s="551">
        <v>0.6</v>
      </c>
      <c r="G100" s="551">
        <v>0.2</v>
      </c>
    </row>
    <row r="101" ht="27.75" customHeight="1" spans="1:7">
      <c r="A101" s="559" t="s">
        <v>168</v>
      </c>
      <c r="B101" s="560" t="s">
        <v>192</v>
      </c>
      <c r="C101" s="561">
        <v>320</v>
      </c>
      <c r="D101" s="562" t="s">
        <v>190</v>
      </c>
      <c r="E101" s="551">
        <v>0.2</v>
      </c>
      <c r="F101" s="551">
        <v>0.6</v>
      </c>
      <c r="G101" s="551">
        <v>0.2</v>
      </c>
    </row>
    <row r="102" ht="27.75" customHeight="1" spans="1:7">
      <c r="A102" s="559" t="s">
        <v>168</v>
      </c>
      <c r="B102" s="560" t="s">
        <v>193</v>
      </c>
      <c r="C102" s="561">
        <v>320</v>
      </c>
      <c r="D102" s="562"/>
      <c r="E102" s="551">
        <v>0.2</v>
      </c>
      <c r="F102" s="551">
        <v>0.6</v>
      </c>
      <c r="G102" s="551">
        <v>0.2</v>
      </c>
    </row>
    <row r="103" ht="27.75" customHeight="1" spans="1:7">
      <c r="A103" s="559" t="s">
        <v>168</v>
      </c>
      <c r="B103" s="560" t="s">
        <v>194</v>
      </c>
      <c r="C103" s="561">
        <v>320</v>
      </c>
      <c r="D103" s="562"/>
      <c r="E103" s="551">
        <v>0.2</v>
      </c>
      <c r="F103" s="551">
        <v>0.6</v>
      </c>
      <c r="G103" s="551">
        <v>0.2</v>
      </c>
    </row>
    <row r="104" ht="27.75" customHeight="1" spans="1:7">
      <c r="A104" s="559" t="s">
        <v>168</v>
      </c>
      <c r="B104" s="560" t="s">
        <v>195</v>
      </c>
      <c r="C104" s="561">
        <v>320</v>
      </c>
      <c r="D104" s="562"/>
      <c r="E104" s="551">
        <v>0.2</v>
      </c>
      <c r="F104" s="551">
        <v>0.6</v>
      </c>
      <c r="G104" s="551">
        <v>0.2</v>
      </c>
    </row>
    <row r="105" ht="27.75" customHeight="1" spans="1:7">
      <c r="A105" s="559" t="s">
        <v>168</v>
      </c>
      <c r="B105" s="560" t="s">
        <v>196</v>
      </c>
      <c r="C105" s="561">
        <v>160</v>
      </c>
      <c r="D105" s="562" t="s">
        <v>178</v>
      </c>
      <c r="E105" s="551">
        <v>0.2</v>
      </c>
      <c r="F105" s="551">
        <v>0.6</v>
      </c>
      <c r="G105" s="551">
        <v>0.2</v>
      </c>
    </row>
    <row r="106" ht="27.75" customHeight="1" spans="1:7">
      <c r="A106" s="559" t="s">
        <v>197</v>
      </c>
      <c r="B106" s="563" t="s">
        <v>198</v>
      </c>
      <c r="C106" s="561">
        <v>160</v>
      </c>
      <c r="D106" s="562"/>
      <c r="E106" s="551">
        <v>0.2</v>
      </c>
      <c r="F106" s="551">
        <v>0.6</v>
      </c>
      <c r="G106" s="551">
        <v>0.2</v>
      </c>
    </row>
    <row r="107" ht="27.75" customHeight="1" spans="1:7">
      <c r="A107" s="559" t="s">
        <v>197</v>
      </c>
      <c r="B107" s="563" t="s">
        <v>199</v>
      </c>
      <c r="C107" s="561">
        <v>320</v>
      </c>
      <c r="D107" s="562"/>
      <c r="E107" s="551">
        <v>0.2</v>
      </c>
      <c r="F107" s="551">
        <v>0.6</v>
      </c>
      <c r="G107" s="551">
        <v>0.2</v>
      </c>
    </row>
    <row r="108" ht="27.75" customHeight="1" spans="1:7">
      <c r="A108" s="559" t="s">
        <v>197</v>
      </c>
      <c r="B108" s="563" t="s">
        <v>200</v>
      </c>
      <c r="C108" s="561">
        <v>320</v>
      </c>
      <c r="D108" s="562"/>
      <c r="E108" s="551">
        <v>0.2</v>
      </c>
      <c r="F108" s="551">
        <v>0.6</v>
      </c>
      <c r="G108" s="551">
        <v>0.2</v>
      </c>
    </row>
    <row r="109" ht="27.75" customHeight="1" spans="1:7">
      <c r="A109" s="559" t="s">
        <v>197</v>
      </c>
      <c r="B109" s="563" t="s">
        <v>201</v>
      </c>
      <c r="C109" s="561">
        <v>160</v>
      </c>
      <c r="D109" s="562" t="s">
        <v>202</v>
      </c>
      <c r="E109" s="551">
        <v>0.2</v>
      </c>
      <c r="F109" s="551">
        <v>0.6</v>
      </c>
      <c r="G109" s="551">
        <v>0.2</v>
      </c>
    </row>
    <row r="110" ht="27.75" customHeight="1" spans="1:7">
      <c r="A110" s="559" t="s">
        <v>197</v>
      </c>
      <c r="B110" s="563" t="s">
        <v>203</v>
      </c>
      <c r="C110" s="561">
        <v>160</v>
      </c>
      <c r="D110" s="562"/>
      <c r="E110" s="551">
        <v>0.2</v>
      </c>
      <c r="F110" s="551">
        <v>0.6</v>
      </c>
      <c r="G110" s="551">
        <v>0.2</v>
      </c>
    </row>
    <row r="111" ht="27.75" customHeight="1" spans="1:7">
      <c r="A111" s="559" t="s">
        <v>197</v>
      </c>
      <c r="B111" s="563" t="s">
        <v>204</v>
      </c>
      <c r="C111" s="561">
        <v>640</v>
      </c>
      <c r="D111" s="562" t="s">
        <v>205</v>
      </c>
      <c r="E111" s="551">
        <v>0.2</v>
      </c>
      <c r="F111" s="551">
        <v>0.6</v>
      </c>
      <c r="G111" s="551">
        <v>0.2</v>
      </c>
    </row>
    <row r="112" ht="27.75" customHeight="1" spans="1:7">
      <c r="A112" s="559" t="s">
        <v>197</v>
      </c>
      <c r="B112" s="563" t="s">
        <v>206</v>
      </c>
      <c r="C112" s="561">
        <v>320</v>
      </c>
      <c r="D112" s="562" t="s">
        <v>207</v>
      </c>
      <c r="E112" s="551">
        <v>0.2</v>
      </c>
      <c r="F112" s="551">
        <v>0.6</v>
      </c>
      <c r="G112" s="551">
        <v>0.2</v>
      </c>
    </row>
    <row r="113" ht="27.75" customHeight="1" spans="1:7">
      <c r="A113" s="559" t="s">
        <v>197</v>
      </c>
      <c r="B113" s="563" t="s">
        <v>208</v>
      </c>
      <c r="C113" s="561">
        <v>320</v>
      </c>
      <c r="D113" s="562" t="s">
        <v>205</v>
      </c>
      <c r="E113" s="551">
        <v>0.2</v>
      </c>
      <c r="F113" s="551">
        <v>0.6</v>
      </c>
      <c r="G113" s="551">
        <v>0.2</v>
      </c>
    </row>
    <row r="114" ht="27.75" customHeight="1" spans="1:7">
      <c r="A114" s="559" t="s">
        <v>197</v>
      </c>
      <c r="B114" s="563" t="s">
        <v>209</v>
      </c>
      <c r="C114" s="561">
        <v>320</v>
      </c>
      <c r="D114" s="562" t="s">
        <v>205</v>
      </c>
      <c r="E114" s="551">
        <v>0.2</v>
      </c>
      <c r="F114" s="551">
        <v>0.6</v>
      </c>
      <c r="G114" s="551">
        <v>0.2</v>
      </c>
    </row>
    <row r="115" ht="27.75" customHeight="1" spans="1:7">
      <c r="A115" s="559" t="s">
        <v>197</v>
      </c>
      <c r="B115" s="563" t="s">
        <v>210</v>
      </c>
      <c r="C115" s="561">
        <v>320</v>
      </c>
      <c r="D115" s="562"/>
      <c r="E115" s="551">
        <v>0.2</v>
      </c>
      <c r="F115" s="551">
        <v>0.6</v>
      </c>
      <c r="G115" s="551">
        <v>0.2</v>
      </c>
    </row>
    <row r="116" ht="27.75" customHeight="1" spans="1:7">
      <c r="A116" s="559" t="s">
        <v>197</v>
      </c>
      <c r="B116" s="563" t="s">
        <v>211</v>
      </c>
      <c r="C116" s="561">
        <v>640</v>
      </c>
      <c r="D116" s="562" t="s">
        <v>212</v>
      </c>
      <c r="E116" s="551">
        <v>0.2</v>
      </c>
      <c r="F116" s="551">
        <v>0.6</v>
      </c>
      <c r="G116" s="551">
        <v>0.2</v>
      </c>
    </row>
    <row r="117" ht="27.75" customHeight="1" spans="1:7">
      <c r="A117" s="559" t="s">
        <v>197</v>
      </c>
      <c r="B117" s="563" t="s">
        <v>213</v>
      </c>
      <c r="C117" s="561">
        <v>160</v>
      </c>
      <c r="D117" s="562"/>
      <c r="E117" s="551">
        <v>0.2</v>
      </c>
      <c r="F117" s="551">
        <v>0.6</v>
      </c>
      <c r="G117" s="551">
        <v>0.2</v>
      </c>
    </row>
    <row r="118" ht="27.75" customHeight="1" spans="1:7">
      <c r="A118" s="559" t="s">
        <v>197</v>
      </c>
      <c r="B118" s="563" t="s">
        <v>214</v>
      </c>
      <c r="C118" s="561">
        <v>160</v>
      </c>
      <c r="D118" s="562" t="s">
        <v>205</v>
      </c>
      <c r="E118" s="551">
        <v>0.2</v>
      </c>
      <c r="F118" s="551">
        <v>0.6</v>
      </c>
      <c r="G118" s="551">
        <v>0.2</v>
      </c>
    </row>
    <row r="119" ht="27.75" customHeight="1" spans="1:7">
      <c r="A119" s="559" t="s">
        <v>197</v>
      </c>
      <c r="B119" s="563" t="s">
        <v>215</v>
      </c>
      <c r="C119" s="561">
        <v>320</v>
      </c>
      <c r="D119" s="562"/>
      <c r="E119" s="551">
        <v>0.2</v>
      </c>
      <c r="F119" s="551">
        <v>0.6</v>
      </c>
      <c r="G119" s="551">
        <v>0.2</v>
      </c>
    </row>
    <row r="120" ht="27.75" customHeight="1" spans="1:7">
      <c r="A120" s="559" t="s">
        <v>197</v>
      </c>
      <c r="B120" s="563" t="s">
        <v>216</v>
      </c>
      <c r="C120" s="561">
        <v>640</v>
      </c>
      <c r="D120" s="562" t="s">
        <v>217</v>
      </c>
      <c r="E120" s="551">
        <v>0.2</v>
      </c>
      <c r="F120" s="551">
        <v>0.6</v>
      </c>
      <c r="G120" s="551">
        <v>0.2</v>
      </c>
    </row>
    <row r="121" ht="27.75" customHeight="1" spans="1:7">
      <c r="A121" s="559" t="s">
        <v>197</v>
      </c>
      <c r="B121" s="563" t="s">
        <v>218</v>
      </c>
      <c r="C121" s="561">
        <v>160</v>
      </c>
      <c r="D121" s="562"/>
      <c r="E121" s="551">
        <v>0.2</v>
      </c>
      <c r="F121" s="551">
        <v>0.6</v>
      </c>
      <c r="G121" s="551">
        <v>0.2</v>
      </c>
    </row>
    <row r="122" ht="27.75" customHeight="1" spans="1:7">
      <c r="A122" s="559" t="s">
        <v>197</v>
      </c>
      <c r="B122" s="563" t="s">
        <v>219</v>
      </c>
      <c r="C122" s="561">
        <v>160</v>
      </c>
      <c r="D122" s="562"/>
      <c r="E122" s="551">
        <v>0.2</v>
      </c>
      <c r="F122" s="551">
        <v>0.6</v>
      </c>
      <c r="G122" s="551">
        <v>0.2</v>
      </c>
    </row>
    <row r="123" ht="27.75" customHeight="1" spans="1:7">
      <c r="A123" s="559" t="s">
        <v>197</v>
      </c>
      <c r="B123" s="563" t="s">
        <v>220</v>
      </c>
      <c r="C123" s="561">
        <v>160</v>
      </c>
      <c r="D123" s="562"/>
      <c r="E123" s="551">
        <v>0.2</v>
      </c>
      <c r="F123" s="551">
        <v>0.6</v>
      </c>
      <c r="G123" s="551">
        <v>0.2</v>
      </c>
    </row>
    <row r="124" ht="27.75" customHeight="1" spans="1:7">
      <c r="A124" s="559" t="s">
        <v>197</v>
      </c>
      <c r="B124" s="563" t="s">
        <v>221</v>
      </c>
      <c r="C124" s="561">
        <v>160</v>
      </c>
      <c r="D124" s="562"/>
      <c r="E124" s="551">
        <v>0.2</v>
      </c>
      <c r="F124" s="551">
        <v>0.6</v>
      </c>
      <c r="G124" s="551">
        <v>0.2</v>
      </c>
    </row>
    <row r="125" ht="27.75" customHeight="1" spans="1:7">
      <c r="A125" s="559" t="s">
        <v>197</v>
      </c>
      <c r="B125" s="563" t="s">
        <v>222</v>
      </c>
      <c r="C125" s="561">
        <v>160</v>
      </c>
      <c r="D125" s="562"/>
      <c r="E125" s="551">
        <v>0.2</v>
      </c>
      <c r="F125" s="551">
        <v>0.6</v>
      </c>
      <c r="G125" s="551">
        <v>0.2</v>
      </c>
    </row>
    <row r="126" ht="27.75" customHeight="1" spans="1:7">
      <c r="A126" s="559" t="s">
        <v>197</v>
      </c>
      <c r="B126" s="563" t="s">
        <v>223</v>
      </c>
      <c r="C126" s="561">
        <v>320</v>
      </c>
      <c r="D126" s="562" t="s">
        <v>205</v>
      </c>
      <c r="E126" s="551">
        <v>0.2</v>
      </c>
      <c r="F126" s="551">
        <v>0.6</v>
      </c>
      <c r="G126" s="551">
        <v>0.2</v>
      </c>
    </row>
    <row r="127" ht="27.75" customHeight="1" spans="1:7">
      <c r="A127" s="559" t="s">
        <v>197</v>
      </c>
      <c r="B127" s="563" t="s">
        <v>224</v>
      </c>
      <c r="C127" s="561">
        <v>160</v>
      </c>
      <c r="D127" s="562" t="s">
        <v>202</v>
      </c>
      <c r="E127" s="551">
        <v>0.2</v>
      </c>
      <c r="F127" s="551">
        <v>0.6</v>
      </c>
      <c r="G127" s="551">
        <v>0.2</v>
      </c>
    </row>
    <row r="128" ht="27.75" customHeight="1" spans="1:7">
      <c r="A128" s="559" t="s">
        <v>197</v>
      </c>
      <c r="B128" s="563" t="s">
        <v>225</v>
      </c>
      <c r="C128" s="561">
        <v>160</v>
      </c>
      <c r="D128" s="562"/>
      <c r="E128" s="551">
        <v>0.2</v>
      </c>
      <c r="F128" s="551">
        <v>0.6</v>
      </c>
      <c r="G128" s="551">
        <v>0.2</v>
      </c>
    </row>
    <row r="129" ht="27.75" customHeight="1" spans="1:7">
      <c r="A129" s="559" t="s">
        <v>197</v>
      </c>
      <c r="B129" s="563" t="s">
        <v>226</v>
      </c>
      <c r="C129" s="561">
        <v>160</v>
      </c>
      <c r="D129" s="562"/>
      <c r="E129" s="551">
        <v>0.2</v>
      </c>
      <c r="F129" s="551">
        <v>0.6</v>
      </c>
      <c r="G129" s="551">
        <v>0.2</v>
      </c>
    </row>
    <row r="130" ht="27.75" customHeight="1" spans="1:7">
      <c r="A130" s="559" t="s">
        <v>197</v>
      </c>
      <c r="B130" s="563" t="s">
        <v>227</v>
      </c>
      <c r="C130" s="561">
        <v>160</v>
      </c>
      <c r="D130" s="562"/>
      <c r="E130" s="551">
        <v>0.2</v>
      </c>
      <c r="F130" s="551">
        <v>0.6</v>
      </c>
      <c r="G130" s="551">
        <v>0.2</v>
      </c>
    </row>
    <row r="131" ht="27.75" customHeight="1" spans="1:7">
      <c r="A131" s="559" t="s">
        <v>228</v>
      </c>
      <c r="B131" s="560" t="s">
        <v>229</v>
      </c>
      <c r="C131" s="561">
        <v>320</v>
      </c>
      <c r="D131" s="562"/>
      <c r="E131" s="551">
        <v>0.2</v>
      </c>
      <c r="F131" s="551">
        <v>0.6</v>
      </c>
      <c r="G131" s="551">
        <v>0.2</v>
      </c>
    </row>
    <row r="132" ht="27.75" customHeight="1" spans="1:7">
      <c r="A132" s="559" t="s">
        <v>228</v>
      </c>
      <c r="B132" s="560" t="s">
        <v>230</v>
      </c>
      <c r="C132" s="561">
        <v>160</v>
      </c>
      <c r="D132" s="562" t="s">
        <v>231</v>
      </c>
      <c r="E132" s="551">
        <v>0.2</v>
      </c>
      <c r="F132" s="551">
        <v>0.6</v>
      </c>
      <c r="G132" s="551">
        <v>0.2</v>
      </c>
    </row>
    <row r="133" ht="27.75" customHeight="1" spans="1:7">
      <c r="A133" s="559" t="s">
        <v>228</v>
      </c>
      <c r="B133" s="560" t="s">
        <v>232</v>
      </c>
      <c r="C133" s="561">
        <v>640</v>
      </c>
      <c r="D133" s="562"/>
      <c r="E133" s="551">
        <v>0.2</v>
      </c>
      <c r="F133" s="551">
        <v>0.6</v>
      </c>
      <c r="G133" s="551">
        <v>0.2</v>
      </c>
    </row>
    <row r="134" ht="27.75" customHeight="1" spans="1:7">
      <c r="A134" s="559" t="s">
        <v>228</v>
      </c>
      <c r="B134" s="560" t="s">
        <v>233</v>
      </c>
      <c r="C134" s="561">
        <v>320</v>
      </c>
      <c r="D134" s="562" t="s">
        <v>234</v>
      </c>
      <c r="E134" s="551">
        <v>0.2</v>
      </c>
      <c r="F134" s="551">
        <v>0.6</v>
      </c>
      <c r="G134" s="551">
        <v>0.2</v>
      </c>
    </row>
    <row r="135" ht="27.75" customHeight="1" spans="1:7">
      <c r="A135" s="559" t="s">
        <v>228</v>
      </c>
      <c r="B135" s="560" t="s">
        <v>235</v>
      </c>
      <c r="C135" s="561">
        <v>320</v>
      </c>
      <c r="D135" s="562"/>
      <c r="E135" s="551">
        <v>0.2</v>
      </c>
      <c r="F135" s="551">
        <v>0.6</v>
      </c>
      <c r="G135" s="551">
        <v>0.2</v>
      </c>
    </row>
    <row r="136" ht="27.75" customHeight="1" spans="1:7">
      <c r="A136" s="559" t="s">
        <v>228</v>
      </c>
      <c r="B136" s="560" t="s">
        <v>236</v>
      </c>
      <c r="C136" s="561">
        <v>320</v>
      </c>
      <c r="D136" s="562"/>
      <c r="E136" s="551">
        <v>0.2</v>
      </c>
      <c r="F136" s="551">
        <v>0.6</v>
      </c>
      <c r="G136" s="551">
        <v>0.2</v>
      </c>
    </row>
    <row r="137" ht="27.75" customHeight="1" spans="1:7">
      <c r="A137" s="559" t="s">
        <v>228</v>
      </c>
      <c r="B137" s="560" t="s">
        <v>237</v>
      </c>
      <c r="C137" s="561">
        <v>320</v>
      </c>
      <c r="D137" s="562"/>
      <c r="E137" s="551">
        <v>0.2</v>
      </c>
      <c r="F137" s="551">
        <v>0.6</v>
      </c>
      <c r="G137" s="551">
        <v>0.2</v>
      </c>
    </row>
    <row r="138" ht="27.75" customHeight="1" spans="1:7">
      <c r="A138" s="559" t="s">
        <v>228</v>
      </c>
      <c r="B138" s="560" t="s">
        <v>238</v>
      </c>
      <c r="C138" s="561">
        <v>320</v>
      </c>
      <c r="D138" s="562"/>
      <c r="E138" s="551">
        <v>0.2</v>
      </c>
      <c r="F138" s="551">
        <v>0.6</v>
      </c>
      <c r="G138" s="551">
        <v>0.2</v>
      </c>
    </row>
    <row r="139" ht="27.75" customHeight="1" spans="1:7">
      <c r="A139" s="559" t="s">
        <v>228</v>
      </c>
      <c r="B139" s="560" t="s">
        <v>239</v>
      </c>
      <c r="C139" s="561">
        <v>320</v>
      </c>
      <c r="D139" s="562"/>
      <c r="E139" s="551">
        <v>0.2</v>
      </c>
      <c r="F139" s="551">
        <v>0.6</v>
      </c>
      <c r="G139" s="551">
        <v>0.2</v>
      </c>
    </row>
    <row r="140" ht="27.75" customHeight="1" spans="1:7">
      <c r="A140" s="559" t="s">
        <v>228</v>
      </c>
      <c r="B140" s="560" t="s">
        <v>240</v>
      </c>
      <c r="C140" s="561">
        <v>320</v>
      </c>
      <c r="D140" s="562" t="s">
        <v>241</v>
      </c>
      <c r="E140" s="551">
        <v>0.2</v>
      </c>
      <c r="F140" s="551">
        <v>0.6</v>
      </c>
      <c r="G140" s="551">
        <v>0.2</v>
      </c>
    </row>
    <row r="141" ht="27.75" customHeight="1" spans="1:7">
      <c r="A141" s="559" t="s">
        <v>228</v>
      </c>
      <c r="B141" s="560" t="s">
        <v>242</v>
      </c>
      <c r="C141" s="561">
        <v>320</v>
      </c>
      <c r="D141" s="562"/>
      <c r="E141" s="551">
        <v>0.2</v>
      </c>
      <c r="F141" s="551">
        <v>0.6</v>
      </c>
      <c r="G141" s="551">
        <v>0.2</v>
      </c>
    </row>
    <row r="142" ht="27.75" customHeight="1" spans="1:7">
      <c r="A142" s="559" t="s">
        <v>228</v>
      </c>
      <c r="B142" s="560" t="s">
        <v>243</v>
      </c>
      <c r="C142" s="561">
        <v>160</v>
      </c>
      <c r="D142" s="562"/>
      <c r="E142" s="551">
        <v>0.2</v>
      </c>
      <c r="F142" s="551">
        <v>0.6</v>
      </c>
      <c r="G142" s="551">
        <v>0.2</v>
      </c>
    </row>
    <row r="143" ht="27.75" customHeight="1" spans="1:7">
      <c r="A143" s="559" t="s">
        <v>244</v>
      </c>
      <c r="B143" s="560" t="s">
        <v>245</v>
      </c>
      <c r="C143" s="561">
        <v>640</v>
      </c>
      <c r="D143" s="562" t="s">
        <v>246</v>
      </c>
      <c r="E143" s="551">
        <v>0.2</v>
      </c>
      <c r="F143" s="551">
        <v>0.6</v>
      </c>
      <c r="G143" s="551">
        <v>0.2</v>
      </c>
    </row>
    <row r="144" ht="27.75" customHeight="1" spans="1:7">
      <c r="A144" s="559" t="s">
        <v>244</v>
      </c>
      <c r="B144" s="560" t="s">
        <v>247</v>
      </c>
      <c r="C144" s="561">
        <v>640</v>
      </c>
      <c r="D144" s="562" t="s">
        <v>248</v>
      </c>
      <c r="E144" s="551">
        <v>0.2</v>
      </c>
      <c r="F144" s="551">
        <v>0.6</v>
      </c>
      <c r="G144" s="551">
        <v>0.2</v>
      </c>
    </row>
    <row r="145" ht="27.75" customHeight="1" spans="1:7">
      <c r="A145" s="559" t="s">
        <v>244</v>
      </c>
      <c r="B145" s="560" t="s">
        <v>249</v>
      </c>
      <c r="C145" s="561">
        <v>640</v>
      </c>
      <c r="D145" s="562" t="s">
        <v>250</v>
      </c>
      <c r="E145" s="551">
        <v>0.2</v>
      </c>
      <c r="F145" s="551">
        <v>0.6</v>
      </c>
      <c r="G145" s="551">
        <v>0.2</v>
      </c>
    </row>
    <row r="146" ht="27.75" customHeight="1" spans="1:7">
      <c r="A146" s="559" t="s">
        <v>244</v>
      </c>
      <c r="B146" s="560" t="s">
        <v>251</v>
      </c>
      <c r="C146" s="561">
        <v>320</v>
      </c>
      <c r="D146" s="562"/>
      <c r="E146" s="551">
        <v>0.2</v>
      </c>
      <c r="F146" s="551">
        <v>0.6</v>
      </c>
      <c r="G146" s="551">
        <v>0.2</v>
      </c>
    </row>
    <row r="147" ht="27.75" customHeight="1" spans="1:7">
      <c r="A147" s="559" t="s">
        <v>244</v>
      </c>
      <c r="B147" s="560" t="s">
        <v>252</v>
      </c>
      <c r="C147" s="561">
        <v>160</v>
      </c>
      <c r="D147" s="562" t="s">
        <v>253</v>
      </c>
      <c r="E147" s="551">
        <v>0.2</v>
      </c>
      <c r="F147" s="551">
        <v>0.6</v>
      </c>
      <c r="G147" s="551">
        <v>0.2</v>
      </c>
    </row>
    <row r="148" ht="27.75" customHeight="1" spans="1:7">
      <c r="A148" s="559" t="s">
        <v>244</v>
      </c>
      <c r="B148" s="560" t="s">
        <v>254</v>
      </c>
      <c r="C148" s="561">
        <v>640</v>
      </c>
      <c r="D148" s="562"/>
      <c r="E148" s="551">
        <v>0.2</v>
      </c>
      <c r="F148" s="551">
        <v>0.6</v>
      </c>
      <c r="G148" s="551">
        <v>0.2</v>
      </c>
    </row>
    <row r="149" ht="27.75" customHeight="1" spans="1:7">
      <c r="A149" s="559" t="s">
        <v>244</v>
      </c>
      <c r="B149" s="560" t="s">
        <v>255</v>
      </c>
      <c r="C149" s="561">
        <v>640</v>
      </c>
      <c r="D149" s="562" t="s">
        <v>256</v>
      </c>
      <c r="E149" s="551">
        <v>0.2</v>
      </c>
      <c r="F149" s="551">
        <v>0.6</v>
      </c>
      <c r="G149" s="551">
        <v>0.2</v>
      </c>
    </row>
    <row r="150" ht="27.75" customHeight="1" spans="1:7">
      <c r="A150" s="559" t="s">
        <v>244</v>
      </c>
      <c r="B150" s="560" t="s">
        <v>257</v>
      </c>
      <c r="C150" s="561">
        <v>160</v>
      </c>
      <c r="D150" s="562"/>
      <c r="E150" s="551">
        <v>0.2</v>
      </c>
      <c r="F150" s="551">
        <v>0.6</v>
      </c>
      <c r="G150" s="551">
        <v>0.2</v>
      </c>
    </row>
    <row r="151" ht="27.75" customHeight="1" spans="1:7">
      <c r="A151" s="559" t="s">
        <v>244</v>
      </c>
      <c r="B151" s="560" t="s">
        <v>258</v>
      </c>
      <c r="C151" s="561">
        <v>320</v>
      </c>
      <c r="D151" s="562"/>
      <c r="E151" s="551">
        <v>0.2</v>
      </c>
      <c r="F151" s="551">
        <v>0.6</v>
      </c>
      <c r="G151" s="551">
        <v>0.2</v>
      </c>
    </row>
    <row r="152" ht="27.75" customHeight="1" spans="1:7">
      <c r="A152" s="559" t="s">
        <v>244</v>
      </c>
      <c r="B152" s="563" t="s">
        <v>259</v>
      </c>
      <c r="C152" s="561">
        <v>640</v>
      </c>
      <c r="D152" s="562" t="s">
        <v>260</v>
      </c>
      <c r="E152" s="551">
        <v>0.2</v>
      </c>
      <c r="F152" s="551">
        <v>0.6</v>
      </c>
      <c r="G152" s="551">
        <v>0.2</v>
      </c>
    </row>
    <row r="153" ht="27.75" customHeight="1" spans="1:7">
      <c r="A153" s="559" t="s">
        <v>244</v>
      </c>
      <c r="B153" s="563" t="s">
        <v>261</v>
      </c>
      <c r="C153" s="561">
        <v>640</v>
      </c>
      <c r="D153" s="562" t="s">
        <v>262</v>
      </c>
      <c r="E153" s="551">
        <v>0.2</v>
      </c>
      <c r="F153" s="551">
        <v>0.6</v>
      </c>
      <c r="G153" s="551">
        <v>0.2</v>
      </c>
    </row>
    <row r="154" ht="27.75" customHeight="1" spans="1:7">
      <c r="A154" s="559" t="s">
        <v>244</v>
      </c>
      <c r="B154" s="560" t="s">
        <v>263</v>
      </c>
      <c r="C154" s="561">
        <v>320</v>
      </c>
      <c r="D154" s="562"/>
      <c r="E154" s="551">
        <v>0.2</v>
      </c>
      <c r="F154" s="551">
        <v>0.6</v>
      </c>
      <c r="G154" s="551">
        <v>0.2</v>
      </c>
    </row>
    <row r="155" ht="27.75" customHeight="1" spans="1:7">
      <c r="A155" s="559" t="s">
        <v>244</v>
      </c>
      <c r="B155" s="560" t="s">
        <v>264</v>
      </c>
      <c r="C155" s="561">
        <v>320</v>
      </c>
      <c r="D155" s="562" t="s">
        <v>265</v>
      </c>
      <c r="E155" s="551">
        <v>0.2</v>
      </c>
      <c r="F155" s="551">
        <v>0.6</v>
      </c>
      <c r="G155" s="551">
        <v>0.2</v>
      </c>
    </row>
    <row r="156" ht="27.75" customHeight="1" spans="1:7">
      <c r="A156" s="559" t="s">
        <v>244</v>
      </c>
      <c r="B156" s="560" t="s">
        <v>266</v>
      </c>
      <c r="C156" s="561">
        <v>320</v>
      </c>
      <c r="D156" s="562"/>
      <c r="E156" s="551">
        <v>0.2</v>
      </c>
      <c r="F156" s="551">
        <v>0.6</v>
      </c>
      <c r="G156" s="551">
        <v>0.2</v>
      </c>
    </row>
    <row r="157" ht="27.75" customHeight="1" spans="1:7">
      <c r="A157" s="559" t="s">
        <v>244</v>
      </c>
      <c r="B157" s="560" t="s">
        <v>267</v>
      </c>
      <c r="C157" s="561">
        <v>640</v>
      </c>
      <c r="D157" s="562" t="s">
        <v>241</v>
      </c>
      <c r="E157" s="551">
        <v>0.2</v>
      </c>
      <c r="F157" s="551">
        <v>0.6</v>
      </c>
      <c r="G157" s="551">
        <v>0.2</v>
      </c>
    </row>
    <row r="158" ht="27.75" customHeight="1" spans="1:7">
      <c r="A158" s="559" t="s">
        <v>244</v>
      </c>
      <c r="B158" s="560" t="s">
        <v>268</v>
      </c>
      <c r="C158" s="561">
        <v>640</v>
      </c>
      <c r="D158" s="562"/>
      <c r="E158" s="551">
        <v>0.2</v>
      </c>
      <c r="F158" s="551">
        <v>0.6</v>
      </c>
      <c r="G158" s="551">
        <v>0.2</v>
      </c>
    </row>
    <row r="159" ht="27.75" customHeight="1" spans="1:7">
      <c r="A159" s="559" t="s">
        <v>244</v>
      </c>
      <c r="B159" s="560" t="s">
        <v>269</v>
      </c>
      <c r="C159" s="561">
        <v>320</v>
      </c>
      <c r="D159" s="562" t="s">
        <v>270</v>
      </c>
      <c r="E159" s="551">
        <v>0.2</v>
      </c>
      <c r="F159" s="551">
        <v>0.6</v>
      </c>
      <c r="G159" s="551">
        <v>0.2</v>
      </c>
    </row>
    <row r="160" ht="27.75" customHeight="1" spans="1:7">
      <c r="A160" s="559" t="s">
        <v>244</v>
      </c>
      <c r="B160" s="560" t="s">
        <v>271</v>
      </c>
      <c r="C160" s="561">
        <v>320</v>
      </c>
      <c r="D160" s="562"/>
      <c r="E160" s="551">
        <v>0.2</v>
      </c>
      <c r="F160" s="551">
        <v>0.6</v>
      </c>
      <c r="G160" s="551">
        <v>0.2</v>
      </c>
    </row>
    <row r="161" ht="27.75" customHeight="1" spans="1:7">
      <c r="A161" s="559" t="s">
        <v>244</v>
      </c>
      <c r="B161" s="560" t="s">
        <v>272</v>
      </c>
      <c r="C161" s="561">
        <v>320</v>
      </c>
      <c r="D161" s="562" t="s">
        <v>273</v>
      </c>
      <c r="E161" s="551">
        <v>0.2</v>
      </c>
      <c r="F161" s="551">
        <v>0.6</v>
      </c>
      <c r="G161" s="551">
        <v>0.2</v>
      </c>
    </row>
    <row r="162" ht="27.75" customHeight="1" spans="1:7">
      <c r="A162" s="559" t="s">
        <v>244</v>
      </c>
      <c r="B162" s="560" t="s">
        <v>274</v>
      </c>
      <c r="C162" s="561">
        <v>320</v>
      </c>
      <c r="D162" s="562"/>
      <c r="E162" s="551">
        <v>0.2</v>
      </c>
      <c r="F162" s="551">
        <v>0.6</v>
      </c>
      <c r="G162" s="551">
        <v>0.2</v>
      </c>
    </row>
    <row r="163" ht="27.75" customHeight="1" spans="1:7">
      <c r="A163" s="559" t="s">
        <v>244</v>
      </c>
      <c r="B163" s="560" t="s">
        <v>275</v>
      </c>
      <c r="C163" s="561">
        <v>320</v>
      </c>
      <c r="D163" s="562"/>
      <c r="E163" s="551">
        <v>0.2</v>
      </c>
      <c r="F163" s="551">
        <v>0.6</v>
      </c>
      <c r="G163" s="551">
        <v>0.2</v>
      </c>
    </row>
    <row r="164" ht="27.75" customHeight="1" spans="1:7">
      <c r="A164" s="559" t="s">
        <v>244</v>
      </c>
      <c r="B164" s="560" t="s">
        <v>276</v>
      </c>
      <c r="C164" s="561">
        <v>640</v>
      </c>
      <c r="D164" s="562"/>
      <c r="E164" s="551">
        <v>0.2</v>
      </c>
      <c r="F164" s="551">
        <v>0.6</v>
      </c>
      <c r="G164" s="551">
        <v>0.2</v>
      </c>
    </row>
    <row r="165" ht="27.75" customHeight="1" spans="1:7">
      <c r="A165" s="559" t="s">
        <v>244</v>
      </c>
      <c r="B165" s="560" t="s">
        <v>265</v>
      </c>
      <c r="C165" s="564">
        <v>320</v>
      </c>
      <c r="D165" s="562"/>
      <c r="E165" s="551">
        <v>0.2</v>
      </c>
      <c r="F165" s="551">
        <v>0.6</v>
      </c>
      <c r="G165" s="551">
        <v>0.2</v>
      </c>
    </row>
    <row r="166" ht="27.75" customHeight="1" spans="1:7">
      <c r="A166" s="559" t="s">
        <v>244</v>
      </c>
      <c r="B166" s="560" t="s">
        <v>277</v>
      </c>
      <c r="C166" s="564">
        <v>320</v>
      </c>
      <c r="D166" s="562"/>
      <c r="E166" s="551">
        <v>0.2</v>
      </c>
      <c r="F166" s="551">
        <v>0.6</v>
      </c>
      <c r="G166" s="551">
        <v>0.2</v>
      </c>
    </row>
    <row r="167" ht="27.75" customHeight="1" spans="1:7">
      <c r="A167" s="559" t="s">
        <v>244</v>
      </c>
      <c r="B167" s="560" t="s">
        <v>278</v>
      </c>
      <c r="C167" s="564">
        <v>320</v>
      </c>
      <c r="D167" s="562" t="s">
        <v>279</v>
      </c>
      <c r="E167" s="551">
        <v>0.2</v>
      </c>
      <c r="F167" s="551">
        <v>0.6</v>
      </c>
      <c r="G167" s="551">
        <v>0.2</v>
      </c>
    </row>
    <row r="168" ht="27.75" customHeight="1" spans="1:7">
      <c r="A168" s="559" t="s">
        <v>244</v>
      </c>
      <c r="B168" s="560" t="s">
        <v>280</v>
      </c>
      <c r="C168" s="564">
        <v>640</v>
      </c>
      <c r="D168" s="562" t="s">
        <v>281</v>
      </c>
      <c r="E168" s="551">
        <v>0.2</v>
      </c>
      <c r="F168" s="551">
        <v>0.6</v>
      </c>
      <c r="G168" s="551">
        <v>0.2</v>
      </c>
    </row>
    <row r="169" ht="27.75" customHeight="1" spans="1:7">
      <c r="A169" s="559" t="s">
        <v>89</v>
      </c>
      <c r="B169" s="565" t="s">
        <v>282</v>
      </c>
      <c r="C169" s="564">
        <v>640</v>
      </c>
      <c r="D169" s="562" t="s">
        <v>98</v>
      </c>
      <c r="E169" s="551">
        <v>0.35</v>
      </c>
      <c r="F169" s="551">
        <v>0.4</v>
      </c>
      <c r="G169" s="551">
        <v>0.25</v>
      </c>
    </row>
    <row r="170" ht="27.75" customHeight="1" spans="1:7">
      <c r="A170" s="566" t="s">
        <v>89</v>
      </c>
      <c r="B170" s="567" t="s">
        <v>283</v>
      </c>
      <c r="C170" s="564">
        <v>80</v>
      </c>
      <c r="D170" s="562"/>
      <c r="E170" s="551">
        <v>0.35</v>
      </c>
      <c r="F170" s="551">
        <v>0.45</v>
      </c>
      <c r="G170" s="551">
        <v>0.2</v>
      </c>
    </row>
    <row r="171" ht="20.4" spans="1:7">
      <c r="A171" s="559" t="s">
        <v>89</v>
      </c>
      <c r="B171" s="568" t="s">
        <v>284</v>
      </c>
      <c r="C171" s="569">
        <v>80</v>
      </c>
      <c r="D171" s="562" t="s">
        <v>98</v>
      </c>
      <c r="E171" s="551">
        <v>0.2</v>
      </c>
      <c r="F171" s="551">
        <v>0.6</v>
      </c>
      <c r="G171" s="551">
        <v>0.2</v>
      </c>
    </row>
  </sheetData>
  <sheetProtection sheet="1" selectLockedCells="1" selectUnlockedCells="1" objects="1" scenarios="1"/>
  <mergeCells count="1">
    <mergeCell ref="E1:G1"/>
  </mergeCells>
  <conditionalFormatting sqref="B33">
    <cfRule type="cellIs" dxfId="1" priority="4" operator="equal">
      <formula>0</formula>
    </cfRule>
  </conditionalFormatting>
  <conditionalFormatting sqref="D41">
    <cfRule type="cellIs" dxfId="1" priority="18" operator="equal">
      <formula>0</formula>
    </cfRule>
  </conditionalFormatting>
  <conditionalFormatting sqref="D48">
    <cfRule type="cellIs" dxfId="1" priority="15" operator="equal">
      <formula>0</formula>
    </cfRule>
  </conditionalFormatting>
  <conditionalFormatting sqref="B45:B51">
    <cfRule type="cellIs" dxfId="1" priority="24" operator="equal">
      <formula>0</formula>
    </cfRule>
  </conditionalFormatting>
  <conditionalFormatting sqref="B61:B84">
    <cfRule type="cellIs" dxfId="1" priority="3" operator="equal">
      <formula>0</formula>
    </cfRule>
  </conditionalFormatting>
  <conditionalFormatting sqref="B169:B170">
    <cfRule type="cellIs" dxfId="1" priority="2" operator="equal">
      <formula>0</formula>
    </cfRule>
  </conditionalFormatting>
  <conditionalFormatting sqref="D38:D39">
    <cfRule type="cellIs" dxfId="1" priority="19" operator="equal">
      <formula>0</formula>
    </cfRule>
  </conditionalFormatting>
  <conditionalFormatting sqref="D43:D44">
    <cfRule type="cellIs" dxfId="1" priority="16" operator="equal">
      <formula>0</formula>
    </cfRule>
  </conditionalFormatting>
  <conditionalFormatting sqref="D66:D67">
    <cfRule type="cellIs" dxfId="1" priority="8" operator="equal">
      <formula>0</formula>
    </cfRule>
  </conditionalFormatting>
  <conditionalFormatting sqref="D70:D71">
    <cfRule type="cellIs" dxfId="1" priority="11" operator="equal">
      <formula>0</formula>
    </cfRule>
  </conditionalFormatting>
  <conditionalFormatting sqref="D74:D75">
    <cfRule type="cellIs" dxfId="1" priority="7" operator="equal">
      <formula>0</formula>
    </cfRule>
  </conditionalFormatting>
  <conditionalFormatting sqref="D78:D79">
    <cfRule type="cellIs" dxfId="1" priority="9" operator="equal">
      <formula>0</formula>
    </cfRule>
  </conditionalFormatting>
  <conditionalFormatting sqref="B25 B36:B43">
    <cfRule type="cellIs" dxfId="1" priority="25" operator="equal">
      <formula>0</formula>
    </cfRule>
  </conditionalFormatting>
  <dataValidations count="2">
    <dataValidation type="list" allowBlank="1" showInputMessage="1" sqref="B171">
      <formula1>validation_list1</formula1>
    </dataValidation>
    <dataValidation allowBlank="1" showInputMessage="1" sqref="C171"/>
  </dataValidations>
  <pageMargins left="0.25" right="0.25" top="0.5" bottom="1.5" header="0.3" footer="0.3"/>
  <pageSetup paperSize="5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N475"/>
  <sheetViews>
    <sheetView showGridLines="0" zoomScale="70" zoomScaleNormal="70" zoomScaleSheetLayoutView="115" workbookViewId="0">
      <pane ySplit="1" topLeftCell="A3" activePane="bottomLeft" state="frozen"/>
      <selection/>
      <selection pane="bottomLeft" activeCell="D17" sqref="D17"/>
    </sheetView>
  </sheetViews>
  <sheetFormatPr defaultColWidth="0" defaultRowHeight="13.8" customHeight="1" zeroHeight="1"/>
  <cols>
    <col min="1" max="1" width="9.11111111111111" style="468" customWidth="1"/>
    <col min="2" max="2" width="1.88888888888889" style="468" customWidth="1"/>
    <col min="3" max="3" width="4.88888888888889" style="468" customWidth="1"/>
    <col min="4" max="4" width="22.1111111111111" style="468" customWidth="1"/>
    <col min="5" max="5" width="3" style="468" customWidth="1"/>
    <col min="6" max="6" width="22.4444444444444" style="468" customWidth="1"/>
    <col min="7" max="7" width="6.33333333333333" style="468" customWidth="1"/>
    <col min="8" max="8" width="5.44444444444444" style="468" customWidth="1"/>
    <col min="9" max="9" width="11.6666666666667" style="468" customWidth="1"/>
    <col min="10" max="10" width="8.66666666666667" style="468" customWidth="1"/>
    <col min="11" max="11" width="21.1111111111111" style="468" customWidth="1"/>
    <col min="12" max="12" width="23.4444444444444" style="468" customWidth="1"/>
    <col min="13" max="13" width="18.3333333333333" style="468" customWidth="1"/>
    <col min="14" max="14" width="2.11111111111111" style="468" customWidth="1"/>
    <col min="15" max="15" width="9.11111111111111" style="468" customWidth="1"/>
    <col min="16" max="21" width="0" style="468" hidden="1" customWidth="1"/>
    <col min="22" max="16384" width="9.11111111111111" style="468" hidden="1"/>
  </cols>
  <sheetData>
    <row r="1" ht="28.5" customHeight="1" spans="2:14">
      <c r="B1" s="469"/>
      <c r="C1" s="470"/>
      <c r="D1" s="470"/>
      <c r="E1" s="471"/>
      <c r="F1" s="472"/>
      <c r="G1" s="472"/>
      <c r="H1" s="472"/>
      <c r="I1" s="471"/>
      <c r="J1" s="470"/>
      <c r="K1" s="496" t="s">
        <v>2</v>
      </c>
      <c r="L1" s="497"/>
      <c r="M1" s="497"/>
      <c r="N1" s="498"/>
    </row>
    <row r="2" ht="14.4" spans="2:14">
      <c r="B2" s="473"/>
      <c r="C2" s="474"/>
      <c r="D2" s="475" t="s">
        <v>41</v>
      </c>
      <c r="E2" s="475"/>
      <c r="F2" s="475"/>
      <c r="G2" s="475"/>
      <c r="H2" s="475"/>
      <c r="I2" s="475"/>
      <c r="J2" s="475"/>
      <c r="K2" s="475"/>
      <c r="L2" s="475"/>
      <c r="M2" s="475"/>
      <c r="N2" s="499"/>
    </row>
    <row r="3" spans="2:14">
      <c r="B3" s="473"/>
      <c r="C3" s="474"/>
      <c r="D3" s="476" t="s">
        <v>42</v>
      </c>
      <c r="E3" s="476"/>
      <c r="F3" s="475"/>
      <c r="G3" s="475"/>
      <c r="H3" s="475"/>
      <c r="I3" s="475"/>
      <c r="J3" s="475"/>
      <c r="K3" s="475"/>
      <c r="L3" s="475"/>
      <c r="M3" s="475"/>
      <c r="N3" s="500"/>
    </row>
    <row r="4" ht="14.4" spans="2:14">
      <c r="B4" s="477"/>
      <c r="C4" s="478"/>
      <c r="D4" s="479" t="str">
        <f>F10</f>
        <v>VII</v>
      </c>
      <c r="E4" s="479"/>
      <c r="F4" s="479"/>
      <c r="G4" s="479"/>
      <c r="H4" s="479"/>
      <c r="I4" s="479"/>
      <c r="J4" s="479"/>
      <c r="K4" s="479"/>
      <c r="L4" s="479"/>
      <c r="M4" s="479"/>
      <c r="N4" s="500"/>
    </row>
    <row r="5" ht="14.4" spans="2:14">
      <c r="B5" s="477"/>
      <c r="C5" s="478"/>
      <c r="D5" s="479" t="str">
        <f>F11</f>
        <v>Mandaue City</v>
      </c>
      <c r="E5" s="479"/>
      <c r="F5" s="479"/>
      <c r="G5" s="479"/>
      <c r="H5" s="479"/>
      <c r="I5" s="479"/>
      <c r="J5" s="479"/>
      <c r="K5" s="479"/>
      <c r="L5" s="479"/>
      <c r="M5" s="479"/>
      <c r="N5" s="500"/>
    </row>
    <row r="6" ht="16.35" spans="2:14">
      <c r="B6" s="477"/>
      <c r="C6" s="478"/>
      <c r="D6" s="480" t="str">
        <f>F8</f>
        <v>Benedicto College</v>
      </c>
      <c r="E6" s="480"/>
      <c r="F6" s="480"/>
      <c r="G6" s="480"/>
      <c r="H6" s="480"/>
      <c r="I6" s="480"/>
      <c r="J6" s="480"/>
      <c r="K6" s="480"/>
      <c r="L6" s="480"/>
      <c r="M6" s="480"/>
      <c r="N6" s="500"/>
    </row>
    <row r="7" ht="6" hidden="1" customHeight="1" spans="2:14">
      <c r="B7" s="481"/>
      <c r="C7" s="482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500"/>
    </row>
    <row r="8" ht="22.5" customHeight="1" spans="2:14">
      <c r="B8" s="481"/>
      <c r="C8" s="482"/>
      <c r="D8" s="484" t="s">
        <v>285</v>
      </c>
      <c r="E8" s="484"/>
      <c r="F8" s="485" t="s">
        <v>286</v>
      </c>
      <c r="G8" s="485"/>
      <c r="H8" s="485"/>
      <c r="I8" s="485"/>
      <c r="J8" s="483"/>
      <c r="K8" s="484" t="s">
        <v>287</v>
      </c>
      <c r="L8" s="501">
        <v>11</v>
      </c>
      <c r="M8" s="501"/>
      <c r="N8" s="502"/>
    </row>
    <row r="9" ht="22.5" customHeight="1" spans="2:14">
      <c r="B9" s="481"/>
      <c r="C9" s="482"/>
      <c r="D9" s="484" t="s">
        <v>288</v>
      </c>
      <c r="E9" s="484"/>
      <c r="F9" s="486">
        <v>449024</v>
      </c>
      <c r="G9" s="486"/>
      <c r="H9" s="486"/>
      <c r="I9" s="486"/>
      <c r="J9" s="483"/>
      <c r="K9" s="484" t="s">
        <v>289</v>
      </c>
      <c r="L9" s="503" t="s">
        <v>290</v>
      </c>
      <c r="M9" s="504"/>
      <c r="N9" s="502"/>
    </row>
    <row r="10" ht="36.75" customHeight="1" spans="2:14">
      <c r="B10" s="481"/>
      <c r="C10" s="482"/>
      <c r="D10" s="484" t="s">
        <v>291</v>
      </c>
      <c r="E10" s="484"/>
      <c r="F10" s="486" t="s">
        <v>292</v>
      </c>
      <c r="G10" s="486"/>
      <c r="H10" s="486"/>
      <c r="I10" s="486"/>
      <c r="J10" s="483"/>
      <c r="K10" s="484" t="s">
        <v>293</v>
      </c>
      <c r="L10" s="505" t="s">
        <v>75</v>
      </c>
      <c r="M10" s="505"/>
      <c r="N10" s="502"/>
    </row>
    <row r="11" ht="22.5" customHeight="1" spans="2:14">
      <c r="B11" s="481"/>
      <c r="C11" s="482"/>
      <c r="D11" s="484" t="s">
        <v>294</v>
      </c>
      <c r="E11" s="484"/>
      <c r="F11" s="486" t="s">
        <v>295</v>
      </c>
      <c r="G11" s="486"/>
      <c r="H11" s="486"/>
      <c r="I11" s="486"/>
      <c r="J11" s="483"/>
      <c r="K11" s="484" t="s">
        <v>296</v>
      </c>
      <c r="L11" s="503" t="s">
        <v>297</v>
      </c>
      <c r="M11" s="503"/>
      <c r="N11" s="502"/>
    </row>
    <row r="12" ht="22.5" customHeight="1" spans="2:14">
      <c r="B12" s="481"/>
      <c r="C12" s="482"/>
      <c r="D12" s="484" t="s">
        <v>298</v>
      </c>
      <c r="E12" s="484"/>
      <c r="F12" s="486" t="s">
        <v>299</v>
      </c>
      <c r="G12" s="486"/>
      <c r="H12" s="486"/>
      <c r="I12" s="486"/>
      <c r="J12" s="483"/>
      <c r="K12" s="484" t="s">
        <v>300</v>
      </c>
      <c r="L12" s="506" t="s">
        <v>301</v>
      </c>
      <c r="M12" s="506"/>
      <c r="N12" s="507"/>
    </row>
    <row r="13" ht="22.5" customHeight="1" spans="2:14">
      <c r="B13" s="481"/>
      <c r="C13" s="482"/>
      <c r="D13" s="484" t="s">
        <v>302</v>
      </c>
      <c r="E13" s="484"/>
      <c r="F13" s="486" t="s">
        <v>303</v>
      </c>
      <c r="G13" s="486"/>
      <c r="H13" s="486"/>
      <c r="I13" s="486"/>
      <c r="J13" s="483"/>
      <c r="K13" s="484"/>
      <c r="L13" s="508"/>
      <c r="M13" s="508"/>
      <c r="N13" s="502"/>
    </row>
    <row r="14" ht="9" customHeight="1" spans="2:14">
      <c r="B14" s="481"/>
      <c r="C14" s="482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509"/>
    </row>
    <row r="15" ht="49.5" customHeight="1" spans="2:14">
      <c r="B15" s="481"/>
      <c r="C15" s="487" t="s">
        <v>304</v>
      </c>
      <c r="D15" s="487"/>
      <c r="E15" s="487"/>
      <c r="F15" s="487"/>
      <c r="G15" s="487"/>
      <c r="H15" s="488" t="s">
        <v>305</v>
      </c>
      <c r="I15" s="510" t="s">
        <v>306</v>
      </c>
      <c r="J15" s="511"/>
      <c r="K15" s="512"/>
      <c r="L15" s="513" t="s">
        <v>307</v>
      </c>
      <c r="M15" s="514" t="s">
        <v>308</v>
      </c>
      <c r="N15" s="500"/>
    </row>
    <row r="16" ht="27" customHeight="1" spans="2:14">
      <c r="B16" s="481"/>
      <c r="C16" s="489" t="s">
        <v>309</v>
      </c>
      <c r="D16" s="489"/>
      <c r="E16" s="489"/>
      <c r="F16" s="489"/>
      <c r="G16" s="489"/>
      <c r="H16" s="490"/>
      <c r="I16" s="515"/>
      <c r="J16" s="516"/>
      <c r="K16" s="516"/>
      <c r="L16" s="516"/>
      <c r="M16" s="517"/>
      <c r="N16" s="500"/>
    </row>
    <row r="17" ht="27" customHeight="1" spans="2:14">
      <c r="B17" s="481"/>
      <c r="C17" s="491" t="str">
        <f>IF(D17="","",1)</f>
        <v/>
      </c>
      <c r="D17" s="492"/>
      <c r="E17" s="493" t="s">
        <v>310</v>
      </c>
      <c r="F17" s="494"/>
      <c r="G17" s="495"/>
      <c r="H17" s="495"/>
      <c r="I17" s="518"/>
      <c r="J17" s="518"/>
      <c r="K17" s="518"/>
      <c r="L17" s="519"/>
      <c r="M17" s="520"/>
      <c r="N17" s="500"/>
    </row>
    <row r="18" ht="27" customHeight="1" spans="2:14">
      <c r="B18" s="481"/>
      <c r="C18" s="491" t="str">
        <f t="shared" ref="C18:C76" si="0">IF(D18="","",C17+1)</f>
        <v/>
      </c>
      <c r="D18" s="492"/>
      <c r="E18" s="493" t="s">
        <v>310</v>
      </c>
      <c r="F18" s="494"/>
      <c r="G18" s="495"/>
      <c r="H18" s="495"/>
      <c r="I18" s="521"/>
      <c r="J18" s="521"/>
      <c r="K18" s="521"/>
      <c r="L18" s="522"/>
      <c r="M18" s="523"/>
      <c r="N18" s="500"/>
    </row>
    <row r="19" ht="27" customHeight="1" spans="2:14">
      <c r="B19" s="481"/>
      <c r="C19" s="491" t="str">
        <f t="shared" si="0"/>
        <v/>
      </c>
      <c r="D19" s="492"/>
      <c r="E19" s="493" t="s">
        <v>310</v>
      </c>
      <c r="F19" s="494"/>
      <c r="G19" s="495"/>
      <c r="H19" s="495"/>
      <c r="I19" s="521"/>
      <c r="J19" s="521"/>
      <c r="K19" s="521"/>
      <c r="L19" s="522"/>
      <c r="M19" s="523"/>
      <c r="N19" s="500"/>
    </row>
    <row r="20" ht="27" customHeight="1" spans="2:14">
      <c r="B20" s="481"/>
      <c r="C20" s="491" t="str">
        <f t="shared" si="0"/>
        <v/>
      </c>
      <c r="D20" s="492"/>
      <c r="E20" s="493" t="s">
        <v>310</v>
      </c>
      <c r="F20" s="494"/>
      <c r="G20" s="495"/>
      <c r="H20" s="495"/>
      <c r="I20" s="521"/>
      <c r="J20" s="521"/>
      <c r="K20" s="521"/>
      <c r="L20" s="522"/>
      <c r="M20" s="523"/>
      <c r="N20" s="500"/>
    </row>
    <row r="21" ht="27" customHeight="1" spans="2:14">
      <c r="B21" s="481"/>
      <c r="C21" s="491" t="str">
        <f t="shared" si="0"/>
        <v/>
      </c>
      <c r="D21" s="492"/>
      <c r="E21" s="493" t="s">
        <v>310</v>
      </c>
      <c r="F21" s="494"/>
      <c r="G21" s="495"/>
      <c r="H21" s="495"/>
      <c r="I21" s="521"/>
      <c r="J21" s="521"/>
      <c r="K21" s="521"/>
      <c r="L21" s="522"/>
      <c r="M21" s="523"/>
      <c r="N21" s="500"/>
    </row>
    <row r="22" ht="27" customHeight="1" spans="2:14">
      <c r="B22" s="481"/>
      <c r="C22" s="491" t="str">
        <f t="shared" si="0"/>
        <v/>
      </c>
      <c r="D22" s="492"/>
      <c r="E22" s="493" t="s">
        <v>310</v>
      </c>
      <c r="F22" s="494"/>
      <c r="G22" s="495"/>
      <c r="H22" s="495"/>
      <c r="I22" s="521"/>
      <c r="J22" s="521"/>
      <c r="K22" s="521"/>
      <c r="L22" s="522"/>
      <c r="M22" s="523"/>
      <c r="N22" s="500"/>
    </row>
    <row r="23" ht="27" customHeight="1" spans="2:14">
      <c r="B23" s="481"/>
      <c r="C23" s="491" t="str">
        <f t="shared" si="0"/>
        <v/>
      </c>
      <c r="D23" s="492"/>
      <c r="E23" s="493" t="s">
        <v>310</v>
      </c>
      <c r="F23" s="494"/>
      <c r="G23" s="495"/>
      <c r="H23" s="495"/>
      <c r="I23" s="521"/>
      <c r="J23" s="521"/>
      <c r="K23" s="521"/>
      <c r="L23" s="522"/>
      <c r="M23" s="523"/>
      <c r="N23" s="500"/>
    </row>
    <row r="24" ht="27" customHeight="1" spans="2:14">
      <c r="B24" s="481"/>
      <c r="C24" s="491" t="str">
        <f t="shared" si="0"/>
        <v/>
      </c>
      <c r="D24" s="492"/>
      <c r="E24" s="493" t="s">
        <v>310</v>
      </c>
      <c r="F24" s="494"/>
      <c r="G24" s="495"/>
      <c r="H24" s="495"/>
      <c r="I24" s="521"/>
      <c r="J24" s="521"/>
      <c r="K24" s="521"/>
      <c r="L24" s="522"/>
      <c r="M24" s="523"/>
      <c r="N24" s="500"/>
    </row>
    <row r="25" ht="27" customHeight="1" spans="2:14">
      <c r="B25" s="481"/>
      <c r="C25" s="491" t="str">
        <f t="shared" si="0"/>
        <v/>
      </c>
      <c r="D25" s="492"/>
      <c r="E25" s="493" t="s">
        <v>310</v>
      </c>
      <c r="F25" s="494"/>
      <c r="G25" s="495"/>
      <c r="H25" s="495"/>
      <c r="I25" s="521"/>
      <c r="J25" s="521"/>
      <c r="K25" s="521"/>
      <c r="L25" s="522"/>
      <c r="M25" s="523"/>
      <c r="N25" s="500"/>
    </row>
    <row r="26" ht="27" customHeight="1" spans="2:14">
      <c r="B26" s="481"/>
      <c r="C26" s="491" t="str">
        <f t="shared" si="0"/>
        <v/>
      </c>
      <c r="D26" s="492"/>
      <c r="E26" s="493" t="s">
        <v>310</v>
      </c>
      <c r="F26" s="494"/>
      <c r="G26" s="495"/>
      <c r="H26" s="495"/>
      <c r="I26" s="521"/>
      <c r="J26" s="521"/>
      <c r="K26" s="521"/>
      <c r="L26" s="522"/>
      <c r="M26" s="523"/>
      <c r="N26" s="500"/>
    </row>
    <row r="27" ht="27" customHeight="1" spans="2:14">
      <c r="B27" s="481"/>
      <c r="C27" s="491" t="str">
        <f t="shared" si="0"/>
        <v/>
      </c>
      <c r="D27" s="492"/>
      <c r="E27" s="493" t="s">
        <v>310</v>
      </c>
      <c r="F27" s="494"/>
      <c r="G27" s="495"/>
      <c r="H27" s="495"/>
      <c r="I27" s="521"/>
      <c r="J27" s="521"/>
      <c r="K27" s="521"/>
      <c r="L27" s="522"/>
      <c r="M27" s="523"/>
      <c r="N27" s="500"/>
    </row>
    <row r="28" ht="27" customHeight="1" spans="2:14">
      <c r="B28" s="481"/>
      <c r="C28" s="491" t="str">
        <f t="shared" si="0"/>
        <v/>
      </c>
      <c r="D28" s="492"/>
      <c r="E28" s="493" t="s">
        <v>310</v>
      </c>
      <c r="F28" s="494"/>
      <c r="G28" s="495"/>
      <c r="H28" s="495"/>
      <c r="I28" s="521"/>
      <c r="J28" s="521"/>
      <c r="K28" s="521"/>
      <c r="L28" s="522"/>
      <c r="M28" s="523"/>
      <c r="N28" s="500"/>
    </row>
    <row r="29" ht="27" customHeight="1" spans="2:14">
      <c r="B29" s="481"/>
      <c r="C29" s="491" t="str">
        <f t="shared" si="0"/>
        <v/>
      </c>
      <c r="D29" s="492"/>
      <c r="E29" s="493" t="s">
        <v>310</v>
      </c>
      <c r="F29" s="494"/>
      <c r="G29" s="495"/>
      <c r="H29" s="495"/>
      <c r="I29" s="521"/>
      <c r="J29" s="521"/>
      <c r="K29" s="521"/>
      <c r="L29" s="522"/>
      <c r="M29" s="523"/>
      <c r="N29" s="500"/>
    </row>
    <row r="30" ht="27" customHeight="1" spans="2:14">
      <c r="B30" s="481"/>
      <c r="C30" s="491" t="str">
        <f t="shared" si="0"/>
        <v/>
      </c>
      <c r="D30" s="492"/>
      <c r="E30" s="493" t="s">
        <v>310</v>
      </c>
      <c r="F30" s="494"/>
      <c r="G30" s="495"/>
      <c r="H30" s="495"/>
      <c r="I30" s="521"/>
      <c r="J30" s="521"/>
      <c r="K30" s="521"/>
      <c r="L30" s="522"/>
      <c r="M30" s="523"/>
      <c r="N30" s="500"/>
    </row>
    <row r="31" ht="27" customHeight="1" spans="2:14">
      <c r="B31" s="481"/>
      <c r="C31" s="491" t="str">
        <f t="shared" si="0"/>
        <v/>
      </c>
      <c r="D31" s="492"/>
      <c r="E31" s="493" t="s">
        <v>310</v>
      </c>
      <c r="F31" s="494"/>
      <c r="G31" s="495"/>
      <c r="H31" s="495"/>
      <c r="I31" s="521"/>
      <c r="J31" s="521"/>
      <c r="K31" s="521"/>
      <c r="L31" s="522"/>
      <c r="M31" s="523"/>
      <c r="N31" s="500"/>
    </row>
    <row r="32" ht="27" customHeight="1" spans="2:14">
      <c r="B32" s="481"/>
      <c r="C32" s="491" t="str">
        <f t="shared" si="0"/>
        <v/>
      </c>
      <c r="D32" s="492"/>
      <c r="E32" s="493" t="s">
        <v>310</v>
      </c>
      <c r="F32" s="494"/>
      <c r="G32" s="495"/>
      <c r="H32" s="495"/>
      <c r="I32" s="521"/>
      <c r="J32" s="521"/>
      <c r="K32" s="521"/>
      <c r="L32" s="522"/>
      <c r="M32" s="523"/>
      <c r="N32" s="500"/>
    </row>
    <row r="33" ht="27" customHeight="1" spans="2:14">
      <c r="B33" s="481"/>
      <c r="C33" s="491" t="str">
        <f t="shared" si="0"/>
        <v/>
      </c>
      <c r="D33" s="492"/>
      <c r="E33" s="493" t="s">
        <v>310</v>
      </c>
      <c r="F33" s="494"/>
      <c r="G33" s="495"/>
      <c r="H33" s="495"/>
      <c r="I33" s="521"/>
      <c r="J33" s="521"/>
      <c r="K33" s="521"/>
      <c r="L33" s="522"/>
      <c r="M33" s="523"/>
      <c r="N33" s="500"/>
    </row>
    <row r="34" ht="27" customHeight="1" spans="2:14">
      <c r="B34" s="481"/>
      <c r="C34" s="491" t="str">
        <f t="shared" si="0"/>
        <v/>
      </c>
      <c r="D34" s="492"/>
      <c r="E34" s="493" t="s">
        <v>310</v>
      </c>
      <c r="F34" s="494"/>
      <c r="G34" s="495"/>
      <c r="H34" s="495"/>
      <c r="I34" s="521"/>
      <c r="J34" s="521"/>
      <c r="K34" s="521"/>
      <c r="L34" s="522"/>
      <c r="M34" s="523"/>
      <c r="N34" s="500"/>
    </row>
    <row r="35" ht="27" customHeight="1" spans="2:14">
      <c r="B35" s="481"/>
      <c r="C35" s="491" t="str">
        <f t="shared" si="0"/>
        <v/>
      </c>
      <c r="D35" s="492"/>
      <c r="E35" s="493" t="s">
        <v>310</v>
      </c>
      <c r="F35" s="494"/>
      <c r="G35" s="495"/>
      <c r="H35" s="495"/>
      <c r="I35" s="521"/>
      <c r="J35" s="521"/>
      <c r="K35" s="521"/>
      <c r="L35" s="522"/>
      <c r="M35" s="523"/>
      <c r="N35" s="500"/>
    </row>
    <row r="36" ht="27" customHeight="1" spans="2:14">
      <c r="B36" s="481"/>
      <c r="C36" s="491" t="str">
        <f t="shared" si="0"/>
        <v/>
      </c>
      <c r="D36" s="492"/>
      <c r="E36" s="493" t="s">
        <v>310</v>
      </c>
      <c r="F36" s="494"/>
      <c r="G36" s="495"/>
      <c r="H36" s="495"/>
      <c r="I36" s="521"/>
      <c r="J36" s="521"/>
      <c r="K36" s="521"/>
      <c r="L36" s="522"/>
      <c r="M36" s="523"/>
      <c r="N36" s="500"/>
    </row>
    <row r="37" ht="27" customHeight="1" spans="2:14">
      <c r="B37" s="481"/>
      <c r="C37" s="491" t="str">
        <f t="shared" si="0"/>
        <v/>
      </c>
      <c r="D37" s="492"/>
      <c r="E37" s="493" t="s">
        <v>310</v>
      </c>
      <c r="F37" s="494"/>
      <c r="G37" s="495"/>
      <c r="H37" s="495"/>
      <c r="I37" s="521"/>
      <c r="J37" s="521"/>
      <c r="K37" s="521"/>
      <c r="L37" s="522"/>
      <c r="M37" s="523"/>
      <c r="N37" s="500"/>
    </row>
    <row r="38" ht="27" customHeight="1" spans="2:14">
      <c r="B38" s="481"/>
      <c r="C38" s="491" t="str">
        <f t="shared" si="0"/>
        <v/>
      </c>
      <c r="D38" s="492"/>
      <c r="E38" s="493" t="s">
        <v>310</v>
      </c>
      <c r="F38" s="494"/>
      <c r="G38" s="495"/>
      <c r="H38" s="495"/>
      <c r="I38" s="521"/>
      <c r="J38" s="521"/>
      <c r="K38" s="521"/>
      <c r="L38" s="522"/>
      <c r="M38" s="523"/>
      <c r="N38" s="500"/>
    </row>
    <row r="39" ht="27" customHeight="1" spans="2:14">
      <c r="B39" s="481"/>
      <c r="C39" s="491" t="str">
        <f t="shared" si="0"/>
        <v/>
      </c>
      <c r="D39" s="492"/>
      <c r="E39" s="493" t="s">
        <v>310</v>
      </c>
      <c r="F39" s="494"/>
      <c r="G39" s="495"/>
      <c r="H39" s="495"/>
      <c r="I39" s="521"/>
      <c r="J39" s="521"/>
      <c r="K39" s="521"/>
      <c r="L39" s="522"/>
      <c r="M39" s="523"/>
      <c r="N39" s="500"/>
    </row>
    <row r="40" ht="27" customHeight="1" spans="2:14">
      <c r="B40" s="481"/>
      <c r="C40" s="491" t="str">
        <f t="shared" si="0"/>
        <v/>
      </c>
      <c r="D40" s="492"/>
      <c r="E40" s="493" t="s">
        <v>310</v>
      </c>
      <c r="F40" s="494"/>
      <c r="G40" s="495"/>
      <c r="H40" s="495"/>
      <c r="I40" s="521"/>
      <c r="J40" s="521"/>
      <c r="K40" s="521"/>
      <c r="L40" s="522"/>
      <c r="M40" s="523"/>
      <c r="N40" s="500"/>
    </row>
    <row r="41" ht="27" customHeight="1" spans="2:14">
      <c r="B41" s="481"/>
      <c r="C41" s="491" t="str">
        <f t="shared" si="0"/>
        <v/>
      </c>
      <c r="D41" s="492"/>
      <c r="E41" s="493" t="s">
        <v>310</v>
      </c>
      <c r="F41" s="494"/>
      <c r="G41" s="495"/>
      <c r="H41" s="495"/>
      <c r="I41" s="521"/>
      <c r="J41" s="521"/>
      <c r="K41" s="521"/>
      <c r="L41" s="522"/>
      <c r="M41" s="523"/>
      <c r="N41" s="500"/>
    </row>
    <row r="42" ht="27" customHeight="1" spans="2:14">
      <c r="B42" s="481"/>
      <c r="C42" s="491" t="str">
        <f t="shared" si="0"/>
        <v/>
      </c>
      <c r="D42" s="492"/>
      <c r="E42" s="493" t="s">
        <v>310</v>
      </c>
      <c r="F42" s="494"/>
      <c r="G42" s="495"/>
      <c r="H42" s="495"/>
      <c r="I42" s="521"/>
      <c r="J42" s="521"/>
      <c r="K42" s="521"/>
      <c r="L42" s="522"/>
      <c r="M42" s="523"/>
      <c r="N42" s="500"/>
    </row>
    <row r="43" ht="27" customHeight="1" spans="2:14">
      <c r="B43" s="481"/>
      <c r="C43" s="491" t="str">
        <f t="shared" si="0"/>
        <v/>
      </c>
      <c r="D43" s="492"/>
      <c r="E43" s="493" t="s">
        <v>310</v>
      </c>
      <c r="F43" s="494"/>
      <c r="G43" s="495"/>
      <c r="H43" s="495"/>
      <c r="I43" s="521"/>
      <c r="J43" s="521"/>
      <c r="K43" s="521"/>
      <c r="L43" s="522"/>
      <c r="M43" s="523"/>
      <c r="N43" s="500"/>
    </row>
    <row r="44" ht="27" customHeight="1" spans="2:14">
      <c r="B44" s="481"/>
      <c r="C44" s="491" t="str">
        <f t="shared" si="0"/>
        <v/>
      </c>
      <c r="D44" s="492"/>
      <c r="E44" s="493" t="s">
        <v>310</v>
      </c>
      <c r="F44" s="494"/>
      <c r="G44" s="495"/>
      <c r="H44" s="495"/>
      <c r="I44" s="521"/>
      <c r="J44" s="521"/>
      <c r="K44" s="521"/>
      <c r="L44" s="522"/>
      <c r="M44" s="523"/>
      <c r="N44" s="500"/>
    </row>
    <row r="45" ht="27" customHeight="1" spans="2:14">
      <c r="B45" s="481"/>
      <c r="C45" s="491" t="str">
        <f t="shared" si="0"/>
        <v/>
      </c>
      <c r="D45" s="492"/>
      <c r="E45" s="493" t="s">
        <v>310</v>
      </c>
      <c r="F45" s="494"/>
      <c r="G45" s="495"/>
      <c r="H45" s="495"/>
      <c r="I45" s="521"/>
      <c r="J45" s="521"/>
      <c r="K45" s="521"/>
      <c r="L45" s="522"/>
      <c r="M45" s="523"/>
      <c r="N45" s="500"/>
    </row>
    <row r="46" ht="27" customHeight="1" spans="2:14">
      <c r="B46" s="481"/>
      <c r="C46" s="491" t="str">
        <f t="shared" si="0"/>
        <v/>
      </c>
      <c r="D46" s="492"/>
      <c r="E46" s="493" t="s">
        <v>310</v>
      </c>
      <c r="F46" s="494"/>
      <c r="G46" s="495"/>
      <c r="H46" s="495"/>
      <c r="I46" s="521"/>
      <c r="J46" s="521"/>
      <c r="K46" s="521"/>
      <c r="L46" s="522"/>
      <c r="M46" s="523"/>
      <c r="N46" s="500"/>
    </row>
    <row r="47" ht="27" customHeight="1" spans="2:14">
      <c r="B47" s="481"/>
      <c r="C47" s="491" t="str">
        <f t="shared" si="0"/>
        <v/>
      </c>
      <c r="D47" s="492"/>
      <c r="E47" s="493" t="s">
        <v>310</v>
      </c>
      <c r="F47" s="494"/>
      <c r="G47" s="495"/>
      <c r="H47" s="495"/>
      <c r="I47" s="521"/>
      <c r="J47" s="521"/>
      <c r="K47" s="521"/>
      <c r="L47" s="522"/>
      <c r="M47" s="523"/>
      <c r="N47" s="500"/>
    </row>
    <row r="48" ht="27" customHeight="1" spans="2:14">
      <c r="B48" s="481"/>
      <c r="C48" s="491" t="str">
        <f t="shared" si="0"/>
        <v/>
      </c>
      <c r="D48" s="492"/>
      <c r="E48" s="493" t="s">
        <v>310</v>
      </c>
      <c r="F48" s="494"/>
      <c r="G48" s="495"/>
      <c r="H48" s="495"/>
      <c r="I48" s="521"/>
      <c r="J48" s="521"/>
      <c r="K48" s="521"/>
      <c r="L48" s="522"/>
      <c r="M48" s="523"/>
      <c r="N48" s="500"/>
    </row>
    <row r="49" ht="27" customHeight="1" spans="2:14">
      <c r="B49" s="481"/>
      <c r="C49" s="491" t="str">
        <f t="shared" si="0"/>
        <v/>
      </c>
      <c r="D49" s="492"/>
      <c r="E49" s="493" t="s">
        <v>310</v>
      </c>
      <c r="F49" s="494"/>
      <c r="G49" s="495"/>
      <c r="H49" s="495"/>
      <c r="I49" s="521"/>
      <c r="J49" s="521"/>
      <c r="K49" s="521"/>
      <c r="L49" s="522"/>
      <c r="M49" s="523"/>
      <c r="N49" s="500"/>
    </row>
    <row r="50" ht="27" customHeight="1" spans="2:14">
      <c r="B50" s="481"/>
      <c r="C50" s="491" t="str">
        <f t="shared" si="0"/>
        <v/>
      </c>
      <c r="D50" s="492"/>
      <c r="E50" s="493" t="s">
        <v>310</v>
      </c>
      <c r="F50" s="494"/>
      <c r="G50" s="495"/>
      <c r="H50" s="495"/>
      <c r="I50" s="521"/>
      <c r="J50" s="521"/>
      <c r="K50" s="521"/>
      <c r="L50" s="522"/>
      <c r="M50" s="523"/>
      <c r="N50" s="500"/>
    </row>
    <row r="51" ht="27" customHeight="1" spans="2:14">
      <c r="B51" s="481"/>
      <c r="C51" s="491" t="str">
        <f t="shared" si="0"/>
        <v/>
      </c>
      <c r="D51" s="492"/>
      <c r="E51" s="493" t="s">
        <v>310</v>
      </c>
      <c r="F51" s="494"/>
      <c r="G51" s="495"/>
      <c r="H51" s="495"/>
      <c r="I51" s="521"/>
      <c r="J51" s="521"/>
      <c r="K51" s="521"/>
      <c r="L51" s="522"/>
      <c r="M51" s="523"/>
      <c r="N51" s="500"/>
    </row>
    <row r="52" ht="27" customHeight="1" spans="2:14">
      <c r="B52" s="481"/>
      <c r="C52" s="491" t="str">
        <f t="shared" si="0"/>
        <v/>
      </c>
      <c r="D52" s="492"/>
      <c r="E52" s="493" t="s">
        <v>310</v>
      </c>
      <c r="F52" s="494"/>
      <c r="G52" s="495"/>
      <c r="H52" s="495"/>
      <c r="I52" s="521"/>
      <c r="J52" s="521"/>
      <c r="K52" s="521"/>
      <c r="L52" s="522"/>
      <c r="M52" s="523"/>
      <c r="N52" s="500"/>
    </row>
    <row r="53" ht="27" customHeight="1" spans="2:14">
      <c r="B53" s="481"/>
      <c r="C53" s="491" t="str">
        <f t="shared" si="0"/>
        <v/>
      </c>
      <c r="D53" s="492"/>
      <c r="E53" s="493" t="s">
        <v>310</v>
      </c>
      <c r="F53" s="494"/>
      <c r="G53" s="495"/>
      <c r="H53" s="495"/>
      <c r="I53" s="521"/>
      <c r="J53" s="521"/>
      <c r="K53" s="521"/>
      <c r="L53" s="522"/>
      <c r="M53" s="523"/>
      <c r="N53" s="500"/>
    </row>
    <row r="54" ht="27" customHeight="1" spans="2:14">
      <c r="B54" s="481"/>
      <c r="C54" s="491" t="str">
        <f t="shared" si="0"/>
        <v/>
      </c>
      <c r="D54" s="492"/>
      <c r="E54" s="493" t="s">
        <v>310</v>
      </c>
      <c r="F54" s="494"/>
      <c r="G54" s="495"/>
      <c r="H54" s="495"/>
      <c r="I54" s="521"/>
      <c r="J54" s="521"/>
      <c r="K54" s="521"/>
      <c r="L54" s="522"/>
      <c r="M54" s="523"/>
      <c r="N54" s="500"/>
    </row>
    <row r="55" ht="27" customHeight="1" spans="2:14">
      <c r="B55" s="481"/>
      <c r="C55" s="491" t="str">
        <f t="shared" si="0"/>
        <v/>
      </c>
      <c r="D55" s="492"/>
      <c r="E55" s="493" t="s">
        <v>310</v>
      </c>
      <c r="F55" s="494"/>
      <c r="G55" s="495"/>
      <c r="H55" s="495"/>
      <c r="I55" s="521"/>
      <c r="J55" s="521"/>
      <c r="K55" s="521"/>
      <c r="L55" s="522"/>
      <c r="M55" s="523"/>
      <c r="N55" s="500"/>
    </row>
    <row r="56" ht="27" customHeight="1" spans="2:14">
      <c r="B56" s="481"/>
      <c r="C56" s="491" t="str">
        <f t="shared" si="0"/>
        <v/>
      </c>
      <c r="D56" s="492"/>
      <c r="E56" s="493" t="s">
        <v>310</v>
      </c>
      <c r="F56" s="494"/>
      <c r="G56" s="495"/>
      <c r="H56" s="495"/>
      <c r="I56" s="521"/>
      <c r="J56" s="521"/>
      <c r="K56" s="521"/>
      <c r="L56" s="522"/>
      <c r="M56" s="523"/>
      <c r="N56" s="500"/>
    </row>
    <row r="57" ht="27" customHeight="1" spans="2:14">
      <c r="B57" s="481"/>
      <c r="C57" s="491" t="str">
        <f t="shared" si="0"/>
        <v/>
      </c>
      <c r="D57" s="492"/>
      <c r="E57" s="493" t="s">
        <v>310</v>
      </c>
      <c r="F57" s="494"/>
      <c r="G57" s="495"/>
      <c r="H57" s="495"/>
      <c r="I57" s="521"/>
      <c r="J57" s="521"/>
      <c r="K57" s="521"/>
      <c r="L57" s="522"/>
      <c r="M57" s="523"/>
      <c r="N57" s="500"/>
    </row>
    <row r="58" ht="27" customHeight="1" spans="2:14">
      <c r="B58" s="481"/>
      <c r="C58" s="491" t="str">
        <f t="shared" si="0"/>
        <v/>
      </c>
      <c r="D58" s="492"/>
      <c r="E58" s="493" t="s">
        <v>310</v>
      </c>
      <c r="F58" s="494"/>
      <c r="G58" s="495"/>
      <c r="H58" s="495"/>
      <c r="I58" s="521"/>
      <c r="J58" s="521"/>
      <c r="K58" s="521"/>
      <c r="L58" s="522"/>
      <c r="M58" s="523"/>
      <c r="N58" s="500"/>
    </row>
    <row r="59" ht="27" customHeight="1" spans="2:14">
      <c r="B59" s="481"/>
      <c r="C59" s="491" t="str">
        <f t="shared" si="0"/>
        <v/>
      </c>
      <c r="D59" s="492"/>
      <c r="E59" s="493" t="s">
        <v>310</v>
      </c>
      <c r="F59" s="494"/>
      <c r="G59" s="495"/>
      <c r="H59" s="495"/>
      <c r="I59" s="521"/>
      <c r="J59" s="521"/>
      <c r="K59" s="521"/>
      <c r="L59" s="522"/>
      <c r="M59" s="523"/>
      <c r="N59" s="500"/>
    </row>
    <row r="60" ht="27" customHeight="1" spans="2:14">
      <c r="B60" s="481"/>
      <c r="C60" s="491" t="str">
        <f t="shared" si="0"/>
        <v/>
      </c>
      <c r="D60" s="492"/>
      <c r="E60" s="493" t="s">
        <v>310</v>
      </c>
      <c r="F60" s="494"/>
      <c r="G60" s="495"/>
      <c r="H60" s="495"/>
      <c r="I60" s="521"/>
      <c r="J60" s="521"/>
      <c r="K60" s="521"/>
      <c r="L60" s="522"/>
      <c r="M60" s="523"/>
      <c r="N60" s="500"/>
    </row>
    <row r="61" ht="27" customHeight="1" spans="2:14">
      <c r="B61" s="481"/>
      <c r="C61" s="491" t="str">
        <f t="shared" si="0"/>
        <v/>
      </c>
      <c r="D61" s="492"/>
      <c r="E61" s="493" t="s">
        <v>310</v>
      </c>
      <c r="F61" s="494"/>
      <c r="G61" s="495"/>
      <c r="H61" s="495"/>
      <c r="I61" s="521"/>
      <c r="J61" s="521"/>
      <c r="K61" s="521"/>
      <c r="L61" s="522"/>
      <c r="M61" s="523"/>
      <c r="N61" s="500"/>
    </row>
    <row r="62" ht="27" customHeight="1" spans="2:14">
      <c r="B62" s="481"/>
      <c r="C62" s="491" t="str">
        <f t="shared" si="0"/>
        <v/>
      </c>
      <c r="D62" s="492"/>
      <c r="E62" s="493" t="s">
        <v>310</v>
      </c>
      <c r="F62" s="494"/>
      <c r="G62" s="495"/>
      <c r="H62" s="495"/>
      <c r="I62" s="521"/>
      <c r="J62" s="521"/>
      <c r="K62" s="521"/>
      <c r="L62" s="522"/>
      <c r="M62" s="523"/>
      <c r="N62" s="500"/>
    </row>
    <row r="63" ht="27" customHeight="1" spans="2:14">
      <c r="B63" s="481"/>
      <c r="C63" s="491" t="str">
        <f t="shared" si="0"/>
        <v/>
      </c>
      <c r="D63" s="492"/>
      <c r="E63" s="493" t="s">
        <v>310</v>
      </c>
      <c r="F63" s="494"/>
      <c r="G63" s="495"/>
      <c r="H63" s="495"/>
      <c r="I63" s="521"/>
      <c r="J63" s="521"/>
      <c r="K63" s="521"/>
      <c r="L63" s="522"/>
      <c r="M63" s="523"/>
      <c r="N63" s="500"/>
    </row>
    <row r="64" ht="27" customHeight="1" spans="2:14">
      <c r="B64" s="481"/>
      <c r="C64" s="491" t="str">
        <f t="shared" si="0"/>
        <v/>
      </c>
      <c r="D64" s="492"/>
      <c r="E64" s="493" t="s">
        <v>310</v>
      </c>
      <c r="F64" s="494"/>
      <c r="G64" s="495"/>
      <c r="H64" s="495"/>
      <c r="I64" s="521"/>
      <c r="J64" s="521"/>
      <c r="K64" s="521"/>
      <c r="L64" s="522"/>
      <c r="M64" s="523"/>
      <c r="N64" s="500"/>
    </row>
    <row r="65" ht="27" customHeight="1" spans="2:14">
      <c r="B65" s="481"/>
      <c r="C65" s="491" t="str">
        <f t="shared" si="0"/>
        <v/>
      </c>
      <c r="D65" s="492"/>
      <c r="E65" s="493" t="s">
        <v>310</v>
      </c>
      <c r="F65" s="494"/>
      <c r="G65" s="495"/>
      <c r="H65" s="495"/>
      <c r="I65" s="521"/>
      <c r="J65" s="521"/>
      <c r="K65" s="521"/>
      <c r="L65" s="522"/>
      <c r="M65" s="523"/>
      <c r="N65" s="500"/>
    </row>
    <row r="66" ht="20.4" spans="2:14">
      <c r="B66" s="481"/>
      <c r="C66" s="491" t="str">
        <f t="shared" si="0"/>
        <v/>
      </c>
      <c r="D66" s="492"/>
      <c r="E66" s="493" t="s">
        <v>310</v>
      </c>
      <c r="F66" s="494"/>
      <c r="G66" s="495"/>
      <c r="H66" s="495"/>
      <c r="I66" s="521"/>
      <c r="J66" s="521"/>
      <c r="K66" s="521"/>
      <c r="L66" s="522"/>
      <c r="M66" s="523"/>
      <c r="N66" s="500"/>
    </row>
    <row r="67" ht="20.4" spans="2:14">
      <c r="B67" s="481"/>
      <c r="C67" s="491" t="str">
        <f t="shared" si="0"/>
        <v/>
      </c>
      <c r="D67" s="492"/>
      <c r="E67" s="493" t="s">
        <v>310</v>
      </c>
      <c r="F67" s="494"/>
      <c r="G67" s="495"/>
      <c r="H67" s="495"/>
      <c r="I67" s="521"/>
      <c r="J67" s="521"/>
      <c r="K67" s="521"/>
      <c r="L67" s="522"/>
      <c r="M67" s="523"/>
      <c r="N67" s="500"/>
    </row>
    <row r="68" ht="20.4" spans="2:14">
      <c r="B68" s="481"/>
      <c r="C68" s="491" t="str">
        <f t="shared" si="0"/>
        <v/>
      </c>
      <c r="D68" s="492"/>
      <c r="E68" s="493" t="s">
        <v>310</v>
      </c>
      <c r="F68" s="494"/>
      <c r="G68" s="495"/>
      <c r="H68" s="495"/>
      <c r="I68" s="521"/>
      <c r="J68" s="521"/>
      <c r="K68" s="521"/>
      <c r="L68" s="522"/>
      <c r="M68" s="523"/>
      <c r="N68" s="500"/>
    </row>
    <row r="69" ht="20.4" spans="2:14">
      <c r="B69" s="481"/>
      <c r="C69" s="491" t="str">
        <f t="shared" si="0"/>
        <v/>
      </c>
      <c r="D69" s="492"/>
      <c r="E69" s="493" t="s">
        <v>310</v>
      </c>
      <c r="F69" s="494"/>
      <c r="G69" s="495"/>
      <c r="H69" s="495"/>
      <c r="I69" s="521"/>
      <c r="J69" s="521"/>
      <c r="K69" s="521"/>
      <c r="L69" s="522"/>
      <c r="M69" s="523"/>
      <c r="N69" s="500"/>
    </row>
    <row r="70" ht="20.4" spans="2:14">
      <c r="B70" s="481"/>
      <c r="C70" s="491" t="str">
        <f t="shared" si="0"/>
        <v/>
      </c>
      <c r="D70" s="492"/>
      <c r="E70" s="493" t="s">
        <v>310</v>
      </c>
      <c r="F70" s="494"/>
      <c r="G70" s="495"/>
      <c r="H70" s="495"/>
      <c r="I70" s="521"/>
      <c r="J70" s="521"/>
      <c r="K70" s="521"/>
      <c r="L70" s="522"/>
      <c r="M70" s="523"/>
      <c r="N70" s="500"/>
    </row>
    <row r="71" ht="20.4" spans="2:14">
      <c r="B71" s="481"/>
      <c r="C71" s="491" t="str">
        <f t="shared" si="0"/>
        <v/>
      </c>
      <c r="D71" s="492"/>
      <c r="E71" s="493" t="s">
        <v>310</v>
      </c>
      <c r="F71" s="494"/>
      <c r="G71" s="495"/>
      <c r="H71" s="495"/>
      <c r="I71" s="521"/>
      <c r="J71" s="521"/>
      <c r="K71" s="521"/>
      <c r="L71" s="522"/>
      <c r="M71" s="523"/>
      <c r="N71" s="500"/>
    </row>
    <row r="72" ht="20.4" spans="2:14">
      <c r="B72" s="481"/>
      <c r="C72" s="491" t="str">
        <f t="shared" si="0"/>
        <v/>
      </c>
      <c r="D72" s="492"/>
      <c r="E72" s="493" t="s">
        <v>310</v>
      </c>
      <c r="F72" s="494"/>
      <c r="G72" s="495"/>
      <c r="H72" s="495"/>
      <c r="I72" s="521"/>
      <c r="J72" s="521"/>
      <c r="K72" s="521"/>
      <c r="L72" s="522"/>
      <c r="M72" s="523"/>
      <c r="N72" s="500"/>
    </row>
    <row r="73" ht="20.4" spans="2:14">
      <c r="B73" s="481"/>
      <c r="C73" s="491" t="str">
        <f t="shared" si="0"/>
        <v/>
      </c>
      <c r="D73" s="492"/>
      <c r="E73" s="493" t="s">
        <v>310</v>
      </c>
      <c r="F73" s="494"/>
      <c r="G73" s="495"/>
      <c r="H73" s="495"/>
      <c r="I73" s="521"/>
      <c r="J73" s="521"/>
      <c r="K73" s="521"/>
      <c r="L73" s="522"/>
      <c r="M73" s="523"/>
      <c r="N73" s="500"/>
    </row>
    <row r="74" ht="20.4" spans="2:14">
      <c r="B74" s="481"/>
      <c r="C74" s="491" t="str">
        <f t="shared" si="0"/>
        <v/>
      </c>
      <c r="D74" s="492"/>
      <c r="E74" s="493" t="s">
        <v>310</v>
      </c>
      <c r="F74" s="494"/>
      <c r="G74" s="495"/>
      <c r="H74" s="495"/>
      <c r="I74" s="521"/>
      <c r="J74" s="521"/>
      <c r="K74" s="521"/>
      <c r="L74" s="522"/>
      <c r="M74" s="523"/>
      <c r="N74" s="500"/>
    </row>
    <row r="75" ht="20.4" spans="2:14">
      <c r="B75" s="481"/>
      <c r="C75" s="491" t="str">
        <f t="shared" si="0"/>
        <v/>
      </c>
      <c r="D75" s="492"/>
      <c r="E75" s="493" t="s">
        <v>310</v>
      </c>
      <c r="F75" s="494"/>
      <c r="G75" s="495"/>
      <c r="H75" s="495"/>
      <c r="I75" s="521"/>
      <c r="J75" s="521"/>
      <c r="K75" s="521"/>
      <c r="L75" s="522"/>
      <c r="M75" s="523"/>
      <c r="N75" s="500"/>
    </row>
    <row r="76" ht="20.4" spans="2:14">
      <c r="B76" s="481"/>
      <c r="C76" s="491" t="str">
        <f t="shared" si="0"/>
        <v/>
      </c>
      <c r="D76" s="492"/>
      <c r="E76" s="493" t="s">
        <v>310</v>
      </c>
      <c r="F76" s="524"/>
      <c r="G76" s="525"/>
      <c r="H76" s="495"/>
      <c r="I76" s="521"/>
      <c r="J76" s="521"/>
      <c r="K76" s="521"/>
      <c r="L76" s="522"/>
      <c r="M76" s="523"/>
      <c r="N76" s="500"/>
    </row>
    <row r="77" ht="20.4" hidden="1" spans="2:14">
      <c r="B77" s="481"/>
      <c r="C77" s="491" t="str">
        <f>IF(D77="","",#REF!+1)</f>
        <v/>
      </c>
      <c r="D77" s="492"/>
      <c r="E77" s="495"/>
      <c r="F77" s="494"/>
      <c r="G77" s="495"/>
      <c r="H77" s="495"/>
      <c r="I77" s="521"/>
      <c r="J77" s="521"/>
      <c r="K77" s="521"/>
      <c r="L77" s="522"/>
      <c r="M77" s="523"/>
      <c r="N77" s="500"/>
    </row>
    <row r="78" ht="20.4" hidden="1" spans="2:14">
      <c r="B78" s="481"/>
      <c r="C78" s="491" t="str">
        <f t="shared" ref="C78:C106" si="1">IF(D78="","",C77+1)</f>
        <v/>
      </c>
      <c r="D78" s="492"/>
      <c r="E78" s="495"/>
      <c r="F78" s="494"/>
      <c r="G78" s="495"/>
      <c r="H78" s="495"/>
      <c r="I78" s="521"/>
      <c r="J78" s="521"/>
      <c r="K78" s="521"/>
      <c r="L78" s="522"/>
      <c r="M78" s="523"/>
      <c r="N78" s="500"/>
    </row>
    <row r="79" ht="20.4" hidden="1" spans="2:14">
      <c r="B79" s="481"/>
      <c r="C79" s="491" t="str">
        <f t="shared" si="1"/>
        <v/>
      </c>
      <c r="D79" s="492"/>
      <c r="E79" s="495"/>
      <c r="F79" s="494"/>
      <c r="G79" s="495"/>
      <c r="H79" s="495"/>
      <c r="I79" s="521"/>
      <c r="J79" s="521"/>
      <c r="K79" s="521"/>
      <c r="L79" s="522"/>
      <c r="M79" s="523"/>
      <c r="N79" s="500"/>
    </row>
    <row r="80" ht="20.4" hidden="1" spans="2:14">
      <c r="B80" s="481"/>
      <c r="C80" s="491" t="str">
        <f t="shared" si="1"/>
        <v/>
      </c>
      <c r="D80" s="492"/>
      <c r="E80" s="495"/>
      <c r="F80" s="494"/>
      <c r="G80" s="495"/>
      <c r="H80" s="495"/>
      <c r="I80" s="521"/>
      <c r="J80" s="521"/>
      <c r="K80" s="521"/>
      <c r="L80" s="522"/>
      <c r="M80" s="523"/>
      <c r="N80" s="500"/>
    </row>
    <row r="81" ht="20.4" hidden="1" spans="2:14">
      <c r="B81" s="481"/>
      <c r="C81" s="491" t="str">
        <f t="shared" si="1"/>
        <v/>
      </c>
      <c r="D81" s="492"/>
      <c r="E81" s="495"/>
      <c r="F81" s="494"/>
      <c r="G81" s="495"/>
      <c r="H81" s="495"/>
      <c r="I81" s="521"/>
      <c r="J81" s="521"/>
      <c r="K81" s="521"/>
      <c r="L81" s="522"/>
      <c r="M81" s="523"/>
      <c r="N81" s="500"/>
    </row>
    <row r="82" ht="20.4" hidden="1" spans="2:14">
      <c r="B82" s="481"/>
      <c r="C82" s="491" t="str">
        <f t="shared" si="1"/>
        <v/>
      </c>
      <c r="D82" s="492"/>
      <c r="E82" s="495"/>
      <c r="F82" s="494"/>
      <c r="G82" s="495"/>
      <c r="H82" s="495"/>
      <c r="I82" s="521"/>
      <c r="J82" s="521"/>
      <c r="K82" s="521"/>
      <c r="L82" s="522"/>
      <c r="M82" s="523"/>
      <c r="N82" s="500"/>
    </row>
    <row r="83" ht="20.4" hidden="1" spans="2:14">
      <c r="B83" s="481"/>
      <c r="C83" s="491" t="str">
        <f t="shared" si="1"/>
        <v/>
      </c>
      <c r="D83" s="492"/>
      <c r="E83" s="495"/>
      <c r="F83" s="494"/>
      <c r="G83" s="495"/>
      <c r="H83" s="495"/>
      <c r="I83" s="521"/>
      <c r="J83" s="521"/>
      <c r="K83" s="521"/>
      <c r="L83" s="522"/>
      <c r="M83" s="523"/>
      <c r="N83" s="500"/>
    </row>
    <row r="84" ht="20.4" hidden="1" spans="2:14">
      <c r="B84" s="481"/>
      <c r="C84" s="491" t="str">
        <f t="shared" si="1"/>
        <v/>
      </c>
      <c r="D84" s="492"/>
      <c r="E84" s="495"/>
      <c r="F84" s="494"/>
      <c r="G84" s="495"/>
      <c r="H84" s="495"/>
      <c r="I84" s="521"/>
      <c r="J84" s="521"/>
      <c r="K84" s="521"/>
      <c r="L84" s="522"/>
      <c r="M84" s="523"/>
      <c r="N84" s="500"/>
    </row>
    <row r="85" ht="20.4" hidden="1" spans="2:14">
      <c r="B85" s="481"/>
      <c r="C85" s="491" t="str">
        <f t="shared" si="1"/>
        <v/>
      </c>
      <c r="D85" s="492"/>
      <c r="E85" s="495"/>
      <c r="F85" s="494"/>
      <c r="G85" s="495"/>
      <c r="H85" s="495"/>
      <c r="I85" s="521"/>
      <c r="J85" s="521"/>
      <c r="K85" s="521"/>
      <c r="L85" s="522"/>
      <c r="M85" s="523"/>
      <c r="N85" s="500"/>
    </row>
    <row r="86" ht="20.4" hidden="1" spans="2:14">
      <c r="B86" s="481"/>
      <c r="C86" s="491" t="str">
        <f t="shared" si="1"/>
        <v/>
      </c>
      <c r="D86" s="492"/>
      <c r="E86" s="495"/>
      <c r="F86" s="494"/>
      <c r="G86" s="495"/>
      <c r="H86" s="495"/>
      <c r="I86" s="521"/>
      <c r="J86" s="521"/>
      <c r="K86" s="521"/>
      <c r="L86" s="522"/>
      <c r="M86" s="523"/>
      <c r="N86" s="500"/>
    </row>
    <row r="87" ht="20.4" hidden="1" spans="2:14">
      <c r="B87" s="481"/>
      <c r="C87" s="491" t="str">
        <f t="shared" si="1"/>
        <v/>
      </c>
      <c r="D87" s="492"/>
      <c r="E87" s="495"/>
      <c r="F87" s="494"/>
      <c r="G87" s="495"/>
      <c r="H87" s="495"/>
      <c r="I87" s="521"/>
      <c r="J87" s="521"/>
      <c r="K87" s="521"/>
      <c r="L87" s="522"/>
      <c r="M87" s="523"/>
      <c r="N87" s="500"/>
    </row>
    <row r="88" ht="20.4" hidden="1" spans="2:14">
      <c r="B88" s="481"/>
      <c r="C88" s="491" t="str">
        <f t="shared" si="1"/>
        <v/>
      </c>
      <c r="D88" s="492"/>
      <c r="E88" s="495"/>
      <c r="F88" s="494"/>
      <c r="G88" s="495"/>
      <c r="H88" s="495"/>
      <c r="I88" s="521"/>
      <c r="J88" s="521"/>
      <c r="K88" s="521"/>
      <c r="L88" s="522"/>
      <c r="M88" s="523"/>
      <c r="N88" s="500"/>
    </row>
    <row r="89" ht="20.4" hidden="1" spans="2:14">
      <c r="B89" s="481"/>
      <c r="C89" s="491" t="str">
        <f t="shared" si="1"/>
        <v/>
      </c>
      <c r="D89" s="492"/>
      <c r="E89" s="495"/>
      <c r="F89" s="494"/>
      <c r="G89" s="495"/>
      <c r="H89" s="495"/>
      <c r="I89" s="521"/>
      <c r="J89" s="521"/>
      <c r="K89" s="521"/>
      <c r="L89" s="522"/>
      <c r="M89" s="523"/>
      <c r="N89" s="500"/>
    </row>
    <row r="90" ht="20.4" hidden="1" spans="2:14">
      <c r="B90" s="481"/>
      <c r="C90" s="491" t="str">
        <f t="shared" si="1"/>
        <v/>
      </c>
      <c r="D90" s="492"/>
      <c r="E90" s="495"/>
      <c r="F90" s="494"/>
      <c r="G90" s="495"/>
      <c r="H90" s="495"/>
      <c r="I90" s="521"/>
      <c r="J90" s="521"/>
      <c r="K90" s="521"/>
      <c r="L90" s="522"/>
      <c r="M90" s="523"/>
      <c r="N90" s="500"/>
    </row>
    <row r="91" ht="20.4" hidden="1" spans="2:14">
      <c r="B91" s="481"/>
      <c r="C91" s="491" t="str">
        <f t="shared" si="1"/>
        <v/>
      </c>
      <c r="D91" s="492"/>
      <c r="E91" s="495"/>
      <c r="F91" s="494"/>
      <c r="G91" s="495"/>
      <c r="H91" s="495"/>
      <c r="I91" s="521"/>
      <c r="J91" s="521"/>
      <c r="K91" s="521"/>
      <c r="L91" s="522"/>
      <c r="M91" s="523"/>
      <c r="N91" s="500"/>
    </row>
    <row r="92" ht="20.4" hidden="1" spans="2:14">
      <c r="B92" s="481"/>
      <c r="C92" s="491" t="str">
        <f t="shared" si="1"/>
        <v/>
      </c>
      <c r="D92" s="492"/>
      <c r="E92" s="495"/>
      <c r="F92" s="494"/>
      <c r="G92" s="495"/>
      <c r="H92" s="495"/>
      <c r="I92" s="521"/>
      <c r="J92" s="521"/>
      <c r="K92" s="521"/>
      <c r="L92" s="522"/>
      <c r="M92" s="523"/>
      <c r="N92" s="500"/>
    </row>
    <row r="93" ht="20.4" hidden="1" spans="2:14">
      <c r="B93" s="481"/>
      <c r="C93" s="491" t="str">
        <f t="shared" si="1"/>
        <v/>
      </c>
      <c r="D93" s="492"/>
      <c r="E93" s="495"/>
      <c r="F93" s="494"/>
      <c r="G93" s="495"/>
      <c r="H93" s="495"/>
      <c r="I93" s="521"/>
      <c r="J93" s="521"/>
      <c r="K93" s="521"/>
      <c r="L93" s="522"/>
      <c r="M93" s="523"/>
      <c r="N93" s="500"/>
    </row>
    <row r="94" ht="20.4" hidden="1" spans="2:14">
      <c r="B94" s="481"/>
      <c r="C94" s="491" t="str">
        <f t="shared" si="1"/>
        <v/>
      </c>
      <c r="D94" s="492"/>
      <c r="E94" s="495"/>
      <c r="F94" s="494"/>
      <c r="G94" s="495"/>
      <c r="H94" s="495"/>
      <c r="I94" s="521"/>
      <c r="J94" s="521"/>
      <c r="K94" s="521"/>
      <c r="L94" s="522"/>
      <c r="M94" s="523"/>
      <c r="N94" s="500"/>
    </row>
    <row r="95" ht="20.4" hidden="1" spans="2:14">
      <c r="B95" s="481"/>
      <c r="C95" s="491" t="str">
        <f t="shared" si="1"/>
        <v/>
      </c>
      <c r="D95" s="492"/>
      <c r="E95" s="495"/>
      <c r="F95" s="494"/>
      <c r="G95" s="495"/>
      <c r="H95" s="495"/>
      <c r="I95" s="521"/>
      <c r="J95" s="521"/>
      <c r="K95" s="521"/>
      <c r="L95" s="522"/>
      <c r="M95" s="523"/>
      <c r="N95" s="500"/>
    </row>
    <row r="96" ht="20.4" hidden="1" spans="2:14">
      <c r="B96" s="481"/>
      <c r="C96" s="491" t="str">
        <f t="shared" si="1"/>
        <v/>
      </c>
      <c r="D96" s="492"/>
      <c r="E96" s="495"/>
      <c r="F96" s="494"/>
      <c r="G96" s="495"/>
      <c r="H96" s="495"/>
      <c r="I96" s="521"/>
      <c r="J96" s="521"/>
      <c r="K96" s="521"/>
      <c r="L96" s="522"/>
      <c r="M96" s="523"/>
      <c r="N96" s="500"/>
    </row>
    <row r="97" ht="20.4" hidden="1" spans="2:14">
      <c r="B97" s="481"/>
      <c r="C97" s="491" t="str">
        <f t="shared" si="1"/>
        <v/>
      </c>
      <c r="D97" s="492"/>
      <c r="E97" s="495"/>
      <c r="F97" s="494"/>
      <c r="G97" s="495"/>
      <c r="H97" s="495"/>
      <c r="I97" s="521"/>
      <c r="J97" s="521"/>
      <c r="K97" s="521"/>
      <c r="L97" s="522"/>
      <c r="M97" s="523"/>
      <c r="N97" s="500"/>
    </row>
    <row r="98" ht="20.4" hidden="1" spans="2:14">
      <c r="B98" s="481"/>
      <c r="C98" s="491" t="str">
        <f t="shared" si="1"/>
        <v/>
      </c>
      <c r="D98" s="492"/>
      <c r="E98" s="495"/>
      <c r="F98" s="494"/>
      <c r="G98" s="495"/>
      <c r="H98" s="495"/>
      <c r="I98" s="521"/>
      <c r="J98" s="521"/>
      <c r="K98" s="521"/>
      <c r="L98" s="522"/>
      <c r="M98" s="523"/>
      <c r="N98" s="500"/>
    </row>
    <row r="99" ht="20.4" hidden="1" spans="2:14">
      <c r="B99" s="481"/>
      <c r="C99" s="491" t="str">
        <f t="shared" si="1"/>
        <v/>
      </c>
      <c r="D99" s="492"/>
      <c r="E99" s="495"/>
      <c r="F99" s="494"/>
      <c r="G99" s="495"/>
      <c r="H99" s="495"/>
      <c r="I99" s="521"/>
      <c r="J99" s="521"/>
      <c r="K99" s="521"/>
      <c r="L99" s="522"/>
      <c r="M99" s="523"/>
      <c r="N99" s="500"/>
    </row>
    <row r="100" ht="20.4" hidden="1" spans="2:14">
      <c r="B100" s="481"/>
      <c r="C100" s="491" t="str">
        <f t="shared" si="1"/>
        <v/>
      </c>
      <c r="D100" s="492"/>
      <c r="E100" s="495"/>
      <c r="F100" s="494"/>
      <c r="G100" s="495"/>
      <c r="H100" s="495"/>
      <c r="I100" s="521"/>
      <c r="J100" s="521"/>
      <c r="K100" s="521"/>
      <c r="L100" s="522"/>
      <c r="M100" s="523"/>
      <c r="N100" s="500"/>
    </row>
    <row r="101" ht="20.4" hidden="1" spans="2:14">
      <c r="B101" s="481"/>
      <c r="C101" s="491" t="str">
        <f t="shared" si="1"/>
        <v/>
      </c>
      <c r="D101" s="492"/>
      <c r="E101" s="495"/>
      <c r="F101" s="494"/>
      <c r="G101" s="495"/>
      <c r="H101" s="495"/>
      <c r="I101" s="521"/>
      <c r="J101" s="521"/>
      <c r="K101" s="521"/>
      <c r="L101" s="522"/>
      <c r="M101" s="523"/>
      <c r="N101" s="500"/>
    </row>
    <row r="102" ht="20.4" hidden="1" spans="2:14">
      <c r="B102" s="481"/>
      <c r="C102" s="491" t="str">
        <f t="shared" si="1"/>
        <v/>
      </c>
      <c r="D102" s="492"/>
      <c r="E102" s="495"/>
      <c r="F102" s="494"/>
      <c r="G102" s="495"/>
      <c r="H102" s="495"/>
      <c r="I102" s="521"/>
      <c r="J102" s="521"/>
      <c r="K102" s="521"/>
      <c r="L102" s="522"/>
      <c r="M102" s="523"/>
      <c r="N102" s="500"/>
    </row>
    <row r="103" ht="20.4" hidden="1" spans="2:14">
      <c r="B103" s="481"/>
      <c r="C103" s="491" t="str">
        <f t="shared" si="1"/>
        <v/>
      </c>
      <c r="D103" s="492"/>
      <c r="E103" s="495"/>
      <c r="F103" s="494"/>
      <c r="G103" s="495"/>
      <c r="H103" s="495"/>
      <c r="I103" s="521"/>
      <c r="J103" s="521"/>
      <c r="K103" s="521"/>
      <c r="L103" s="522"/>
      <c r="M103" s="523"/>
      <c r="N103" s="500"/>
    </row>
    <row r="104" ht="20.4" hidden="1" spans="2:14">
      <c r="B104" s="481"/>
      <c r="C104" s="491" t="str">
        <f t="shared" si="1"/>
        <v/>
      </c>
      <c r="D104" s="492"/>
      <c r="E104" s="495"/>
      <c r="F104" s="494"/>
      <c r="G104" s="495"/>
      <c r="H104" s="495"/>
      <c r="I104" s="521"/>
      <c r="J104" s="521"/>
      <c r="K104" s="521"/>
      <c r="L104" s="522"/>
      <c r="M104" s="523"/>
      <c r="N104" s="500"/>
    </row>
    <row r="105" ht="20.4" hidden="1" spans="2:14">
      <c r="B105" s="481"/>
      <c r="C105" s="491" t="str">
        <f t="shared" si="1"/>
        <v/>
      </c>
      <c r="D105" s="492"/>
      <c r="E105" s="495"/>
      <c r="F105" s="494"/>
      <c r="G105" s="495"/>
      <c r="H105" s="495"/>
      <c r="I105" s="521"/>
      <c r="J105" s="521"/>
      <c r="K105" s="521"/>
      <c r="L105" s="522"/>
      <c r="M105" s="523"/>
      <c r="N105" s="500"/>
    </row>
    <row r="106" ht="20.4" hidden="1" spans="2:14">
      <c r="B106" s="481"/>
      <c r="C106" s="491" t="str">
        <f t="shared" si="1"/>
        <v/>
      </c>
      <c r="D106" s="492"/>
      <c r="E106" s="495"/>
      <c r="F106" s="494"/>
      <c r="G106" s="495"/>
      <c r="H106" s="495"/>
      <c r="I106" s="521"/>
      <c r="J106" s="521"/>
      <c r="K106" s="521"/>
      <c r="L106" s="522"/>
      <c r="M106" s="523"/>
      <c r="N106" s="500"/>
    </row>
    <row r="107" ht="14.55" spans="2:14">
      <c r="B107" s="526"/>
      <c r="C107" s="527"/>
      <c r="D107" s="527"/>
      <c r="E107" s="527"/>
      <c r="F107" s="527"/>
      <c r="G107" s="527"/>
      <c r="H107" s="527"/>
      <c r="I107" s="527"/>
      <c r="J107" s="527"/>
      <c r="K107" s="527"/>
      <c r="L107" s="527"/>
      <c r="M107" s="527"/>
      <c r="N107" s="531"/>
    </row>
    <row r="108" ht="1.5" customHeight="1"/>
    <row r="109" spans="4:4">
      <c r="D109" s="468" t="s">
        <v>311</v>
      </c>
    </row>
    <row r="110" ht="3.75" customHeight="1"/>
    <row r="111" ht="17.25" customHeight="1" spans="4:12">
      <c r="D111" s="528" t="s">
        <v>312</v>
      </c>
      <c r="E111" s="528"/>
      <c r="F111" s="528"/>
      <c r="G111" s="528"/>
      <c r="H111" s="529"/>
      <c r="J111" s="532"/>
      <c r="K111" s="532"/>
      <c r="L111" s="533"/>
    </row>
    <row r="112" spans="4:12">
      <c r="D112" s="530" t="s">
        <v>313</v>
      </c>
      <c r="E112" s="530"/>
      <c r="F112" s="530"/>
      <c r="G112" s="530"/>
      <c r="H112" s="530"/>
      <c r="J112" s="530" t="s">
        <v>314</v>
      </c>
      <c r="K112" s="530"/>
      <c r="L112" s="530"/>
    </row>
    <row r="113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 spans="6:6">
      <c r="F291" s="534">
        <f>IF(F13="Remote",1,2)</f>
        <v>2</v>
      </c>
    </row>
    <row r="292" hidden="1" spans="6:9">
      <c r="F292" s="468">
        <v>0</v>
      </c>
      <c r="I292" s="468">
        <v>34</v>
      </c>
    </row>
    <row r="293" hidden="1" spans="6:9">
      <c r="F293" s="535">
        <v>35</v>
      </c>
      <c r="I293" s="468">
        <v>69</v>
      </c>
    </row>
    <row r="294" hidden="1" spans="6:9">
      <c r="F294" s="535">
        <v>70</v>
      </c>
      <c r="I294" s="468">
        <v>119</v>
      </c>
    </row>
    <row r="295" hidden="1" spans="6:9">
      <c r="F295" s="535">
        <v>120</v>
      </c>
      <c r="I295" s="468">
        <v>159</v>
      </c>
    </row>
    <row r="296" hidden="1" spans="6:9">
      <c r="F296" s="535">
        <v>160</v>
      </c>
      <c r="I296" s="468">
        <v>199</v>
      </c>
    </row>
    <row r="297" hidden="1" spans="6:9">
      <c r="F297" s="535">
        <v>200</v>
      </c>
      <c r="I297" s="468">
        <v>239</v>
      </c>
    </row>
    <row r="298" hidden="1" spans="6:9">
      <c r="F298" s="535">
        <v>240</v>
      </c>
      <c r="I298" s="468">
        <v>279</v>
      </c>
    </row>
    <row r="299" hidden="1" spans="6:9">
      <c r="F299" s="535">
        <v>280</v>
      </c>
      <c r="I299" s="468">
        <v>319</v>
      </c>
    </row>
    <row r="300" hidden="1" spans="6:9">
      <c r="F300" s="535">
        <v>320</v>
      </c>
      <c r="I300" s="468">
        <v>359</v>
      </c>
    </row>
    <row r="301" hidden="1" spans="6:9">
      <c r="F301" s="535">
        <v>360</v>
      </c>
      <c r="I301" s="468">
        <v>399</v>
      </c>
    </row>
    <row r="302" hidden="1" spans="6:9">
      <c r="F302" s="535">
        <v>400</v>
      </c>
      <c r="I302" s="468">
        <v>439</v>
      </c>
    </row>
    <row r="303" hidden="1" spans="6:9">
      <c r="F303" s="535">
        <v>440</v>
      </c>
      <c r="I303" s="468">
        <v>479</v>
      </c>
    </row>
    <row r="304" hidden="1" spans="6:9">
      <c r="F304" s="535">
        <v>480</v>
      </c>
      <c r="I304" s="468">
        <v>519</v>
      </c>
    </row>
    <row r="305" hidden="1" spans="6:9">
      <c r="F305" s="535">
        <v>520</v>
      </c>
      <c r="I305" s="468">
        <v>559</v>
      </c>
    </row>
    <row r="306" hidden="1" spans="6:9">
      <c r="F306" s="535">
        <v>560</v>
      </c>
      <c r="I306" s="468">
        <v>599</v>
      </c>
    </row>
    <row r="307" hidden="1" spans="6:9">
      <c r="F307" s="535">
        <v>600</v>
      </c>
      <c r="I307" s="468">
        <v>639</v>
      </c>
    </row>
    <row r="308" hidden="1" spans="6:9">
      <c r="F308" s="535">
        <v>640</v>
      </c>
      <c r="I308" s="468">
        <v>679</v>
      </c>
    </row>
    <row r="309" hidden="1" spans="6:9">
      <c r="F309" s="535">
        <v>680</v>
      </c>
      <c r="I309" s="468">
        <v>719</v>
      </c>
    </row>
    <row r="310" hidden="1" spans="6:9">
      <c r="F310" s="535">
        <v>720</v>
      </c>
      <c r="I310" s="468">
        <v>759</v>
      </c>
    </row>
    <row r="311" hidden="1" spans="6:9">
      <c r="F311" s="535">
        <v>760</v>
      </c>
      <c r="I311" s="468">
        <v>799</v>
      </c>
    </row>
    <row r="312" hidden="1" spans="6:9">
      <c r="F312" s="535">
        <v>800</v>
      </c>
      <c r="I312" s="468">
        <v>839</v>
      </c>
    </row>
    <row r="313" hidden="1" spans="6:9">
      <c r="F313" s="535">
        <v>840</v>
      </c>
      <c r="I313" s="468">
        <v>879</v>
      </c>
    </row>
    <row r="314" hidden="1" spans="6:9">
      <c r="F314" s="535">
        <v>880</v>
      </c>
      <c r="I314" s="468">
        <v>919</v>
      </c>
    </row>
    <row r="315" hidden="1" spans="6:9">
      <c r="F315" s="535">
        <v>920</v>
      </c>
      <c r="I315" s="468">
        <v>959</v>
      </c>
    </row>
    <row r="316" hidden="1" spans="6:9">
      <c r="F316" s="535">
        <v>960</v>
      </c>
      <c r="I316" s="468">
        <v>999</v>
      </c>
    </row>
    <row r="317" hidden="1" spans="6:9">
      <c r="F317" s="535">
        <v>1000</v>
      </c>
      <c r="I317" s="468">
        <v>1039</v>
      </c>
    </row>
    <row r="318" hidden="1" spans="6:9">
      <c r="F318" s="535">
        <v>1040</v>
      </c>
      <c r="I318" s="468">
        <v>1079</v>
      </c>
    </row>
    <row r="319" hidden="1" spans="6:9">
      <c r="F319" s="535">
        <v>1080</v>
      </c>
      <c r="I319" s="468">
        <v>1119</v>
      </c>
    </row>
    <row r="320" hidden="1" spans="6:9">
      <c r="F320" s="535">
        <v>1120</v>
      </c>
      <c r="I320" s="468">
        <v>1159</v>
      </c>
    </row>
    <row r="321" hidden="1" spans="6:9">
      <c r="F321" s="535">
        <v>1160</v>
      </c>
      <c r="I321" s="468">
        <v>1199</v>
      </c>
    </row>
    <row r="322" hidden="1" spans="6:9">
      <c r="F322" s="535">
        <v>1200</v>
      </c>
      <c r="I322" s="468">
        <v>1239</v>
      </c>
    </row>
    <row r="323" hidden="1" spans="6:9">
      <c r="F323" s="535">
        <v>1240</v>
      </c>
      <c r="I323" s="468">
        <v>1279</v>
      </c>
    </row>
    <row r="324" hidden="1" spans="6:9">
      <c r="F324" s="535">
        <v>1280</v>
      </c>
      <c r="I324" s="468">
        <v>1319</v>
      </c>
    </row>
    <row r="325" hidden="1" spans="6:9">
      <c r="F325" s="535">
        <v>1320</v>
      </c>
      <c r="I325" s="468">
        <v>1359</v>
      </c>
    </row>
    <row r="326" hidden="1" spans="6:9">
      <c r="F326" s="535">
        <v>1360</v>
      </c>
      <c r="I326" s="468">
        <v>1399</v>
      </c>
    </row>
    <row r="327" hidden="1" spans="6:9">
      <c r="F327" s="535">
        <v>1400</v>
      </c>
      <c r="I327" s="468">
        <v>1439</v>
      </c>
    </row>
    <row r="328" hidden="1" spans="6:9">
      <c r="F328" s="535">
        <v>1440</v>
      </c>
      <c r="I328" s="468">
        <v>1479</v>
      </c>
    </row>
    <row r="329" hidden="1" spans="6:9">
      <c r="F329" s="535">
        <v>1480</v>
      </c>
      <c r="I329" s="468">
        <v>1519</v>
      </c>
    </row>
    <row r="330" hidden="1" spans="6:9">
      <c r="F330" s="535">
        <v>1520</v>
      </c>
      <c r="I330" s="468">
        <v>1559</v>
      </c>
    </row>
    <row r="331" hidden="1" spans="6:9">
      <c r="F331" s="535">
        <v>1560</v>
      </c>
      <c r="I331" s="468">
        <v>1599</v>
      </c>
    </row>
    <row r="332" hidden="1" spans="6:9">
      <c r="F332" s="535">
        <v>1600</v>
      </c>
      <c r="I332" s="468">
        <v>1639</v>
      </c>
    </row>
    <row r="333" hidden="1" spans="6:9">
      <c r="F333" s="535">
        <v>1640</v>
      </c>
      <c r="I333" s="468">
        <v>1679</v>
      </c>
    </row>
    <row r="334" hidden="1" spans="6:9">
      <c r="F334" s="535">
        <v>1680</v>
      </c>
      <c r="I334" s="468">
        <v>1719</v>
      </c>
    </row>
    <row r="335" hidden="1" spans="6:9">
      <c r="F335" s="535">
        <v>1720</v>
      </c>
      <c r="I335" s="468">
        <v>1759</v>
      </c>
    </row>
    <row r="336" hidden="1" spans="6:9">
      <c r="F336" s="535">
        <v>1760</v>
      </c>
      <c r="I336" s="468">
        <v>1799</v>
      </c>
    </row>
    <row r="337" hidden="1" spans="6:9">
      <c r="F337" s="535">
        <v>1800</v>
      </c>
      <c r="I337" s="468">
        <v>1839</v>
      </c>
    </row>
    <row r="338" hidden="1" spans="6:9">
      <c r="F338" s="535">
        <v>1840</v>
      </c>
      <c r="I338" s="468">
        <v>1879</v>
      </c>
    </row>
    <row r="339" hidden="1" spans="6:9">
      <c r="F339" s="535">
        <v>1880</v>
      </c>
      <c r="I339" s="468">
        <v>1919</v>
      </c>
    </row>
    <row r="340" hidden="1" spans="6:9">
      <c r="F340" s="535">
        <v>1920</v>
      </c>
      <c r="I340" s="468">
        <v>1959</v>
      </c>
    </row>
    <row r="341" hidden="1" spans="6:9">
      <c r="F341" s="535">
        <v>1960</v>
      </c>
      <c r="I341" s="468">
        <v>1999</v>
      </c>
    </row>
    <row r="342" hidden="1" spans="6:9">
      <c r="F342" s="535">
        <v>2000</v>
      </c>
      <c r="I342" s="468">
        <v>2039</v>
      </c>
    </row>
    <row r="343" hidden="1" spans="6:9">
      <c r="F343" s="535">
        <v>2040</v>
      </c>
      <c r="I343" s="468">
        <v>2079</v>
      </c>
    </row>
    <row r="344" hidden="1" spans="6:9">
      <c r="F344" s="535">
        <v>2080</v>
      </c>
      <c r="I344" s="468">
        <v>2119</v>
      </c>
    </row>
    <row r="345" hidden="1" spans="6:9">
      <c r="F345" s="535">
        <v>2120</v>
      </c>
      <c r="I345" s="468">
        <v>2159</v>
      </c>
    </row>
    <row r="346" hidden="1" spans="6:9">
      <c r="F346" s="535">
        <v>2160</v>
      </c>
      <c r="I346" s="468">
        <v>2199</v>
      </c>
    </row>
    <row r="347" hidden="1" spans="6:9">
      <c r="F347" s="535">
        <v>2200</v>
      </c>
      <c r="I347" s="468">
        <v>2239</v>
      </c>
    </row>
    <row r="348" hidden="1" spans="6:9">
      <c r="F348" s="535">
        <v>2240</v>
      </c>
      <c r="I348" s="468">
        <v>2279</v>
      </c>
    </row>
    <row r="349" hidden="1" spans="6:9">
      <c r="F349" s="535">
        <v>2280</v>
      </c>
      <c r="I349" s="468">
        <v>2319</v>
      </c>
    </row>
    <row r="350" hidden="1" spans="6:9">
      <c r="F350" s="535">
        <v>2320</v>
      </c>
      <c r="I350" s="468">
        <v>2359</v>
      </c>
    </row>
    <row r="351" hidden="1" spans="6:9">
      <c r="F351" s="535">
        <v>2360</v>
      </c>
      <c r="I351" s="468">
        <v>2399</v>
      </c>
    </row>
    <row r="352" hidden="1" spans="6:9">
      <c r="F352" s="535">
        <v>2400</v>
      </c>
      <c r="I352" s="468">
        <v>2439</v>
      </c>
    </row>
    <row r="353" hidden="1" spans="6:9">
      <c r="F353" s="535">
        <v>2440</v>
      </c>
      <c r="I353" s="468">
        <v>2479</v>
      </c>
    </row>
    <row r="354" hidden="1" spans="6:9">
      <c r="F354" s="535">
        <v>2480</v>
      </c>
      <c r="I354" s="468">
        <v>2519</v>
      </c>
    </row>
    <row r="355" hidden="1" spans="6:9">
      <c r="F355" s="535">
        <v>2520</v>
      </c>
      <c r="I355" s="468">
        <v>2559</v>
      </c>
    </row>
    <row r="356" hidden="1" spans="6:9">
      <c r="F356" s="535">
        <v>2560</v>
      </c>
      <c r="I356" s="468">
        <v>2599</v>
      </c>
    </row>
    <row r="357" hidden="1" spans="6:9">
      <c r="F357" s="535">
        <v>2600</v>
      </c>
      <c r="I357" s="468">
        <v>2639</v>
      </c>
    </row>
    <row r="358" hidden="1" spans="6:9">
      <c r="F358" s="535">
        <v>2640</v>
      </c>
      <c r="I358" s="468">
        <v>2679</v>
      </c>
    </row>
    <row r="359" hidden="1" spans="6:9">
      <c r="F359" s="535">
        <v>2680</v>
      </c>
      <c r="I359" s="468">
        <v>2719</v>
      </c>
    </row>
    <row r="360" hidden="1" spans="6:9">
      <c r="F360" s="535">
        <v>2720</v>
      </c>
      <c r="I360" s="468">
        <v>2759</v>
      </c>
    </row>
    <row r="361" hidden="1" spans="6:9">
      <c r="F361" s="535">
        <v>2760</v>
      </c>
      <c r="I361" s="468">
        <v>2799</v>
      </c>
    </row>
    <row r="362" hidden="1" spans="6:9">
      <c r="F362" s="535">
        <v>2800</v>
      </c>
      <c r="I362" s="468">
        <v>2839</v>
      </c>
    </row>
    <row r="363" hidden="1" spans="6:9">
      <c r="F363" s="535">
        <v>2840</v>
      </c>
      <c r="I363" s="468">
        <v>2879</v>
      </c>
    </row>
    <row r="364" hidden="1" spans="6:9">
      <c r="F364" s="535">
        <v>2880</v>
      </c>
      <c r="I364" s="468">
        <v>2919</v>
      </c>
    </row>
    <row r="365" hidden="1" spans="6:9">
      <c r="F365" s="535">
        <v>2920</v>
      </c>
      <c r="I365" s="468">
        <v>2959</v>
      </c>
    </row>
    <row r="366" hidden="1" spans="6:9">
      <c r="F366" s="535">
        <v>2960</v>
      </c>
      <c r="I366" s="468">
        <v>2999</v>
      </c>
    </row>
    <row r="367" hidden="1" spans="6:9">
      <c r="F367" s="535">
        <v>3000</v>
      </c>
      <c r="I367" s="468">
        <v>3039</v>
      </c>
    </row>
    <row r="368" hidden="1" spans="6:9">
      <c r="F368" s="535">
        <v>3040</v>
      </c>
      <c r="I368" s="468">
        <v>3079</v>
      </c>
    </row>
    <row r="369" hidden="1" spans="6:9">
      <c r="F369" s="535">
        <v>3080</v>
      </c>
      <c r="I369" s="468">
        <v>3119</v>
      </c>
    </row>
    <row r="370" hidden="1" spans="6:9">
      <c r="F370" s="535">
        <v>3120</v>
      </c>
      <c r="I370" s="468">
        <v>3159</v>
      </c>
    </row>
    <row r="371" hidden="1" spans="6:9">
      <c r="F371" s="535">
        <v>3160</v>
      </c>
      <c r="I371" s="468">
        <v>3199</v>
      </c>
    </row>
    <row r="372" hidden="1" spans="6:9">
      <c r="F372" s="535">
        <v>3200</v>
      </c>
      <c r="I372" s="468">
        <v>3239</v>
      </c>
    </row>
    <row r="373" hidden="1" spans="6:9">
      <c r="F373" s="535">
        <v>3240</v>
      </c>
      <c r="I373" s="468">
        <v>3279</v>
      </c>
    </row>
    <row r="374" hidden="1" spans="6:9">
      <c r="F374" s="535">
        <v>3280</v>
      </c>
      <c r="I374" s="468">
        <v>3319</v>
      </c>
    </row>
    <row r="375" hidden="1" spans="6:9">
      <c r="F375" s="535">
        <v>3320</v>
      </c>
      <c r="I375" s="468">
        <v>3359</v>
      </c>
    </row>
    <row r="376" hidden="1" spans="6:9">
      <c r="F376" s="535">
        <v>3360</v>
      </c>
      <c r="I376" s="468">
        <v>3399</v>
      </c>
    </row>
    <row r="377" hidden="1" spans="6:9">
      <c r="F377" s="535">
        <v>3400</v>
      </c>
      <c r="I377" s="468">
        <v>3439</v>
      </c>
    </row>
    <row r="378" hidden="1" spans="6:9">
      <c r="F378" s="535">
        <v>3440</v>
      </c>
      <c r="I378" s="468">
        <v>3479</v>
      </c>
    </row>
    <row r="379" hidden="1" spans="6:9">
      <c r="F379" s="535">
        <v>3480</v>
      </c>
      <c r="I379" s="468">
        <v>3519</v>
      </c>
    </row>
    <row r="380" hidden="1" spans="6:9">
      <c r="F380" s="535">
        <v>3520</v>
      </c>
      <c r="I380" s="468">
        <v>3559</v>
      </c>
    </row>
    <row r="381" hidden="1" spans="6:9">
      <c r="F381" s="535">
        <v>3560</v>
      </c>
      <c r="I381" s="468">
        <v>3599</v>
      </c>
    </row>
    <row r="382" hidden="1" spans="6:9">
      <c r="F382" s="535">
        <v>3600</v>
      </c>
      <c r="I382" s="468">
        <v>3639</v>
      </c>
    </row>
    <row r="383" hidden="1" spans="6:9">
      <c r="F383" s="535">
        <v>3640</v>
      </c>
      <c r="I383" s="468">
        <v>3679</v>
      </c>
    </row>
    <row r="384" hidden="1" spans="6:9">
      <c r="F384" s="535">
        <v>3680</v>
      </c>
      <c r="I384" s="468">
        <v>3719</v>
      </c>
    </row>
    <row r="385" hidden="1" spans="6:9">
      <c r="F385" s="535">
        <v>3720</v>
      </c>
      <c r="I385" s="468">
        <v>3759</v>
      </c>
    </row>
    <row r="386" hidden="1" spans="6:9">
      <c r="F386" s="535">
        <v>3760</v>
      </c>
      <c r="I386" s="468">
        <v>3799</v>
      </c>
    </row>
    <row r="387" hidden="1" spans="6:9">
      <c r="F387" s="535">
        <v>3800</v>
      </c>
      <c r="I387" s="468">
        <v>3839</v>
      </c>
    </row>
    <row r="388" hidden="1" spans="6:9">
      <c r="F388" s="535">
        <v>3840</v>
      </c>
      <c r="I388" s="468">
        <v>3879</v>
      </c>
    </row>
    <row r="389" hidden="1" spans="6:9">
      <c r="F389" s="535">
        <v>3880</v>
      </c>
      <c r="I389" s="468">
        <v>3919</v>
      </c>
    </row>
    <row r="390" hidden="1" spans="6:9">
      <c r="F390" s="535">
        <v>3920</v>
      </c>
      <c r="I390" s="468">
        <v>3959</v>
      </c>
    </row>
    <row r="391" hidden="1" spans="6:9">
      <c r="F391" s="535">
        <v>3960</v>
      </c>
      <c r="I391" s="468">
        <v>3999</v>
      </c>
    </row>
    <row r="392" hidden="1" spans="6:9">
      <c r="F392" s="535">
        <v>4000</v>
      </c>
      <c r="I392" s="468">
        <v>4039</v>
      </c>
    </row>
    <row r="393" hidden="1" spans="6:9">
      <c r="F393" s="535">
        <v>4040</v>
      </c>
      <c r="I393" s="468">
        <v>4079</v>
      </c>
    </row>
    <row r="394" hidden="1" spans="6:9">
      <c r="F394" s="535">
        <v>4080</v>
      </c>
      <c r="I394" s="468">
        <v>4119</v>
      </c>
    </row>
    <row r="395" hidden="1" spans="6:9">
      <c r="F395" s="535">
        <v>4120</v>
      </c>
      <c r="I395" s="468">
        <v>4159</v>
      </c>
    </row>
    <row r="396" hidden="1" spans="6:9">
      <c r="F396" s="535">
        <v>4160</v>
      </c>
      <c r="I396" s="468">
        <v>4199</v>
      </c>
    </row>
    <row r="397" hidden="1" spans="6:9">
      <c r="F397" s="535">
        <v>4200</v>
      </c>
      <c r="I397" s="468">
        <v>4239</v>
      </c>
    </row>
    <row r="398" hidden="1" spans="6:9">
      <c r="F398" s="535">
        <v>4240</v>
      </c>
      <c r="I398" s="468">
        <v>4279</v>
      </c>
    </row>
    <row r="399" hidden="1" spans="6:9">
      <c r="F399" s="535">
        <v>4280</v>
      </c>
      <c r="I399" s="468">
        <v>4319</v>
      </c>
    </row>
    <row r="400" hidden="1" spans="6:9">
      <c r="F400" s="535">
        <v>4320</v>
      </c>
      <c r="I400" s="468">
        <v>4359</v>
      </c>
    </row>
    <row r="401" hidden="1" spans="6:9">
      <c r="F401" s="535">
        <v>4360</v>
      </c>
      <c r="I401" s="468">
        <v>4399</v>
      </c>
    </row>
    <row r="402" hidden="1" spans="6:9">
      <c r="F402" s="535">
        <v>4400</v>
      </c>
      <c r="I402" s="468">
        <v>4439</v>
      </c>
    </row>
    <row r="403" hidden="1" spans="6:9">
      <c r="F403" s="535">
        <v>4440</v>
      </c>
      <c r="I403" s="468">
        <v>4479</v>
      </c>
    </row>
    <row r="404" hidden="1" spans="6:9">
      <c r="F404" s="535">
        <v>4480</v>
      </c>
      <c r="I404" s="468">
        <v>4519</v>
      </c>
    </row>
    <row r="405" hidden="1" spans="6:9">
      <c r="F405" s="535">
        <v>4520</v>
      </c>
      <c r="I405" s="468">
        <v>4559</v>
      </c>
    </row>
    <row r="406" hidden="1" spans="6:9">
      <c r="F406" s="535">
        <v>4560</v>
      </c>
      <c r="I406" s="468">
        <v>4599</v>
      </c>
    </row>
    <row r="407" hidden="1" spans="6:9">
      <c r="F407" s="535">
        <v>4600</v>
      </c>
      <c r="I407" s="468">
        <v>4639</v>
      </c>
    </row>
    <row r="408" hidden="1" spans="6:9">
      <c r="F408" s="535">
        <v>4640</v>
      </c>
      <c r="I408" s="468">
        <v>4679</v>
      </c>
    </row>
    <row r="409" hidden="1" spans="6:9">
      <c r="F409" s="535">
        <v>4680</v>
      </c>
      <c r="I409" s="468">
        <v>4719</v>
      </c>
    </row>
    <row r="410" hidden="1" spans="6:9">
      <c r="F410" s="535">
        <v>4720</v>
      </c>
      <c r="I410" s="468">
        <v>4759</v>
      </c>
    </row>
    <row r="411" hidden="1" spans="6:9">
      <c r="F411" s="535">
        <v>4760</v>
      </c>
      <c r="I411" s="468">
        <v>4799</v>
      </c>
    </row>
    <row r="412" hidden="1" spans="6:9">
      <c r="F412" s="535">
        <v>4800</v>
      </c>
      <c r="I412" s="468">
        <v>4839</v>
      </c>
    </row>
    <row r="413" hidden="1" spans="6:9">
      <c r="F413" s="535">
        <v>4840</v>
      </c>
      <c r="I413" s="468">
        <v>4879</v>
      </c>
    </row>
    <row r="414" hidden="1" spans="6:9">
      <c r="F414" s="535">
        <v>4880</v>
      </c>
      <c r="I414" s="468">
        <v>4919</v>
      </c>
    </row>
    <row r="415" hidden="1" spans="6:9">
      <c r="F415" s="535">
        <v>4920</v>
      </c>
      <c r="I415" s="468">
        <v>4959</v>
      </c>
    </row>
    <row r="416" hidden="1" spans="6:9">
      <c r="F416" s="535">
        <v>4960</v>
      </c>
      <c r="I416" s="468">
        <v>4999</v>
      </c>
    </row>
    <row r="417" hidden="1" spans="6:9">
      <c r="F417" s="535">
        <v>5000</v>
      </c>
      <c r="I417" s="468">
        <v>5039</v>
      </c>
    </row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</sheetData>
  <sheetProtection sheet="1" selectLockedCells="1" objects="1" scenarios="1"/>
  <mergeCells count="116">
    <mergeCell ref="K1:N1"/>
    <mergeCell ref="D2:M2"/>
    <mergeCell ref="D3:M3"/>
    <mergeCell ref="D4:M4"/>
    <mergeCell ref="D5:M5"/>
    <mergeCell ref="D6:M6"/>
    <mergeCell ref="F8:I8"/>
    <mergeCell ref="L8:M8"/>
    <mergeCell ref="F9:I9"/>
    <mergeCell ref="L9:M9"/>
    <mergeCell ref="F10:I10"/>
    <mergeCell ref="L10:M10"/>
    <mergeCell ref="F11:I11"/>
    <mergeCell ref="L11:M11"/>
    <mergeCell ref="F12:I12"/>
    <mergeCell ref="L12:M12"/>
    <mergeCell ref="F13:I13"/>
    <mergeCell ref="L13:M13"/>
    <mergeCell ref="C15:G15"/>
    <mergeCell ref="I15:K15"/>
    <mergeCell ref="C16:G16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I88:K88"/>
    <mergeCell ref="I89:K89"/>
    <mergeCell ref="I90:K90"/>
    <mergeCell ref="I91:K91"/>
    <mergeCell ref="I92:K92"/>
    <mergeCell ref="I93:K93"/>
    <mergeCell ref="I94:K94"/>
    <mergeCell ref="I95:K95"/>
    <mergeCell ref="I96:K96"/>
    <mergeCell ref="I97:K97"/>
    <mergeCell ref="I98:K98"/>
    <mergeCell ref="I99:K99"/>
    <mergeCell ref="I100:K100"/>
    <mergeCell ref="I101:K101"/>
    <mergeCell ref="I102:K102"/>
    <mergeCell ref="I103:K103"/>
    <mergeCell ref="I104:K104"/>
    <mergeCell ref="I105:K105"/>
    <mergeCell ref="I106:K106"/>
    <mergeCell ref="D111:G111"/>
    <mergeCell ref="J111:K111"/>
    <mergeCell ref="D112:G112"/>
    <mergeCell ref="J112:K112"/>
  </mergeCells>
  <conditionalFormatting sqref="M17:M106">
    <cfRule type="cellIs" dxfId="3" priority="4" operator="equal">
      <formula>0</formula>
    </cfRule>
  </conditionalFormatting>
  <dataValidations count="1">
    <dataValidation type="list" allowBlank="1" showInputMessage="1" showErrorMessage="1" prompt="Please select from the Drop Down List!" sqref="L10:M10">
      <formula1>SUBJECTS</formula1>
    </dataValidation>
  </dataValidations>
  <pageMargins left="0.236220472440945" right="0.236220472440945" top="0.748031496062992" bottom="1.73228346456693" header="0.31496062992126" footer="0.31496062992126"/>
  <pageSetup paperSize="5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BT125"/>
  <sheetViews>
    <sheetView showGridLines="0" zoomScale="55" zoomScaleNormal="55" zoomScalePageLayoutView="80" workbookViewId="0">
      <selection activeCell="Z18" sqref="Z18"/>
    </sheetView>
  </sheetViews>
  <sheetFormatPr defaultColWidth="8.88888888888889" defaultRowHeight="13.2"/>
  <cols>
    <col min="1" max="1" width="4.44444444444444" customWidth="1"/>
    <col min="2" max="2" width="20.4444444444444" customWidth="1"/>
    <col min="3" max="3" width="2" customWidth="1"/>
    <col min="4" max="4" width="18.1111111111111" customWidth="1"/>
    <col min="5" max="5" width="4.88888888888889" customWidth="1"/>
    <col min="6" max="6" width="4.88888888888889" style="2" customWidth="1"/>
    <col min="7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0" width="7.88888888888889" customWidth="1"/>
    <col min="31" max="32" width="8.88888888888889" customWidth="1"/>
    <col min="33" max="33" width="5.88888888888889" customWidth="1"/>
    <col min="34" max="34" width="7.88888888888889" customWidth="1"/>
    <col min="35" max="36" width="8.88888888888889" customWidth="1"/>
    <col min="37" max="37" width="8.88888888888889" style="149" customWidth="1"/>
    <col min="38" max="38" width="8.88888888888889" style="150" customWidth="1"/>
    <col min="39" max="39" width="32.8888888888889" customWidth="1"/>
    <col min="41" max="51" width="9.11111111111111" style="82" hidden="1" customWidth="1"/>
    <col min="52" max="70" width="9.11111111111111" style="151" hidden="1" customWidth="1"/>
    <col min="71" max="71" width="8.88888888888889" style="151" hidden="1" customWidth="1"/>
    <col min="72" max="72" width="9.11111111111111" style="2"/>
  </cols>
  <sheetData>
    <row r="1" ht="30" customHeight="1" spans="1:39">
      <c r="A1" s="345" t="s">
        <v>315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28.5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6" t="s">
        <v>316</v>
      </c>
      <c r="D4" s="346"/>
      <c r="E4" s="346"/>
      <c r="F4" s="346"/>
      <c r="G4" s="346"/>
      <c r="H4" s="9">
        <f>'DATA SHEET'!F9</f>
        <v>449024</v>
      </c>
      <c r="I4" s="47"/>
      <c r="J4" s="47"/>
      <c r="K4" s="48"/>
      <c r="L4" s="376"/>
      <c r="M4" s="377" t="s">
        <v>317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318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319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320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321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322</v>
      </c>
      <c r="Z6" s="352"/>
      <c r="AA6" s="352"/>
      <c r="AB6" s="352"/>
      <c r="AC6" s="352"/>
      <c r="AD6" s="352"/>
      <c r="AE6" s="9">
        <f>'DATA SHEET'!L8</f>
        <v>11</v>
      </c>
      <c r="AF6" s="48"/>
      <c r="AG6" s="50" t="s">
        <v>323</v>
      </c>
      <c r="AH6" s="50"/>
      <c r="AI6" s="50"/>
      <c r="AJ6" s="14" t="str">
        <f>'DATA SHEET'!L9</f>
        <v>CONSOLACION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324</v>
      </c>
      <c r="C8" s="352"/>
      <c r="D8" s="352"/>
      <c r="E8" s="356" t="s">
        <v>325</v>
      </c>
      <c r="F8" s="357"/>
      <c r="G8" s="357"/>
      <c r="H8" s="357"/>
      <c r="I8" s="357"/>
      <c r="J8" s="357"/>
      <c r="K8" s="378"/>
      <c r="L8" s="355"/>
      <c r="M8" s="379" t="s">
        <v>326</v>
      </c>
      <c r="N8" s="379"/>
      <c r="O8" s="379"/>
      <c r="P8" s="379"/>
      <c r="Q8" s="387" t="str">
        <f>'DATA SHEET'!L10</f>
        <v>Understanding Culture, Society and Politics (IC)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296</v>
      </c>
      <c r="AC8" s="404"/>
      <c r="AD8" s="405"/>
      <c r="AE8" s="14" t="str">
        <f>'DATA SHEET'!L11</f>
        <v>Mr. Carlos Malait, LPT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331</v>
      </c>
      <c r="AM10" s="239" t="s">
        <v>332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>
        <f>IFERROR(INDEX('List of SHS SUBJECTS'!$E$3:$E$171,MATCH('FIRST QUARTER CLASS RECORD '!Q8,'List of SHS SUBJECTS'!$B$3:$B$171,0)),"")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IFERROR(INDEX('List of SHS SUBJECTS'!$F$3:$F$171,MATCH('FIRST QUARTER CLASS RECORD '!Q8,'List of SHS SUBJECTS'!$B$3:$B$171,0)),"")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IFERROR(INDEX('List of SHS SUBJECTS'!$G$3:$G$171,MATCH('FIRST QUARTER CLASS RECORD '!Q8,'List of SHS SUBJECTS'!$B$3:$B$171,0)),"")</f>
        <v>0.25</v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433" t="s">
        <v>333</v>
      </c>
      <c r="H12" s="434" t="s">
        <v>334</v>
      </c>
      <c r="I12" s="440" t="s">
        <v>335</v>
      </c>
      <c r="J12" s="380" t="s">
        <v>336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337</v>
      </c>
      <c r="R12" s="392" t="s">
        <v>45</v>
      </c>
      <c r="S12" s="393" t="s">
        <v>338</v>
      </c>
      <c r="T12" s="444" t="s">
        <v>339</v>
      </c>
      <c r="U12" s="440" t="s">
        <v>340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337</v>
      </c>
      <c r="AE12" s="392" t="s">
        <v>45</v>
      </c>
      <c r="AF12" s="393" t="s">
        <v>338</v>
      </c>
      <c r="AG12" s="448" t="s">
        <v>341</v>
      </c>
      <c r="AH12" s="391" t="s">
        <v>337</v>
      </c>
      <c r="AI12" s="392" t="s">
        <v>45</v>
      </c>
      <c r="AJ12" s="393" t="s">
        <v>338</v>
      </c>
      <c r="AK12" s="227"/>
      <c r="AL12" s="227"/>
      <c r="AM12" s="240"/>
      <c r="BE12" s="151" t="s">
        <v>342</v>
      </c>
      <c r="BJ12" s="151" t="s">
        <v>342</v>
      </c>
      <c r="BO12" s="151" t="s">
        <v>342</v>
      </c>
    </row>
    <row r="13" ht="30" customHeight="1" spans="1:71">
      <c r="A13" s="171"/>
      <c r="B13" s="365" t="s">
        <v>343</v>
      </c>
      <c r="C13" s="173" t="s">
        <v>310</v>
      </c>
      <c r="D13" s="174" t="s">
        <v>344</v>
      </c>
      <c r="E13" s="174" t="s">
        <v>345</v>
      </c>
      <c r="F13" s="366" t="s">
        <v>305</v>
      </c>
      <c r="G13" s="435">
        <v>12</v>
      </c>
      <c r="H13" s="435"/>
      <c r="I13" s="435"/>
      <c r="J13" s="441"/>
      <c r="K13" s="441"/>
      <c r="L13" s="441"/>
      <c r="M13" s="441"/>
      <c r="N13" s="441"/>
      <c r="O13" s="441"/>
      <c r="P13" s="441"/>
      <c r="Q13" s="395">
        <f>SUM(G13:P13)</f>
        <v>12</v>
      </c>
      <c r="R13" s="396">
        <f>Q13/$Q$13*100</f>
        <v>100</v>
      </c>
      <c r="S13" s="397">
        <f>R13*$G$11</f>
        <v>25</v>
      </c>
      <c r="T13" s="445"/>
      <c r="U13" s="445">
        <v>20</v>
      </c>
      <c r="V13" s="368"/>
      <c r="W13" s="368"/>
      <c r="X13" s="368"/>
      <c r="Y13" s="368"/>
      <c r="Z13" s="368"/>
      <c r="AA13" s="368"/>
      <c r="AB13" s="368"/>
      <c r="AC13" s="368">
        <v>20</v>
      </c>
      <c r="AD13" s="395">
        <f>SUM(T13:AC13)</f>
        <v>40</v>
      </c>
      <c r="AE13" s="396">
        <f>AD13/$AD$13*100</f>
        <v>100</v>
      </c>
      <c r="AF13" s="397">
        <f>AE13*$T$11</f>
        <v>50</v>
      </c>
      <c r="AG13" s="449">
        <v>50</v>
      </c>
      <c r="AH13" s="414">
        <f>AG13</f>
        <v>50</v>
      </c>
      <c r="AI13" s="396">
        <f>AH13/$AH$13*100</f>
        <v>100</v>
      </c>
      <c r="AJ13" s="397">
        <f>AI13*$AG$11</f>
        <v>25</v>
      </c>
      <c r="AK13" s="415">
        <f>S13+AF13+AJ13</f>
        <v>100</v>
      </c>
      <c r="AL13" s="416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241"/>
      <c r="AZ13" s="244" t="s">
        <v>346</v>
      </c>
      <c r="BA13" s="244" t="s">
        <v>347</v>
      </c>
      <c r="BB13" s="244" t="s">
        <v>348</v>
      </c>
      <c r="BC13" s="244" t="s">
        <v>349</v>
      </c>
      <c r="BD13" s="244" t="s">
        <v>350</v>
      </c>
      <c r="BE13" s="244" t="s">
        <v>346</v>
      </c>
      <c r="BF13" s="244" t="s">
        <v>347</v>
      </c>
      <c r="BG13" s="244" t="s">
        <v>348</v>
      </c>
      <c r="BH13" s="244" t="s">
        <v>349</v>
      </c>
      <c r="BI13" s="244" t="s">
        <v>350</v>
      </c>
      <c r="BJ13" s="244" t="s">
        <v>346</v>
      </c>
      <c r="BK13" s="244" t="s">
        <v>347</v>
      </c>
      <c r="BL13" s="244" t="s">
        <v>348</v>
      </c>
      <c r="BM13" s="244" t="s">
        <v>349</v>
      </c>
      <c r="BN13" s="244" t="s">
        <v>350</v>
      </c>
      <c r="BO13" s="244" t="s">
        <v>346</v>
      </c>
      <c r="BP13" s="244" t="s">
        <v>347</v>
      </c>
      <c r="BQ13" s="244" t="s">
        <v>348</v>
      </c>
      <c r="BR13" s="244" t="s">
        <v>349</v>
      </c>
      <c r="BS13" s="244" t="s">
        <v>350</v>
      </c>
    </row>
    <row r="14" s="432" customFormat="1" ht="24.9" customHeight="1" spans="1:72">
      <c r="A14" s="436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437">
        <v>10</v>
      </c>
      <c r="H14" s="438"/>
      <c r="I14" s="442"/>
      <c r="J14" s="442"/>
      <c r="K14" s="442"/>
      <c r="L14" s="442"/>
      <c r="M14" s="442"/>
      <c r="N14" s="192"/>
      <c r="O14" s="192"/>
      <c r="P14" s="193"/>
      <c r="Q14" s="209">
        <f t="shared" ref="Q14" si="0">SUM(G14:P14)</f>
        <v>10</v>
      </c>
      <c r="R14" s="56">
        <f t="shared" ref="R14" si="1">Q14/$Q$13*100</f>
        <v>83.3333333333333</v>
      </c>
      <c r="S14" s="66">
        <f>AQ14</f>
        <v>20.8333333333333</v>
      </c>
      <c r="T14" s="446"/>
      <c r="U14" s="447">
        <v>10</v>
      </c>
      <c r="V14" s="447"/>
      <c r="W14" s="447"/>
      <c r="X14" s="447"/>
      <c r="Y14" s="183"/>
      <c r="Z14" s="183"/>
      <c r="AA14" s="183"/>
      <c r="AB14" s="183"/>
      <c r="AC14" s="183"/>
      <c r="AD14" s="209">
        <f t="shared" ref="AD14" si="2">SUM(T14:AC14)</f>
        <v>10</v>
      </c>
      <c r="AE14" s="56">
        <f t="shared" ref="AE14" si="3">AD14/$AD$13*100</f>
        <v>25</v>
      </c>
      <c r="AF14" s="66">
        <f>AU14</f>
        <v>12.5</v>
      </c>
      <c r="AG14" s="450">
        <v>20</v>
      </c>
      <c r="AH14" s="229">
        <f t="shared" ref="AH14" si="4">AG14</f>
        <v>20</v>
      </c>
      <c r="AI14" s="56">
        <f t="shared" ref="AI14" si="5">AH14/$AH$13*100</f>
        <v>40</v>
      </c>
      <c r="AJ14" s="66">
        <f>AX14</f>
        <v>10</v>
      </c>
      <c r="AK14" s="417">
        <f t="shared" ref="AK14" si="6">S14+AF14+AJ14</f>
        <v>43.3333333333333</v>
      </c>
      <c r="AL14" s="234">
        <f t="shared" ref="AL14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70</v>
      </c>
      <c r="AM14" s="243" t="str">
        <f>IF(AL14&gt;89,"Outstanding",IF(AL14&gt;84,"Very Satisfactory",IF(AL14&gt;79,"Satisfactory",IF(AL14&gt;74,"Fairly Satisfactory",IF(AL14&gt;59,"Did Not Meet Expectations",0)))))</f>
        <v>Did Not Meet Expectations</v>
      </c>
      <c r="AO14" s="452"/>
      <c r="AP14" s="452">
        <f t="shared" ref="AP14:AP73" si="8">R14*$G$11</f>
        <v>20.8333333333333</v>
      </c>
      <c r="AQ14" s="452">
        <f t="shared" ref="AQ14:AQ45" si="9">IF(AP14&gt;$S$13,"Error",LOOKUP(AP14:AP104,AP14))</f>
        <v>20.8333333333333</v>
      </c>
      <c r="AR14" s="452"/>
      <c r="AS14" s="452"/>
      <c r="AT14" s="453">
        <f>AE14*$T$11</f>
        <v>12.5</v>
      </c>
      <c r="AU14" s="452">
        <f t="shared" ref="AU14:AU45" si="10">IF(AT14&gt;$AF$13,"Error",LOOKUP(AT14:AT104,AT14))</f>
        <v>12.5</v>
      </c>
      <c r="AV14" s="452"/>
      <c r="AW14" s="452">
        <f>AI14*$AG$11</f>
        <v>10</v>
      </c>
      <c r="AX14" s="452">
        <f t="shared" ref="AX14:AX45" si="11">IF(AW14&gt;$AJ$13,"Error",LOOKUP(AW14:AW104,AW14))</f>
        <v>10</v>
      </c>
      <c r="AY14" s="452"/>
      <c r="AZ14" s="454">
        <f>IF(AM14="Outstanding",1,0)</f>
        <v>0</v>
      </c>
      <c r="BA14" s="454">
        <f>IF(AM14="Very Satisfactory",1,0)</f>
        <v>0</v>
      </c>
      <c r="BB14" s="454">
        <f>IF(AM14="Satisfactory",1,0)</f>
        <v>0</v>
      </c>
      <c r="BC14" s="454">
        <f>IF(AM14="Fairly Satisfactory",1,0)</f>
        <v>0</v>
      </c>
      <c r="BD14" s="454">
        <f>IF(AM14="Did Not Meet Expectations",1,0)</f>
        <v>1</v>
      </c>
      <c r="BE14" s="454">
        <f t="shared" ref="BE14:BE45" si="12">IF(F14="M",LOOKUP(AZ14:AZ103,AZ14),0)</f>
        <v>0</v>
      </c>
      <c r="BF14" s="454">
        <f t="shared" ref="BF14:BF45" si="13">IF(F14="M",LOOKUP(BA14:BA103,BA14),0)</f>
        <v>0</v>
      </c>
      <c r="BG14" s="454">
        <f t="shared" ref="BG14:BG45" si="14">IF(F14="M",LOOKUP(BB14:BB103,BB14),0)</f>
        <v>0</v>
      </c>
      <c r="BH14" s="454">
        <f t="shared" ref="BH14:BH45" si="15">IF(F14="M",LOOKUP(BC14:BC103,BC14),0)</f>
        <v>0</v>
      </c>
      <c r="BI14" s="454">
        <f t="shared" ref="BI14:BI45" si="16">IF(F14="M",LOOKUP(BD14:BD103,BD14),0)</f>
        <v>0</v>
      </c>
      <c r="BJ14" s="454">
        <f t="shared" ref="BJ14:BJ45" si="17">IF(F14="F",LOOKUP(AZ14:AZ103,AZ14),0)</f>
        <v>0</v>
      </c>
      <c r="BK14" s="454">
        <f t="shared" ref="BK14:BK45" si="18">IF(F14="F",LOOKUP(BA14:BA103,BA14),0)</f>
        <v>0</v>
      </c>
      <c r="BL14" s="454">
        <f t="shared" ref="BL14:BL45" si="19">IF(F14="F",LOOKUP(BB14:BB103,BB14),0)</f>
        <v>0</v>
      </c>
      <c r="BM14" s="454">
        <f t="shared" ref="BM14:BM45" si="20">IF(F14="F",LOOKUP(BC14:BC103,BC14),0)</f>
        <v>0</v>
      </c>
      <c r="BN14" s="454">
        <f t="shared" ref="BN14:BN45" si="21">IF(F14="F",LOOKUP(BD14:BD103,BD14),0)</f>
        <v>0</v>
      </c>
      <c r="BO14" s="454">
        <f>BE14+BJ14</f>
        <v>0</v>
      </c>
      <c r="BP14" s="454">
        <f t="shared" ref="BP14:BS14" si="22">BF14+BK14</f>
        <v>0</v>
      </c>
      <c r="BQ14" s="454">
        <f t="shared" si="22"/>
        <v>0</v>
      </c>
      <c r="BR14" s="454">
        <f t="shared" si="22"/>
        <v>0</v>
      </c>
      <c r="BS14" s="454">
        <f t="shared" si="22"/>
        <v>0</v>
      </c>
      <c r="BT14" s="455"/>
    </row>
    <row r="15" s="432" customFormat="1" ht="24.9" customHeight="1" spans="1:72">
      <c r="A15" s="436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437"/>
      <c r="H15" s="439"/>
      <c r="I15" s="443"/>
      <c r="J15" s="443"/>
      <c r="K15" s="443"/>
      <c r="L15" s="443"/>
      <c r="M15" s="443"/>
      <c r="N15" s="188"/>
      <c r="O15" s="188"/>
      <c r="P15" s="194"/>
      <c r="Q15" s="209">
        <f t="shared" ref="Q15:Q73" si="24">SUM(G15:P15)</f>
        <v>0</v>
      </c>
      <c r="R15" s="56">
        <f t="shared" ref="R15:R73" si="25">Q15/$Q$13*100</f>
        <v>0</v>
      </c>
      <c r="S15" s="66">
        <f t="shared" ref="S15:S73" si="26">AQ15</f>
        <v>0</v>
      </c>
      <c r="T15" s="446"/>
      <c r="U15" s="447"/>
      <c r="V15" s="443"/>
      <c r="W15" s="443"/>
      <c r="X15" s="443"/>
      <c r="Y15" s="188"/>
      <c r="Z15" s="183"/>
      <c r="AA15" s="188"/>
      <c r="AB15" s="188"/>
      <c r="AC15" s="194"/>
      <c r="AD15" s="209">
        <f t="shared" ref="AD15:AD73" si="27">SUM(T15:AC15)</f>
        <v>0</v>
      </c>
      <c r="AE15" s="56">
        <f t="shared" ref="AE15:AE73" si="28">AD15/$AD$13*100</f>
        <v>0</v>
      </c>
      <c r="AF15" s="66">
        <f t="shared" ref="AF15:AF73" si="29">AU15</f>
        <v>0</v>
      </c>
      <c r="AG15" s="450"/>
      <c r="AH15" s="229">
        <f t="shared" ref="AH15:AH73" si="30">AG15</f>
        <v>0</v>
      </c>
      <c r="AI15" s="56">
        <f t="shared" ref="AI15:AI73" si="31">AH15/$AH$13*100</f>
        <v>0</v>
      </c>
      <c r="AJ15" s="66">
        <f t="shared" ref="AJ15:AJ73" si="32">AX15</f>
        <v>0</v>
      </c>
      <c r="AK15" s="417">
        <f t="shared" ref="AK15:AK73" si="33">S15+AF15+AJ15</f>
        <v>0</v>
      </c>
      <c r="AL15" s="234">
        <f t="shared" ref="AL15:AL73" si="34">IF(AK15&gt;99.99,100,IF(AK15&gt;98.39,99,IF(AK15&gt;96.79,98,IF(AK15&gt;95.19,97,IF(AK15&gt;93.59,96,IF(AK15&gt;91.99,95,IF(AK15&gt;90.39,94,IF(AK15&gt;88.79,93,IF(AK15&gt;87.19,92,IF(AK15&gt;85.59,91,IF(AK15&gt;83.99,90,IF(AK15&gt;82.39,89,IF(AK15&gt;80.79,88,IF(AK15&gt;79.19,87,IF(AK15&gt;77.59,86,IF(AK15&gt;75.99,85,IF(AK15&gt;74.39,84,IF(AK15&gt;72.79,83,IF(AK15&gt;71.19,82,IF(AK15&gt;69.59,81,IF(AK15&gt;67.99,80,IF(AK15&gt;66.39,79,IF(AK15&gt;64.79,78,IF(AK15&gt;63.19,77,IF(AK15&gt;61.59,76,IF(AK15&gt;59.99,75,IF(AK15&gt;55.99,74,IF(AK15&gt;51.99,73,IF(AK15&gt;47.99,72,IF(AK15&gt;43.99,71,IF(AK15&gt;39.99,70,IF(AK15&gt;35.99,69,IF(AK15&gt;31.99,68,IF(AK15&gt;27.99,67,IF(AK15&gt;23.99,66,IF(AK15&gt;19.99,65,IF(AK15&gt;15.99,64,IF(AK15&gt;11.99,63,IF(AK15&gt;7.99,62,IF(AK15&gt;3.99,61,IF(AK15&gt;0,60,IF(AK15=0,0))))))))))))))))))))))))))))))))))))))))))</f>
        <v>0</v>
      </c>
      <c r="AM15" s="243">
        <f t="shared" ref="AM15:AM73" si="35">IF(AL15&gt;89,"Outstanding",IF(AL15&gt;84,"Very Satisfactory",IF(AL15&gt;79,"Satisfactory",IF(AL15&gt;74,"Fairly Satisfactory",IF(AL15&gt;59,"Did Not Meet Expectations",0)))))</f>
        <v>0</v>
      </c>
      <c r="AO15" s="452"/>
      <c r="AP15" s="452">
        <f t="shared" si="8"/>
        <v>0</v>
      </c>
      <c r="AQ15" s="452">
        <f t="shared" si="9"/>
        <v>0</v>
      </c>
      <c r="AR15" s="452"/>
      <c r="AS15" s="452"/>
      <c r="AT15" s="453">
        <f t="shared" ref="AT15:AT73" si="36">AE15*$T$11</f>
        <v>0</v>
      </c>
      <c r="AU15" s="452">
        <f t="shared" si="10"/>
        <v>0</v>
      </c>
      <c r="AV15" s="452"/>
      <c r="AW15" s="452">
        <f t="shared" ref="AW15:AW73" si="37">AI15*$AG$11</f>
        <v>0</v>
      </c>
      <c r="AX15" s="452">
        <f t="shared" si="11"/>
        <v>0</v>
      </c>
      <c r="AY15" s="452"/>
      <c r="AZ15" s="454">
        <f t="shared" ref="AZ15:AZ73" si="38">IF(AM15="Outstanding",1,0)</f>
        <v>0</v>
      </c>
      <c r="BA15" s="454">
        <f t="shared" ref="BA15:BA73" si="39">IF(AM15="Very Satisfactory",1,0)</f>
        <v>0</v>
      </c>
      <c r="BB15" s="454">
        <f t="shared" ref="BB15:BB73" si="40">IF(AM15="Satisfactory",1,0)</f>
        <v>0</v>
      </c>
      <c r="BC15" s="454">
        <f t="shared" ref="BC15:BC73" si="41">IF(AM15="Fairly Satisfactory",1,0)</f>
        <v>0</v>
      </c>
      <c r="BD15" s="454">
        <f t="shared" ref="BD15:BD73" si="42">IF(AM15="Did Not Meet Expectations",1,0)</f>
        <v>0</v>
      </c>
      <c r="BE15" s="454">
        <f t="shared" si="12"/>
        <v>0</v>
      </c>
      <c r="BF15" s="454">
        <f t="shared" si="13"/>
        <v>0</v>
      </c>
      <c r="BG15" s="454">
        <f t="shared" si="14"/>
        <v>0</v>
      </c>
      <c r="BH15" s="454">
        <f t="shared" si="15"/>
        <v>0</v>
      </c>
      <c r="BI15" s="454">
        <f t="shared" si="16"/>
        <v>0</v>
      </c>
      <c r="BJ15" s="454">
        <f t="shared" si="17"/>
        <v>0</v>
      </c>
      <c r="BK15" s="454">
        <f t="shared" si="18"/>
        <v>0</v>
      </c>
      <c r="BL15" s="454">
        <f t="shared" si="19"/>
        <v>0</v>
      </c>
      <c r="BM15" s="454">
        <f t="shared" si="20"/>
        <v>0</v>
      </c>
      <c r="BN15" s="454">
        <f t="shared" si="21"/>
        <v>0</v>
      </c>
      <c r="BO15" s="454">
        <f t="shared" ref="BO15:BO73" si="43">BE15+BJ15</f>
        <v>0</v>
      </c>
      <c r="BP15" s="454">
        <f t="shared" ref="BP15:BP73" si="44">BF15+BK15</f>
        <v>0</v>
      </c>
      <c r="BQ15" s="454">
        <f t="shared" ref="BQ15:BQ73" si="45">BG15+BL15</f>
        <v>0</v>
      </c>
      <c r="BR15" s="454">
        <f t="shared" ref="BR15:BR73" si="46">BH15+BM15</f>
        <v>0</v>
      </c>
      <c r="BS15" s="454">
        <f t="shared" ref="BS15:BS73" si="47">BI15+BN15</f>
        <v>0</v>
      </c>
      <c r="BT15" s="455"/>
    </row>
    <row r="16" s="432" customFormat="1" ht="24.9" customHeight="1" spans="1:72">
      <c r="A16" s="436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437"/>
      <c r="H16" s="439"/>
      <c r="I16" s="443"/>
      <c r="J16" s="443"/>
      <c r="K16" s="443"/>
      <c r="L16" s="443"/>
      <c r="M16" s="443"/>
      <c r="N16" s="188"/>
      <c r="O16" s="188"/>
      <c r="P16" s="194"/>
      <c r="Q16" s="209">
        <f t="shared" si="24"/>
        <v>0</v>
      </c>
      <c r="R16" s="56">
        <f t="shared" si="25"/>
        <v>0</v>
      </c>
      <c r="S16" s="66">
        <f t="shared" si="26"/>
        <v>0</v>
      </c>
      <c r="T16" s="446"/>
      <c r="U16" s="447"/>
      <c r="V16" s="443"/>
      <c r="W16" s="443"/>
      <c r="X16" s="443"/>
      <c r="Y16" s="188"/>
      <c r="Z16" s="183"/>
      <c r="AA16" s="188"/>
      <c r="AB16" s="188"/>
      <c r="AC16" s="194"/>
      <c r="AD16" s="209">
        <f t="shared" si="27"/>
        <v>0</v>
      </c>
      <c r="AE16" s="56">
        <f t="shared" si="28"/>
        <v>0</v>
      </c>
      <c r="AF16" s="66">
        <f t="shared" si="29"/>
        <v>0</v>
      </c>
      <c r="AG16" s="450"/>
      <c r="AH16" s="229">
        <f t="shared" si="30"/>
        <v>0</v>
      </c>
      <c r="AI16" s="56">
        <f t="shared" si="31"/>
        <v>0</v>
      </c>
      <c r="AJ16" s="66">
        <f t="shared" si="32"/>
        <v>0</v>
      </c>
      <c r="AK16" s="417">
        <f t="shared" si="33"/>
        <v>0</v>
      </c>
      <c r="AL16" s="234">
        <f t="shared" si="34"/>
        <v>0</v>
      </c>
      <c r="AM16" s="243">
        <f t="shared" si="35"/>
        <v>0</v>
      </c>
      <c r="AO16" s="452"/>
      <c r="AP16" s="452">
        <f t="shared" si="8"/>
        <v>0</v>
      </c>
      <c r="AQ16" s="452">
        <f t="shared" si="9"/>
        <v>0</v>
      </c>
      <c r="AR16" s="452"/>
      <c r="AS16" s="452"/>
      <c r="AT16" s="453">
        <f t="shared" si="36"/>
        <v>0</v>
      </c>
      <c r="AU16" s="452">
        <f t="shared" si="10"/>
        <v>0</v>
      </c>
      <c r="AV16" s="452"/>
      <c r="AW16" s="452">
        <f t="shared" si="37"/>
        <v>0</v>
      </c>
      <c r="AX16" s="452">
        <f t="shared" si="11"/>
        <v>0</v>
      </c>
      <c r="AY16" s="452"/>
      <c r="AZ16" s="454">
        <f t="shared" si="38"/>
        <v>0</v>
      </c>
      <c r="BA16" s="454">
        <f t="shared" si="39"/>
        <v>0</v>
      </c>
      <c r="BB16" s="454">
        <f t="shared" si="40"/>
        <v>0</v>
      </c>
      <c r="BC16" s="454">
        <f t="shared" si="41"/>
        <v>0</v>
      </c>
      <c r="BD16" s="454">
        <f t="shared" si="42"/>
        <v>0</v>
      </c>
      <c r="BE16" s="454">
        <f t="shared" si="12"/>
        <v>0</v>
      </c>
      <c r="BF16" s="454">
        <f t="shared" si="13"/>
        <v>0</v>
      </c>
      <c r="BG16" s="454">
        <f t="shared" si="14"/>
        <v>0</v>
      </c>
      <c r="BH16" s="454">
        <f t="shared" si="15"/>
        <v>0</v>
      </c>
      <c r="BI16" s="454">
        <f t="shared" si="16"/>
        <v>0</v>
      </c>
      <c r="BJ16" s="454">
        <f t="shared" si="17"/>
        <v>0</v>
      </c>
      <c r="BK16" s="454">
        <f t="shared" si="18"/>
        <v>0</v>
      </c>
      <c r="BL16" s="454">
        <f t="shared" si="19"/>
        <v>0</v>
      </c>
      <c r="BM16" s="454">
        <f t="shared" si="20"/>
        <v>0</v>
      </c>
      <c r="BN16" s="454">
        <f t="shared" si="21"/>
        <v>0</v>
      </c>
      <c r="BO16" s="454">
        <f t="shared" si="43"/>
        <v>0</v>
      </c>
      <c r="BP16" s="454">
        <f t="shared" si="44"/>
        <v>0</v>
      </c>
      <c r="BQ16" s="454">
        <f t="shared" si="45"/>
        <v>0</v>
      </c>
      <c r="BR16" s="454">
        <f t="shared" si="46"/>
        <v>0</v>
      </c>
      <c r="BS16" s="454">
        <f t="shared" si="47"/>
        <v>0</v>
      </c>
      <c r="BT16" s="455"/>
    </row>
    <row r="17" s="432" customFormat="1" ht="24.9" customHeight="1" spans="1:72">
      <c r="A17" s="436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437"/>
      <c r="H17" s="439"/>
      <c r="I17" s="443"/>
      <c r="J17" s="443"/>
      <c r="K17" s="443"/>
      <c r="L17" s="443"/>
      <c r="M17" s="443"/>
      <c r="N17" s="188"/>
      <c r="O17" s="195"/>
      <c r="P17" s="196"/>
      <c r="Q17" s="209">
        <f t="shared" si="24"/>
        <v>0</v>
      </c>
      <c r="R17" s="56">
        <f t="shared" si="25"/>
        <v>0</v>
      </c>
      <c r="S17" s="66">
        <f t="shared" si="26"/>
        <v>0</v>
      </c>
      <c r="T17" s="446"/>
      <c r="U17" s="447"/>
      <c r="V17" s="443"/>
      <c r="W17" s="443"/>
      <c r="X17" s="443"/>
      <c r="Y17" s="188"/>
      <c r="Z17" s="183"/>
      <c r="AA17" s="188"/>
      <c r="AB17" s="188"/>
      <c r="AC17" s="194"/>
      <c r="AD17" s="209">
        <f t="shared" si="27"/>
        <v>0</v>
      </c>
      <c r="AE17" s="56">
        <f t="shared" si="28"/>
        <v>0</v>
      </c>
      <c r="AF17" s="66">
        <f t="shared" si="29"/>
        <v>0</v>
      </c>
      <c r="AG17" s="450"/>
      <c r="AH17" s="229">
        <f t="shared" si="30"/>
        <v>0</v>
      </c>
      <c r="AI17" s="56">
        <f t="shared" si="31"/>
        <v>0</v>
      </c>
      <c r="AJ17" s="66">
        <f t="shared" si="32"/>
        <v>0</v>
      </c>
      <c r="AK17" s="417">
        <f t="shared" si="33"/>
        <v>0</v>
      </c>
      <c r="AL17" s="234">
        <f t="shared" si="34"/>
        <v>0</v>
      </c>
      <c r="AM17" s="243">
        <f t="shared" si="35"/>
        <v>0</v>
      </c>
      <c r="AO17" s="452"/>
      <c r="AP17" s="452">
        <f t="shared" si="8"/>
        <v>0</v>
      </c>
      <c r="AQ17" s="452">
        <f t="shared" si="9"/>
        <v>0</v>
      </c>
      <c r="AR17" s="452"/>
      <c r="AS17" s="452"/>
      <c r="AT17" s="453">
        <f t="shared" si="36"/>
        <v>0</v>
      </c>
      <c r="AU17" s="452">
        <f t="shared" si="10"/>
        <v>0</v>
      </c>
      <c r="AV17" s="452"/>
      <c r="AW17" s="452">
        <f t="shared" si="37"/>
        <v>0</v>
      </c>
      <c r="AX17" s="452">
        <f t="shared" si="11"/>
        <v>0</v>
      </c>
      <c r="AY17" s="452"/>
      <c r="AZ17" s="454">
        <f t="shared" si="38"/>
        <v>0</v>
      </c>
      <c r="BA17" s="454">
        <f t="shared" si="39"/>
        <v>0</v>
      </c>
      <c r="BB17" s="454">
        <f t="shared" si="40"/>
        <v>0</v>
      </c>
      <c r="BC17" s="454">
        <f t="shared" si="41"/>
        <v>0</v>
      </c>
      <c r="BD17" s="454">
        <f t="shared" si="42"/>
        <v>0</v>
      </c>
      <c r="BE17" s="454">
        <f t="shared" si="12"/>
        <v>0</v>
      </c>
      <c r="BF17" s="454">
        <f t="shared" si="13"/>
        <v>0</v>
      </c>
      <c r="BG17" s="454">
        <f t="shared" si="14"/>
        <v>0</v>
      </c>
      <c r="BH17" s="454">
        <f t="shared" si="15"/>
        <v>0</v>
      </c>
      <c r="BI17" s="454">
        <f t="shared" si="16"/>
        <v>0</v>
      </c>
      <c r="BJ17" s="454">
        <f t="shared" si="17"/>
        <v>0</v>
      </c>
      <c r="BK17" s="454">
        <f t="shared" si="18"/>
        <v>0</v>
      </c>
      <c r="BL17" s="454">
        <f t="shared" si="19"/>
        <v>0</v>
      </c>
      <c r="BM17" s="454">
        <f t="shared" si="20"/>
        <v>0</v>
      </c>
      <c r="BN17" s="454">
        <f t="shared" si="21"/>
        <v>0</v>
      </c>
      <c r="BO17" s="454">
        <f t="shared" si="43"/>
        <v>0</v>
      </c>
      <c r="BP17" s="454">
        <f t="shared" si="44"/>
        <v>0</v>
      </c>
      <c r="BQ17" s="454">
        <f t="shared" si="45"/>
        <v>0</v>
      </c>
      <c r="BR17" s="454">
        <f t="shared" si="46"/>
        <v>0</v>
      </c>
      <c r="BS17" s="454">
        <f t="shared" si="47"/>
        <v>0</v>
      </c>
      <c r="BT17" s="455"/>
    </row>
    <row r="18" s="432" customFormat="1" ht="24.9" customHeight="1" spans="1:72">
      <c r="A18" s="436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437"/>
      <c r="H18" s="439"/>
      <c r="I18" s="443"/>
      <c r="J18" s="443"/>
      <c r="K18" s="443"/>
      <c r="L18" s="443"/>
      <c r="M18" s="443"/>
      <c r="N18" s="188"/>
      <c r="O18" s="195"/>
      <c r="P18" s="196"/>
      <c r="Q18" s="209">
        <f t="shared" si="24"/>
        <v>0</v>
      </c>
      <c r="R18" s="56">
        <f t="shared" si="25"/>
        <v>0</v>
      </c>
      <c r="S18" s="66">
        <f t="shared" si="26"/>
        <v>0</v>
      </c>
      <c r="T18" s="446"/>
      <c r="U18" s="447"/>
      <c r="V18" s="443"/>
      <c r="W18" s="443"/>
      <c r="X18" s="443"/>
      <c r="Y18" s="188"/>
      <c r="Z18" s="183"/>
      <c r="AA18" s="188"/>
      <c r="AB18" s="188"/>
      <c r="AC18" s="194"/>
      <c r="AD18" s="209">
        <f t="shared" si="27"/>
        <v>0</v>
      </c>
      <c r="AE18" s="56">
        <f t="shared" si="28"/>
        <v>0</v>
      </c>
      <c r="AF18" s="66">
        <f t="shared" si="29"/>
        <v>0</v>
      </c>
      <c r="AG18" s="450"/>
      <c r="AH18" s="229">
        <f t="shared" si="30"/>
        <v>0</v>
      </c>
      <c r="AI18" s="56">
        <f t="shared" si="31"/>
        <v>0</v>
      </c>
      <c r="AJ18" s="66">
        <f t="shared" si="32"/>
        <v>0</v>
      </c>
      <c r="AK18" s="417">
        <f t="shared" si="33"/>
        <v>0</v>
      </c>
      <c r="AL18" s="234">
        <f t="shared" si="34"/>
        <v>0</v>
      </c>
      <c r="AM18" s="243">
        <f t="shared" si="35"/>
        <v>0</v>
      </c>
      <c r="AO18" s="452"/>
      <c r="AP18" s="452">
        <f t="shared" si="8"/>
        <v>0</v>
      </c>
      <c r="AQ18" s="452">
        <f t="shared" si="9"/>
        <v>0</v>
      </c>
      <c r="AR18" s="452"/>
      <c r="AS18" s="452"/>
      <c r="AT18" s="453">
        <f t="shared" si="36"/>
        <v>0</v>
      </c>
      <c r="AU18" s="452">
        <f t="shared" si="10"/>
        <v>0</v>
      </c>
      <c r="AV18" s="452"/>
      <c r="AW18" s="452">
        <f t="shared" si="37"/>
        <v>0</v>
      </c>
      <c r="AX18" s="452">
        <f t="shared" si="11"/>
        <v>0</v>
      </c>
      <c r="AY18" s="452"/>
      <c r="AZ18" s="454">
        <f t="shared" si="38"/>
        <v>0</v>
      </c>
      <c r="BA18" s="454">
        <f t="shared" si="39"/>
        <v>0</v>
      </c>
      <c r="BB18" s="454">
        <f t="shared" si="40"/>
        <v>0</v>
      </c>
      <c r="BC18" s="454">
        <f t="shared" si="41"/>
        <v>0</v>
      </c>
      <c r="BD18" s="454">
        <f t="shared" si="42"/>
        <v>0</v>
      </c>
      <c r="BE18" s="454">
        <f t="shared" si="12"/>
        <v>0</v>
      </c>
      <c r="BF18" s="454">
        <f t="shared" si="13"/>
        <v>0</v>
      </c>
      <c r="BG18" s="454">
        <f t="shared" si="14"/>
        <v>0</v>
      </c>
      <c r="BH18" s="454">
        <f t="shared" si="15"/>
        <v>0</v>
      </c>
      <c r="BI18" s="454">
        <f t="shared" si="16"/>
        <v>0</v>
      </c>
      <c r="BJ18" s="454">
        <f t="shared" si="17"/>
        <v>0</v>
      </c>
      <c r="BK18" s="454">
        <f t="shared" si="18"/>
        <v>0</v>
      </c>
      <c r="BL18" s="454">
        <f t="shared" si="19"/>
        <v>0</v>
      </c>
      <c r="BM18" s="454">
        <f t="shared" si="20"/>
        <v>0</v>
      </c>
      <c r="BN18" s="454">
        <f t="shared" si="21"/>
        <v>0</v>
      </c>
      <c r="BO18" s="454">
        <f t="shared" si="43"/>
        <v>0</v>
      </c>
      <c r="BP18" s="454">
        <f t="shared" si="44"/>
        <v>0</v>
      </c>
      <c r="BQ18" s="454">
        <f t="shared" si="45"/>
        <v>0</v>
      </c>
      <c r="BR18" s="454">
        <f t="shared" si="46"/>
        <v>0</v>
      </c>
      <c r="BS18" s="454">
        <f t="shared" si="47"/>
        <v>0</v>
      </c>
      <c r="BT18" s="455"/>
    </row>
    <row r="19" s="432" customFormat="1" ht="24.9" customHeight="1" spans="1:72">
      <c r="A19" s="436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437"/>
      <c r="H19" s="439"/>
      <c r="I19" s="443"/>
      <c r="J19" s="443"/>
      <c r="K19" s="443"/>
      <c r="L19" s="443"/>
      <c r="M19" s="443"/>
      <c r="N19" s="188"/>
      <c r="O19" s="195"/>
      <c r="P19" s="196"/>
      <c r="Q19" s="209">
        <f t="shared" si="24"/>
        <v>0</v>
      </c>
      <c r="R19" s="56">
        <f t="shared" si="25"/>
        <v>0</v>
      </c>
      <c r="S19" s="66">
        <f t="shared" si="26"/>
        <v>0</v>
      </c>
      <c r="T19" s="446"/>
      <c r="U19" s="447"/>
      <c r="V19" s="443"/>
      <c r="W19" s="443"/>
      <c r="X19" s="443"/>
      <c r="Y19" s="188"/>
      <c r="Z19" s="183"/>
      <c r="AA19" s="188"/>
      <c r="AB19" s="188"/>
      <c r="AC19" s="194"/>
      <c r="AD19" s="209">
        <f t="shared" si="27"/>
        <v>0</v>
      </c>
      <c r="AE19" s="56">
        <f t="shared" si="28"/>
        <v>0</v>
      </c>
      <c r="AF19" s="66">
        <f t="shared" si="29"/>
        <v>0</v>
      </c>
      <c r="AG19" s="450"/>
      <c r="AH19" s="229">
        <f t="shared" si="30"/>
        <v>0</v>
      </c>
      <c r="AI19" s="56">
        <f t="shared" si="31"/>
        <v>0</v>
      </c>
      <c r="AJ19" s="66">
        <f t="shared" si="32"/>
        <v>0</v>
      </c>
      <c r="AK19" s="417">
        <f t="shared" si="33"/>
        <v>0</v>
      </c>
      <c r="AL19" s="234">
        <f t="shared" si="34"/>
        <v>0</v>
      </c>
      <c r="AM19" s="243">
        <f t="shared" si="35"/>
        <v>0</v>
      </c>
      <c r="AO19" s="452"/>
      <c r="AP19" s="452">
        <f t="shared" si="8"/>
        <v>0</v>
      </c>
      <c r="AQ19" s="452">
        <f t="shared" si="9"/>
        <v>0</v>
      </c>
      <c r="AR19" s="452"/>
      <c r="AS19" s="452"/>
      <c r="AT19" s="453">
        <f t="shared" si="36"/>
        <v>0</v>
      </c>
      <c r="AU19" s="452">
        <f t="shared" si="10"/>
        <v>0</v>
      </c>
      <c r="AV19" s="452"/>
      <c r="AW19" s="452">
        <f t="shared" si="37"/>
        <v>0</v>
      </c>
      <c r="AX19" s="452">
        <f t="shared" si="11"/>
        <v>0</v>
      </c>
      <c r="AY19" s="452"/>
      <c r="AZ19" s="454">
        <f t="shared" si="38"/>
        <v>0</v>
      </c>
      <c r="BA19" s="454">
        <f t="shared" si="39"/>
        <v>0</v>
      </c>
      <c r="BB19" s="454">
        <f t="shared" si="40"/>
        <v>0</v>
      </c>
      <c r="BC19" s="454">
        <f t="shared" si="41"/>
        <v>0</v>
      </c>
      <c r="BD19" s="454">
        <f t="shared" si="42"/>
        <v>0</v>
      </c>
      <c r="BE19" s="454">
        <f t="shared" si="12"/>
        <v>0</v>
      </c>
      <c r="BF19" s="454">
        <f t="shared" si="13"/>
        <v>0</v>
      </c>
      <c r="BG19" s="454">
        <f t="shared" si="14"/>
        <v>0</v>
      </c>
      <c r="BH19" s="454">
        <f t="shared" si="15"/>
        <v>0</v>
      </c>
      <c r="BI19" s="454">
        <f t="shared" si="16"/>
        <v>0</v>
      </c>
      <c r="BJ19" s="454">
        <f t="shared" si="17"/>
        <v>0</v>
      </c>
      <c r="BK19" s="454">
        <f t="shared" si="18"/>
        <v>0</v>
      </c>
      <c r="BL19" s="454">
        <f t="shared" si="19"/>
        <v>0</v>
      </c>
      <c r="BM19" s="454">
        <f t="shared" si="20"/>
        <v>0</v>
      </c>
      <c r="BN19" s="454">
        <f t="shared" si="21"/>
        <v>0</v>
      </c>
      <c r="BO19" s="454">
        <f t="shared" si="43"/>
        <v>0</v>
      </c>
      <c r="BP19" s="454">
        <f t="shared" si="44"/>
        <v>0</v>
      </c>
      <c r="BQ19" s="454">
        <f t="shared" si="45"/>
        <v>0</v>
      </c>
      <c r="BR19" s="454">
        <f t="shared" si="46"/>
        <v>0</v>
      </c>
      <c r="BS19" s="454">
        <f t="shared" si="47"/>
        <v>0</v>
      </c>
      <c r="BT19" s="455"/>
    </row>
    <row r="20" s="432" customFormat="1" ht="24.9" customHeight="1" spans="1:72">
      <c r="A20" s="436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437"/>
      <c r="H20" s="439"/>
      <c r="I20" s="443"/>
      <c r="J20" s="443"/>
      <c r="K20" s="443"/>
      <c r="L20" s="443"/>
      <c r="M20" s="443"/>
      <c r="N20" s="188"/>
      <c r="O20" s="195"/>
      <c r="P20" s="196"/>
      <c r="Q20" s="209">
        <f t="shared" si="24"/>
        <v>0</v>
      </c>
      <c r="R20" s="56">
        <f t="shared" si="25"/>
        <v>0</v>
      </c>
      <c r="S20" s="66">
        <f t="shared" si="26"/>
        <v>0</v>
      </c>
      <c r="T20" s="446"/>
      <c r="U20" s="447"/>
      <c r="V20" s="443"/>
      <c r="W20" s="443"/>
      <c r="X20" s="443"/>
      <c r="Y20" s="188"/>
      <c r="Z20" s="183"/>
      <c r="AA20" s="188"/>
      <c r="AB20" s="188"/>
      <c r="AC20" s="194"/>
      <c r="AD20" s="209">
        <f t="shared" si="27"/>
        <v>0</v>
      </c>
      <c r="AE20" s="56">
        <f t="shared" si="28"/>
        <v>0</v>
      </c>
      <c r="AF20" s="66">
        <f t="shared" si="29"/>
        <v>0</v>
      </c>
      <c r="AG20" s="450"/>
      <c r="AH20" s="229">
        <f t="shared" si="30"/>
        <v>0</v>
      </c>
      <c r="AI20" s="56">
        <f t="shared" si="31"/>
        <v>0</v>
      </c>
      <c r="AJ20" s="66">
        <f t="shared" si="32"/>
        <v>0</v>
      </c>
      <c r="AK20" s="417">
        <f t="shared" si="33"/>
        <v>0</v>
      </c>
      <c r="AL20" s="234">
        <f t="shared" si="34"/>
        <v>0</v>
      </c>
      <c r="AM20" s="243">
        <f t="shared" si="35"/>
        <v>0</v>
      </c>
      <c r="AO20" s="452"/>
      <c r="AP20" s="452">
        <f t="shared" si="8"/>
        <v>0</v>
      </c>
      <c r="AQ20" s="452">
        <f t="shared" si="9"/>
        <v>0</v>
      </c>
      <c r="AR20" s="452"/>
      <c r="AS20" s="452"/>
      <c r="AT20" s="453">
        <f t="shared" si="36"/>
        <v>0</v>
      </c>
      <c r="AU20" s="452">
        <f t="shared" si="10"/>
        <v>0</v>
      </c>
      <c r="AV20" s="452"/>
      <c r="AW20" s="452">
        <f t="shared" si="37"/>
        <v>0</v>
      </c>
      <c r="AX20" s="452">
        <f t="shared" si="11"/>
        <v>0</v>
      </c>
      <c r="AY20" s="452"/>
      <c r="AZ20" s="454">
        <f t="shared" si="38"/>
        <v>0</v>
      </c>
      <c r="BA20" s="454">
        <f t="shared" si="39"/>
        <v>0</v>
      </c>
      <c r="BB20" s="454">
        <f t="shared" si="40"/>
        <v>0</v>
      </c>
      <c r="BC20" s="454">
        <f t="shared" si="41"/>
        <v>0</v>
      </c>
      <c r="BD20" s="454">
        <f t="shared" si="42"/>
        <v>0</v>
      </c>
      <c r="BE20" s="454">
        <f t="shared" si="12"/>
        <v>0</v>
      </c>
      <c r="BF20" s="454">
        <f t="shared" si="13"/>
        <v>0</v>
      </c>
      <c r="BG20" s="454">
        <f t="shared" si="14"/>
        <v>0</v>
      </c>
      <c r="BH20" s="454">
        <f t="shared" si="15"/>
        <v>0</v>
      </c>
      <c r="BI20" s="454">
        <f t="shared" si="16"/>
        <v>0</v>
      </c>
      <c r="BJ20" s="454">
        <f t="shared" si="17"/>
        <v>0</v>
      </c>
      <c r="BK20" s="454">
        <f t="shared" si="18"/>
        <v>0</v>
      </c>
      <c r="BL20" s="454">
        <f t="shared" si="19"/>
        <v>0</v>
      </c>
      <c r="BM20" s="454">
        <f t="shared" si="20"/>
        <v>0</v>
      </c>
      <c r="BN20" s="454">
        <f t="shared" si="21"/>
        <v>0</v>
      </c>
      <c r="BO20" s="454">
        <f t="shared" si="43"/>
        <v>0</v>
      </c>
      <c r="BP20" s="454">
        <f t="shared" si="44"/>
        <v>0</v>
      </c>
      <c r="BQ20" s="454">
        <f t="shared" si="45"/>
        <v>0</v>
      </c>
      <c r="BR20" s="454">
        <f t="shared" si="46"/>
        <v>0</v>
      </c>
      <c r="BS20" s="454">
        <f t="shared" si="47"/>
        <v>0</v>
      </c>
      <c r="BT20" s="455"/>
    </row>
    <row r="21" s="432" customFormat="1" ht="24.9" customHeight="1" spans="1:72">
      <c r="A21" s="436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437"/>
      <c r="H21" s="439"/>
      <c r="I21" s="443"/>
      <c r="J21" s="443"/>
      <c r="K21" s="443"/>
      <c r="L21" s="443"/>
      <c r="M21" s="443"/>
      <c r="N21" s="188"/>
      <c r="O21" s="195"/>
      <c r="P21" s="196"/>
      <c r="Q21" s="209">
        <f t="shared" si="24"/>
        <v>0</v>
      </c>
      <c r="R21" s="56">
        <f t="shared" si="25"/>
        <v>0</v>
      </c>
      <c r="S21" s="66">
        <f t="shared" si="26"/>
        <v>0</v>
      </c>
      <c r="T21" s="446"/>
      <c r="U21" s="447"/>
      <c r="V21" s="443"/>
      <c r="W21" s="443"/>
      <c r="X21" s="443"/>
      <c r="Y21" s="188"/>
      <c r="Z21" s="183"/>
      <c r="AA21" s="188"/>
      <c r="AB21" s="188"/>
      <c r="AC21" s="194"/>
      <c r="AD21" s="209">
        <f t="shared" si="27"/>
        <v>0</v>
      </c>
      <c r="AE21" s="56">
        <f t="shared" si="28"/>
        <v>0</v>
      </c>
      <c r="AF21" s="66">
        <f t="shared" si="29"/>
        <v>0</v>
      </c>
      <c r="AG21" s="450"/>
      <c r="AH21" s="229">
        <f t="shared" si="30"/>
        <v>0</v>
      </c>
      <c r="AI21" s="56">
        <f t="shared" si="31"/>
        <v>0</v>
      </c>
      <c r="AJ21" s="66">
        <f t="shared" si="32"/>
        <v>0</v>
      </c>
      <c r="AK21" s="417">
        <f t="shared" si="33"/>
        <v>0</v>
      </c>
      <c r="AL21" s="234">
        <f t="shared" si="34"/>
        <v>0</v>
      </c>
      <c r="AM21" s="243">
        <f t="shared" si="35"/>
        <v>0</v>
      </c>
      <c r="AO21" s="452"/>
      <c r="AP21" s="452">
        <f t="shared" si="8"/>
        <v>0</v>
      </c>
      <c r="AQ21" s="452">
        <f t="shared" si="9"/>
        <v>0</v>
      </c>
      <c r="AR21" s="452"/>
      <c r="AS21" s="452"/>
      <c r="AT21" s="453">
        <f t="shared" si="36"/>
        <v>0</v>
      </c>
      <c r="AU21" s="452">
        <f t="shared" si="10"/>
        <v>0</v>
      </c>
      <c r="AV21" s="452"/>
      <c r="AW21" s="452">
        <f t="shared" si="37"/>
        <v>0</v>
      </c>
      <c r="AX21" s="452">
        <f t="shared" si="11"/>
        <v>0</v>
      </c>
      <c r="AY21" s="452"/>
      <c r="AZ21" s="454">
        <f t="shared" si="38"/>
        <v>0</v>
      </c>
      <c r="BA21" s="454">
        <f t="shared" si="39"/>
        <v>0</v>
      </c>
      <c r="BB21" s="454">
        <f t="shared" si="40"/>
        <v>0</v>
      </c>
      <c r="BC21" s="454">
        <f t="shared" si="41"/>
        <v>0</v>
      </c>
      <c r="BD21" s="454">
        <f t="shared" si="42"/>
        <v>0</v>
      </c>
      <c r="BE21" s="454">
        <f t="shared" si="12"/>
        <v>0</v>
      </c>
      <c r="BF21" s="454">
        <f t="shared" si="13"/>
        <v>0</v>
      </c>
      <c r="BG21" s="454">
        <f t="shared" si="14"/>
        <v>0</v>
      </c>
      <c r="BH21" s="454">
        <f t="shared" si="15"/>
        <v>0</v>
      </c>
      <c r="BI21" s="454">
        <f t="shared" si="16"/>
        <v>0</v>
      </c>
      <c r="BJ21" s="454">
        <f t="shared" si="17"/>
        <v>0</v>
      </c>
      <c r="BK21" s="454">
        <f t="shared" si="18"/>
        <v>0</v>
      </c>
      <c r="BL21" s="454">
        <f t="shared" si="19"/>
        <v>0</v>
      </c>
      <c r="BM21" s="454">
        <f t="shared" si="20"/>
        <v>0</v>
      </c>
      <c r="BN21" s="454">
        <f t="shared" si="21"/>
        <v>0</v>
      </c>
      <c r="BO21" s="454">
        <f t="shared" si="43"/>
        <v>0</v>
      </c>
      <c r="BP21" s="454">
        <f t="shared" si="44"/>
        <v>0</v>
      </c>
      <c r="BQ21" s="454">
        <f t="shared" si="45"/>
        <v>0</v>
      </c>
      <c r="BR21" s="454">
        <f t="shared" si="46"/>
        <v>0</v>
      </c>
      <c r="BS21" s="454">
        <f t="shared" si="47"/>
        <v>0</v>
      </c>
      <c r="BT21" s="455"/>
    </row>
    <row r="22" s="432" customFormat="1" ht="24.9" customHeight="1" spans="1:72">
      <c r="A22" s="436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437"/>
      <c r="H22" s="439"/>
      <c r="I22" s="443"/>
      <c r="J22" s="443"/>
      <c r="K22" s="443"/>
      <c r="L22" s="443"/>
      <c r="M22" s="443"/>
      <c r="N22" s="188"/>
      <c r="O22" s="195"/>
      <c r="P22" s="196"/>
      <c r="Q22" s="209">
        <f t="shared" si="24"/>
        <v>0</v>
      </c>
      <c r="R22" s="56">
        <f t="shared" si="25"/>
        <v>0</v>
      </c>
      <c r="S22" s="66">
        <f t="shared" si="26"/>
        <v>0</v>
      </c>
      <c r="T22" s="446"/>
      <c r="U22" s="447"/>
      <c r="V22" s="443"/>
      <c r="W22" s="443"/>
      <c r="X22" s="443"/>
      <c r="Y22" s="188"/>
      <c r="Z22" s="183"/>
      <c r="AA22" s="188"/>
      <c r="AB22" s="188"/>
      <c r="AC22" s="194"/>
      <c r="AD22" s="209">
        <f t="shared" si="27"/>
        <v>0</v>
      </c>
      <c r="AE22" s="56">
        <f t="shared" si="28"/>
        <v>0</v>
      </c>
      <c r="AF22" s="66">
        <f t="shared" si="29"/>
        <v>0</v>
      </c>
      <c r="AG22" s="450"/>
      <c r="AH22" s="229">
        <f t="shared" si="30"/>
        <v>0</v>
      </c>
      <c r="AI22" s="56">
        <f t="shared" si="31"/>
        <v>0</v>
      </c>
      <c r="AJ22" s="66">
        <f t="shared" si="32"/>
        <v>0</v>
      </c>
      <c r="AK22" s="417">
        <f t="shared" si="33"/>
        <v>0</v>
      </c>
      <c r="AL22" s="234">
        <f t="shared" si="34"/>
        <v>0</v>
      </c>
      <c r="AM22" s="243">
        <f t="shared" si="35"/>
        <v>0</v>
      </c>
      <c r="AO22" s="452"/>
      <c r="AP22" s="452">
        <f t="shared" si="8"/>
        <v>0</v>
      </c>
      <c r="AQ22" s="452">
        <f t="shared" si="9"/>
        <v>0</v>
      </c>
      <c r="AR22" s="452"/>
      <c r="AS22" s="452"/>
      <c r="AT22" s="453">
        <f t="shared" si="36"/>
        <v>0</v>
      </c>
      <c r="AU22" s="452">
        <f t="shared" si="10"/>
        <v>0</v>
      </c>
      <c r="AV22" s="452"/>
      <c r="AW22" s="452">
        <f t="shared" si="37"/>
        <v>0</v>
      </c>
      <c r="AX22" s="452">
        <f t="shared" si="11"/>
        <v>0</v>
      </c>
      <c r="AY22" s="452"/>
      <c r="AZ22" s="454">
        <f t="shared" si="38"/>
        <v>0</v>
      </c>
      <c r="BA22" s="454">
        <f t="shared" si="39"/>
        <v>0</v>
      </c>
      <c r="BB22" s="454">
        <f t="shared" si="40"/>
        <v>0</v>
      </c>
      <c r="BC22" s="454">
        <f t="shared" si="41"/>
        <v>0</v>
      </c>
      <c r="BD22" s="454">
        <f t="shared" si="42"/>
        <v>0</v>
      </c>
      <c r="BE22" s="454">
        <f t="shared" si="12"/>
        <v>0</v>
      </c>
      <c r="BF22" s="454">
        <f t="shared" si="13"/>
        <v>0</v>
      </c>
      <c r="BG22" s="454">
        <f t="shared" si="14"/>
        <v>0</v>
      </c>
      <c r="BH22" s="454">
        <f t="shared" si="15"/>
        <v>0</v>
      </c>
      <c r="BI22" s="454">
        <f t="shared" si="16"/>
        <v>0</v>
      </c>
      <c r="BJ22" s="454">
        <f t="shared" si="17"/>
        <v>0</v>
      </c>
      <c r="BK22" s="454">
        <f t="shared" si="18"/>
        <v>0</v>
      </c>
      <c r="BL22" s="454">
        <f t="shared" si="19"/>
        <v>0</v>
      </c>
      <c r="BM22" s="454">
        <f t="shared" si="20"/>
        <v>0</v>
      </c>
      <c r="BN22" s="454">
        <f t="shared" si="21"/>
        <v>0</v>
      </c>
      <c r="BO22" s="454">
        <f t="shared" si="43"/>
        <v>0</v>
      </c>
      <c r="BP22" s="454">
        <f t="shared" si="44"/>
        <v>0</v>
      </c>
      <c r="BQ22" s="454">
        <f t="shared" si="45"/>
        <v>0</v>
      </c>
      <c r="BR22" s="454">
        <f t="shared" si="46"/>
        <v>0</v>
      </c>
      <c r="BS22" s="454">
        <f t="shared" si="47"/>
        <v>0</v>
      </c>
      <c r="BT22" s="455"/>
    </row>
    <row r="23" s="432" customFormat="1" ht="24.9" customHeight="1" spans="1:72">
      <c r="A23" s="436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437"/>
      <c r="H23" s="439"/>
      <c r="I23" s="443"/>
      <c r="J23" s="443"/>
      <c r="K23" s="443"/>
      <c r="L23" s="443"/>
      <c r="M23" s="443"/>
      <c r="N23" s="188"/>
      <c r="O23" s="195"/>
      <c r="P23" s="196"/>
      <c r="Q23" s="209">
        <f t="shared" si="24"/>
        <v>0</v>
      </c>
      <c r="R23" s="56">
        <f t="shared" si="25"/>
        <v>0</v>
      </c>
      <c r="S23" s="66">
        <f t="shared" si="26"/>
        <v>0</v>
      </c>
      <c r="T23" s="446"/>
      <c r="U23" s="447"/>
      <c r="V23" s="443"/>
      <c r="W23" s="443"/>
      <c r="X23" s="443"/>
      <c r="Y23" s="188"/>
      <c r="Z23" s="183"/>
      <c r="AA23" s="188"/>
      <c r="AB23" s="188"/>
      <c r="AC23" s="194"/>
      <c r="AD23" s="209">
        <f t="shared" si="27"/>
        <v>0</v>
      </c>
      <c r="AE23" s="56">
        <f t="shared" si="28"/>
        <v>0</v>
      </c>
      <c r="AF23" s="66">
        <f t="shared" si="29"/>
        <v>0</v>
      </c>
      <c r="AG23" s="450"/>
      <c r="AH23" s="229">
        <f t="shared" si="30"/>
        <v>0</v>
      </c>
      <c r="AI23" s="56">
        <f t="shared" si="31"/>
        <v>0</v>
      </c>
      <c r="AJ23" s="66">
        <f t="shared" si="32"/>
        <v>0</v>
      </c>
      <c r="AK23" s="417">
        <f t="shared" si="33"/>
        <v>0</v>
      </c>
      <c r="AL23" s="234">
        <f t="shared" si="34"/>
        <v>0</v>
      </c>
      <c r="AM23" s="243">
        <f t="shared" si="35"/>
        <v>0</v>
      </c>
      <c r="AO23" s="452"/>
      <c r="AP23" s="452">
        <f t="shared" si="8"/>
        <v>0</v>
      </c>
      <c r="AQ23" s="452">
        <f t="shared" si="9"/>
        <v>0</v>
      </c>
      <c r="AR23" s="452"/>
      <c r="AS23" s="452"/>
      <c r="AT23" s="453">
        <f t="shared" si="36"/>
        <v>0</v>
      </c>
      <c r="AU23" s="452">
        <f t="shared" si="10"/>
        <v>0</v>
      </c>
      <c r="AV23" s="452"/>
      <c r="AW23" s="452">
        <f t="shared" si="37"/>
        <v>0</v>
      </c>
      <c r="AX23" s="452">
        <f t="shared" si="11"/>
        <v>0</v>
      </c>
      <c r="AY23" s="452"/>
      <c r="AZ23" s="454">
        <f t="shared" si="38"/>
        <v>0</v>
      </c>
      <c r="BA23" s="454">
        <f t="shared" si="39"/>
        <v>0</v>
      </c>
      <c r="BB23" s="454">
        <f t="shared" si="40"/>
        <v>0</v>
      </c>
      <c r="BC23" s="454">
        <f t="shared" si="41"/>
        <v>0</v>
      </c>
      <c r="BD23" s="454">
        <f t="shared" si="42"/>
        <v>0</v>
      </c>
      <c r="BE23" s="454">
        <f t="shared" si="12"/>
        <v>0</v>
      </c>
      <c r="BF23" s="454">
        <f t="shared" si="13"/>
        <v>0</v>
      </c>
      <c r="BG23" s="454">
        <f t="shared" si="14"/>
        <v>0</v>
      </c>
      <c r="BH23" s="454">
        <f t="shared" si="15"/>
        <v>0</v>
      </c>
      <c r="BI23" s="454">
        <f t="shared" si="16"/>
        <v>0</v>
      </c>
      <c r="BJ23" s="454">
        <f t="shared" si="17"/>
        <v>0</v>
      </c>
      <c r="BK23" s="454">
        <f t="shared" si="18"/>
        <v>0</v>
      </c>
      <c r="BL23" s="454">
        <f t="shared" si="19"/>
        <v>0</v>
      </c>
      <c r="BM23" s="454">
        <f t="shared" si="20"/>
        <v>0</v>
      </c>
      <c r="BN23" s="454">
        <f t="shared" si="21"/>
        <v>0</v>
      </c>
      <c r="BO23" s="454">
        <f t="shared" si="43"/>
        <v>0</v>
      </c>
      <c r="BP23" s="454">
        <f t="shared" si="44"/>
        <v>0</v>
      </c>
      <c r="BQ23" s="454">
        <f t="shared" si="45"/>
        <v>0</v>
      </c>
      <c r="BR23" s="454">
        <f t="shared" si="46"/>
        <v>0</v>
      </c>
      <c r="BS23" s="454">
        <f t="shared" si="47"/>
        <v>0</v>
      </c>
      <c r="BT23" s="455"/>
    </row>
    <row r="24" s="432" customFormat="1" ht="24.9" customHeight="1" spans="1:72">
      <c r="A24" s="436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437"/>
      <c r="H24" s="439"/>
      <c r="I24" s="443"/>
      <c r="J24" s="443"/>
      <c r="K24" s="443"/>
      <c r="L24" s="443"/>
      <c r="M24" s="443"/>
      <c r="N24" s="188"/>
      <c r="O24" s="195"/>
      <c r="P24" s="196"/>
      <c r="Q24" s="209">
        <f t="shared" si="24"/>
        <v>0</v>
      </c>
      <c r="R24" s="56">
        <f t="shared" si="25"/>
        <v>0</v>
      </c>
      <c r="S24" s="66">
        <f t="shared" si="26"/>
        <v>0</v>
      </c>
      <c r="T24" s="446"/>
      <c r="U24" s="447"/>
      <c r="V24" s="443"/>
      <c r="W24" s="443"/>
      <c r="X24" s="443"/>
      <c r="Y24" s="188"/>
      <c r="Z24" s="183"/>
      <c r="AA24" s="188"/>
      <c r="AB24" s="188"/>
      <c r="AC24" s="194"/>
      <c r="AD24" s="209">
        <f t="shared" si="27"/>
        <v>0</v>
      </c>
      <c r="AE24" s="56">
        <f t="shared" si="28"/>
        <v>0</v>
      </c>
      <c r="AF24" s="66">
        <f t="shared" si="29"/>
        <v>0</v>
      </c>
      <c r="AG24" s="450"/>
      <c r="AH24" s="229">
        <f t="shared" si="30"/>
        <v>0</v>
      </c>
      <c r="AI24" s="56">
        <f t="shared" si="31"/>
        <v>0</v>
      </c>
      <c r="AJ24" s="66">
        <f t="shared" si="32"/>
        <v>0</v>
      </c>
      <c r="AK24" s="417">
        <f t="shared" si="33"/>
        <v>0</v>
      </c>
      <c r="AL24" s="234">
        <f t="shared" si="34"/>
        <v>0</v>
      </c>
      <c r="AM24" s="243">
        <f t="shared" si="35"/>
        <v>0</v>
      </c>
      <c r="AO24" s="452"/>
      <c r="AP24" s="452">
        <f t="shared" si="8"/>
        <v>0</v>
      </c>
      <c r="AQ24" s="452">
        <f t="shared" si="9"/>
        <v>0</v>
      </c>
      <c r="AR24" s="452"/>
      <c r="AS24" s="452"/>
      <c r="AT24" s="453">
        <f t="shared" si="36"/>
        <v>0</v>
      </c>
      <c r="AU24" s="452">
        <f t="shared" si="10"/>
        <v>0</v>
      </c>
      <c r="AV24" s="452"/>
      <c r="AW24" s="452">
        <f t="shared" si="37"/>
        <v>0</v>
      </c>
      <c r="AX24" s="452">
        <f t="shared" si="11"/>
        <v>0</v>
      </c>
      <c r="AY24" s="452"/>
      <c r="AZ24" s="454">
        <f t="shared" si="38"/>
        <v>0</v>
      </c>
      <c r="BA24" s="454">
        <f t="shared" si="39"/>
        <v>0</v>
      </c>
      <c r="BB24" s="454">
        <f t="shared" si="40"/>
        <v>0</v>
      </c>
      <c r="BC24" s="454">
        <f t="shared" si="41"/>
        <v>0</v>
      </c>
      <c r="BD24" s="454">
        <f t="shared" si="42"/>
        <v>0</v>
      </c>
      <c r="BE24" s="454">
        <f t="shared" si="12"/>
        <v>0</v>
      </c>
      <c r="BF24" s="454">
        <f t="shared" si="13"/>
        <v>0</v>
      </c>
      <c r="BG24" s="454">
        <f t="shared" si="14"/>
        <v>0</v>
      </c>
      <c r="BH24" s="454">
        <f t="shared" si="15"/>
        <v>0</v>
      </c>
      <c r="BI24" s="454">
        <f t="shared" si="16"/>
        <v>0</v>
      </c>
      <c r="BJ24" s="454">
        <f t="shared" si="17"/>
        <v>0</v>
      </c>
      <c r="BK24" s="454">
        <f t="shared" si="18"/>
        <v>0</v>
      </c>
      <c r="BL24" s="454">
        <f t="shared" si="19"/>
        <v>0</v>
      </c>
      <c r="BM24" s="454">
        <f t="shared" si="20"/>
        <v>0</v>
      </c>
      <c r="BN24" s="454">
        <f t="shared" si="21"/>
        <v>0</v>
      </c>
      <c r="BO24" s="454">
        <f t="shared" si="43"/>
        <v>0</v>
      </c>
      <c r="BP24" s="454">
        <f t="shared" si="44"/>
        <v>0</v>
      </c>
      <c r="BQ24" s="454">
        <f t="shared" si="45"/>
        <v>0</v>
      </c>
      <c r="BR24" s="454">
        <f t="shared" si="46"/>
        <v>0</v>
      </c>
      <c r="BS24" s="454">
        <f t="shared" si="47"/>
        <v>0</v>
      </c>
      <c r="BT24" s="455"/>
    </row>
    <row r="25" s="432" customFormat="1" ht="24.9" customHeight="1" spans="1:72">
      <c r="A25" s="436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437"/>
      <c r="H25" s="439"/>
      <c r="I25" s="443"/>
      <c r="J25" s="443"/>
      <c r="K25" s="443"/>
      <c r="L25" s="443"/>
      <c r="M25" s="443"/>
      <c r="N25" s="188"/>
      <c r="O25" s="195"/>
      <c r="P25" s="196"/>
      <c r="Q25" s="209">
        <f t="shared" si="24"/>
        <v>0</v>
      </c>
      <c r="R25" s="56">
        <f t="shared" si="25"/>
        <v>0</v>
      </c>
      <c r="S25" s="66">
        <f t="shared" si="26"/>
        <v>0</v>
      </c>
      <c r="T25" s="446"/>
      <c r="U25" s="447"/>
      <c r="V25" s="443"/>
      <c r="W25" s="443"/>
      <c r="X25" s="443"/>
      <c r="Y25" s="188"/>
      <c r="Z25" s="183"/>
      <c r="AA25" s="188"/>
      <c r="AB25" s="188"/>
      <c r="AC25" s="194"/>
      <c r="AD25" s="209">
        <f t="shared" si="27"/>
        <v>0</v>
      </c>
      <c r="AE25" s="56">
        <f t="shared" si="28"/>
        <v>0</v>
      </c>
      <c r="AF25" s="66">
        <f t="shared" si="29"/>
        <v>0</v>
      </c>
      <c r="AG25" s="450"/>
      <c r="AH25" s="229">
        <f t="shared" si="30"/>
        <v>0</v>
      </c>
      <c r="AI25" s="56">
        <f t="shared" si="31"/>
        <v>0</v>
      </c>
      <c r="AJ25" s="66">
        <f t="shared" si="32"/>
        <v>0</v>
      </c>
      <c r="AK25" s="417">
        <f t="shared" si="33"/>
        <v>0</v>
      </c>
      <c r="AL25" s="234">
        <f t="shared" si="34"/>
        <v>0</v>
      </c>
      <c r="AM25" s="243">
        <f t="shared" si="35"/>
        <v>0</v>
      </c>
      <c r="AO25" s="452"/>
      <c r="AP25" s="452">
        <f t="shared" si="8"/>
        <v>0</v>
      </c>
      <c r="AQ25" s="452">
        <f t="shared" si="9"/>
        <v>0</v>
      </c>
      <c r="AR25" s="452"/>
      <c r="AS25" s="452"/>
      <c r="AT25" s="453">
        <f t="shared" si="36"/>
        <v>0</v>
      </c>
      <c r="AU25" s="452">
        <f t="shared" si="10"/>
        <v>0</v>
      </c>
      <c r="AV25" s="452"/>
      <c r="AW25" s="452">
        <f t="shared" si="37"/>
        <v>0</v>
      </c>
      <c r="AX25" s="452">
        <f t="shared" si="11"/>
        <v>0</v>
      </c>
      <c r="AY25" s="452"/>
      <c r="AZ25" s="454">
        <f t="shared" si="38"/>
        <v>0</v>
      </c>
      <c r="BA25" s="454">
        <f t="shared" si="39"/>
        <v>0</v>
      </c>
      <c r="BB25" s="454">
        <f t="shared" si="40"/>
        <v>0</v>
      </c>
      <c r="BC25" s="454">
        <f t="shared" si="41"/>
        <v>0</v>
      </c>
      <c r="BD25" s="454">
        <f t="shared" si="42"/>
        <v>0</v>
      </c>
      <c r="BE25" s="454">
        <f t="shared" si="12"/>
        <v>0</v>
      </c>
      <c r="BF25" s="454">
        <f t="shared" si="13"/>
        <v>0</v>
      </c>
      <c r="BG25" s="454">
        <f t="shared" si="14"/>
        <v>0</v>
      </c>
      <c r="BH25" s="454">
        <f t="shared" si="15"/>
        <v>0</v>
      </c>
      <c r="BI25" s="454">
        <f t="shared" si="16"/>
        <v>0</v>
      </c>
      <c r="BJ25" s="454">
        <f t="shared" si="17"/>
        <v>0</v>
      </c>
      <c r="BK25" s="454">
        <f t="shared" si="18"/>
        <v>0</v>
      </c>
      <c r="BL25" s="454">
        <f t="shared" si="19"/>
        <v>0</v>
      </c>
      <c r="BM25" s="454">
        <f t="shared" si="20"/>
        <v>0</v>
      </c>
      <c r="BN25" s="454">
        <f t="shared" si="21"/>
        <v>0</v>
      </c>
      <c r="BO25" s="454">
        <f t="shared" si="43"/>
        <v>0</v>
      </c>
      <c r="BP25" s="454">
        <f t="shared" si="44"/>
        <v>0</v>
      </c>
      <c r="BQ25" s="454">
        <f t="shared" si="45"/>
        <v>0</v>
      </c>
      <c r="BR25" s="454">
        <f t="shared" si="46"/>
        <v>0</v>
      </c>
      <c r="BS25" s="454">
        <f t="shared" si="47"/>
        <v>0</v>
      </c>
      <c r="BT25" s="455"/>
    </row>
    <row r="26" s="432" customFormat="1" ht="24.9" customHeight="1" spans="1:72">
      <c r="A26" s="436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437"/>
      <c r="H26" s="439"/>
      <c r="I26" s="443"/>
      <c r="J26" s="443"/>
      <c r="K26" s="443"/>
      <c r="L26" s="443"/>
      <c r="M26" s="443"/>
      <c r="N26" s="188"/>
      <c r="O26" s="195"/>
      <c r="P26" s="196"/>
      <c r="Q26" s="209">
        <f t="shared" si="24"/>
        <v>0</v>
      </c>
      <c r="R26" s="56">
        <f t="shared" si="25"/>
        <v>0</v>
      </c>
      <c r="S26" s="66">
        <f t="shared" si="26"/>
        <v>0</v>
      </c>
      <c r="T26" s="446"/>
      <c r="U26" s="447"/>
      <c r="V26" s="443"/>
      <c r="W26" s="443"/>
      <c r="X26" s="443"/>
      <c r="Y26" s="188"/>
      <c r="Z26" s="183"/>
      <c r="AA26" s="188"/>
      <c r="AB26" s="188"/>
      <c r="AC26" s="194"/>
      <c r="AD26" s="209">
        <f t="shared" si="27"/>
        <v>0</v>
      </c>
      <c r="AE26" s="56">
        <f t="shared" si="28"/>
        <v>0</v>
      </c>
      <c r="AF26" s="66">
        <f t="shared" si="29"/>
        <v>0</v>
      </c>
      <c r="AG26" s="450"/>
      <c r="AH26" s="229">
        <f t="shared" si="30"/>
        <v>0</v>
      </c>
      <c r="AI26" s="56">
        <f t="shared" si="31"/>
        <v>0</v>
      </c>
      <c r="AJ26" s="66">
        <f t="shared" si="32"/>
        <v>0</v>
      </c>
      <c r="AK26" s="417">
        <f t="shared" si="33"/>
        <v>0</v>
      </c>
      <c r="AL26" s="234">
        <f t="shared" si="34"/>
        <v>0</v>
      </c>
      <c r="AM26" s="243">
        <f t="shared" si="35"/>
        <v>0</v>
      </c>
      <c r="AO26" s="452"/>
      <c r="AP26" s="452">
        <f t="shared" si="8"/>
        <v>0</v>
      </c>
      <c r="AQ26" s="452">
        <f t="shared" si="9"/>
        <v>0</v>
      </c>
      <c r="AR26" s="452"/>
      <c r="AS26" s="452"/>
      <c r="AT26" s="453">
        <f t="shared" si="36"/>
        <v>0</v>
      </c>
      <c r="AU26" s="452">
        <f t="shared" si="10"/>
        <v>0</v>
      </c>
      <c r="AV26" s="452"/>
      <c r="AW26" s="452">
        <f t="shared" si="37"/>
        <v>0</v>
      </c>
      <c r="AX26" s="452">
        <f t="shared" si="11"/>
        <v>0</v>
      </c>
      <c r="AY26" s="452"/>
      <c r="AZ26" s="454">
        <f t="shared" si="38"/>
        <v>0</v>
      </c>
      <c r="BA26" s="454">
        <f t="shared" si="39"/>
        <v>0</v>
      </c>
      <c r="BB26" s="454">
        <f t="shared" si="40"/>
        <v>0</v>
      </c>
      <c r="BC26" s="454">
        <f t="shared" si="41"/>
        <v>0</v>
      </c>
      <c r="BD26" s="454">
        <f t="shared" si="42"/>
        <v>0</v>
      </c>
      <c r="BE26" s="454">
        <f t="shared" si="12"/>
        <v>0</v>
      </c>
      <c r="BF26" s="454">
        <f t="shared" si="13"/>
        <v>0</v>
      </c>
      <c r="BG26" s="454">
        <f t="shared" si="14"/>
        <v>0</v>
      </c>
      <c r="BH26" s="454">
        <f t="shared" si="15"/>
        <v>0</v>
      </c>
      <c r="BI26" s="454">
        <f t="shared" si="16"/>
        <v>0</v>
      </c>
      <c r="BJ26" s="454">
        <f t="shared" si="17"/>
        <v>0</v>
      </c>
      <c r="BK26" s="454">
        <f t="shared" si="18"/>
        <v>0</v>
      </c>
      <c r="BL26" s="454">
        <f t="shared" si="19"/>
        <v>0</v>
      </c>
      <c r="BM26" s="454">
        <f t="shared" si="20"/>
        <v>0</v>
      </c>
      <c r="BN26" s="454">
        <f t="shared" si="21"/>
        <v>0</v>
      </c>
      <c r="BO26" s="454">
        <f t="shared" si="43"/>
        <v>0</v>
      </c>
      <c r="BP26" s="454">
        <f t="shared" si="44"/>
        <v>0</v>
      </c>
      <c r="BQ26" s="454">
        <f t="shared" si="45"/>
        <v>0</v>
      </c>
      <c r="BR26" s="454">
        <f t="shared" si="46"/>
        <v>0</v>
      </c>
      <c r="BS26" s="454">
        <f t="shared" si="47"/>
        <v>0</v>
      </c>
      <c r="BT26" s="455"/>
    </row>
    <row r="27" s="432" customFormat="1" ht="24.9" customHeight="1" spans="1:72">
      <c r="A27" s="436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437"/>
      <c r="H27" s="439"/>
      <c r="I27" s="443"/>
      <c r="J27" s="443"/>
      <c r="K27" s="443"/>
      <c r="L27" s="443"/>
      <c r="M27" s="443"/>
      <c r="N27" s="188"/>
      <c r="O27" s="195"/>
      <c r="P27" s="196"/>
      <c r="Q27" s="209">
        <f t="shared" si="24"/>
        <v>0</v>
      </c>
      <c r="R27" s="56">
        <f t="shared" si="25"/>
        <v>0</v>
      </c>
      <c r="S27" s="66">
        <f t="shared" si="26"/>
        <v>0</v>
      </c>
      <c r="T27" s="446"/>
      <c r="U27" s="447"/>
      <c r="V27" s="443"/>
      <c r="W27" s="443"/>
      <c r="X27" s="443"/>
      <c r="Y27" s="188"/>
      <c r="Z27" s="183"/>
      <c r="AA27" s="188"/>
      <c r="AB27" s="188"/>
      <c r="AC27" s="194"/>
      <c r="AD27" s="209">
        <f t="shared" si="27"/>
        <v>0</v>
      </c>
      <c r="AE27" s="56">
        <f t="shared" si="28"/>
        <v>0</v>
      </c>
      <c r="AF27" s="66">
        <f t="shared" si="29"/>
        <v>0</v>
      </c>
      <c r="AG27" s="450"/>
      <c r="AH27" s="229">
        <f t="shared" si="30"/>
        <v>0</v>
      </c>
      <c r="AI27" s="56">
        <f t="shared" si="31"/>
        <v>0</v>
      </c>
      <c r="AJ27" s="66">
        <f t="shared" si="32"/>
        <v>0</v>
      </c>
      <c r="AK27" s="417">
        <f t="shared" si="33"/>
        <v>0</v>
      </c>
      <c r="AL27" s="234">
        <f t="shared" si="34"/>
        <v>0</v>
      </c>
      <c r="AM27" s="243">
        <f t="shared" si="35"/>
        <v>0</v>
      </c>
      <c r="AO27" s="452"/>
      <c r="AP27" s="452">
        <f t="shared" si="8"/>
        <v>0</v>
      </c>
      <c r="AQ27" s="452">
        <f t="shared" si="9"/>
        <v>0</v>
      </c>
      <c r="AR27" s="452"/>
      <c r="AS27" s="452"/>
      <c r="AT27" s="453">
        <f t="shared" si="36"/>
        <v>0</v>
      </c>
      <c r="AU27" s="452">
        <f t="shared" si="10"/>
        <v>0</v>
      </c>
      <c r="AV27" s="452"/>
      <c r="AW27" s="452">
        <f t="shared" si="37"/>
        <v>0</v>
      </c>
      <c r="AX27" s="452">
        <f t="shared" si="11"/>
        <v>0</v>
      </c>
      <c r="AY27" s="452"/>
      <c r="AZ27" s="454">
        <f t="shared" si="38"/>
        <v>0</v>
      </c>
      <c r="BA27" s="454">
        <f t="shared" si="39"/>
        <v>0</v>
      </c>
      <c r="BB27" s="454">
        <f t="shared" si="40"/>
        <v>0</v>
      </c>
      <c r="BC27" s="454">
        <f t="shared" si="41"/>
        <v>0</v>
      </c>
      <c r="BD27" s="454">
        <f t="shared" si="42"/>
        <v>0</v>
      </c>
      <c r="BE27" s="454">
        <f t="shared" si="12"/>
        <v>0</v>
      </c>
      <c r="BF27" s="454">
        <f t="shared" si="13"/>
        <v>0</v>
      </c>
      <c r="BG27" s="454">
        <f t="shared" si="14"/>
        <v>0</v>
      </c>
      <c r="BH27" s="454">
        <f t="shared" si="15"/>
        <v>0</v>
      </c>
      <c r="BI27" s="454">
        <f t="shared" si="16"/>
        <v>0</v>
      </c>
      <c r="BJ27" s="454">
        <f t="shared" si="17"/>
        <v>0</v>
      </c>
      <c r="BK27" s="454">
        <f t="shared" si="18"/>
        <v>0</v>
      </c>
      <c r="BL27" s="454">
        <f t="shared" si="19"/>
        <v>0</v>
      </c>
      <c r="BM27" s="454">
        <f t="shared" si="20"/>
        <v>0</v>
      </c>
      <c r="BN27" s="454">
        <f t="shared" si="21"/>
        <v>0</v>
      </c>
      <c r="BO27" s="454">
        <f t="shared" si="43"/>
        <v>0</v>
      </c>
      <c r="BP27" s="454">
        <f t="shared" si="44"/>
        <v>0</v>
      </c>
      <c r="BQ27" s="454">
        <f t="shared" si="45"/>
        <v>0</v>
      </c>
      <c r="BR27" s="454">
        <f t="shared" si="46"/>
        <v>0</v>
      </c>
      <c r="BS27" s="454">
        <f t="shared" si="47"/>
        <v>0</v>
      </c>
      <c r="BT27" s="455"/>
    </row>
    <row r="28" s="432" customFormat="1" ht="24.9" customHeight="1" spans="1:72">
      <c r="A28" s="436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437"/>
      <c r="H28" s="439"/>
      <c r="I28" s="443"/>
      <c r="J28" s="443"/>
      <c r="K28" s="443"/>
      <c r="L28" s="443"/>
      <c r="M28" s="443"/>
      <c r="N28" s="188"/>
      <c r="O28" s="195"/>
      <c r="P28" s="196"/>
      <c r="Q28" s="209">
        <f t="shared" si="24"/>
        <v>0</v>
      </c>
      <c r="R28" s="56">
        <f t="shared" si="25"/>
        <v>0</v>
      </c>
      <c r="S28" s="66">
        <f t="shared" si="26"/>
        <v>0</v>
      </c>
      <c r="T28" s="446"/>
      <c r="U28" s="447"/>
      <c r="V28" s="443"/>
      <c r="W28" s="443"/>
      <c r="X28" s="443"/>
      <c r="Y28" s="188"/>
      <c r="Z28" s="183"/>
      <c r="AA28" s="188"/>
      <c r="AB28" s="188"/>
      <c r="AC28" s="194"/>
      <c r="AD28" s="209">
        <f t="shared" si="27"/>
        <v>0</v>
      </c>
      <c r="AE28" s="56">
        <f t="shared" si="28"/>
        <v>0</v>
      </c>
      <c r="AF28" s="66">
        <f t="shared" si="29"/>
        <v>0</v>
      </c>
      <c r="AG28" s="450"/>
      <c r="AH28" s="229">
        <f t="shared" si="30"/>
        <v>0</v>
      </c>
      <c r="AI28" s="56">
        <f t="shared" si="31"/>
        <v>0</v>
      </c>
      <c r="AJ28" s="66">
        <f t="shared" si="32"/>
        <v>0</v>
      </c>
      <c r="AK28" s="417">
        <f t="shared" si="33"/>
        <v>0</v>
      </c>
      <c r="AL28" s="234">
        <f t="shared" si="34"/>
        <v>0</v>
      </c>
      <c r="AM28" s="243">
        <f t="shared" si="35"/>
        <v>0</v>
      </c>
      <c r="AO28" s="452"/>
      <c r="AP28" s="452">
        <f t="shared" si="8"/>
        <v>0</v>
      </c>
      <c r="AQ28" s="452">
        <f t="shared" si="9"/>
        <v>0</v>
      </c>
      <c r="AR28" s="452"/>
      <c r="AS28" s="452"/>
      <c r="AT28" s="453">
        <f t="shared" si="36"/>
        <v>0</v>
      </c>
      <c r="AU28" s="452">
        <f t="shared" si="10"/>
        <v>0</v>
      </c>
      <c r="AV28" s="452"/>
      <c r="AW28" s="452">
        <f t="shared" si="37"/>
        <v>0</v>
      </c>
      <c r="AX28" s="452">
        <f t="shared" si="11"/>
        <v>0</v>
      </c>
      <c r="AY28" s="452"/>
      <c r="AZ28" s="454">
        <f t="shared" si="38"/>
        <v>0</v>
      </c>
      <c r="BA28" s="454">
        <f t="shared" si="39"/>
        <v>0</v>
      </c>
      <c r="BB28" s="454">
        <f t="shared" si="40"/>
        <v>0</v>
      </c>
      <c r="BC28" s="454">
        <f t="shared" si="41"/>
        <v>0</v>
      </c>
      <c r="BD28" s="454">
        <f t="shared" si="42"/>
        <v>0</v>
      </c>
      <c r="BE28" s="454">
        <f t="shared" si="12"/>
        <v>0</v>
      </c>
      <c r="BF28" s="454">
        <f t="shared" si="13"/>
        <v>0</v>
      </c>
      <c r="BG28" s="454">
        <f t="shared" si="14"/>
        <v>0</v>
      </c>
      <c r="BH28" s="454">
        <f t="shared" si="15"/>
        <v>0</v>
      </c>
      <c r="BI28" s="454">
        <f t="shared" si="16"/>
        <v>0</v>
      </c>
      <c r="BJ28" s="454">
        <f t="shared" si="17"/>
        <v>0</v>
      </c>
      <c r="BK28" s="454">
        <f t="shared" si="18"/>
        <v>0</v>
      </c>
      <c r="BL28" s="454">
        <f t="shared" si="19"/>
        <v>0</v>
      </c>
      <c r="BM28" s="454">
        <f t="shared" si="20"/>
        <v>0</v>
      </c>
      <c r="BN28" s="454">
        <f t="shared" si="21"/>
        <v>0</v>
      </c>
      <c r="BO28" s="454">
        <f t="shared" si="43"/>
        <v>0</v>
      </c>
      <c r="BP28" s="454">
        <f t="shared" si="44"/>
        <v>0</v>
      </c>
      <c r="BQ28" s="454">
        <f t="shared" si="45"/>
        <v>0</v>
      </c>
      <c r="BR28" s="454">
        <f t="shared" si="46"/>
        <v>0</v>
      </c>
      <c r="BS28" s="454">
        <f t="shared" si="47"/>
        <v>0</v>
      </c>
      <c r="BT28" s="455"/>
    </row>
    <row r="29" s="432" customFormat="1" ht="24.9" customHeight="1" spans="1:72">
      <c r="A29" s="436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437"/>
      <c r="H29" s="439"/>
      <c r="I29" s="443"/>
      <c r="J29" s="443"/>
      <c r="K29" s="443"/>
      <c r="L29" s="443"/>
      <c r="M29" s="443"/>
      <c r="N29" s="188"/>
      <c r="O29" s="195"/>
      <c r="P29" s="196"/>
      <c r="Q29" s="209">
        <f t="shared" si="24"/>
        <v>0</v>
      </c>
      <c r="R29" s="56">
        <f t="shared" si="25"/>
        <v>0</v>
      </c>
      <c r="S29" s="66">
        <f t="shared" si="26"/>
        <v>0</v>
      </c>
      <c r="T29" s="446"/>
      <c r="U29" s="447"/>
      <c r="V29" s="443"/>
      <c r="W29" s="443"/>
      <c r="X29" s="443"/>
      <c r="Y29" s="188"/>
      <c r="Z29" s="183"/>
      <c r="AA29" s="188"/>
      <c r="AB29" s="188"/>
      <c r="AC29" s="194"/>
      <c r="AD29" s="209">
        <f t="shared" si="27"/>
        <v>0</v>
      </c>
      <c r="AE29" s="56">
        <f t="shared" si="28"/>
        <v>0</v>
      </c>
      <c r="AF29" s="66">
        <f t="shared" si="29"/>
        <v>0</v>
      </c>
      <c r="AG29" s="450"/>
      <c r="AH29" s="229">
        <f t="shared" si="30"/>
        <v>0</v>
      </c>
      <c r="AI29" s="56">
        <f t="shared" si="31"/>
        <v>0</v>
      </c>
      <c r="AJ29" s="66">
        <f t="shared" si="32"/>
        <v>0</v>
      </c>
      <c r="AK29" s="417">
        <f t="shared" si="33"/>
        <v>0</v>
      </c>
      <c r="AL29" s="234">
        <f t="shared" si="34"/>
        <v>0</v>
      </c>
      <c r="AM29" s="243">
        <f t="shared" si="35"/>
        <v>0</v>
      </c>
      <c r="AO29" s="452"/>
      <c r="AP29" s="452">
        <f t="shared" si="8"/>
        <v>0</v>
      </c>
      <c r="AQ29" s="452">
        <f t="shared" si="9"/>
        <v>0</v>
      </c>
      <c r="AR29" s="452"/>
      <c r="AS29" s="452"/>
      <c r="AT29" s="453">
        <f t="shared" si="36"/>
        <v>0</v>
      </c>
      <c r="AU29" s="452">
        <f t="shared" si="10"/>
        <v>0</v>
      </c>
      <c r="AV29" s="452"/>
      <c r="AW29" s="452">
        <f t="shared" si="37"/>
        <v>0</v>
      </c>
      <c r="AX29" s="452">
        <f t="shared" si="11"/>
        <v>0</v>
      </c>
      <c r="AY29" s="452"/>
      <c r="AZ29" s="454">
        <f t="shared" si="38"/>
        <v>0</v>
      </c>
      <c r="BA29" s="454">
        <f t="shared" si="39"/>
        <v>0</v>
      </c>
      <c r="BB29" s="454">
        <f t="shared" si="40"/>
        <v>0</v>
      </c>
      <c r="BC29" s="454">
        <f t="shared" si="41"/>
        <v>0</v>
      </c>
      <c r="BD29" s="454">
        <f t="shared" si="42"/>
        <v>0</v>
      </c>
      <c r="BE29" s="454">
        <f t="shared" si="12"/>
        <v>0</v>
      </c>
      <c r="BF29" s="454">
        <f t="shared" si="13"/>
        <v>0</v>
      </c>
      <c r="BG29" s="454">
        <f t="shared" si="14"/>
        <v>0</v>
      </c>
      <c r="BH29" s="454">
        <f t="shared" si="15"/>
        <v>0</v>
      </c>
      <c r="BI29" s="454">
        <f t="shared" si="16"/>
        <v>0</v>
      </c>
      <c r="BJ29" s="454">
        <f t="shared" si="17"/>
        <v>0</v>
      </c>
      <c r="BK29" s="454">
        <f t="shared" si="18"/>
        <v>0</v>
      </c>
      <c r="BL29" s="454">
        <f t="shared" si="19"/>
        <v>0</v>
      </c>
      <c r="BM29" s="454">
        <f t="shared" si="20"/>
        <v>0</v>
      </c>
      <c r="BN29" s="454">
        <f t="shared" si="21"/>
        <v>0</v>
      </c>
      <c r="BO29" s="454">
        <f t="shared" si="43"/>
        <v>0</v>
      </c>
      <c r="BP29" s="454">
        <f t="shared" si="44"/>
        <v>0</v>
      </c>
      <c r="BQ29" s="454">
        <f t="shared" si="45"/>
        <v>0</v>
      </c>
      <c r="BR29" s="454">
        <f t="shared" si="46"/>
        <v>0</v>
      </c>
      <c r="BS29" s="454">
        <f t="shared" si="47"/>
        <v>0</v>
      </c>
      <c r="BT29" s="455"/>
    </row>
    <row r="30" s="432" customFormat="1" ht="24.9" customHeight="1" spans="1:72">
      <c r="A30" s="436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437"/>
      <c r="H30" s="439"/>
      <c r="I30" s="443"/>
      <c r="J30" s="443"/>
      <c r="K30" s="443"/>
      <c r="L30" s="443"/>
      <c r="M30" s="443"/>
      <c r="N30" s="188"/>
      <c r="O30" s="195"/>
      <c r="P30" s="196"/>
      <c r="Q30" s="209">
        <f t="shared" si="24"/>
        <v>0</v>
      </c>
      <c r="R30" s="56">
        <f t="shared" si="25"/>
        <v>0</v>
      </c>
      <c r="S30" s="66">
        <f t="shared" si="26"/>
        <v>0</v>
      </c>
      <c r="T30" s="446"/>
      <c r="U30" s="447"/>
      <c r="V30" s="443"/>
      <c r="W30" s="443"/>
      <c r="X30" s="443"/>
      <c r="Y30" s="188"/>
      <c r="Z30" s="183"/>
      <c r="AA30" s="188"/>
      <c r="AB30" s="188"/>
      <c r="AC30" s="194"/>
      <c r="AD30" s="209">
        <f t="shared" si="27"/>
        <v>0</v>
      </c>
      <c r="AE30" s="56">
        <f t="shared" si="28"/>
        <v>0</v>
      </c>
      <c r="AF30" s="66">
        <f t="shared" si="29"/>
        <v>0</v>
      </c>
      <c r="AG30" s="450"/>
      <c r="AH30" s="229">
        <f t="shared" si="30"/>
        <v>0</v>
      </c>
      <c r="AI30" s="56">
        <f t="shared" si="31"/>
        <v>0</v>
      </c>
      <c r="AJ30" s="66">
        <f t="shared" si="32"/>
        <v>0</v>
      </c>
      <c r="AK30" s="417">
        <f t="shared" si="33"/>
        <v>0</v>
      </c>
      <c r="AL30" s="234">
        <f t="shared" si="34"/>
        <v>0</v>
      </c>
      <c r="AM30" s="243">
        <f t="shared" si="35"/>
        <v>0</v>
      </c>
      <c r="AO30" s="452"/>
      <c r="AP30" s="452">
        <f t="shared" si="8"/>
        <v>0</v>
      </c>
      <c r="AQ30" s="452">
        <f t="shared" si="9"/>
        <v>0</v>
      </c>
      <c r="AR30" s="452"/>
      <c r="AS30" s="452"/>
      <c r="AT30" s="453">
        <f t="shared" si="36"/>
        <v>0</v>
      </c>
      <c r="AU30" s="452">
        <f t="shared" si="10"/>
        <v>0</v>
      </c>
      <c r="AV30" s="452"/>
      <c r="AW30" s="452">
        <f t="shared" si="37"/>
        <v>0</v>
      </c>
      <c r="AX30" s="452">
        <f t="shared" si="11"/>
        <v>0</v>
      </c>
      <c r="AY30" s="452"/>
      <c r="AZ30" s="454">
        <f t="shared" si="38"/>
        <v>0</v>
      </c>
      <c r="BA30" s="454">
        <f t="shared" si="39"/>
        <v>0</v>
      </c>
      <c r="BB30" s="454">
        <f t="shared" si="40"/>
        <v>0</v>
      </c>
      <c r="BC30" s="454">
        <f t="shared" si="41"/>
        <v>0</v>
      </c>
      <c r="BD30" s="454">
        <f t="shared" si="42"/>
        <v>0</v>
      </c>
      <c r="BE30" s="454">
        <f t="shared" si="12"/>
        <v>0</v>
      </c>
      <c r="BF30" s="454">
        <f t="shared" si="13"/>
        <v>0</v>
      </c>
      <c r="BG30" s="454">
        <f t="shared" si="14"/>
        <v>0</v>
      </c>
      <c r="BH30" s="454">
        <f t="shared" si="15"/>
        <v>0</v>
      </c>
      <c r="BI30" s="454">
        <f t="shared" si="16"/>
        <v>0</v>
      </c>
      <c r="BJ30" s="454">
        <f t="shared" si="17"/>
        <v>0</v>
      </c>
      <c r="BK30" s="454">
        <f t="shared" si="18"/>
        <v>0</v>
      </c>
      <c r="BL30" s="454">
        <f t="shared" si="19"/>
        <v>0</v>
      </c>
      <c r="BM30" s="454">
        <f t="shared" si="20"/>
        <v>0</v>
      </c>
      <c r="BN30" s="454">
        <f t="shared" si="21"/>
        <v>0</v>
      </c>
      <c r="BO30" s="454">
        <f t="shared" si="43"/>
        <v>0</v>
      </c>
      <c r="BP30" s="454">
        <f t="shared" si="44"/>
        <v>0</v>
      </c>
      <c r="BQ30" s="454">
        <f t="shared" si="45"/>
        <v>0</v>
      </c>
      <c r="BR30" s="454">
        <f t="shared" si="46"/>
        <v>0</v>
      </c>
      <c r="BS30" s="454">
        <f t="shared" si="47"/>
        <v>0</v>
      </c>
      <c r="BT30" s="455"/>
    </row>
    <row r="31" s="432" customFormat="1" ht="24.9" customHeight="1" spans="1:72">
      <c r="A31" s="436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437"/>
      <c r="H31" s="439"/>
      <c r="I31" s="443"/>
      <c r="J31" s="443"/>
      <c r="K31" s="443"/>
      <c r="L31" s="443"/>
      <c r="M31" s="443"/>
      <c r="N31" s="188"/>
      <c r="O31" s="195"/>
      <c r="P31" s="196"/>
      <c r="Q31" s="209">
        <f t="shared" si="24"/>
        <v>0</v>
      </c>
      <c r="R31" s="56">
        <f t="shared" si="25"/>
        <v>0</v>
      </c>
      <c r="S31" s="66">
        <f t="shared" si="26"/>
        <v>0</v>
      </c>
      <c r="T31" s="446"/>
      <c r="U31" s="447"/>
      <c r="V31" s="443"/>
      <c r="W31" s="443"/>
      <c r="X31" s="443"/>
      <c r="Y31" s="188"/>
      <c r="Z31" s="183"/>
      <c r="AA31" s="188"/>
      <c r="AB31" s="188"/>
      <c r="AC31" s="194"/>
      <c r="AD31" s="209">
        <f t="shared" si="27"/>
        <v>0</v>
      </c>
      <c r="AE31" s="56">
        <f t="shared" si="28"/>
        <v>0</v>
      </c>
      <c r="AF31" s="66">
        <f t="shared" si="29"/>
        <v>0</v>
      </c>
      <c r="AG31" s="451"/>
      <c r="AH31" s="229">
        <f t="shared" si="30"/>
        <v>0</v>
      </c>
      <c r="AI31" s="56">
        <f t="shared" si="31"/>
        <v>0</v>
      </c>
      <c r="AJ31" s="66">
        <f t="shared" si="32"/>
        <v>0</v>
      </c>
      <c r="AK31" s="417">
        <f t="shared" si="33"/>
        <v>0</v>
      </c>
      <c r="AL31" s="234">
        <f t="shared" si="34"/>
        <v>0</v>
      </c>
      <c r="AM31" s="243">
        <f t="shared" si="35"/>
        <v>0</v>
      </c>
      <c r="AO31" s="452"/>
      <c r="AP31" s="452">
        <f t="shared" si="8"/>
        <v>0</v>
      </c>
      <c r="AQ31" s="452">
        <f t="shared" si="9"/>
        <v>0</v>
      </c>
      <c r="AR31" s="452"/>
      <c r="AS31" s="452"/>
      <c r="AT31" s="453">
        <f t="shared" si="36"/>
        <v>0</v>
      </c>
      <c r="AU31" s="452">
        <f t="shared" si="10"/>
        <v>0</v>
      </c>
      <c r="AV31" s="452"/>
      <c r="AW31" s="452">
        <f t="shared" si="37"/>
        <v>0</v>
      </c>
      <c r="AX31" s="452">
        <f t="shared" si="11"/>
        <v>0</v>
      </c>
      <c r="AY31" s="452"/>
      <c r="AZ31" s="454">
        <f t="shared" si="38"/>
        <v>0</v>
      </c>
      <c r="BA31" s="454">
        <f t="shared" si="39"/>
        <v>0</v>
      </c>
      <c r="BB31" s="454">
        <f t="shared" si="40"/>
        <v>0</v>
      </c>
      <c r="BC31" s="454">
        <f t="shared" si="41"/>
        <v>0</v>
      </c>
      <c r="BD31" s="454">
        <f t="shared" si="42"/>
        <v>0</v>
      </c>
      <c r="BE31" s="454">
        <f t="shared" si="12"/>
        <v>0</v>
      </c>
      <c r="BF31" s="454">
        <f t="shared" si="13"/>
        <v>0</v>
      </c>
      <c r="BG31" s="454">
        <f t="shared" si="14"/>
        <v>0</v>
      </c>
      <c r="BH31" s="454">
        <f t="shared" si="15"/>
        <v>0</v>
      </c>
      <c r="BI31" s="454">
        <f t="shared" si="16"/>
        <v>0</v>
      </c>
      <c r="BJ31" s="454">
        <f t="shared" si="17"/>
        <v>0</v>
      </c>
      <c r="BK31" s="454">
        <f t="shared" si="18"/>
        <v>0</v>
      </c>
      <c r="BL31" s="454">
        <f t="shared" si="19"/>
        <v>0</v>
      </c>
      <c r="BM31" s="454">
        <f t="shared" si="20"/>
        <v>0</v>
      </c>
      <c r="BN31" s="454">
        <f t="shared" si="21"/>
        <v>0</v>
      </c>
      <c r="BO31" s="454">
        <f t="shared" si="43"/>
        <v>0</v>
      </c>
      <c r="BP31" s="454">
        <f t="shared" si="44"/>
        <v>0</v>
      </c>
      <c r="BQ31" s="454">
        <f t="shared" si="45"/>
        <v>0</v>
      </c>
      <c r="BR31" s="454">
        <f t="shared" si="46"/>
        <v>0</v>
      </c>
      <c r="BS31" s="454">
        <f t="shared" si="47"/>
        <v>0</v>
      </c>
      <c r="BT31" s="455"/>
    </row>
    <row r="32" s="432" customFormat="1" ht="24.9" customHeight="1" spans="1:72">
      <c r="A32" s="436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437"/>
      <c r="H32" s="439"/>
      <c r="I32" s="443"/>
      <c r="J32" s="443"/>
      <c r="K32" s="443"/>
      <c r="L32" s="443"/>
      <c r="M32" s="443"/>
      <c r="N32" s="188"/>
      <c r="O32" s="195"/>
      <c r="P32" s="196"/>
      <c r="Q32" s="209">
        <f t="shared" si="24"/>
        <v>0</v>
      </c>
      <c r="R32" s="56">
        <f t="shared" si="25"/>
        <v>0</v>
      </c>
      <c r="S32" s="66">
        <f t="shared" si="26"/>
        <v>0</v>
      </c>
      <c r="T32" s="446"/>
      <c r="U32" s="447"/>
      <c r="V32" s="443"/>
      <c r="W32" s="443"/>
      <c r="X32" s="443"/>
      <c r="Y32" s="188"/>
      <c r="Z32" s="183"/>
      <c r="AA32" s="188"/>
      <c r="AB32" s="188"/>
      <c r="AC32" s="194"/>
      <c r="AD32" s="209">
        <f t="shared" si="27"/>
        <v>0</v>
      </c>
      <c r="AE32" s="56">
        <f t="shared" si="28"/>
        <v>0</v>
      </c>
      <c r="AF32" s="66">
        <f t="shared" si="29"/>
        <v>0</v>
      </c>
      <c r="AG32" s="451"/>
      <c r="AH32" s="229">
        <f t="shared" si="30"/>
        <v>0</v>
      </c>
      <c r="AI32" s="56">
        <f t="shared" si="31"/>
        <v>0</v>
      </c>
      <c r="AJ32" s="66">
        <f t="shared" si="32"/>
        <v>0</v>
      </c>
      <c r="AK32" s="417">
        <f t="shared" si="33"/>
        <v>0</v>
      </c>
      <c r="AL32" s="234">
        <f t="shared" si="34"/>
        <v>0</v>
      </c>
      <c r="AM32" s="243">
        <f t="shared" si="35"/>
        <v>0</v>
      </c>
      <c r="AO32" s="452"/>
      <c r="AP32" s="452">
        <f t="shared" si="8"/>
        <v>0</v>
      </c>
      <c r="AQ32" s="452">
        <f t="shared" si="9"/>
        <v>0</v>
      </c>
      <c r="AR32" s="452"/>
      <c r="AS32" s="452"/>
      <c r="AT32" s="453">
        <f t="shared" si="36"/>
        <v>0</v>
      </c>
      <c r="AU32" s="452">
        <f t="shared" si="10"/>
        <v>0</v>
      </c>
      <c r="AV32" s="452"/>
      <c r="AW32" s="452">
        <f t="shared" si="37"/>
        <v>0</v>
      </c>
      <c r="AX32" s="452">
        <f t="shared" si="11"/>
        <v>0</v>
      </c>
      <c r="AY32" s="452"/>
      <c r="AZ32" s="454">
        <f t="shared" si="38"/>
        <v>0</v>
      </c>
      <c r="BA32" s="454">
        <f t="shared" si="39"/>
        <v>0</v>
      </c>
      <c r="BB32" s="454">
        <f t="shared" si="40"/>
        <v>0</v>
      </c>
      <c r="BC32" s="454">
        <f t="shared" si="41"/>
        <v>0</v>
      </c>
      <c r="BD32" s="454">
        <f t="shared" si="42"/>
        <v>0</v>
      </c>
      <c r="BE32" s="454">
        <f t="shared" si="12"/>
        <v>0</v>
      </c>
      <c r="BF32" s="454">
        <f t="shared" si="13"/>
        <v>0</v>
      </c>
      <c r="BG32" s="454">
        <f t="shared" si="14"/>
        <v>0</v>
      </c>
      <c r="BH32" s="454">
        <f t="shared" si="15"/>
        <v>0</v>
      </c>
      <c r="BI32" s="454">
        <f t="shared" si="16"/>
        <v>0</v>
      </c>
      <c r="BJ32" s="454">
        <f t="shared" si="17"/>
        <v>0</v>
      </c>
      <c r="BK32" s="454">
        <f t="shared" si="18"/>
        <v>0</v>
      </c>
      <c r="BL32" s="454">
        <f t="shared" si="19"/>
        <v>0</v>
      </c>
      <c r="BM32" s="454">
        <f t="shared" si="20"/>
        <v>0</v>
      </c>
      <c r="BN32" s="454">
        <f t="shared" si="21"/>
        <v>0</v>
      </c>
      <c r="BO32" s="454">
        <f t="shared" si="43"/>
        <v>0</v>
      </c>
      <c r="BP32" s="454">
        <f t="shared" si="44"/>
        <v>0</v>
      </c>
      <c r="BQ32" s="454">
        <f t="shared" si="45"/>
        <v>0</v>
      </c>
      <c r="BR32" s="454">
        <f t="shared" si="46"/>
        <v>0</v>
      </c>
      <c r="BS32" s="454">
        <f t="shared" si="47"/>
        <v>0</v>
      </c>
      <c r="BT32" s="455"/>
    </row>
    <row r="33" s="432" customFormat="1" ht="24.9" customHeight="1" spans="1:72">
      <c r="A33" s="436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437"/>
      <c r="H33" s="439"/>
      <c r="I33" s="443"/>
      <c r="J33" s="443"/>
      <c r="K33" s="443"/>
      <c r="L33" s="443"/>
      <c r="M33" s="443"/>
      <c r="N33" s="188"/>
      <c r="O33" s="195"/>
      <c r="P33" s="196"/>
      <c r="Q33" s="209">
        <f t="shared" si="24"/>
        <v>0</v>
      </c>
      <c r="R33" s="56">
        <f t="shared" si="25"/>
        <v>0</v>
      </c>
      <c r="S33" s="66">
        <f t="shared" si="26"/>
        <v>0</v>
      </c>
      <c r="T33" s="446"/>
      <c r="U33" s="447"/>
      <c r="V33" s="443"/>
      <c r="W33" s="443"/>
      <c r="X33" s="443"/>
      <c r="Y33" s="188"/>
      <c r="Z33" s="183"/>
      <c r="AA33" s="188"/>
      <c r="AB33" s="188"/>
      <c r="AC33" s="194"/>
      <c r="AD33" s="209">
        <f t="shared" si="27"/>
        <v>0</v>
      </c>
      <c r="AE33" s="56">
        <f t="shared" si="28"/>
        <v>0</v>
      </c>
      <c r="AF33" s="66">
        <f t="shared" si="29"/>
        <v>0</v>
      </c>
      <c r="AG33" s="451"/>
      <c r="AH33" s="229">
        <f t="shared" si="30"/>
        <v>0</v>
      </c>
      <c r="AI33" s="56">
        <f t="shared" si="31"/>
        <v>0</v>
      </c>
      <c r="AJ33" s="66">
        <f t="shared" si="32"/>
        <v>0</v>
      </c>
      <c r="AK33" s="417">
        <f t="shared" si="33"/>
        <v>0</v>
      </c>
      <c r="AL33" s="234">
        <f t="shared" si="34"/>
        <v>0</v>
      </c>
      <c r="AM33" s="243">
        <f t="shared" si="35"/>
        <v>0</v>
      </c>
      <c r="AO33" s="452"/>
      <c r="AP33" s="452">
        <f t="shared" si="8"/>
        <v>0</v>
      </c>
      <c r="AQ33" s="452">
        <f t="shared" si="9"/>
        <v>0</v>
      </c>
      <c r="AR33" s="452"/>
      <c r="AS33" s="452"/>
      <c r="AT33" s="453">
        <f t="shared" si="36"/>
        <v>0</v>
      </c>
      <c r="AU33" s="452">
        <f t="shared" si="10"/>
        <v>0</v>
      </c>
      <c r="AV33" s="452"/>
      <c r="AW33" s="452">
        <f t="shared" si="37"/>
        <v>0</v>
      </c>
      <c r="AX33" s="452">
        <f t="shared" si="11"/>
        <v>0</v>
      </c>
      <c r="AY33" s="452"/>
      <c r="AZ33" s="454">
        <f t="shared" si="38"/>
        <v>0</v>
      </c>
      <c r="BA33" s="454">
        <f t="shared" si="39"/>
        <v>0</v>
      </c>
      <c r="BB33" s="454">
        <f t="shared" si="40"/>
        <v>0</v>
      </c>
      <c r="BC33" s="454">
        <f t="shared" si="41"/>
        <v>0</v>
      </c>
      <c r="BD33" s="454">
        <f t="shared" si="42"/>
        <v>0</v>
      </c>
      <c r="BE33" s="454">
        <f t="shared" si="12"/>
        <v>0</v>
      </c>
      <c r="BF33" s="454">
        <f t="shared" si="13"/>
        <v>0</v>
      </c>
      <c r="BG33" s="454">
        <f t="shared" si="14"/>
        <v>0</v>
      </c>
      <c r="BH33" s="454">
        <f t="shared" si="15"/>
        <v>0</v>
      </c>
      <c r="BI33" s="454">
        <f t="shared" si="16"/>
        <v>0</v>
      </c>
      <c r="BJ33" s="454">
        <f t="shared" si="17"/>
        <v>0</v>
      </c>
      <c r="BK33" s="454">
        <f t="shared" si="18"/>
        <v>0</v>
      </c>
      <c r="BL33" s="454">
        <f t="shared" si="19"/>
        <v>0</v>
      </c>
      <c r="BM33" s="454">
        <f t="shared" si="20"/>
        <v>0</v>
      </c>
      <c r="BN33" s="454">
        <f t="shared" si="21"/>
        <v>0</v>
      </c>
      <c r="BO33" s="454">
        <f t="shared" si="43"/>
        <v>0</v>
      </c>
      <c r="BP33" s="454">
        <f t="shared" si="44"/>
        <v>0</v>
      </c>
      <c r="BQ33" s="454">
        <f t="shared" si="45"/>
        <v>0</v>
      </c>
      <c r="BR33" s="454">
        <f t="shared" si="46"/>
        <v>0</v>
      </c>
      <c r="BS33" s="454">
        <f t="shared" si="47"/>
        <v>0</v>
      </c>
      <c r="BT33" s="455"/>
    </row>
    <row r="34" s="432" customFormat="1" ht="24.9" customHeight="1" spans="1:72">
      <c r="A34" s="436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437"/>
      <c r="H34" s="439"/>
      <c r="I34" s="443"/>
      <c r="J34" s="443"/>
      <c r="K34" s="443"/>
      <c r="L34" s="443"/>
      <c r="M34" s="443"/>
      <c r="N34" s="188"/>
      <c r="O34" s="195"/>
      <c r="P34" s="196"/>
      <c r="Q34" s="209">
        <f t="shared" si="24"/>
        <v>0</v>
      </c>
      <c r="R34" s="56">
        <f t="shared" si="25"/>
        <v>0</v>
      </c>
      <c r="S34" s="66">
        <f t="shared" si="26"/>
        <v>0</v>
      </c>
      <c r="T34" s="446"/>
      <c r="U34" s="447"/>
      <c r="V34" s="443"/>
      <c r="W34" s="443"/>
      <c r="X34" s="443"/>
      <c r="Y34" s="188"/>
      <c r="Z34" s="183"/>
      <c r="AA34" s="188"/>
      <c r="AB34" s="188"/>
      <c r="AC34" s="194"/>
      <c r="AD34" s="209">
        <f t="shared" si="27"/>
        <v>0</v>
      </c>
      <c r="AE34" s="56">
        <f t="shared" si="28"/>
        <v>0</v>
      </c>
      <c r="AF34" s="66">
        <f t="shared" si="29"/>
        <v>0</v>
      </c>
      <c r="AG34" s="451"/>
      <c r="AH34" s="229">
        <f t="shared" si="30"/>
        <v>0</v>
      </c>
      <c r="AI34" s="56">
        <f t="shared" si="31"/>
        <v>0</v>
      </c>
      <c r="AJ34" s="66">
        <f t="shared" si="32"/>
        <v>0</v>
      </c>
      <c r="AK34" s="417">
        <f t="shared" si="33"/>
        <v>0</v>
      </c>
      <c r="AL34" s="234">
        <f t="shared" si="34"/>
        <v>0</v>
      </c>
      <c r="AM34" s="243">
        <f t="shared" si="35"/>
        <v>0</v>
      </c>
      <c r="AO34" s="452"/>
      <c r="AP34" s="452">
        <f t="shared" si="8"/>
        <v>0</v>
      </c>
      <c r="AQ34" s="452">
        <f t="shared" si="9"/>
        <v>0</v>
      </c>
      <c r="AR34" s="452"/>
      <c r="AS34" s="452"/>
      <c r="AT34" s="453">
        <f t="shared" si="36"/>
        <v>0</v>
      </c>
      <c r="AU34" s="452">
        <f t="shared" si="10"/>
        <v>0</v>
      </c>
      <c r="AV34" s="452"/>
      <c r="AW34" s="452">
        <f t="shared" si="37"/>
        <v>0</v>
      </c>
      <c r="AX34" s="452">
        <f t="shared" si="11"/>
        <v>0</v>
      </c>
      <c r="AY34" s="452"/>
      <c r="AZ34" s="454">
        <f t="shared" si="38"/>
        <v>0</v>
      </c>
      <c r="BA34" s="454">
        <f t="shared" si="39"/>
        <v>0</v>
      </c>
      <c r="BB34" s="454">
        <f t="shared" si="40"/>
        <v>0</v>
      </c>
      <c r="BC34" s="454">
        <f t="shared" si="41"/>
        <v>0</v>
      </c>
      <c r="BD34" s="454">
        <f t="shared" si="42"/>
        <v>0</v>
      </c>
      <c r="BE34" s="454">
        <f t="shared" si="12"/>
        <v>0</v>
      </c>
      <c r="BF34" s="454">
        <f t="shared" si="13"/>
        <v>0</v>
      </c>
      <c r="BG34" s="454">
        <f t="shared" si="14"/>
        <v>0</v>
      </c>
      <c r="BH34" s="454">
        <f t="shared" si="15"/>
        <v>0</v>
      </c>
      <c r="BI34" s="454">
        <f t="shared" si="16"/>
        <v>0</v>
      </c>
      <c r="BJ34" s="454">
        <f t="shared" si="17"/>
        <v>0</v>
      </c>
      <c r="BK34" s="454">
        <f t="shared" si="18"/>
        <v>0</v>
      </c>
      <c r="BL34" s="454">
        <f t="shared" si="19"/>
        <v>0</v>
      </c>
      <c r="BM34" s="454">
        <f t="shared" si="20"/>
        <v>0</v>
      </c>
      <c r="BN34" s="454">
        <f t="shared" si="21"/>
        <v>0</v>
      </c>
      <c r="BO34" s="454">
        <f t="shared" si="43"/>
        <v>0</v>
      </c>
      <c r="BP34" s="454">
        <f t="shared" si="44"/>
        <v>0</v>
      </c>
      <c r="BQ34" s="454">
        <f t="shared" si="45"/>
        <v>0</v>
      </c>
      <c r="BR34" s="454">
        <f t="shared" si="46"/>
        <v>0</v>
      </c>
      <c r="BS34" s="454">
        <f t="shared" si="47"/>
        <v>0</v>
      </c>
      <c r="BT34" s="455"/>
    </row>
    <row r="35" s="432" customFormat="1" ht="24.9" customHeight="1" spans="1:72">
      <c r="A35" s="436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437"/>
      <c r="H35" s="439"/>
      <c r="I35" s="443"/>
      <c r="J35" s="443"/>
      <c r="K35" s="443"/>
      <c r="L35" s="443"/>
      <c r="M35" s="443"/>
      <c r="N35" s="188"/>
      <c r="O35" s="195"/>
      <c r="P35" s="196"/>
      <c r="Q35" s="209">
        <f t="shared" si="24"/>
        <v>0</v>
      </c>
      <c r="R35" s="56">
        <f t="shared" si="25"/>
        <v>0</v>
      </c>
      <c r="S35" s="66">
        <f t="shared" si="26"/>
        <v>0</v>
      </c>
      <c r="T35" s="446"/>
      <c r="U35" s="447"/>
      <c r="V35" s="443"/>
      <c r="W35" s="443"/>
      <c r="X35" s="443"/>
      <c r="Y35" s="188"/>
      <c r="Z35" s="183"/>
      <c r="AA35" s="188"/>
      <c r="AB35" s="188"/>
      <c r="AC35" s="194"/>
      <c r="AD35" s="209">
        <f t="shared" si="27"/>
        <v>0</v>
      </c>
      <c r="AE35" s="56">
        <f t="shared" si="28"/>
        <v>0</v>
      </c>
      <c r="AF35" s="66">
        <f t="shared" si="29"/>
        <v>0</v>
      </c>
      <c r="AG35" s="451"/>
      <c r="AH35" s="229">
        <f t="shared" si="30"/>
        <v>0</v>
      </c>
      <c r="AI35" s="56">
        <f t="shared" si="31"/>
        <v>0</v>
      </c>
      <c r="AJ35" s="66">
        <f t="shared" si="32"/>
        <v>0</v>
      </c>
      <c r="AK35" s="417">
        <f t="shared" si="33"/>
        <v>0</v>
      </c>
      <c r="AL35" s="234">
        <f t="shared" si="34"/>
        <v>0</v>
      </c>
      <c r="AM35" s="243">
        <f t="shared" si="35"/>
        <v>0</v>
      </c>
      <c r="AO35" s="452"/>
      <c r="AP35" s="452">
        <f t="shared" si="8"/>
        <v>0</v>
      </c>
      <c r="AQ35" s="452">
        <f t="shared" si="9"/>
        <v>0</v>
      </c>
      <c r="AR35" s="452"/>
      <c r="AS35" s="452"/>
      <c r="AT35" s="453">
        <f t="shared" si="36"/>
        <v>0</v>
      </c>
      <c r="AU35" s="452">
        <f t="shared" si="10"/>
        <v>0</v>
      </c>
      <c r="AV35" s="452"/>
      <c r="AW35" s="452">
        <f t="shared" si="37"/>
        <v>0</v>
      </c>
      <c r="AX35" s="452">
        <f t="shared" si="11"/>
        <v>0</v>
      </c>
      <c r="AY35" s="452"/>
      <c r="AZ35" s="454">
        <f t="shared" si="38"/>
        <v>0</v>
      </c>
      <c r="BA35" s="454">
        <f t="shared" si="39"/>
        <v>0</v>
      </c>
      <c r="BB35" s="454">
        <f t="shared" si="40"/>
        <v>0</v>
      </c>
      <c r="BC35" s="454">
        <f t="shared" si="41"/>
        <v>0</v>
      </c>
      <c r="BD35" s="454">
        <f t="shared" si="42"/>
        <v>0</v>
      </c>
      <c r="BE35" s="454">
        <f t="shared" si="12"/>
        <v>0</v>
      </c>
      <c r="BF35" s="454">
        <f t="shared" si="13"/>
        <v>0</v>
      </c>
      <c r="BG35" s="454">
        <f t="shared" si="14"/>
        <v>0</v>
      </c>
      <c r="BH35" s="454">
        <f t="shared" si="15"/>
        <v>0</v>
      </c>
      <c r="BI35" s="454">
        <f t="shared" si="16"/>
        <v>0</v>
      </c>
      <c r="BJ35" s="454">
        <f t="shared" si="17"/>
        <v>0</v>
      </c>
      <c r="BK35" s="454">
        <f t="shared" si="18"/>
        <v>0</v>
      </c>
      <c r="BL35" s="454">
        <f t="shared" si="19"/>
        <v>0</v>
      </c>
      <c r="BM35" s="454">
        <f t="shared" si="20"/>
        <v>0</v>
      </c>
      <c r="BN35" s="454">
        <f t="shared" si="21"/>
        <v>0</v>
      </c>
      <c r="BO35" s="454">
        <f t="shared" si="43"/>
        <v>0</v>
      </c>
      <c r="BP35" s="454">
        <f t="shared" si="44"/>
        <v>0</v>
      </c>
      <c r="BQ35" s="454">
        <f t="shared" si="45"/>
        <v>0</v>
      </c>
      <c r="BR35" s="454">
        <f t="shared" si="46"/>
        <v>0</v>
      </c>
      <c r="BS35" s="454">
        <f t="shared" si="47"/>
        <v>0</v>
      </c>
      <c r="BT35" s="455"/>
    </row>
    <row r="36" s="432" customFormat="1" ht="24.9" customHeight="1" spans="1:72">
      <c r="A36" s="436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437"/>
      <c r="H36" s="439"/>
      <c r="I36" s="443"/>
      <c r="J36" s="443"/>
      <c r="K36" s="443"/>
      <c r="L36" s="443"/>
      <c r="M36" s="443"/>
      <c r="N36" s="188"/>
      <c r="O36" s="195"/>
      <c r="P36" s="196"/>
      <c r="Q36" s="209">
        <f t="shared" si="24"/>
        <v>0</v>
      </c>
      <c r="R36" s="56">
        <f t="shared" si="25"/>
        <v>0</v>
      </c>
      <c r="S36" s="66">
        <f t="shared" si="26"/>
        <v>0</v>
      </c>
      <c r="T36" s="446"/>
      <c r="U36" s="447"/>
      <c r="V36" s="443"/>
      <c r="W36" s="443"/>
      <c r="X36" s="443"/>
      <c r="Y36" s="188"/>
      <c r="Z36" s="183"/>
      <c r="AA36" s="188"/>
      <c r="AB36" s="188"/>
      <c r="AC36" s="194"/>
      <c r="AD36" s="209">
        <f t="shared" si="27"/>
        <v>0</v>
      </c>
      <c r="AE36" s="56">
        <f t="shared" si="28"/>
        <v>0</v>
      </c>
      <c r="AF36" s="66">
        <f t="shared" si="29"/>
        <v>0</v>
      </c>
      <c r="AG36" s="451"/>
      <c r="AH36" s="229">
        <f t="shared" si="30"/>
        <v>0</v>
      </c>
      <c r="AI36" s="56">
        <f t="shared" si="31"/>
        <v>0</v>
      </c>
      <c r="AJ36" s="66">
        <f t="shared" si="32"/>
        <v>0</v>
      </c>
      <c r="AK36" s="417">
        <f t="shared" si="33"/>
        <v>0</v>
      </c>
      <c r="AL36" s="234">
        <f t="shared" si="34"/>
        <v>0</v>
      </c>
      <c r="AM36" s="243">
        <f t="shared" si="35"/>
        <v>0</v>
      </c>
      <c r="AO36" s="452"/>
      <c r="AP36" s="452">
        <f t="shared" si="8"/>
        <v>0</v>
      </c>
      <c r="AQ36" s="452">
        <f t="shared" si="9"/>
        <v>0</v>
      </c>
      <c r="AR36" s="452"/>
      <c r="AS36" s="452"/>
      <c r="AT36" s="453">
        <f t="shared" si="36"/>
        <v>0</v>
      </c>
      <c r="AU36" s="452">
        <f t="shared" si="10"/>
        <v>0</v>
      </c>
      <c r="AV36" s="452"/>
      <c r="AW36" s="452">
        <f t="shared" si="37"/>
        <v>0</v>
      </c>
      <c r="AX36" s="452">
        <f t="shared" si="11"/>
        <v>0</v>
      </c>
      <c r="AY36" s="452"/>
      <c r="AZ36" s="454">
        <f t="shared" si="38"/>
        <v>0</v>
      </c>
      <c r="BA36" s="454">
        <f t="shared" si="39"/>
        <v>0</v>
      </c>
      <c r="BB36" s="454">
        <f t="shared" si="40"/>
        <v>0</v>
      </c>
      <c r="BC36" s="454">
        <f t="shared" si="41"/>
        <v>0</v>
      </c>
      <c r="BD36" s="454">
        <f t="shared" si="42"/>
        <v>0</v>
      </c>
      <c r="BE36" s="454">
        <f t="shared" si="12"/>
        <v>0</v>
      </c>
      <c r="BF36" s="454">
        <f t="shared" si="13"/>
        <v>0</v>
      </c>
      <c r="BG36" s="454">
        <f t="shared" si="14"/>
        <v>0</v>
      </c>
      <c r="BH36" s="454">
        <f t="shared" si="15"/>
        <v>0</v>
      </c>
      <c r="BI36" s="454">
        <f t="shared" si="16"/>
        <v>0</v>
      </c>
      <c r="BJ36" s="454">
        <f t="shared" si="17"/>
        <v>0</v>
      </c>
      <c r="BK36" s="454">
        <f t="shared" si="18"/>
        <v>0</v>
      </c>
      <c r="BL36" s="454">
        <f t="shared" si="19"/>
        <v>0</v>
      </c>
      <c r="BM36" s="454">
        <f t="shared" si="20"/>
        <v>0</v>
      </c>
      <c r="BN36" s="454">
        <f t="shared" si="21"/>
        <v>0</v>
      </c>
      <c r="BO36" s="454">
        <f t="shared" si="43"/>
        <v>0</v>
      </c>
      <c r="BP36" s="454">
        <f t="shared" si="44"/>
        <v>0</v>
      </c>
      <c r="BQ36" s="454">
        <f t="shared" si="45"/>
        <v>0</v>
      </c>
      <c r="BR36" s="454">
        <f t="shared" si="46"/>
        <v>0</v>
      </c>
      <c r="BS36" s="454">
        <f t="shared" si="47"/>
        <v>0</v>
      </c>
      <c r="BT36" s="455"/>
    </row>
    <row r="37" s="432" customFormat="1" ht="24.9" customHeight="1" spans="1:72">
      <c r="A37" s="436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437"/>
      <c r="H37" s="439"/>
      <c r="I37" s="443"/>
      <c r="J37" s="443"/>
      <c r="K37" s="443"/>
      <c r="L37" s="443"/>
      <c r="M37" s="443"/>
      <c r="N37" s="188"/>
      <c r="O37" s="195"/>
      <c r="P37" s="196"/>
      <c r="Q37" s="209">
        <f t="shared" si="24"/>
        <v>0</v>
      </c>
      <c r="R37" s="56">
        <f t="shared" si="25"/>
        <v>0</v>
      </c>
      <c r="S37" s="66">
        <f t="shared" si="26"/>
        <v>0</v>
      </c>
      <c r="T37" s="446"/>
      <c r="U37" s="447"/>
      <c r="V37" s="443"/>
      <c r="W37" s="443"/>
      <c r="X37" s="443"/>
      <c r="Y37" s="188"/>
      <c r="Z37" s="183"/>
      <c r="AA37" s="188"/>
      <c r="AB37" s="188"/>
      <c r="AC37" s="194"/>
      <c r="AD37" s="209">
        <f t="shared" si="27"/>
        <v>0</v>
      </c>
      <c r="AE37" s="56">
        <f t="shared" si="28"/>
        <v>0</v>
      </c>
      <c r="AF37" s="66">
        <f t="shared" si="29"/>
        <v>0</v>
      </c>
      <c r="AG37" s="451"/>
      <c r="AH37" s="229">
        <f t="shared" si="30"/>
        <v>0</v>
      </c>
      <c r="AI37" s="56">
        <f t="shared" si="31"/>
        <v>0</v>
      </c>
      <c r="AJ37" s="66">
        <f t="shared" si="32"/>
        <v>0</v>
      </c>
      <c r="AK37" s="417">
        <f t="shared" si="33"/>
        <v>0</v>
      </c>
      <c r="AL37" s="234">
        <f t="shared" si="34"/>
        <v>0</v>
      </c>
      <c r="AM37" s="243">
        <f t="shared" si="35"/>
        <v>0</v>
      </c>
      <c r="AO37" s="452"/>
      <c r="AP37" s="452">
        <f t="shared" si="8"/>
        <v>0</v>
      </c>
      <c r="AQ37" s="452">
        <f t="shared" si="9"/>
        <v>0</v>
      </c>
      <c r="AR37" s="452"/>
      <c r="AS37" s="452"/>
      <c r="AT37" s="453">
        <f t="shared" si="36"/>
        <v>0</v>
      </c>
      <c r="AU37" s="452">
        <f t="shared" si="10"/>
        <v>0</v>
      </c>
      <c r="AV37" s="452"/>
      <c r="AW37" s="452">
        <f t="shared" si="37"/>
        <v>0</v>
      </c>
      <c r="AX37" s="452">
        <f t="shared" si="11"/>
        <v>0</v>
      </c>
      <c r="AY37" s="452"/>
      <c r="AZ37" s="454">
        <f t="shared" si="38"/>
        <v>0</v>
      </c>
      <c r="BA37" s="454">
        <f t="shared" si="39"/>
        <v>0</v>
      </c>
      <c r="BB37" s="454">
        <f t="shared" si="40"/>
        <v>0</v>
      </c>
      <c r="BC37" s="454">
        <f t="shared" si="41"/>
        <v>0</v>
      </c>
      <c r="BD37" s="454">
        <f t="shared" si="42"/>
        <v>0</v>
      </c>
      <c r="BE37" s="454">
        <f t="shared" si="12"/>
        <v>0</v>
      </c>
      <c r="BF37" s="454">
        <f t="shared" si="13"/>
        <v>0</v>
      </c>
      <c r="BG37" s="454">
        <f t="shared" si="14"/>
        <v>0</v>
      </c>
      <c r="BH37" s="454">
        <f t="shared" si="15"/>
        <v>0</v>
      </c>
      <c r="BI37" s="454">
        <f t="shared" si="16"/>
        <v>0</v>
      </c>
      <c r="BJ37" s="454">
        <f t="shared" si="17"/>
        <v>0</v>
      </c>
      <c r="BK37" s="454">
        <f t="shared" si="18"/>
        <v>0</v>
      </c>
      <c r="BL37" s="454">
        <f t="shared" si="19"/>
        <v>0</v>
      </c>
      <c r="BM37" s="454">
        <f t="shared" si="20"/>
        <v>0</v>
      </c>
      <c r="BN37" s="454">
        <f t="shared" si="21"/>
        <v>0</v>
      </c>
      <c r="BO37" s="454">
        <f t="shared" si="43"/>
        <v>0</v>
      </c>
      <c r="BP37" s="454">
        <f t="shared" si="44"/>
        <v>0</v>
      </c>
      <c r="BQ37" s="454">
        <f t="shared" si="45"/>
        <v>0</v>
      </c>
      <c r="BR37" s="454">
        <f t="shared" si="46"/>
        <v>0</v>
      </c>
      <c r="BS37" s="454">
        <f t="shared" si="47"/>
        <v>0</v>
      </c>
      <c r="BT37" s="455"/>
    </row>
    <row r="38" s="432" customFormat="1" ht="24.9" customHeight="1" spans="1:72">
      <c r="A38" s="436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437"/>
      <c r="H38" s="439"/>
      <c r="I38" s="443"/>
      <c r="J38" s="443"/>
      <c r="K38" s="443"/>
      <c r="L38" s="443"/>
      <c r="M38" s="443"/>
      <c r="N38" s="188"/>
      <c r="O38" s="195"/>
      <c r="P38" s="196"/>
      <c r="Q38" s="209">
        <f t="shared" si="24"/>
        <v>0</v>
      </c>
      <c r="R38" s="56">
        <f t="shared" si="25"/>
        <v>0</v>
      </c>
      <c r="S38" s="66">
        <f t="shared" si="26"/>
        <v>0</v>
      </c>
      <c r="T38" s="446"/>
      <c r="U38" s="447"/>
      <c r="V38" s="443"/>
      <c r="W38" s="443"/>
      <c r="X38" s="443"/>
      <c r="Y38" s="188"/>
      <c r="Z38" s="183"/>
      <c r="AA38" s="188"/>
      <c r="AB38" s="188"/>
      <c r="AC38" s="194"/>
      <c r="AD38" s="209">
        <f t="shared" si="27"/>
        <v>0</v>
      </c>
      <c r="AE38" s="56">
        <f t="shared" si="28"/>
        <v>0</v>
      </c>
      <c r="AF38" s="66">
        <f t="shared" si="29"/>
        <v>0</v>
      </c>
      <c r="AG38" s="451"/>
      <c r="AH38" s="229">
        <f t="shared" si="30"/>
        <v>0</v>
      </c>
      <c r="AI38" s="56">
        <f t="shared" si="31"/>
        <v>0</v>
      </c>
      <c r="AJ38" s="66">
        <f t="shared" si="32"/>
        <v>0</v>
      </c>
      <c r="AK38" s="417">
        <f t="shared" si="33"/>
        <v>0</v>
      </c>
      <c r="AL38" s="234">
        <f t="shared" si="34"/>
        <v>0</v>
      </c>
      <c r="AM38" s="243">
        <f t="shared" si="35"/>
        <v>0</v>
      </c>
      <c r="AO38" s="452"/>
      <c r="AP38" s="452">
        <f t="shared" si="8"/>
        <v>0</v>
      </c>
      <c r="AQ38" s="452">
        <f t="shared" si="9"/>
        <v>0</v>
      </c>
      <c r="AR38" s="452"/>
      <c r="AS38" s="452"/>
      <c r="AT38" s="453">
        <f t="shared" si="36"/>
        <v>0</v>
      </c>
      <c r="AU38" s="452">
        <f t="shared" si="10"/>
        <v>0</v>
      </c>
      <c r="AV38" s="452"/>
      <c r="AW38" s="452">
        <f t="shared" si="37"/>
        <v>0</v>
      </c>
      <c r="AX38" s="452">
        <f t="shared" si="11"/>
        <v>0</v>
      </c>
      <c r="AY38" s="452"/>
      <c r="AZ38" s="454">
        <f t="shared" si="38"/>
        <v>0</v>
      </c>
      <c r="BA38" s="454">
        <f t="shared" si="39"/>
        <v>0</v>
      </c>
      <c r="BB38" s="454">
        <f t="shared" si="40"/>
        <v>0</v>
      </c>
      <c r="BC38" s="454">
        <f t="shared" si="41"/>
        <v>0</v>
      </c>
      <c r="BD38" s="454">
        <f t="shared" si="42"/>
        <v>0</v>
      </c>
      <c r="BE38" s="454">
        <f t="shared" si="12"/>
        <v>0</v>
      </c>
      <c r="BF38" s="454">
        <f t="shared" si="13"/>
        <v>0</v>
      </c>
      <c r="BG38" s="454">
        <f t="shared" si="14"/>
        <v>0</v>
      </c>
      <c r="BH38" s="454">
        <f t="shared" si="15"/>
        <v>0</v>
      </c>
      <c r="BI38" s="454">
        <f t="shared" si="16"/>
        <v>0</v>
      </c>
      <c r="BJ38" s="454">
        <f t="shared" si="17"/>
        <v>0</v>
      </c>
      <c r="BK38" s="454">
        <f t="shared" si="18"/>
        <v>0</v>
      </c>
      <c r="BL38" s="454">
        <f t="shared" si="19"/>
        <v>0</v>
      </c>
      <c r="BM38" s="454">
        <f t="shared" si="20"/>
        <v>0</v>
      </c>
      <c r="BN38" s="454">
        <f t="shared" si="21"/>
        <v>0</v>
      </c>
      <c r="BO38" s="454">
        <f t="shared" si="43"/>
        <v>0</v>
      </c>
      <c r="BP38" s="454">
        <f t="shared" si="44"/>
        <v>0</v>
      </c>
      <c r="BQ38" s="454">
        <f t="shared" si="45"/>
        <v>0</v>
      </c>
      <c r="BR38" s="454">
        <f t="shared" si="46"/>
        <v>0</v>
      </c>
      <c r="BS38" s="454">
        <f t="shared" si="47"/>
        <v>0</v>
      </c>
      <c r="BT38" s="455"/>
    </row>
    <row r="39" s="432" customFormat="1" ht="24.9" customHeight="1" spans="1:72">
      <c r="A39" s="436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437"/>
      <c r="H39" s="439"/>
      <c r="I39" s="443"/>
      <c r="J39" s="443"/>
      <c r="K39" s="443"/>
      <c r="L39" s="443"/>
      <c r="M39" s="443"/>
      <c r="N39" s="188"/>
      <c r="O39" s="195"/>
      <c r="P39" s="196"/>
      <c r="Q39" s="209">
        <f t="shared" si="24"/>
        <v>0</v>
      </c>
      <c r="R39" s="56">
        <f t="shared" si="25"/>
        <v>0</v>
      </c>
      <c r="S39" s="66">
        <f t="shared" si="26"/>
        <v>0</v>
      </c>
      <c r="T39" s="446"/>
      <c r="U39" s="447"/>
      <c r="V39" s="443"/>
      <c r="W39" s="443"/>
      <c r="X39" s="443"/>
      <c r="Y39" s="188"/>
      <c r="Z39" s="183"/>
      <c r="AA39" s="188"/>
      <c r="AB39" s="188"/>
      <c r="AC39" s="194"/>
      <c r="AD39" s="209">
        <f t="shared" si="27"/>
        <v>0</v>
      </c>
      <c r="AE39" s="56">
        <f t="shared" si="28"/>
        <v>0</v>
      </c>
      <c r="AF39" s="66">
        <f t="shared" si="29"/>
        <v>0</v>
      </c>
      <c r="AG39" s="451"/>
      <c r="AH39" s="229">
        <f t="shared" si="30"/>
        <v>0</v>
      </c>
      <c r="AI39" s="56">
        <f t="shared" si="31"/>
        <v>0</v>
      </c>
      <c r="AJ39" s="66">
        <f t="shared" si="32"/>
        <v>0</v>
      </c>
      <c r="AK39" s="417">
        <f t="shared" si="33"/>
        <v>0</v>
      </c>
      <c r="AL39" s="234">
        <f t="shared" si="34"/>
        <v>0</v>
      </c>
      <c r="AM39" s="243">
        <f t="shared" si="35"/>
        <v>0</v>
      </c>
      <c r="AO39" s="452"/>
      <c r="AP39" s="452">
        <f t="shared" si="8"/>
        <v>0</v>
      </c>
      <c r="AQ39" s="452">
        <f t="shared" si="9"/>
        <v>0</v>
      </c>
      <c r="AR39" s="452"/>
      <c r="AS39" s="452"/>
      <c r="AT39" s="453">
        <f t="shared" si="36"/>
        <v>0</v>
      </c>
      <c r="AU39" s="452">
        <f t="shared" si="10"/>
        <v>0</v>
      </c>
      <c r="AV39" s="452"/>
      <c r="AW39" s="452">
        <f t="shared" si="37"/>
        <v>0</v>
      </c>
      <c r="AX39" s="452">
        <f t="shared" si="11"/>
        <v>0</v>
      </c>
      <c r="AY39" s="452"/>
      <c r="AZ39" s="454">
        <f t="shared" si="38"/>
        <v>0</v>
      </c>
      <c r="BA39" s="454">
        <f t="shared" si="39"/>
        <v>0</v>
      </c>
      <c r="BB39" s="454">
        <f t="shared" si="40"/>
        <v>0</v>
      </c>
      <c r="BC39" s="454">
        <f t="shared" si="41"/>
        <v>0</v>
      </c>
      <c r="BD39" s="454">
        <f t="shared" si="42"/>
        <v>0</v>
      </c>
      <c r="BE39" s="454">
        <f t="shared" si="12"/>
        <v>0</v>
      </c>
      <c r="BF39" s="454">
        <f t="shared" si="13"/>
        <v>0</v>
      </c>
      <c r="BG39" s="454">
        <f t="shared" si="14"/>
        <v>0</v>
      </c>
      <c r="BH39" s="454">
        <f t="shared" si="15"/>
        <v>0</v>
      </c>
      <c r="BI39" s="454">
        <f t="shared" si="16"/>
        <v>0</v>
      </c>
      <c r="BJ39" s="454">
        <f t="shared" si="17"/>
        <v>0</v>
      </c>
      <c r="BK39" s="454">
        <f t="shared" si="18"/>
        <v>0</v>
      </c>
      <c r="BL39" s="454">
        <f t="shared" si="19"/>
        <v>0</v>
      </c>
      <c r="BM39" s="454">
        <f t="shared" si="20"/>
        <v>0</v>
      </c>
      <c r="BN39" s="454">
        <f t="shared" si="21"/>
        <v>0</v>
      </c>
      <c r="BO39" s="454">
        <f t="shared" si="43"/>
        <v>0</v>
      </c>
      <c r="BP39" s="454">
        <f t="shared" si="44"/>
        <v>0</v>
      </c>
      <c r="BQ39" s="454">
        <f t="shared" si="45"/>
        <v>0</v>
      </c>
      <c r="BR39" s="454">
        <f t="shared" si="46"/>
        <v>0</v>
      </c>
      <c r="BS39" s="454">
        <f t="shared" si="47"/>
        <v>0</v>
      </c>
      <c r="BT39" s="455"/>
    </row>
    <row r="40" s="432" customFormat="1" ht="24.9" customHeight="1" spans="1:72">
      <c r="A40" s="436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437"/>
      <c r="H40" s="439"/>
      <c r="I40" s="443"/>
      <c r="J40" s="443"/>
      <c r="K40" s="443"/>
      <c r="L40" s="443"/>
      <c r="M40" s="443"/>
      <c r="N40" s="188"/>
      <c r="O40" s="195"/>
      <c r="P40" s="196"/>
      <c r="Q40" s="209">
        <f t="shared" si="24"/>
        <v>0</v>
      </c>
      <c r="R40" s="56">
        <f t="shared" si="25"/>
        <v>0</v>
      </c>
      <c r="S40" s="66">
        <f t="shared" si="26"/>
        <v>0</v>
      </c>
      <c r="T40" s="446"/>
      <c r="U40" s="447"/>
      <c r="V40" s="443"/>
      <c r="W40" s="443"/>
      <c r="X40" s="443"/>
      <c r="Y40" s="188"/>
      <c r="Z40" s="183"/>
      <c r="AA40" s="188"/>
      <c r="AB40" s="188"/>
      <c r="AC40" s="194"/>
      <c r="AD40" s="209">
        <f t="shared" si="27"/>
        <v>0</v>
      </c>
      <c r="AE40" s="56">
        <f t="shared" si="28"/>
        <v>0</v>
      </c>
      <c r="AF40" s="66">
        <f t="shared" si="29"/>
        <v>0</v>
      </c>
      <c r="AG40" s="451"/>
      <c r="AH40" s="229">
        <f t="shared" si="30"/>
        <v>0</v>
      </c>
      <c r="AI40" s="56">
        <f t="shared" si="31"/>
        <v>0</v>
      </c>
      <c r="AJ40" s="66">
        <f t="shared" si="32"/>
        <v>0</v>
      </c>
      <c r="AK40" s="417">
        <f t="shared" si="33"/>
        <v>0</v>
      </c>
      <c r="AL40" s="234">
        <f t="shared" si="34"/>
        <v>0</v>
      </c>
      <c r="AM40" s="243">
        <f t="shared" si="35"/>
        <v>0</v>
      </c>
      <c r="AO40" s="452"/>
      <c r="AP40" s="452">
        <f t="shared" si="8"/>
        <v>0</v>
      </c>
      <c r="AQ40" s="452">
        <f t="shared" si="9"/>
        <v>0</v>
      </c>
      <c r="AR40" s="452"/>
      <c r="AS40" s="452"/>
      <c r="AT40" s="453">
        <f t="shared" si="36"/>
        <v>0</v>
      </c>
      <c r="AU40" s="452">
        <f t="shared" si="10"/>
        <v>0</v>
      </c>
      <c r="AV40" s="452"/>
      <c r="AW40" s="452">
        <f t="shared" si="37"/>
        <v>0</v>
      </c>
      <c r="AX40" s="452">
        <f t="shared" si="11"/>
        <v>0</v>
      </c>
      <c r="AY40" s="452"/>
      <c r="AZ40" s="454">
        <f t="shared" si="38"/>
        <v>0</v>
      </c>
      <c r="BA40" s="454">
        <f t="shared" si="39"/>
        <v>0</v>
      </c>
      <c r="BB40" s="454">
        <f t="shared" si="40"/>
        <v>0</v>
      </c>
      <c r="BC40" s="454">
        <f t="shared" si="41"/>
        <v>0</v>
      </c>
      <c r="BD40" s="454">
        <f t="shared" si="42"/>
        <v>0</v>
      </c>
      <c r="BE40" s="454">
        <f t="shared" si="12"/>
        <v>0</v>
      </c>
      <c r="BF40" s="454">
        <f t="shared" si="13"/>
        <v>0</v>
      </c>
      <c r="BG40" s="454">
        <f t="shared" si="14"/>
        <v>0</v>
      </c>
      <c r="BH40" s="454">
        <f t="shared" si="15"/>
        <v>0</v>
      </c>
      <c r="BI40" s="454">
        <f t="shared" si="16"/>
        <v>0</v>
      </c>
      <c r="BJ40" s="454">
        <f t="shared" si="17"/>
        <v>0</v>
      </c>
      <c r="BK40" s="454">
        <f t="shared" si="18"/>
        <v>0</v>
      </c>
      <c r="BL40" s="454">
        <f t="shared" si="19"/>
        <v>0</v>
      </c>
      <c r="BM40" s="454">
        <f t="shared" si="20"/>
        <v>0</v>
      </c>
      <c r="BN40" s="454">
        <f t="shared" si="21"/>
        <v>0</v>
      </c>
      <c r="BO40" s="454">
        <f t="shared" si="43"/>
        <v>0</v>
      </c>
      <c r="BP40" s="454">
        <f t="shared" si="44"/>
        <v>0</v>
      </c>
      <c r="BQ40" s="454">
        <f t="shared" si="45"/>
        <v>0</v>
      </c>
      <c r="BR40" s="454">
        <f t="shared" si="46"/>
        <v>0</v>
      </c>
      <c r="BS40" s="454">
        <f t="shared" si="47"/>
        <v>0</v>
      </c>
      <c r="BT40" s="455"/>
    </row>
    <row r="41" s="432" customFormat="1" ht="24.9" customHeight="1" spans="1:72">
      <c r="A41" s="436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437"/>
      <c r="H41" s="439"/>
      <c r="I41" s="443"/>
      <c r="J41" s="443"/>
      <c r="K41" s="443"/>
      <c r="L41" s="443"/>
      <c r="M41" s="443"/>
      <c r="N41" s="188"/>
      <c r="O41" s="195"/>
      <c r="P41" s="196"/>
      <c r="Q41" s="209">
        <f t="shared" si="24"/>
        <v>0</v>
      </c>
      <c r="R41" s="56">
        <f t="shared" si="25"/>
        <v>0</v>
      </c>
      <c r="S41" s="66">
        <f t="shared" si="26"/>
        <v>0</v>
      </c>
      <c r="T41" s="446"/>
      <c r="U41" s="447"/>
      <c r="V41" s="443"/>
      <c r="W41" s="443"/>
      <c r="X41" s="443"/>
      <c r="Y41" s="188"/>
      <c r="Z41" s="183"/>
      <c r="AA41" s="188"/>
      <c r="AB41" s="188"/>
      <c r="AC41" s="194"/>
      <c r="AD41" s="209">
        <f t="shared" si="27"/>
        <v>0</v>
      </c>
      <c r="AE41" s="56">
        <f t="shared" si="28"/>
        <v>0</v>
      </c>
      <c r="AF41" s="66">
        <f t="shared" si="29"/>
        <v>0</v>
      </c>
      <c r="AG41" s="451"/>
      <c r="AH41" s="229">
        <f t="shared" si="30"/>
        <v>0</v>
      </c>
      <c r="AI41" s="56">
        <f t="shared" si="31"/>
        <v>0</v>
      </c>
      <c r="AJ41" s="66">
        <f t="shared" si="32"/>
        <v>0</v>
      </c>
      <c r="AK41" s="417">
        <f t="shared" si="33"/>
        <v>0</v>
      </c>
      <c r="AL41" s="234">
        <f t="shared" si="34"/>
        <v>0</v>
      </c>
      <c r="AM41" s="243">
        <f t="shared" si="35"/>
        <v>0</v>
      </c>
      <c r="AO41" s="452"/>
      <c r="AP41" s="452">
        <f t="shared" si="8"/>
        <v>0</v>
      </c>
      <c r="AQ41" s="452">
        <f t="shared" si="9"/>
        <v>0</v>
      </c>
      <c r="AR41" s="452"/>
      <c r="AS41" s="452"/>
      <c r="AT41" s="453">
        <f t="shared" si="36"/>
        <v>0</v>
      </c>
      <c r="AU41" s="452">
        <f t="shared" si="10"/>
        <v>0</v>
      </c>
      <c r="AV41" s="452"/>
      <c r="AW41" s="452">
        <f t="shared" si="37"/>
        <v>0</v>
      </c>
      <c r="AX41" s="452">
        <f t="shared" si="11"/>
        <v>0</v>
      </c>
      <c r="AY41" s="452"/>
      <c r="AZ41" s="454">
        <f t="shared" si="38"/>
        <v>0</v>
      </c>
      <c r="BA41" s="454">
        <f t="shared" si="39"/>
        <v>0</v>
      </c>
      <c r="BB41" s="454">
        <f t="shared" si="40"/>
        <v>0</v>
      </c>
      <c r="BC41" s="454">
        <f t="shared" si="41"/>
        <v>0</v>
      </c>
      <c r="BD41" s="454">
        <f t="shared" si="42"/>
        <v>0</v>
      </c>
      <c r="BE41" s="454">
        <f t="shared" si="12"/>
        <v>0</v>
      </c>
      <c r="BF41" s="454">
        <f t="shared" si="13"/>
        <v>0</v>
      </c>
      <c r="BG41" s="454">
        <f t="shared" si="14"/>
        <v>0</v>
      </c>
      <c r="BH41" s="454">
        <f t="shared" si="15"/>
        <v>0</v>
      </c>
      <c r="BI41" s="454">
        <f t="shared" si="16"/>
        <v>0</v>
      </c>
      <c r="BJ41" s="454">
        <f t="shared" si="17"/>
        <v>0</v>
      </c>
      <c r="BK41" s="454">
        <f t="shared" si="18"/>
        <v>0</v>
      </c>
      <c r="BL41" s="454">
        <f t="shared" si="19"/>
        <v>0</v>
      </c>
      <c r="BM41" s="454">
        <f t="shared" si="20"/>
        <v>0</v>
      </c>
      <c r="BN41" s="454">
        <f t="shared" si="21"/>
        <v>0</v>
      </c>
      <c r="BO41" s="454">
        <f t="shared" si="43"/>
        <v>0</v>
      </c>
      <c r="BP41" s="454">
        <f t="shared" si="44"/>
        <v>0</v>
      </c>
      <c r="BQ41" s="454">
        <f t="shared" si="45"/>
        <v>0</v>
      </c>
      <c r="BR41" s="454">
        <f t="shared" si="46"/>
        <v>0</v>
      </c>
      <c r="BS41" s="454">
        <f t="shared" si="47"/>
        <v>0</v>
      </c>
      <c r="BT41" s="455"/>
    </row>
    <row r="42" s="432" customFormat="1" ht="24.9" customHeight="1" spans="1:72">
      <c r="A42" s="436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437"/>
      <c r="H42" s="439"/>
      <c r="I42" s="443"/>
      <c r="J42" s="443"/>
      <c r="K42" s="443"/>
      <c r="L42" s="443"/>
      <c r="M42" s="443"/>
      <c r="N42" s="188"/>
      <c r="O42" s="195"/>
      <c r="P42" s="196"/>
      <c r="Q42" s="209">
        <f t="shared" si="24"/>
        <v>0</v>
      </c>
      <c r="R42" s="56">
        <f t="shared" si="25"/>
        <v>0</v>
      </c>
      <c r="S42" s="66">
        <f t="shared" si="26"/>
        <v>0</v>
      </c>
      <c r="T42" s="446"/>
      <c r="U42" s="447"/>
      <c r="V42" s="443"/>
      <c r="W42" s="443"/>
      <c r="X42" s="443"/>
      <c r="Y42" s="188"/>
      <c r="Z42" s="183"/>
      <c r="AA42" s="188"/>
      <c r="AB42" s="188"/>
      <c r="AC42" s="194"/>
      <c r="AD42" s="209">
        <f t="shared" si="27"/>
        <v>0</v>
      </c>
      <c r="AE42" s="56">
        <f t="shared" si="28"/>
        <v>0</v>
      </c>
      <c r="AF42" s="66">
        <f t="shared" si="29"/>
        <v>0</v>
      </c>
      <c r="AG42" s="451"/>
      <c r="AH42" s="229">
        <f t="shared" si="30"/>
        <v>0</v>
      </c>
      <c r="AI42" s="56">
        <f t="shared" si="31"/>
        <v>0</v>
      </c>
      <c r="AJ42" s="66">
        <f t="shared" si="32"/>
        <v>0</v>
      </c>
      <c r="AK42" s="417">
        <f t="shared" si="33"/>
        <v>0</v>
      </c>
      <c r="AL42" s="234">
        <f t="shared" si="34"/>
        <v>0</v>
      </c>
      <c r="AM42" s="243">
        <f t="shared" si="35"/>
        <v>0</v>
      </c>
      <c r="AO42" s="452"/>
      <c r="AP42" s="452">
        <f t="shared" si="8"/>
        <v>0</v>
      </c>
      <c r="AQ42" s="452">
        <f t="shared" si="9"/>
        <v>0</v>
      </c>
      <c r="AR42" s="452"/>
      <c r="AS42" s="452"/>
      <c r="AT42" s="453">
        <f t="shared" si="36"/>
        <v>0</v>
      </c>
      <c r="AU42" s="452">
        <f t="shared" si="10"/>
        <v>0</v>
      </c>
      <c r="AV42" s="452"/>
      <c r="AW42" s="452">
        <f t="shared" si="37"/>
        <v>0</v>
      </c>
      <c r="AX42" s="452">
        <f t="shared" si="11"/>
        <v>0</v>
      </c>
      <c r="AY42" s="452"/>
      <c r="AZ42" s="454">
        <f t="shared" si="38"/>
        <v>0</v>
      </c>
      <c r="BA42" s="454">
        <f t="shared" si="39"/>
        <v>0</v>
      </c>
      <c r="BB42" s="454">
        <f t="shared" si="40"/>
        <v>0</v>
      </c>
      <c r="BC42" s="454">
        <f t="shared" si="41"/>
        <v>0</v>
      </c>
      <c r="BD42" s="454">
        <f t="shared" si="42"/>
        <v>0</v>
      </c>
      <c r="BE42" s="454">
        <f t="shared" si="12"/>
        <v>0</v>
      </c>
      <c r="BF42" s="454">
        <f t="shared" si="13"/>
        <v>0</v>
      </c>
      <c r="BG42" s="454">
        <f t="shared" si="14"/>
        <v>0</v>
      </c>
      <c r="BH42" s="454">
        <f t="shared" si="15"/>
        <v>0</v>
      </c>
      <c r="BI42" s="454">
        <f t="shared" si="16"/>
        <v>0</v>
      </c>
      <c r="BJ42" s="454">
        <f t="shared" si="17"/>
        <v>0</v>
      </c>
      <c r="BK42" s="454">
        <f t="shared" si="18"/>
        <v>0</v>
      </c>
      <c r="BL42" s="454">
        <f t="shared" si="19"/>
        <v>0</v>
      </c>
      <c r="BM42" s="454">
        <f t="shared" si="20"/>
        <v>0</v>
      </c>
      <c r="BN42" s="454">
        <f t="shared" si="21"/>
        <v>0</v>
      </c>
      <c r="BO42" s="454">
        <f t="shared" si="43"/>
        <v>0</v>
      </c>
      <c r="BP42" s="454">
        <f t="shared" si="44"/>
        <v>0</v>
      </c>
      <c r="BQ42" s="454">
        <f t="shared" si="45"/>
        <v>0</v>
      </c>
      <c r="BR42" s="454">
        <f t="shared" si="46"/>
        <v>0</v>
      </c>
      <c r="BS42" s="454">
        <f t="shared" si="47"/>
        <v>0</v>
      </c>
      <c r="BT42" s="455"/>
    </row>
    <row r="43" s="432" customFormat="1" ht="24.9" customHeight="1" spans="1:72">
      <c r="A43" s="436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437"/>
      <c r="H43" s="439"/>
      <c r="I43" s="443"/>
      <c r="J43" s="443"/>
      <c r="K43" s="443"/>
      <c r="L43" s="443"/>
      <c r="M43" s="443"/>
      <c r="N43" s="188"/>
      <c r="O43" s="195"/>
      <c r="P43" s="196"/>
      <c r="Q43" s="209">
        <f t="shared" si="24"/>
        <v>0</v>
      </c>
      <c r="R43" s="56">
        <f t="shared" si="25"/>
        <v>0</v>
      </c>
      <c r="S43" s="66">
        <f t="shared" si="26"/>
        <v>0</v>
      </c>
      <c r="T43" s="446"/>
      <c r="U43" s="447"/>
      <c r="V43" s="443"/>
      <c r="W43" s="443"/>
      <c r="X43" s="443"/>
      <c r="Y43" s="188"/>
      <c r="Z43" s="183"/>
      <c r="AA43" s="188"/>
      <c r="AB43" s="188"/>
      <c r="AC43" s="194"/>
      <c r="AD43" s="209">
        <f t="shared" si="27"/>
        <v>0</v>
      </c>
      <c r="AE43" s="56">
        <f t="shared" si="28"/>
        <v>0</v>
      </c>
      <c r="AF43" s="66">
        <f t="shared" si="29"/>
        <v>0</v>
      </c>
      <c r="AG43" s="451"/>
      <c r="AH43" s="229">
        <f t="shared" si="30"/>
        <v>0</v>
      </c>
      <c r="AI43" s="56">
        <f t="shared" si="31"/>
        <v>0</v>
      </c>
      <c r="AJ43" s="66">
        <f t="shared" si="32"/>
        <v>0</v>
      </c>
      <c r="AK43" s="417">
        <f t="shared" si="33"/>
        <v>0</v>
      </c>
      <c r="AL43" s="234">
        <f t="shared" si="34"/>
        <v>0</v>
      </c>
      <c r="AM43" s="243">
        <f t="shared" si="35"/>
        <v>0</v>
      </c>
      <c r="AO43" s="452"/>
      <c r="AP43" s="452">
        <f t="shared" si="8"/>
        <v>0</v>
      </c>
      <c r="AQ43" s="452">
        <f t="shared" si="9"/>
        <v>0</v>
      </c>
      <c r="AR43" s="452"/>
      <c r="AS43" s="452"/>
      <c r="AT43" s="453">
        <f t="shared" si="36"/>
        <v>0</v>
      </c>
      <c r="AU43" s="452">
        <f t="shared" si="10"/>
        <v>0</v>
      </c>
      <c r="AV43" s="452"/>
      <c r="AW43" s="452">
        <f t="shared" si="37"/>
        <v>0</v>
      </c>
      <c r="AX43" s="452">
        <f t="shared" si="11"/>
        <v>0</v>
      </c>
      <c r="AY43" s="452"/>
      <c r="AZ43" s="454">
        <f t="shared" si="38"/>
        <v>0</v>
      </c>
      <c r="BA43" s="454">
        <f t="shared" si="39"/>
        <v>0</v>
      </c>
      <c r="BB43" s="454">
        <f t="shared" si="40"/>
        <v>0</v>
      </c>
      <c r="BC43" s="454">
        <f t="shared" si="41"/>
        <v>0</v>
      </c>
      <c r="BD43" s="454">
        <f t="shared" si="42"/>
        <v>0</v>
      </c>
      <c r="BE43" s="454">
        <f t="shared" si="12"/>
        <v>0</v>
      </c>
      <c r="BF43" s="454">
        <f t="shared" si="13"/>
        <v>0</v>
      </c>
      <c r="BG43" s="454">
        <f t="shared" si="14"/>
        <v>0</v>
      </c>
      <c r="BH43" s="454">
        <f t="shared" si="15"/>
        <v>0</v>
      </c>
      <c r="BI43" s="454">
        <f t="shared" si="16"/>
        <v>0</v>
      </c>
      <c r="BJ43" s="454">
        <f t="shared" si="17"/>
        <v>0</v>
      </c>
      <c r="BK43" s="454">
        <f t="shared" si="18"/>
        <v>0</v>
      </c>
      <c r="BL43" s="454">
        <f t="shared" si="19"/>
        <v>0</v>
      </c>
      <c r="BM43" s="454">
        <f t="shared" si="20"/>
        <v>0</v>
      </c>
      <c r="BN43" s="454">
        <f t="shared" si="21"/>
        <v>0</v>
      </c>
      <c r="BO43" s="454">
        <f t="shared" si="43"/>
        <v>0</v>
      </c>
      <c r="BP43" s="454">
        <f t="shared" si="44"/>
        <v>0</v>
      </c>
      <c r="BQ43" s="454">
        <f t="shared" si="45"/>
        <v>0</v>
      </c>
      <c r="BR43" s="454">
        <f t="shared" si="46"/>
        <v>0</v>
      </c>
      <c r="BS43" s="454">
        <f t="shared" si="47"/>
        <v>0</v>
      </c>
      <c r="BT43" s="455"/>
    </row>
    <row r="44" s="432" customFormat="1" ht="24.9" customHeight="1" spans="1:72">
      <c r="A44" s="436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437"/>
      <c r="H44" s="439"/>
      <c r="I44" s="443"/>
      <c r="J44" s="443"/>
      <c r="K44" s="443"/>
      <c r="L44" s="443"/>
      <c r="M44" s="443"/>
      <c r="N44" s="188"/>
      <c r="O44" s="195"/>
      <c r="P44" s="196"/>
      <c r="Q44" s="209">
        <f t="shared" si="24"/>
        <v>0</v>
      </c>
      <c r="R44" s="56">
        <f t="shared" si="25"/>
        <v>0</v>
      </c>
      <c r="S44" s="66">
        <f t="shared" si="26"/>
        <v>0</v>
      </c>
      <c r="T44" s="446"/>
      <c r="U44" s="447"/>
      <c r="V44" s="443"/>
      <c r="W44" s="443"/>
      <c r="X44" s="443"/>
      <c r="Y44" s="188"/>
      <c r="Z44" s="183"/>
      <c r="AA44" s="188"/>
      <c r="AB44" s="188"/>
      <c r="AC44" s="194"/>
      <c r="AD44" s="209">
        <f t="shared" si="27"/>
        <v>0</v>
      </c>
      <c r="AE44" s="56">
        <f t="shared" si="28"/>
        <v>0</v>
      </c>
      <c r="AF44" s="66">
        <f t="shared" si="29"/>
        <v>0</v>
      </c>
      <c r="AG44" s="451"/>
      <c r="AH44" s="229">
        <f t="shared" si="30"/>
        <v>0</v>
      </c>
      <c r="AI44" s="56">
        <f t="shared" si="31"/>
        <v>0</v>
      </c>
      <c r="AJ44" s="66">
        <f t="shared" si="32"/>
        <v>0</v>
      </c>
      <c r="AK44" s="417">
        <f t="shared" si="33"/>
        <v>0</v>
      </c>
      <c r="AL44" s="234">
        <f t="shared" si="34"/>
        <v>0</v>
      </c>
      <c r="AM44" s="243">
        <f t="shared" si="35"/>
        <v>0</v>
      </c>
      <c r="AO44" s="452"/>
      <c r="AP44" s="452">
        <f t="shared" si="8"/>
        <v>0</v>
      </c>
      <c r="AQ44" s="452">
        <f t="shared" si="9"/>
        <v>0</v>
      </c>
      <c r="AR44" s="452"/>
      <c r="AS44" s="452"/>
      <c r="AT44" s="453">
        <f t="shared" si="36"/>
        <v>0</v>
      </c>
      <c r="AU44" s="452">
        <f t="shared" si="10"/>
        <v>0</v>
      </c>
      <c r="AV44" s="452"/>
      <c r="AW44" s="452">
        <f t="shared" si="37"/>
        <v>0</v>
      </c>
      <c r="AX44" s="452">
        <f t="shared" si="11"/>
        <v>0</v>
      </c>
      <c r="AY44" s="452"/>
      <c r="AZ44" s="454">
        <f t="shared" si="38"/>
        <v>0</v>
      </c>
      <c r="BA44" s="454">
        <f t="shared" si="39"/>
        <v>0</v>
      </c>
      <c r="BB44" s="454">
        <f t="shared" si="40"/>
        <v>0</v>
      </c>
      <c r="BC44" s="454">
        <f t="shared" si="41"/>
        <v>0</v>
      </c>
      <c r="BD44" s="454">
        <f t="shared" si="42"/>
        <v>0</v>
      </c>
      <c r="BE44" s="454">
        <f t="shared" si="12"/>
        <v>0</v>
      </c>
      <c r="BF44" s="454">
        <f t="shared" si="13"/>
        <v>0</v>
      </c>
      <c r="BG44" s="454">
        <f t="shared" si="14"/>
        <v>0</v>
      </c>
      <c r="BH44" s="454">
        <f t="shared" si="15"/>
        <v>0</v>
      </c>
      <c r="BI44" s="454">
        <f t="shared" si="16"/>
        <v>0</v>
      </c>
      <c r="BJ44" s="454">
        <f t="shared" si="17"/>
        <v>0</v>
      </c>
      <c r="BK44" s="454">
        <f t="shared" si="18"/>
        <v>0</v>
      </c>
      <c r="BL44" s="454">
        <f t="shared" si="19"/>
        <v>0</v>
      </c>
      <c r="BM44" s="454">
        <f t="shared" si="20"/>
        <v>0</v>
      </c>
      <c r="BN44" s="454">
        <f t="shared" si="21"/>
        <v>0</v>
      </c>
      <c r="BO44" s="454">
        <f t="shared" si="43"/>
        <v>0</v>
      </c>
      <c r="BP44" s="454">
        <f t="shared" si="44"/>
        <v>0</v>
      </c>
      <c r="BQ44" s="454">
        <f t="shared" si="45"/>
        <v>0</v>
      </c>
      <c r="BR44" s="454">
        <f t="shared" si="46"/>
        <v>0</v>
      </c>
      <c r="BS44" s="454">
        <f t="shared" si="47"/>
        <v>0</v>
      </c>
      <c r="BT44" s="455"/>
    </row>
    <row r="45" s="432" customFormat="1" ht="24.9" customHeight="1" spans="1:72">
      <c r="A45" s="436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437"/>
      <c r="H45" s="439"/>
      <c r="I45" s="443"/>
      <c r="J45" s="443"/>
      <c r="K45" s="443"/>
      <c r="L45" s="443"/>
      <c r="M45" s="443"/>
      <c r="N45" s="188"/>
      <c r="O45" s="195"/>
      <c r="P45" s="196"/>
      <c r="Q45" s="209">
        <f t="shared" si="24"/>
        <v>0</v>
      </c>
      <c r="R45" s="56">
        <f t="shared" si="25"/>
        <v>0</v>
      </c>
      <c r="S45" s="66">
        <f t="shared" si="26"/>
        <v>0</v>
      </c>
      <c r="T45" s="446"/>
      <c r="U45" s="447"/>
      <c r="V45" s="443"/>
      <c r="W45" s="443"/>
      <c r="X45" s="443"/>
      <c r="Y45" s="188"/>
      <c r="Z45" s="183"/>
      <c r="AA45" s="188"/>
      <c r="AB45" s="188"/>
      <c r="AC45" s="194"/>
      <c r="AD45" s="209">
        <f t="shared" si="27"/>
        <v>0</v>
      </c>
      <c r="AE45" s="56">
        <f t="shared" si="28"/>
        <v>0</v>
      </c>
      <c r="AF45" s="66">
        <f t="shared" si="29"/>
        <v>0</v>
      </c>
      <c r="AG45" s="451"/>
      <c r="AH45" s="229">
        <f t="shared" si="30"/>
        <v>0</v>
      </c>
      <c r="AI45" s="56">
        <f t="shared" si="31"/>
        <v>0</v>
      </c>
      <c r="AJ45" s="66">
        <f t="shared" si="32"/>
        <v>0</v>
      </c>
      <c r="AK45" s="417">
        <f t="shared" si="33"/>
        <v>0</v>
      </c>
      <c r="AL45" s="234">
        <f t="shared" si="34"/>
        <v>0</v>
      </c>
      <c r="AM45" s="243">
        <f t="shared" si="35"/>
        <v>0</v>
      </c>
      <c r="AO45" s="452"/>
      <c r="AP45" s="452">
        <f t="shared" si="8"/>
        <v>0</v>
      </c>
      <c r="AQ45" s="452">
        <f t="shared" si="9"/>
        <v>0</v>
      </c>
      <c r="AR45" s="452"/>
      <c r="AS45" s="452"/>
      <c r="AT45" s="453">
        <f t="shared" si="36"/>
        <v>0</v>
      </c>
      <c r="AU45" s="452">
        <f t="shared" si="10"/>
        <v>0</v>
      </c>
      <c r="AV45" s="452"/>
      <c r="AW45" s="452">
        <f t="shared" si="37"/>
        <v>0</v>
      </c>
      <c r="AX45" s="452">
        <f t="shared" si="11"/>
        <v>0</v>
      </c>
      <c r="AY45" s="452"/>
      <c r="AZ45" s="454">
        <f t="shared" si="38"/>
        <v>0</v>
      </c>
      <c r="BA45" s="454">
        <f t="shared" si="39"/>
        <v>0</v>
      </c>
      <c r="BB45" s="454">
        <f t="shared" si="40"/>
        <v>0</v>
      </c>
      <c r="BC45" s="454">
        <f t="shared" si="41"/>
        <v>0</v>
      </c>
      <c r="BD45" s="454">
        <f t="shared" si="42"/>
        <v>0</v>
      </c>
      <c r="BE45" s="454">
        <f t="shared" si="12"/>
        <v>0</v>
      </c>
      <c r="BF45" s="454">
        <f t="shared" si="13"/>
        <v>0</v>
      </c>
      <c r="BG45" s="454">
        <f t="shared" si="14"/>
        <v>0</v>
      </c>
      <c r="BH45" s="454">
        <f t="shared" si="15"/>
        <v>0</v>
      </c>
      <c r="BI45" s="454">
        <f t="shared" si="16"/>
        <v>0</v>
      </c>
      <c r="BJ45" s="454">
        <f t="shared" si="17"/>
        <v>0</v>
      </c>
      <c r="BK45" s="454">
        <f t="shared" si="18"/>
        <v>0</v>
      </c>
      <c r="BL45" s="454">
        <f t="shared" si="19"/>
        <v>0</v>
      </c>
      <c r="BM45" s="454">
        <f t="shared" si="20"/>
        <v>0</v>
      </c>
      <c r="BN45" s="454">
        <f t="shared" si="21"/>
        <v>0</v>
      </c>
      <c r="BO45" s="454">
        <f t="shared" si="43"/>
        <v>0</v>
      </c>
      <c r="BP45" s="454">
        <f t="shared" si="44"/>
        <v>0</v>
      </c>
      <c r="BQ45" s="454">
        <f t="shared" si="45"/>
        <v>0</v>
      </c>
      <c r="BR45" s="454">
        <f t="shared" si="46"/>
        <v>0</v>
      </c>
      <c r="BS45" s="454">
        <f t="shared" si="47"/>
        <v>0</v>
      </c>
      <c r="BT45" s="455"/>
    </row>
    <row r="46" s="432" customFormat="1" ht="24.9" customHeight="1" spans="1:72">
      <c r="A46" s="436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437"/>
      <c r="H46" s="439"/>
      <c r="I46" s="443"/>
      <c r="J46" s="443"/>
      <c r="K46" s="443"/>
      <c r="L46" s="443"/>
      <c r="M46" s="443"/>
      <c r="N46" s="188"/>
      <c r="O46" s="195"/>
      <c r="P46" s="196"/>
      <c r="Q46" s="209">
        <f t="shared" si="24"/>
        <v>0</v>
      </c>
      <c r="R46" s="56">
        <f t="shared" si="25"/>
        <v>0</v>
      </c>
      <c r="S46" s="66">
        <f t="shared" si="26"/>
        <v>0</v>
      </c>
      <c r="T46" s="446"/>
      <c r="U46" s="447"/>
      <c r="V46" s="443"/>
      <c r="W46" s="443"/>
      <c r="X46" s="443"/>
      <c r="Y46" s="188"/>
      <c r="Z46" s="183"/>
      <c r="AA46" s="188"/>
      <c r="AB46" s="188"/>
      <c r="AC46" s="194"/>
      <c r="AD46" s="209">
        <f t="shared" si="27"/>
        <v>0</v>
      </c>
      <c r="AE46" s="56">
        <f t="shared" si="28"/>
        <v>0</v>
      </c>
      <c r="AF46" s="66">
        <f t="shared" si="29"/>
        <v>0</v>
      </c>
      <c r="AG46" s="451"/>
      <c r="AH46" s="229">
        <f t="shared" si="30"/>
        <v>0</v>
      </c>
      <c r="AI46" s="56">
        <f t="shared" si="31"/>
        <v>0</v>
      </c>
      <c r="AJ46" s="66">
        <f t="shared" si="32"/>
        <v>0</v>
      </c>
      <c r="AK46" s="417">
        <f t="shared" si="33"/>
        <v>0</v>
      </c>
      <c r="AL46" s="234">
        <f t="shared" si="34"/>
        <v>0</v>
      </c>
      <c r="AM46" s="243">
        <f t="shared" si="35"/>
        <v>0</v>
      </c>
      <c r="AO46" s="452"/>
      <c r="AP46" s="452">
        <f t="shared" si="8"/>
        <v>0</v>
      </c>
      <c r="AQ46" s="452">
        <f t="shared" ref="AQ46:AQ63" si="48">IF(AP46&gt;$S$13,"Error",LOOKUP(AP46:AP136,AP46))</f>
        <v>0</v>
      </c>
      <c r="AR46" s="452"/>
      <c r="AS46" s="452"/>
      <c r="AT46" s="453">
        <f t="shared" si="36"/>
        <v>0</v>
      </c>
      <c r="AU46" s="452">
        <f t="shared" ref="AU46:AU63" si="49">IF(AT46&gt;$AF$13,"Error",LOOKUP(AT46:AT136,AT46))</f>
        <v>0</v>
      </c>
      <c r="AV46" s="452"/>
      <c r="AW46" s="452">
        <f t="shared" si="37"/>
        <v>0</v>
      </c>
      <c r="AX46" s="452">
        <f t="shared" ref="AX46:AX63" si="50">IF(AW46&gt;$AJ$13,"Error",LOOKUP(AW46:AW136,AW46))</f>
        <v>0</v>
      </c>
      <c r="AY46" s="452"/>
      <c r="AZ46" s="454">
        <f t="shared" si="38"/>
        <v>0</v>
      </c>
      <c r="BA46" s="454">
        <f t="shared" si="39"/>
        <v>0</v>
      </c>
      <c r="BB46" s="454">
        <f t="shared" si="40"/>
        <v>0</v>
      </c>
      <c r="BC46" s="454">
        <f t="shared" si="41"/>
        <v>0</v>
      </c>
      <c r="BD46" s="454">
        <f t="shared" si="42"/>
        <v>0</v>
      </c>
      <c r="BE46" s="454">
        <f t="shared" ref="BE46:BE63" si="51">IF(F46="M",LOOKUP(AZ46:AZ135,AZ46),0)</f>
        <v>0</v>
      </c>
      <c r="BF46" s="454">
        <f t="shared" ref="BF46:BF63" si="52">IF(F46="M",LOOKUP(BA46:BA135,BA46),0)</f>
        <v>0</v>
      </c>
      <c r="BG46" s="454">
        <f t="shared" ref="BG46:BG63" si="53">IF(F46="M",LOOKUP(BB46:BB135,BB46),0)</f>
        <v>0</v>
      </c>
      <c r="BH46" s="454">
        <f t="shared" ref="BH46:BH63" si="54">IF(F46="M",LOOKUP(BC46:BC135,BC46),0)</f>
        <v>0</v>
      </c>
      <c r="BI46" s="454">
        <f t="shared" ref="BI46:BI63" si="55">IF(F46="M",LOOKUP(BD46:BD135,BD46),0)</f>
        <v>0</v>
      </c>
      <c r="BJ46" s="454">
        <f t="shared" ref="BJ46:BJ63" si="56">IF(F46="F",LOOKUP(AZ46:AZ135,AZ46),0)</f>
        <v>0</v>
      </c>
      <c r="BK46" s="454">
        <f t="shared" ref="BK46:BK63" si="57">IF(F46="F",LOOKUP(BA46:BA135,BA46),0)</f>
        <v>0</v>
      </c>
      <c r="BL46" s="454">
        <f t="shared" ref="BL46:BL63" si="58">IF(F46="F",LOOKUP(BB46:BB135,BB46),0)</f>
        <v>0</v>
      </c>
      <c r="BM46" s="454">
        <f t="shared" ref="BM46:BM63" si="59">IF(F46="F",LOOKUP(BC46:BC135,BC46),0)</f>
        <v>0</v>
      </c>
      <c r="BN46" s="454">
        <f t="shared" ref="BN46:BN63" si="60">IF(F46="F",LOOKUP(BD46:BD135,BD46),0)</f>
        <v>0</v>
      </c>
      <c r="BO46" s="454">
        <f t="shared" si="43"/>
        <v>0</v>
      </c>
      <c r="BP46" s="454">
        <f t="shared" si="44"/>
        <v>0</v>
      </c>
      <c r="BQ46" s="454">
        <f t="shared" si="45"/>
        <v>0</v>
      </c>
      <c r="BR46" s="454">
        <f t="shared" si="46"/>
        <v>0</v>
      </c>
      <c r="BS46" s="454">
        <f t="shared" si="47"/>
        <v>0</v>
      </c>
      <c r="BT46" s="455"/>
    </row>
    <row r="47" s="432" customFormat="1" ht="24.9" customHeight="1" spans="1:72">
      <c r="A47" s="436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437"/>
      <c r="H47" s="439"/>
      <c r="I47" s="443"/>
      <c r="J47" s="443"/>
      <c r="K47" s="443"/>
      <c r="L47" s="443"/>
      <c r="M47" s="443"/>
      <c r="N47" s="188"/>
      <c r="O47" s="195"/>
      <c r="P47" s="196"/>
      <c r="Q47" s="209">
        <f t="shared" si="24"/>
        <v>0</v>
      </c>
      <c r="R47" s="56">
        <f t="shared" si="25"/>
        <v>0</v>
      </c>
      <c r="S47" s="66">
        <f t="shared" si="26"/>
        <v>0</v>
      </c>
      <c r="T47" s="446"/>
      <c r="U47" s="447"/>
      <c r="V47" s="443"/>
      <c r="W47" s="443"/>
      <c r="X47" s="443"/>
      <c r="Y47" s="188"/>
      <c r="Z47" s="183"/>
      <c r="AA47" s="188"/>
      <c r="AB47" s="188"/>
      <c r="AC47" s="194"/>
      <c r="AD47" s="209">
        <f t="shared" si="27"/>
        <v>0</v>
      </c>
      <c r="AE47" s="56">
        <f t="shared" si="28"/>
        <v>0</v>
      </c>
      <c r="AF47" s="66">
        <f t="shared" si="29"/>
        <v>0</v>
      </c>
      <c r="AG47" s="451"/>
      <c r="AH47" s="229">
        <f t="shared" si="30"/>
        <v>0</v>
      </c>
      <c r="AI47" s="56">
        <f t="shared" si="31"/>
        <v>0</v>
      </c>
      <c r="AJ47" s="66">
        <f t="shared" si="32"/>
        <v>0</v>
      </c>
      <c r="AK47" s="417">
        <f t="shared" si="33"/>
        <v>0</v>
      </c>
      <c r="AL47" s="234">
        <f t="shared" si="34"/>
        <v>0</v>
      </c>
      <c r="AM47" s="243">
        <f t="shared" si="35"/>
        <v>0</v>
      </c>
      <c r="AO47" s="452"/>
      <c r="AP47" s="452">
        <f t="shared" si="8"/>
        <v>0</v>
      </c>
      <c r="AQ47" s="452">
        <f t="shared" si="48"/>
        <v>0</v>
      </c>
      <c r="AR47" s="452"/>
      <c r="AS47" s="452"/>
      <c r="AT47" s="453">
        <f t="shared" si="36"/>
        <v>0</v>
      </c>
      <c r="AU47" s="452">
        <f t="shared" si="49"/>
        <v>0</v>
      </c>
      <c r="AV47" s="452"/>
      <c r="AW47" s="452">
        <f t="shared" si="37"/>
        <v>0</v>
      </c>
      <c r="AX47" s="452">
        <f t="shared" si="50"/>
        <v>0</v>
      </c>
      <c r="AY47" s="452"/>
      <c r="AZ47" s="454">
        <f t="shared" si="38"/>
        <v>0</v>
      </c>
      <c r="BA47" s="454">
        <f t="shared" si="39"/>
        <v>0</v>
      </c>
      <c r="BB47" s="454">
        <f t="shared" si="40"/>
        <v>0</v>
      </c>
      <c r="BC47" s="454">
        <f t="shared" si="41"/>
        <v>0</v>
      </c>
      <c r="BD47" s="454">
        <f t="shared" si="42"/>
        <v>0</v>
      </c>
      <c r="BE47" s="454">
        <f t="shared" si="51"/>
        <v>0</v>
      </c>
      <c r="BF47" s="454">
        <f t="shared" si="52"/>
        <v>0</v>
      </c>
      <c r="BG47" s="454">
        <f t="shared" si="53"/>
        <v>0</v>
      </c>
      <c r="BH47" s="454">
        <f t="shared" si="54"/>
        <v>0</v>
      </c>
      <c r="BI47" s="454">
        <f t="shared" si="55"/>
        <v>0</v>
      </c>
      <c r="BJ47" s="454">
        <f t="shared" si="56"/>
        <v>0</v>
      </c>
      <c r="BK47" s="454">
        <f t="shared" si="57"/>
        <v>0</v>
      </c>
      <c r="BL47" s="454">
        <f t="shared" si="58"/>
        <v>0</v>
      </c>
      <c r="BM47" s="454">
        <f t="shared" si="59"/>
        <v>0</v>
      </c>
      <c r="BN47" s="454">
        <f t="shared" si="60"/>
        <v>0</v>
      </c>
      <c r="BO47" s="454">
        <f t="shared" si="43"/>
        <v>0</v>
      </c>
      <c r="BP47" s="454">
        <f t="shared" si="44"/>
        <v>0</v>
      </c>
      <c r="BQ47" s="454">
        <f t="shared" si="45"/>
        <v>0</v>
      </c>
      <c r="BR47" s="454">
        <f t="shared" si="46"/>
        <v>0</v>
      </c>
      <c r="BS47" s="454">
        <f t="shared" si="47"/>
        <v>0</v>
      </c>
      <c r="BT47" s="455"/>
    </row>
    <row r="48" s="432" customFormat="1" ht="24.9" customHeight="1" spans="1:72">
      <c r="A48" s="436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437"/>
      <c r="H48" s="439"/>
      <c r="I48" s="443"/>
      <c r="J48" s="443"/>
      <c r="K48" s="443"/>
      <c r="L48" s="443"/>
      <c r="M48" s="443"/>
      <c r="N48" s="188"/>
      <c r="O48" s="195"/>
      <c r="P48" s="196"/>
      <c r="Q48" s="209">
        <f t="shared" si="24"/>
        <v>0</v>
      </c>
      <c r="R48" s="56">
        <f t="shared" si="25"/>
        <v>0</v>
      </c>
      <c r="S48" s="66">
        <f t="shared" si="26"/>
        <v>0</v>
      </c>
      <c r="T48" s="446"/>
      <c r="U48" s="447"/>
      <c r="V48" s="443"/>
      <c r="W48" s="443"/>
      <c r="X48" s="443"/>
      <c r="Y48" s="188"/>
      <c r="Z48" s="183"/>
      <c r="AA48" s="188"/>
      <c r="AB48" s="188"/>
      <c r="AC48" s="194"/>
      <c r="AD48" s="209">
        <f t="shared" si="27"/>
        <v>0</v>
      </c>
      <c r="AE48" s="56">
        <f t="shared" si="28"/>
        <v>0</v>
      </c>
      <c r="AF48" s="66">
        <f t="shared" si="29"/>
        <v>0</v>
      </c>
      <c r="AG48" s="451"/>
      <c r="AH48" s="229">
        <f t="shared" si="30"/>
        <v>0</v>
      </c>
      <c r="AI48" s="56">
        <f t="shared" si="31"/>
        <v>0</v>
      </c>
      <c r="AJ48" s="66">
        <f t="shared" si="32"/>
        <v>0</v>
      </c>
      <c r="AK48" s="417">
        <f t="shared" si="33"/>
        <v>0</v>
      </c>
      <c r="AL48" s="234">
        <f t="shared" si="34"/>
        <v>0</v>
      </c>
      <c r="AM48" s="243">
        <f t="shared" si="35"/>
        <v>0</v>
      </c>
      <c r="AO48" s="452"/>
      <c r="AP48" s="452">
        <f t="shared" si="8"/>
        <v>0</v>
      </c>
      <c r="AQ48" s="452">
        <f t="shared" si="48"/>
        <v>0</v>
      </c>
      <c r="AR48" s="452"/>
      <c r="AS48" s="452"/>
      <c r="AT48" s="453">
        <f t="shared" si="36"/>
        <v>0</v>
      </c>
      <c r="AU48" s="452">
        <f t="shared" si="49"/>
        <v>0</v>
      </c>
      <c r="AV48" s="452"/>
      <c r="AW48" s="452">
        <f t="shared" si="37"/>
        <v>0</v>
      </c>
      <c r="AX48" s="452">
        <f t="shared" si="50"/>
        <v>0</v>
      </c>
      <c r="AY48" s="452"/>
      <c r="AZ48" s="454">
        <f t="shared" si="38"/>
        <v>0</v>
      </c>
      <c r="BA48" s="454">
        <f t="shared" si="39"/>
        <v>0</v>
      </c>
      <c r="BB48" s="454">
        <f t="shared" si="40"/>
        <v>0</v>
      </c>
      <c r="BC48" s="454">
        <f t="shared" si="41"/>
        <v>0</v>
      </c>
      <c r="BD48" s="454">
        <f t="shared" si="42"/>
        <v>0</v>
      </c>
      <c r="BE48" s="454">
        <f t="shared" si="51"/>
        <v>0</v>
      </c>
      <c r="BF48" s="454">
        <f t="shared" si="52"/>
        <v>0</v>
      </c>
      <c r="BG48" s="454">
        <f t="shared" si="53"/>
        <v>0</v>
      </c>
      <c r="BH48" s="454">
        <f t="shared" si="54"/>
        <v>0</v>
      </c>
      <c r="BI48" s="454">
        <f t="shared" si="55"/>
        <v>0</v>
      </c>
      <c r="BJ48" s="454">
        <f t="shared" si="56"/>
        <v>0</v>
      </c>
      <c r="BK48" s="454">
        <f t="shared" si="57"/>
        <v>0</v>
      </c>
      <c r="BL48" s="454">
        <f t="shared" si="58"/>
        <v>0</v>
      </c>
      <c r="BM48" s="454">
        <f t="shared" si="59"/>
        <v>0</v>
      </c>
      <c r="BN48" s="454">
        <f t="shared" si="60"/>
        <v>0</v>
      </c>
      <c r="BO48" s="454">
        <f t="shared" si="43"/>
        <v>0</v>
      </c>
      <c r="BP48" s="454">
        <f t="shared" si="44"/>
        <v>0</v>
      </c>
      <c r="BQ48" s="454">
        <f t="shared" si="45"/>
        <v>0</v>
      </c>
      <c r="BR48" s="454">
        <f t="shared" si="46"/>
        <v>0</v>
      </c>
      <c r="BS48" s="454">
        <f t="shared" si="47"/>
        <v>0</v>
      </c>
      <c r="BT48" s="455"/>
    </row>
    <row r="49" s="432" customFormat="1" ht="24.9" customHeight="1" spans="1:72">
      <c r="A49" s="436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437"/>
      <c r="H49" s="439"/>
      <c r="I49" s="443"/>
      <c r="J49" s="443"/>
      <c r="K49" s="188"/>
      <c r="L49" s="188"/>
      <c r="M49" s="188"/>
      <c r="N49" s="188"/>
      <c r="O49" s="195"/>
      <c r="P49" s="196"/>
      <c r="Q49" s="209">
        <f t="shared" si="24"/>
        <v>0</v>
      </c>
      <c r="R49" s="56">
        <f t="shared" si="25"/>
        <v>0</v>
      </c>
      <c r="S49" s="66">
        <f t="shared" si="26"/>
        <v>0</v>
      </c>
      <c r="T49" s="446"/>
      <c r="U49" s="443"/>
      <c r="V49" s="443"/>
      <c r="W49" s="443"/>
      <c r="X49" s="443"/>
      <c r="Y49" s="188"/>
      <c r="Z49" s="183"/>
      <c r="AA49" s="188"/>
      <c r="AB49" s="188"/>
      <c r="AC49" s="194"/>
      <c r="AD49" s="209">
        <f t="shared" si="27"/>
        <v>0</v>
      </c>
      <c r="AE49" s="56">
        <f t="shared" si="28"/>
        <v>0</v>
      </c>
      <c r="AF49" s="66">
        <f t="shared" si="29"/>
        <v>0</v>
      </c>
      <c r="AG49" s="451"/>
      <c r="AH49" s="229">
        <f t="shared" si="30"/>
        <v>0</v>
      </c>
      <c r="AI49" s="56">
        <f t="shared" si="31"/>
        <v>0</v>
      </c>
      <c r="AJ49" s="66">
        <f t="shared" si="32"/>
        <v>0</v>
      </c>
      <c r="AK49" s="417">
        <f t="shared" si="33"/>
        <v>0</v>
      </c>
      <c r="AL49" s="234">
        <f t="shared" si="34"/>
        <v>0</v>
      </c>
      <c r="AM49" s="243">
        <f t="shared" si="35"/>
        <v>0</v>
      </c>
      <c r="AO49" s="452"/>
      <c r="AP49" s="452">
        <f t="shared" si="8"/>
        <v>0</v>
      </c>
      <c r="AQ49" s="452">
        <f t="shared" si="48"/>
        <v>0</v>
      </c>
      <c r="AR49" s="452"/>
      <c r="AS49" s="452"/>
      <c r="AT49" s="453">
        <f t="shared" si="36"/>
        <v>0</v>
      </c>
      <c r="AU49" s="452">
        <f t="shared" si="49"/>
        <v>0</v>
      </c>
      <c r="AV49" s="452"/>
      <c r="AW49" s="452">
        <f t="shared" si="37"/>
        <v>0</v>
      </c>
      <c r="AX49" s="452">
        <f t="shared" si="50"/>
        <v>0</v>
      </c>
      <c r="AY49" s="452"/>
      <c r="AZ49" s="454">
        <f t="shared" si="38"/>
        <v>0</v>
      </c>
      <c r="BA49" s="454">
        <f t="shared" si="39"/>
        <v>0</v>
      </c>
      <c r="BB49" s="454">
        <f t="shared" si="40"/>
        <v>0</v>
      </c>
      <c r="BC49" s="454">
        <f t="shared" si="41"/>
        <v>0</v>
      </c>
      <c r="BD49" s="454">
        <f t="shared" si="42"/>
        <v>0</v>
      </c>
      <c r="BE49" s="454">
        <f t="shared" si="51"/>
        <v>0</v>
      </c>
      <c r="BF49" s="454">
        <f t="shared" si="52"/>
        <v>0</v>
      </c>
      <c r="BG49" s="454">
        <f t="shared" si="53"/>
        <v>0</v>
      </c>
      <c r="BH49" s="454">
        <f t="shared" si="54"/>
        <v>0</v>
      </c>
      <c r="BI49" s="454">
        <f t="shared" si="55"/>
        <v>0</v>
      </c>
      <c r="BJ49" s="454">
        <f t="shared" si="56"/>
        <v>0</v>
      </c>
      <c r="BK49" s="454">
        <f t="shared" si="57"/>
        <v>0</v>
      </c>
      <c r="BL49" s="454">
        <f t="shared" si="58"/>
        <v>0</v>
      </c>
      <c r="BM49" s="454">
        <f t="shared" si="59"/>
        <v>0</v>
      </c>
      <c r="BN49" s="454">
        <f t="shared" si="60"/>
        <v>0</v>
      </c>
      <c r="BO49" s="454">
        <f t="shared" si="43"/>
        <v>0</v>
      </c>
      <c r="BP49" s="454">
        <f t="shared" si="44"/>
        <v>0</v>
      </c>
      <c r="BQ49" s="454">
        <f t="shared" si="45"/>
        <v>0</v>
      </c>
      <c r="BR49" s="454">
        <f t="shared" si="46"/>
        <v>0</v>
      </c>
      <c r="BS49" s="454">
        <f t="shared" si="47"/>
        <v>0</v>
      </c>
      <c r="BT49" s="455"/>
    </row>
    <row r="50" s="432" customFormat="1" ht="24.9" customHeight="1" spans="1:72">
      <c r="A50" s="436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437"/>
      <c r="H50" s="439"/>
      <c r="I50" s="443"/>
      <c r="J50" s="443"/>
      <c r="K50" s="188"/>
      <c r="L50" s="188"/>
      <c r="M50" s="188"/>
      <c r="N50" s="188"/>
      <c r="O50" s="195"/>
      <c r="P50" s="196"/>
      <c r="Q50" s="209">
        <f t="shared" si="24"/>
        <v>0</v>
      </c>
      <c r="R50" s="56">
        <f t="shared" si="25"/>
        <v>0</v>
      </c>
      <c r="S50" s="66">
        <f t="shared" si="26"/>
        <v>0</v>
      </c>
      <c r="T50" s="439"/>
      <c r="U50" s="443"/>
      <c r="V50" s="443"/>
      <c r="W50" s="443"/>
      <c r="X50" s="443"/>
      <c r="Y50" s="188"/>
      <c r="Z50" s="183"/>
      <c r="AA50" s="188"/>
      <c r="AB50" s="188"/>
      <c r="AC50" s="194"/>
      <c r="AD50" s="209">
        <f t="shared" si="27"/>
        <v>0</v>
      </c>
      <c r="AE50" s="56">
        <f t="shared" si="28"/>
        <v>0</v>
      </c>
      <c r="AF50" s="66">
        <f t="shared" si="29"/>
        <v>0</v>
      </c>
      <c r="AG50" s="451"/>
      <c r="AH50" s="229">
        <f t="shared" si="30"/>
        <v>0</v>
      </c>
      <c r="AI50" s="56">
        <f t="shared" si="31"/>
        <v>0</v>
      </c>
      <c r="AJ50" s="66">
        <f t="shared" si="32"/>
        <v>0</v>
      </c>
      <c r="AK50" s="417">
        <f t="shared" si="33"/>
        <v>0</v>
      </c>
      <c r="AL50" s="234">
        <f t="shared" si="34"/>
        <v>0</v>
      </c>
      <c r="AM50" s="243">
        <f t="shared" si="35"/>
        <v>0</v>
      </c>
      <c r="AO50" s="452"/>
      <c r="AP50" s="452">
        <f t="shared" ref="AP50:AP63" si="61">R50*$G$11</f>
        <v>0</v>
      </c>
      <c r="AQ50" s="452">
        <f t="shared" si="48"/>
        <v>0</v>
      </c>
      <c r="AR50" s="452"/>
      <c r="AS50" s="452"/>
      <c r="AT50" s="453">
        <f t="shared" ref="AT50:AT63" si="62">AE50*$T$11</f>
        <v>0</v>
      </c>
      <c r="AU50" s="452">
        <f t="shared" si="49"/>
        <v>0</v>
      </c>
      <c r="AV50" s="452"/>
      <c r="AW50" s="452">
        <f t="shared" ref="AW50:AW63" si="63">AI50*$AG$11</f>
        <v>0</v>
      </c>
      <c r="AX50" s="452">
        <f t="shared" si="50"/>
        <v>0</v>
      </c>
      <c r="AY50" s="452"/>
      <c r="AZ50" s="454">
        <f t="shared" ref="AZ50:AZ63" si="64">IF(AM50="Outstanding",1,0)</f>
        <v>0</v>
      </c>
      <c r="BA50" s="454">
        <f t="shared" ref="BA50:BA63" si="65">IF(AM50="Very Satisfactory",1,0)</f>
        <v>0</v>
      </c>
      <c r="BB50" s="454">
        <f t="shared" ref="BB50:BB63" si="66">IF(AM50="Satisfactory",1,0)</f>
        <v>0</v>
      </c>
      <c r="BC50" s="454">
        <f t="shared" ref="BC50:BC63" si="67">IF(AM50="Fairly Satisfactory",1,0)</f>
        <v>0</v>
      </c>
      <c r="BD50" s="454">
        <f t="shared" ref="BD50:BD63" si="68">IF(AM50="Did Not Meet Expectations",1,0)</f>
        <v>0</v>
      </c>
      <c r="BE50" s="454">
        <f t="shared" si="51"/>
        <v>0</v>
      </c>
      <c r="BF50" s="454">
        <f t="shared" si="52"/>
        <v>0</v>
      </c>
      <c r="BG50" s="454">
        <f t="shared" si="53"/>
        <v>0</v>
      </c>
      <c r="BH50" s="454">
        <f t="shared" si="54"/>
        <v>0</v>
      </c>
      <c r="BI50" s="454">
        <f t="shared" si="55"/>
        <v>0</v>
      </c>
      <c r="BJ50" s="454">
        <f t="shared" si="56"/>
        <v>0</v>
      </c>
      <c r="BK50" s="454">
        <f t="shared" si="57"/>
        <v>0</v>
      </c>
      <c r="BL50" s="454">
        <f t="shared" si="58"/>
        <v>0</v>
      </c>
      <c r="BM50" s="454">
        <f t="shared" si="59"/>
        <v>0</v>
      </c>
      <c r="BN50" s="454">
        <f t="shared" si="60"/>
        <v>0</v>
      </c>
      <c r="BO50" s="454">
        <f t="shared" si="43"/>
        <v>0</v>
      </c>
      <c r="BP50" s="454">
        <f t="shared" si="44"/>
        <v>0</v>
      </c>
      <c r="BQ50" s="454">
        <f t="shared" si="45"/>
        <v>0</v>
      </c>
      <c r="BR50" s="454">
        <f t="shared" si="46"/>
        <v>0</v>
      </c>
      <c r="BS50" s="454">
        <f t="shared" si="47"/>
        <v>0</v>
      </c>
      <c r="BT50" s="455"/>
    </row>
    <row r="51" s="432" customFormat="1" ht="24.9" customHeight="1" spans="1:72">
      <c r="A51" s="436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437"/>
      <c r="H51" s="439"/>
      <c r="I51" s="443"/>
      <c r="J51" s="443"/>
      <c r="K51" s="188"/>
      <c r="L51" s="188"/>
      <c r="M51" s="188"/>
      <c r="N51" s="188"/>
      <c r="O51" s="195"/>
      <c r="P51" s="196"/>
      <c r="Q51" s="209">
        <f t="shared" si="24"/>
        <v>0</v>
      </c>
      <c r="R51" s="56">
        <f t="shared" si="25"/>
        <v>0</v>
      </c>
      <c r="S51" s="66">
        <f t="shared" si="26"/>
        <v>0</v>
      </c>
      <c r="T51" s="439"/>
      <c r="U51" s="443"/>
      <c r="V51" s="443"/>
      <c r="W51" s="443"/>
      <c r="X51" s="443"/>
      <c r="Y51" s="188"/>
      <c r="Z51" s="183"/>
      <c r="AA51" s="188"/>
      <c r="AB51" s="188"/>
      <c r="AC51" s="194"/>
      <c r="AD51" s="209">
        <f t="shared" si="27"/>
        <v>0</v>
      </c>
      <c r="AE51" s="56">
        <f t="shared" si="28"/>
        <v>0</v>
      </c>
      <c r="AF51" s="66">
        <f t="shared" si="29"/>
        <v>0</v>
      </c>
      <c r="AG51" s="451"/>
      <c r="AH51" s="229">
        <f t="shared" si="30"/>
        <v>0</v>
      </c>
      <c r="AI51" s="56">
        <f t="shared" si="31"/>
        <v>0</v>
      </c>
      <c r="AJ51" s="66">
        <f t="shared" si="32"/>
        <v>0</v>
      </c>
      <c r="AK51" s="417">
        <f t="shared" si="33"/>
        <v>0</v>
      </c>
      <c r="AL51" s="234">
        <f t="shared" si="34"/>
        <v>0</v>
      </c>
      <c r="AM51" s="243">
        <f t="shared" si="35"/>
        <v>0</v>
      </c>
      <c r="AO51" s="452"/>
      <c r="AP51" s="452">
        <f t="shared" si="61"/>
        <v>0</v>
      </c>
      <c r="AQ51" s="452">
        <f t="shared" si="48"/>
        <v>0</v>
      </c>
      <c r="AR51" s="452"/>
      <c r="AS51" s="452"/>
      <c r="AT51" s="453">
        <f t="shared" si="62"/>
        <v>0</v>
      </c>
      <c r="AU51" s="452">
        <f t="shared" si="49"/>
        <v>0</v>
      </c>
      <c r="AV51" s="452"/>
      <c r="AW51" s="452">
        <f t="shared" si="63"/>
        <v>0</v>
      </c>
      <c r="AX51" s="452">
        <f t="shared" si="50"/>
        <v>0</v>
      </c>
      <c r="AY51" s="452"/>
      <c r="AZ51" s="454">
        <f t="shared" si="64"/>
        <v>0</v>
      </c>
      <c r="BA51" s="454">
        <f t="shared" si="65"/>
        <v>0</v>
      </c>
      <c r="BB51" s="454">
        <f t="shared" si="66"/>
        <v>0</v>
      </c>
      <c r="BC51" s="454">
        <f t="shared" si="67"/>
        <v>0</v>
      </c>
      <c r="BD51" s="454">
        <f t="shared" si="68"/>
        <v>0</v>
      </c>
      <c r="BE51" s="454">
        <f t="shared" si="51"/>
        <v>0</v>
      </c>
      <c r="BF51" s="454">
        <f t="shared" si="52"/>
        <v>0</v>
      </c>
      <c r="BG51" s="454">
        <f t="shared" si="53"/>
        <v>0</v>
      </c>
      <c r="BH51" s="454">
        <f t="shared" si="54"/>
        <v>0</v>
      </c>
      <c r="BI51" s="454">
        <f t="shared" si="55"/>
        <v>0</v>
      </c>
      <c r="BJ51" s="454">
        <f t="shared" si="56"/>
        <v>0</v>
      </c>
      <c r="BK51" s="454">
        <f t="shared" si="57"/>
        <v>0</v>
      </c>
      <c r="BL51" s="454">
        <f t="shared" si="58"/>
        <v>0</v>
      </c>
      <c r="BM51" s="454">
        <f t="shared" si="59"/>
        <v>0</v>
      </c>
      <c r="BN51" s="454">
        <f t="shared" si="60"/>
        <v>0</v>
      </c>
      <c r="BO51" s="454">
        <f t="shared" si="43"/>
        <v>0</v>
      </c>
      <c r="BP51" s="454">
        <f t="shared" si="44"/>
        <v>0</v>
      </c>
      <c r="BQ51" s="454">
        <f t="shared" si="45"/>
        <v>0</v>
      </c>
      <c r="BR51" s="454">
        <f t="shared" si="46"/>
        <v>0</v>
      </c>
      <c r="BS51" s="454">
        <f t="shared" si="47"/>
        <v>0</v>
      </c>
      <c r="BT51" s="455"/>
    </row>
    <row r="52" s="432" customFormat="1" ht="24.9" customHeight="1" spans="1:72">
      <c r="A52" s="436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437"/>
      <c r="H52" s="439"/>
      <c r="I52" s="443"/>
      <c r="J52" s="443"/>
      <c r="K52" s="188"/>
      <c r="L52" s="188"/>
      <c r="M52" s="188"/>
      <c r="N52" s="188"/>
      <c r="O52" s="195"/>
      <c r="P52" s="196"/>
      <c r="Q52" s="209">
        <f t="shared" si="24"/>
        <v>0</v>
      </c>
      <c r="R52" s="56">
        <f t="shared" si="25"/>
        <v>0</v>
      </c>
      <c r="S52" s="66">
        <f t="shared" si="26"/>
        <v>0</v>
      </c>
      <c r="T52" s="439"/>
      <c r="U52" s="443"/>
      <c r="V52" s="443"/>
      <c r="W52" s="443"/>
      <c r="X52" s="443"/>
      <c r="Y52" s="188"/>
      <c r="Z52" s="183"/>
      <c r="AA52" s="188"/>
      <c r="AB52" s="188"/>
      <c r="AC52" s="194"/>
      <c r="AD52" s="209">
        <f t="shared" si="27"/>
        <v>0</v>
      </c>
      <c r="AE52" s="56">
        <f t="shared" si="28"/>
        <v>0</v>
      </c>
      <c r="AF52" s="66">
        <f t="shared" si="29"/>
        <v>0</v>
      </c>
      <c r="AG52" s="451"/>
      <c r="AH52" s="229">
        <f t="shared" si="30"/>
        <v>0</v>
      </c>
      <c r="AI52" s="56">
        <f t="shared" si="31"/>
        <v>0</v>
      </c>
      <c r="AJ52" s="66">
        <f t="shared" si="32"/>
        <v>0</v>
      </c>
      <c r="AK52" s="417">
        <f t="shared" si="33"/>
        <v>0</v>
      </c>
      <c r="AL52" s="234">
        <f t="shared" si="34"/>
        <v>0</v>
      </c>
      <c r="AM52" s="243">
        <f t="shared" si="35"/>
        <v>0</v>
      </c>
      <c r="AO52" s="452"/>
      <c r="AP52" s="452">
        <f t="shared" si="61"/>
        <v>0</v>
      </c>
      <c r="AQ52" s="452">
        <f t="shared" si="48"/>
        <v>0</v>
      </c>
      <c r="AR52" s="452"/>
      <c r="AS52" s="452"/>
      <c r="AT52" s="453">
        <f t="shared" si="62"/>
        <v>0</v>
      </c>
      <c r="AU52" s="452">
        <f t="shared" si="49"/>
        <v>0</v>
      </c>
      <c r="AV52" s="452"/>
      <c r="AW52" s="452">
        <f t="shared" si="63"/>
        <v>0</v>
      </c>
      <c r="AX52" s="452">
        <f t="shared" si="50"/>
        <v>0</v>
      </c>
      <c r="AY52" s="452"/>
      <c r="AZ52" s="454">
        <f t="shared" si="64"/>
        <v>0</v>
      </c>
      <c r="BA52" s="454">
        <f t="shared" si="65"/>
        <v>0</v>
      </c>
      <c r="BB52" s="454">
        <f t="shared" si="66"/>
        <v>0</v>
      </c>
      <c r="BC52" s="454">
        <f t="shared" si="67"/>
        <v>0</v>
      </c>
      <c r="BD52" s="454">
        <f t="shared" si="68"/>
        <v>0</v>
      </c>
      <c r="BE52" s="454">
        <f t="shared" si="51"/>
        <v>0</v>
      </c>
      <c r="BF52" s="454">
        <f t="shared" si="52"/>
        <v>0</v>
      </c>
      <c r="BG52" s="454">
        <f t="shared" si="53"/>
        <v>0</v>
      </c>
      <c r="BH52" s="454">
        <f t="shared" si="54"/>
        <v>0</v>
      </c>
      <c r="BI52" s="454">
        <f t="shared" si="55"/>
        <v>0</v>
      </c>
      <c r="BJ52" s="454">
        <f t="shared" si="56"/>
        <v>0</v>
      </c>
      <c r="BK52" s="454">
        <f t="shared" si="57"/>
        <v>0</v>
      </c>
      <c r="BL52" s="454">
        <f t="shared" si="58"/>
        <v>0</v>
      </c>
      <c r="BM52" s="454">
        <f t="shared" si="59"/>
        <v>0</v>
      </c>
      <c r="BN52" s="454">
        <f t="shared" si="60"/>
        <v>0</v>
      </c>
      <c r="BO52" s="454">
        <f t="shared" si="43"/>
        <v>0</v>
      </c>
      <c r="BP52" s="454">
        <f t="shared" si="44"/>
        <v>0</v>
      </c>
      <c r="BQ52" s="454">
        <f t="shared" si="45"/>
        <v>0</v>
      </c>
      <c r="BR52" s="454">
        <f t="shared" si="46"/>
        <v>0</v>
      </c>
      <c r="BS52" s="454">
        <f t="shared" si="47"/>
        <v>0</v>
      </c>
      <c r="BT52" s="455"/>
    </row>
    <row r="53" s="432" customFormat="1" ht="24.9" customHeight="1" spans="1:72">
      <c r="A53" s="436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437"/>
      <c r="H53" s="439"/>
      <c r="I53" s="443"/>
      <c r="J53" s="443"/>
      <c r="K53" s="188"/>
      <c r="L53" s="188"/>
      <c r="M53" s="188"/>
      <c r="N53" s="188"/>
      <c r="O53" s="195"/>
      <c r="P53" s="196"/>
      <c r="Q53" s="209">
        <f t="shared" si="24"/>
        <v>0</v>
      </c>
      <c r="R53" s="56">
        <f t="shared" si="25"/>
        <v>0</v>
      </c>
      <c r="S53" s="66">
        <f t="shared" si="26"/>
        <v>0</v>
      </c>
      <c r="T53" s="439"/>
      <c r="U53" s="443"/>
      <c r="V53" s="443"/>
      <c r="W53" s="443"/>
      <c r="X53" s="443"/>
      <c r="Y53" s="188"/>
      <c r="Z53" s="183"/>
      <c r="AA53" s="188"/>
      <c r="AB53" s="188"/>
      <c r="AC53" s="194"/>
      <c r="AD53" s="209">
        <f t="shared" si="27"/>
        <v>0</v>
      </c>
      <c r="AE53" s="56">
        <f t="shared" si="28"/>
        <v>0</v>
      </c>
      <c r="AF53" s="66">
        <f t="shared" si="29"/>
        <v>0</v>
      </c>
      <c r="AG53" s="451"/>
      <c r="AH53" s="229">
        <f t="shared" si="30"/>
        <v>0</v>
      </c>
      <c r="AI53" s="56">
        <f t="shared" si="31"/>
        <v>0</v>
      </c>
      <c r="AJ53" s="66">
        <f t="shared" si="32"/>
        <v>0</v>
      </c>
      <c r="AK53" s="417">
        <f t="shared" si="33"/>
        <v>0</v>
      </c>
      <c r="AL53" s="234">
        <f t="shared" si="34"/>
        <v>0</v>
      </c>
      <c r="AM53" s="243">
        <f t="shared" si="35"/>
        <v>0</v>
      </c>
      <c r="AO53" s="452"/>
      <c r="AP53" s="452">
        <f t="shared" si="61"/>
        <v>0</v>
      </c>
      <c r="AQ53" s="452">
        <f t="shared" si="48"/>
        <v>0</v>
      </c>
      <c r="AR53" s="452"/>
      <c r="AS53" s="452"/>
      <c r="AT53" s="453">
        <f t="shared" si="62"/>
        <v>0</v>
      </c>
      <c r="AU53" s="452">
        <f t="shared" si="49"/>
        <v>0</v>
      </c>
      <c r="AV53" s="452"/>
      <c r="AW53" s="452">
        <f t="shared" si="63"/>
        <v>0</v>
      </c>
      <c r="AX53" s="452">
        <f t="shared" si="50"/>
        <v>0</v>
      </c>
      <c r="AY53" s="452"/>
      <c r="AZ53" s="454">
        <f t="shared" si="64"/>
        <v>0</v>
      </c>
      <c r="BA53" s="454">
        <f t="shared" si="65"/>
        <v>0</v>
      </c>
      <c r="BB53" s="454">
        <f t="shared" si="66"/>
        <v>0</v>
      </c>
      <c r="BC53" s="454">
        <f t="shared" si="67"/>
        <v>0</v>
      </c>
      <c r="BD53" s="454">
        <f t="shared" si="68"/>
        <v>0</v>
      </c>
      <c r="BE53" s="454">
        <f t="shared" si="51"/>
        <v>0</v>
      </c>
      <c r="BF53" s="454">
        <f t="shared" si="52"/>
        <v>0</v>
      </c>
      <c r="BG53" s="454">
        <f t="shared" si="53"/>
        <v>0</v>
      </c>
      <c r="BH53" s="454">
        <f t="shared" si="54"/>
        <v>0</v>
      </c>
      <c r="BI53" s="454">
        <f t="shared" si="55"/>
        <v>0</v>
      </c>
      <c r="BJ53" s="454">
        <f t="shared" si="56"/>
        <v>0</v>
      </c>
      <c r="BK53" s="454">
        <f t="shared" si="57"/>
        <v>0</v>
      </c>
      <c r="BL53" s="454">
        <f t="shared" si="58"/>
        <v>0</v>
      </c>
      <c r="BM53" s="454">
        <f t="shared" si="59"/>
        <v>0</v>
      </c>
      <c r="BN53" s="454">
        <f t="shared" si="60"/>
        <v>0</v>
      </c>
      <c r="BO53" s="454">
        <f t="shared" si="43"/>
        <v>0</v>
      </c>
      <c r="BP53" s="454">
        <f t="shared" si="44"/>
        <v>0</v>
      </c>
      <c r="BQ53" s="454">
        <f t="shared" si="45"/>
        <v>0</v>
      </c>
      <c r="BR53" s="454">
        <f t="shared" si="46"/>
        <v>0</v>
      </c>
      <c r="BS53" s="454">
        <f t="shared" si="47"/>
        <v>0</v>
      </c>
      <c r="BT53" s="455"/>
    </row>
    <row r="54" s="432" customFormat="1" ht="24.9" customHeight="1" spans="1:72">
      <c r="A54" s="436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437"/>
      <c r="H54" s="439"/>
      <c r="I54" s="443"/>
      <c r="J54" s="443"/>
      <c r="K54" s="188"/>
      <c r="L54" s="188"/>
      <c r="M54" s="188"/>
      <c r="N54" s="188"/>
      <c r="O54" s="195"/>
      <c r="P54" s="196"/>
      <c r="Q54" s="209">
        <f t="shared" si="24"/>
        <v>0</v>
      </c>
      <c r="R54" s="56">
        <f t="shared" si="25"/>
        <v>0</v>
      </c>
      <c r="S54" s="66">
        <f t="shared" si="26"/>
        <v>0</v>
      </c>
      <c r="T54" s="439"/>
      <c r="U54" s="443"/>
      <c r="V54" s="443"/>
      <c r="W54" s="443"/>
      <c r="X54" s="443"/>
      <c r="Y54" s="188"/>
      <c r="Z54" s="183"/>
      <c r="AA54" s="188"/>
      <c r="AB54" s="188"/>
      <c r="AC54" s="194"/>
      <c r="AD54" s="209">
        <f t="shared" si="27"/>
        <v>0</v>
      </c>
      <c r="AE54" s="56">
        <f t="shared" si="28"/>
        <v>0</v>
      </c>
      <c r="AF54" s="66">
        <f t="shared" si="29"/>
        <v>0</v>
      </c>
      <c r="AG54" s="451"/>
      <c r="AH54" s="229">
        <f t="shared" si="30"/>
        <v>0</v>
      </c>
      <c r="AI54" s="56">
        <f t="shared" si="31"/>
        <v>0</v>
      </c>
      <c r="AJ54" s="66">
        <f t="shared" si="32"/>
        <v>0</v>
      </c>
      <c r="AK54" s="417">
        <f t="shared" si="33"/>
        <v>0</v>
      </c>
      <c r="AL54" s="234">
        <f t="shared" si="34"/>
        <v>0</v>
      </c>
      <c r="AM54" s="243">
        <f t="shared" si="35"/>
        <v>0</v>
      </c>
      <c r="AO54" s="452"/>
      <c r="AP54" s="452">
        <f t="shared" si="61"/>
        <v>0</v>
      </c>
      <c r="AQ54" s="452">
        <f t="shared" si="48"/>
        <v>0</v>
      </c>
      <c r="AR54" s="452"/>
      <c r="AS54" s="452"/>
      <c r="AT54" s="453">
        <f t="shared" si="62"/>
        <v>0</v>
      </c>
      <c r="AU54" s="452">
        <f t="shared" si="49"/>
        <v>0</v>
      </c>
      <c r="AV54" s="452"/>
      <c r="AW54" s="452">
        <f t="shared" si="63"/>
        <v>0</v>
      </c>
      <c r="AX54" s="452">
        <f t="shared" si="50"/>
        <v>0</v>
      </c>
      <c r="AY54" s="452"/>
      <c r="AZ54" s="454">
        <f t="shared" si="64"/>
        <v>0</v>
      </c>
      <c r="BA54" s="454">
        <f t="shared" si="65"/>
        <v>0</v>
      </c>
      <c r="BB54" s="454">
        <f t="shared" si="66"/>
        <v>0</v>
      </c>
      <c r="BC54" s="454">
        <f t="shared" si="67"/>
        <v>0</v>
      </c>
      <c r="BD54" s="454">
        <f t="shared" si="68"/>
        <v>0</v>
      </c>
      <c r="BE54" s="454">
        <f t="shared" si="51"/>
        <v>0</v>
      </c>
      <c r="BF54" s="454">
        <f t="shared" si="52"/>
        <v>0</v>
      </c>
      <c r="BG54" s="454">
        <f t="shared" si="53"/>
        <v>0</v>
      </c>
      <c r="BH54" s="454">
        <f t="shared" si="54"/>
        <v>0</v>
      </c>
      <c r="BI54" s="454">
        <f t="shared" si="55"/>
        <v>0</v>
      </c>
      <c r="BJ54" s="454">
        <f t="shared" si="56"/>
        <v>0</v>
      </c>
      <c r="BK54" s="454">
        <f t="shared" si="57"/>
        <v>0</v>
      </c>
      <c r="BL54" s="454">
        <f t="shared" si="58"/>
        <v>0</v>
      </c>
      <c r="BM54" s="454">
        <f t="shared" si="59"/>
        <v>0</v>
      </c>
      <c r="BN54" s="454">
        <f t="shared" si="60"/>
        <v>0</v>
      </c>
      <c r="BO54" s="454">
        <f t="shared" si="43"/>
        <v>0</v>
      </c>
      <c r="BP54" s="454">
        <f t="shared" si="44"/>
        <v>0</v>
      </c>
      <c r="BQ54" s="454">
        <f t="shared" si="45"/>
        <v>0</v>
      </c>
      <c r="BR54" s="454">
        <f t="shared" si="46"/>
        <v>0</v>
      </c>
      <c r="BS54" s="454">
        <f t="shared" si="47"/>
        <v>0</v>
      </c>
      <c r="BT54" s="455"/>
    </row>
    <row r="55" s="432" customFormat="1" ht="24.9" customHeight="1" spans="1:72">
      <c r="A55" s="436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437"/>
      <c r="H55" s="439"/>
      <c r="I55" s="443"/>
      <c r="J55" s="443"/>
      <c r="K55" s="188"/>
      <c r="L55" s="188"/>
      <c r="M55" s="188"/>
      <c r="N55" s="188"/>
      <c r="O55" s="195"/>
      <c r="P55" s="196"/>
      <c r="Q55" s="209">
        <f t="shared" si="24"/>
        <v>0</v>
      </c>
      <c r="R55" s="56">
        <f t="shared" si="25"/>
        <v>0</v>
      </c>
      <c r="S55" s="66">
        <f t="shared" si="26"/>
        <v>0</v>
      </c>
      <c r="T55" s="439"/>
      <c r="U55" s="443"/>
      <c r="V55" s="443"/>
      <c r="W55" s="443"/>
      <c r="X55" s="443"/>
      <c r="Y55" s="188"/>
      <c r="Z55" s="183"/>
      <c r="AA55" s="188"/>
      <c r="AB55" s="188"/>
      <c r="AC55" s="194"/>
      <c r="AD55" s="209">
        <f t="shared" si="27"/>
        <v>0</v>
      </c>
      <c r="AE55" s="56">
        <f t="shared" si="28"/>
        <v>0</v>
      </c>
      <c r="AF55" s="66">
        <f t="shared" si="29"/>
        <v>0</v>
      </c>
      <c r="AG55" s="451"/>
      <c r="AH55" s="229">
        <f t="shared" si="30"/>
        <v>0</v>
      </c>
      <c r="AI55" s="56">
        <f t="shared" si="31"/>
        <v>0</v>
      </c>
      <c r="AJ55" s="66">
        <f t="shared" si="32"/>
        <v>0</v>
      </c>
      <c r="AK55" s="417">
        <f t="shared" si="33"/>
        <v>0</v>
      </c>
      <c r="AL55" s="234">
        <f t="shared" si="34"/>
        <v>0</v>
      </c>
      <c r="AM55" s="243">
        <f t="shared" si="35"/>
        <v>0</v>
      </c>
      <c r="AO55" s="452"/>
      <c r="AP55" s="452">
        <f t="shared" si="61"/>
        <v>0</v>
      </c>
      <c r="AQ55" s="452">
        <f t="shared" si="48"/>
        <v>0</v>
      </c>
      <c r="AR55" s="452"/>
      <c r="AS55" s="452"/>
      <c r="AT55" s="453">
        <f t="shared" si="62"/>
        <v>0</v>
      </c>
      <c r="AU55" s="452">
        <f t="shared" si="49"/>
        <v>0</v>
      </c>
      <c r="AV55" s="452"/>
      <c r="AW55" s="452">
        <f t="shared" si="63"/>
        <v>0</v>
      </c>
      <c r="AX55" s="452">
        <f t="shared" si="50"/>
        <v>0</v>
      </c>
      <c r="AY55" s="452"/>
      <c r="AZ55" s="454">
        <f t="shared" si="64"/>
        <v>0</v>
      </c>
      <c r="BA55" s="454">
        <f t="shared" si="65"/>
        <v>0</v>
      </c>
      <c r="BB55" s="454">
        <f t="shared" si="66"/>
        <v>0</v>
      </c>
      <c r="BC55" s="454">
        <f t="shared" si="67"/>
        <v>0</v>
      </c>
      <c r="BD55" s="454">
        <f t="shared" si="68"/>
        <v>0</v>
      </c>
      <c r="BE55" s="454">
        <f t="shared" si="51"/>
        <v>0</v>
      </c>
      <c r="BF55" s="454">
        <f t="shared" si="52"/>
        <v>0</v>
      </c>
      <c r="BG55" s="454">
        <f t="shared" si="53"/>
        <v>0</v>
      </c>
      <c r="BH55" s="454">
        <f t="shared" si="54"/>
        <v>0</v>
      </c>
      <c r="BI55" s="454">
        <f t="shared" si="55"/>
        <v>0</v>
      </c>
      <c r="BJ55" s="454">
        <f t="shared" si="56"/>
        <v>0</v>
      </c>
      <c r="BK55" s="454">
        <f t="shared" si="57"/>
        <v>0</v>
      </c>
      <c r="BL55" s="454">
        <f t="shared" si="58"/>
        <v>0</v>
      </c>
      <c r="BM55" s="454">
        <f t="shared" si="59"/>
        <v>0</v>
      </c>
      <c r="BN55" s="454">
        <f t="shared" si="60"/>
        <v>0</v>
      </c>
      <c r="BO55" s="454">
        <f t="shared" si="43"/>
        <v>0</v>
      </c>
      <c r="BP55" s="454">
        <f t="shared" si="44"/>
        <v>0</v>
      </c>
      <c r="BQ55" s="454">
        <f t="shared" si="45"/>
        <v>0</v>
      </c>
      <c r="BR55" s="454">
        <f t="shared" si="46"/>
        <v>0</v>
      </c>
      <c r="BS55" s="454">
        <f t="shared" si="47"/>
        <v>0</v>
      </c>
      <c r="BT55" s="455"/>
    </row>
    <row r="56" s="432" customFormat="1" ht="24.9" customHeight="1" spans="1:72">
      <c r="A56" s="436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437"/>
      <c r="H56" s="439"/>
      <c r="I56" s="443"/>
      <c r="J56" s="443"/>
      <c r="K56" s="188"/>
      <c r="L56" s="188"/>
      <c r="M56" s="188"/>
      <c r="N56" s="188"/>
      <c r="O56" s="195"/>
      <c r="P56" s="196"/>
      <c r="Q56" s="209">
        <f t="shared" si="24"/>
        <v>0</v>
      </c>
      <c r="R56" s="56">
        <f t="shared" si="25"/>
        <v>0</v>
      </c>
      <c r="S56" s="66">
        <f t="shared" si="26"/>
        <v>0</v>
      </c>
      <c r="T56" s="189"/>
      <c r="U56" s="188"/>
      <c r="V56" s="188"/>
      <c r="W56" s="188"/>
      <c r="X56" s="188"/>
      <c r="Y56" s="188"/>
      <c r="Z56" s="183"/>
      <c r="AA56" s="188"/>
      <c r="AB56" s="188"/>
      <c r="AC56" s="194"/>
      <c r="AD56" s="209">
        <f t="shared" si="27"/>
        <v>0</v>
      </c>
      <c r="AE56" s="56">
        <f t="shared" si="28"/>
        <v>0</v>
      </c>
      <c r="AF56" s="66">
        <f t="shared" si="29"/>
        <v>0</v>
      </c>
      <c r="AG56" s="451"/>
      <c r="AH56" s="229">
        <f t="shared" si="30"/>
        <v>0</v>
      </c>
      <c r="AI56" s="56">
        <f t="shared" si="31"/>
        <v>0</v>
      </c>
      <c r="AJ56" s="66">
        <f t="shared" si="32"/>
        <v>0</v>
      </c>
      <c r="AK56" s="417">
        <f t="shared" si="33"/>
        <v>0</v>
      </c>
      <c r="AL56" s="234">
        <f t="shared" si="34"/>
        <v>0</v>
      </c>
      <c r="AM56" s="243">
        <f t="shared" si="35"/>
        <v>0</v>
      </c>
      <c r="AO56" s="452"/>
      <c r="AP56" s="452">
        <f t="shared" si="61"/>
        <v>0</v>
      </c>
      <c r="AQ56" s="452">
        <f t="shared" si="48"/>
        <v>0</v>
      </c>
      <c r="AR56" s="452"/>
      <c r="AS56" s="452"/>
      <c r="AT56" s="453">
        <f t="shared" si="62"/>
        <v>0</v>
      </c>
      <c r="AU56" s="452">
        <f t="shared" si="49"/>
        <v>0</v>
      </c>
      <c r="AV56" s="452"/>
      <c r="AW56" s="452">
        <f t="shared" si="63"/>
        <v>0</v>
      </c>
      <c r="AX56" s="452">
        <f t="shared" si="50"/>
        <v>0</v>
      </c>
      <c r="AY56" s="452"/>
      <c r="AZ56" s="454">
        <f t="shared" si="64"/>
        <v>0</v>
      </c>
      <c r="BA56" s="454">
        <f t="shared" si="65"/>
        <v>0</v>
      </c>
      <c r="BB56" s="454">
        <f t="shared" si="66"/>
        <v>0</v>
      </c>
      <c r="BC56" s="454">
        <f t="shared" si="67"/>
        <v>0</v>
      </c>
      <c r="BD56" s="454">
        <f t="shared" si="68"/>
        <v>0</v>
      </c>
      <c r="BE56" s="454">
        <f t="shared" si="51"/>
        <v>0</v>
      </c>
      <c r="BF56" s="454">
        <f t="shared" si="52"/>
        <v>0</v>
      </c>
      <c r="BG56" s="454">
        <f t="shared" si="53"/>
        <v>0</v>
      </c>
      <c r="BH56" s="454">
        <f t="shared" si="54"/>
        <v>0</v>
      </c>
      <c r="BI56" s="454">
        <f t="shared" si="55"/>
        <v>0</v>
      </c>
      <c r="BJ56" s="454">
        <f t="shared" si="56"/>
        <v>0</v>
      </c>
      <c r="BK56" s="454">
        <f t="shared" si="57"/>
        <v>0</v>
      </c>
      <c r="BL56" s="454">
        <f t="shared" si="58"/>
        <v>0</v>
      </c>
      <c r="BM56" s="454">
        <f t="shared" si="59"/>
        <v>0</v>
      </c>
      <c r="BN56" s="454">
        <f t="shared" si="60"/>
        <v>0</v>
      </c>
      <c r="BO56" s="454">
        <f t="shared" si="43"/>
        <v>0</v>
      </c>
      <c r="BP56" s="454">
        <f t="shared" si="44"/>
        <v>0</v>
      </c>
      <c r="BQ56" s="454">
        <f t="shared" si="45"/>
        <v>0</v>
      </c>
      <c r="BR56" s="454">
        <f t="shared" si="46"/>
        <v>0</v>
      </c>
      <c r="BS56" s="454">
        <f t="shared" si="47"/>
        <v>0</v>
      </c>
      <c r="BT56" s="455"/>
    </row>
    <row r="57" s="432" customFormat="1" ht="24.9" customHeight="1" spans="1:72">
      <c r="A57" s="436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437"/>
      <c r="H57" s="439"/>
      <c r="I57" s="443"/>
      <c r="J57" s="443"/>
      <c r="K57" s="188"/>
      <c r="L57" s="188"/>
      <c r="M57" s="188"/>
      <c r="N57" s="188"/>
      <c r="O57" s="195"/>
      <c r="P57" s="196"/>
      <c r="Q57" s="209">
        <f t="shared" si="24"/>
        <v>0</v>
      </c>
      <c r="R57" s="56">
        <f t="shared" si="25"/>
        <v>0</v>
      </c>
      <c r="S57" s="66">
        <f t="shared" si="26"/>
        <v>0</v>
      </c>
      <c r="T57" s="189"/>
      <c r="U57" s="188"/>
      <c r="V57" s="188"/>
      <c r="W57" s="188"/>
      <c r="X57" s="188"/>
      <c r="Y57" s="188"/>
      <c r="Z57" s="183"/>
      <c r="AA57" s="188"/>
      <c r="AB57" s="188"/>
      <c r="AC57" s="194"/>
      <c r="AD57" s="209">
        <f t="shared" si="27"/>
        <v>0</v>
      </c>
      <c r="AE57" s="56">
        <f t="shared" si="28"/>
        <v>0</v>
      </c>
      <c r="AF57" s="66">
        <f t="shared" si="29"/>
        <v>0</v>
      </c>
      <c r="AG57" s="451"/>
      <c r="AH57" s="229">
        <f t="shared" si="30"/>
        <v>0</v>
      </c>
      <c r="AI57" s="56">
        <f t="shared" si="31"/>
        <v>0</v>
      </c>
      <c r="AJ57" s="66">
        <f t="shared" si="32"/>
        <v>0</v>
      </c>
      <c r="AK57" s="417">
        <f t="shared" si="33"/>
        <v>0</v>
      </c>
      <c r="AL57" s="234">
        <f t="shared" si="34"/>
        <v>0</v>
      </c>
      <c r="AM57" s="243">
        <f t="shared" si="35"/>
        <v>0</v>
      </c>
      <c r="AO57" s="452"/>
      <c r="AP57" s="452">
        <f t="shared" si="61"/>
        <v>0</v>
      </c>
      <c r="AQ57" s="452">
        <f t="shared" si="48"/>
        <v>0</v>
      </c>
      <c r="AR57" s="452"/>
      <c r="AS57" s="452"/>
      <c r="AT57" s="453">
        <f t="shared" si="62"/>
        <v>0</v>
      </c>
      <c r="AU57" s="452">
        <f t="shared" si="49"/>
        <v>0</v>
      </c>
      <c r="AV57" s="452"/>
      <c r="AW57" s="452">
        <f t="shared" si="63"/>
        <v>0</v>
      </c>
      <c r="AX57" s="452">
        <f t="shared" si="50"/>
        <v>0</v>
      </c>
      <c r="AY57" s="452"/>
      <c r="AZ57" s="454">
        <f t="shared" si="64"/>
        <v>0</v>
      </c>
      <c r="BA57" s="454">
        <f t="shared" si="65"/>
        <v>0</v>
      </c>
      <c r="BB57" s="454">
        <f t="shared" si="66"/>
        <v>0</v>
      </c>
      <c r="BC57" s="454">
        <f t="shared" si="67"/>
        <v>0</v>
      </c>
      <c r="BD57" s="454">
        <f t="shared" si="68"/>
        <v>0</v>
      </c>
      <c r="BE57" s="454">
        <f t="shared" si="51"/>
        <v>0</v>
      </c>
      <c r="BF57" s="454">
        <f t="shared" si="52"/>
        <v>0</v>
      </c>
      <c r="BG57" s="454">
        <f t="shared" si="53"/>
        <v>0</v>
      </c>
      <c r="BH57" s="454">
        <f t="shared" si="54"/>
        <v>0</v>
      </c>
      <c r="BI57" s="454">
        <f t="shared" si="55"/>
        <v>0</v>
      </c>
      <c r="BJ57" s="454">
        <f t="shared" si="56"/>
        <v>0</v>
      </c>
      <c r="BK57" s="454">
        <f t="shared" si="57"/>
        <v>0</v>
      </c>
      <c r="BL57" s="454">
        <f t="shared" si="58"/>
        <v>0</v>
      </c>
      <c r="BM57" s="454">
        <f t="shared" si="59"/>
        <v>0</v>
      </c>
      <c r="BN57" s="454">
        <f t="shared" si="60"/>
        <v>0</v>
      </c>
      <c r="BO57" s="454">
        <f t="shared" si="43"/>
        <v>0</v>
      </c>
      <c r="BP57" s="454">
        <f t="shared" si="44"/>
        <v>0</v>
      </c>
      <c r="BQ57" s="454">
        <f t="shared" si="45"/>
        <v>0</v>
      </c>
      <c r="BR57" s="454">
        <f t="shared" si="46"/>
        <v>0</v>
      </c>
      <c r="BS57" s="454">
        <f t="shared" si="47"/>
        <v>0</v>
      </c>
      <c r="BT57" s="455"/>
    </row>
    <row r="58" s="432" customFormat="1" ht="24.9" customHeight="1" spans="1:72">
      <c r="A58" s="436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437"/>
      <c r="H58" s="439"/>
      <c r="I58" s="443"/>
      <c r="J58" s="443"/>
      <c r="K58" s="188"/>
      <c r="L58" s="188"/>
      <c r="M58" s="188"/>
      <c r="N58" s="188"/>
      <c r="O58" s="195"/>
      <c r="P58" s="196"/>
      <c r="Q58" s="209">
        <f t="shared" si="24"/>
        <v>0</v>
      </c>
      <c r="R58" s="56">
        <f t="shared" si="25"/>
        <v>0</v>
      </c>
      <c r="S58" s="66">
        <f t="shared" si="26"/>
        <v>0</v>
      </c>
      <c r="T58" s="189"/>
      <c r="U58" s="188"/>
      <c r="V58" s="188"/>
      <c r="W58" s="188"/>
      <c r="X58" s="188"/>
      <c r="Y58" s="188"/>
      <c r="Z58" s="183"/>
      <c r="AA58" s="188"/>
      <c r="AB58" s="188"/>
      <c r="AC58" s="194"/>
      <c r="AD58" s="209">
        <f t="shared" si="27"/>
        <v>0</v>
      </c>
      <c r="AE58" s="56">
        <f t="shared" si="28"/>
        <v>0</v>
      </c>
      <c r="AF58" s="66">
        <f t="shared" si="29"/>
        <v>0</v>
      </c>
      <c r="AG58" s="451"/>
      <c r="AH58" s="229">
        <f t="shared" si="30"/>
        <v>0</v>
      </c>
      <c r="AI58" s="56">
        <f t="shared" si="31"/>
        <v>0</v>
      </c>
      <c r="AJ58" s="66">
        <f t="shared" si="32"/>
        <v>0</v>
      </c>
      <c r="AK58" s="417">
        <f t="shared" si="33"/>
        <v>0</v>
      </c>
      <c r="AL58" s="234">
        <f t="shared" si="34"/>
        <v>0</v>
      </c>
      <c r="AM58" s="243">
        <f t="shared" si="35"/>
        <v>0</v>
      </c>
      <c r="AO58" s="452"/>
      <c r="AP58" s="452">
        <f t="shared" si="61"/>
        <v>0</v>
      </c>
      <c r="AQ58" s="452">
        <f t="shared" si="48"/>
        <v>0</v>
      </c>
      <c r="AR58" s="452"/>
      <c r="AS58" s="452"/>
      <c r="AT58" s="453">
        <f t="shared" si="62"/>
        <v>0</v>
      </c>
      <c r="AU58" s="452">
        <f t="shared" si="49"/>
        <v>0</v>
      </c>
      <c r="AV58" s="452"/>
      <c r="AW58" s="452">
        <f t="shared" si="63"/>
        <v>0</v>
      </c>
      <c r="AX58" s="452">
        <f t="shared" si="50"/>
        <v>0</v>
      </c>
      <c r="AY58" s="452"/>
      <c r="AZ58" s="454">
        <f t="shared" si="64"/>
        <v>0</v>
      </c>
      <c r="BA58" s="454">
        <f t="shared" si="65"/>
        <v>0</v>
      </c>
      <c r="BB58" s="454">
        <f t="shared" si="66"/>
        <v>0</v>
      </c>
      <c r="BC58" s="454">
        <f t="shared" si="67"/>
        <v>0</v>
      </c>
      <c r="BD58" s="454">
        <f t="shared" si="68"/>
        <v>0</v>
      </c>
      <c r="BE58" s="454">
        <f t="shared" si="51"/>
        <v>0</v>
      </c>
      <c r="BF58" s="454">
        <f t="shared" si="52"/>
        <v>0</v>
      </c>
      <c r="BG58" s="454">
        <f t="shared" si="53"/>
        <v>0</v>
      </c>
      <c r="BH58" s="454">
        <f t="shared" si="54"/>
        <v>0</v>
      </c>
      <c r="BI58" s="454">
        <f t="shared" si="55"/>
        <v>0</v>
      </c>
      <c r="BJ58" s="454">
        <f t="shared" si="56"/>
        <v>0</v>
      </c>
      <c r="BK58" s="454">
        <f t="shared" si="57"/>
        <v>0</v>
      </c>
      <c r="BL58" s="454">
        <f t="shared" si="58"/>
        <v>0</v>
      </c>
      <c r="BM58" s="454">
        <f t="shared" si="59"/>
        <v>0</v>
      </c>
      <c r="BN58" s="454">
        <f t="shared" si="60"/>
        <v>0</v>
      </c>
      <c r="BO58" s="454">
        <f t="shared" si="43"/>
        <v>0</v>
      </c>
      <c r="BP58" s="454">
        <f t="shared" si="44"/>
        <v>0</v>
      </c>
      <c r="BQ58" s="454">
        <f t="shared" si="45"/>
        <v>0</v>
      </c>
      <c r="BR58" s="454">
        <f t="shared" si="46"/>
        <v>0</v>
      </c>
      <c r="BS58" s="454">
        <f t="shared" si="47"/>
        <v>0</v>
      </c>
      <c r="BT58" s="455"/>
    </row>
    <row r="59" s="432" customFormat="1" ht="24.9" customHeight="1" spans="1:72">
      <c r="A59" s="436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437"/>
      <c r="H59" s="439"/>
      <c r="I59" s="443"/>
      <c r="J59" s="443"/>
      <c r="K59" s="188"/>
      <c r="L59" s="188"/>
      <c r="M59" s="188"/>
      <c r="N59" s="188"/>
      <c r="O59" s="195"/>
      <c r="P59" s="196"/>
      <c r="Q59" s="209">
        <f t="shared" si="24"/>
        <v>0</v>
      </c>
      <c r="R59" s="56">
        <f t="shared" si="25"/>
        <v>0</v>
      </c>
      <c r="S59" s="66">
        <f t="shared" si="26"/>
        <v>0</v>
      </c>
      <c r="T59" s="189"/>
      <c r="U59" s="188"/>
      <c r="V59" s="188"/>
      <c r="W59" s="188"/>
      <c r="X59" s="188"/>
      <c r="Y59" s="188"/>
      <c r="Z59" s="183"/>
      <c r="AA59" s="188"/>
      <c r="AB59" s="188"/>
      <c r="AC59" s="194"/>
      <c r="AD59" s="209">
        <f t="shared" si="27"/>
        <v>0</v>
      </c>
      <c r="AE59" s="56">
        <f t="shared" si="28"/>
        <v>0</v>
      </c>
      <c r="AF59" s="66">
        <f t="shared" si="29"/>
        <v>0</v>
      </c>
      <c r="AG59" s="451"/>
      <c r="AH59" s="229">
        <f t="shared" si="30"/>
        <v>0</v>
      </c>
      <c r="AI59" s="56">
        <f t="shared" si="31"/>
        <v>0</v>
      </c>
      <c r="AJ59" s="66">
        <f t="shared" si="32"/>
        <v>0</v>
      </c>
      <c r="AK59" s="417">
        <f t="shared" si="33"/>
        <v>0</v>
      </c>
      <c r="AL59" s="234">
        <f t="shared" si="34"/>
        <v>0</v>
      </c>
      <c r="AM59" s="243">
        <f t="shared" si="35"/>
        <v>0</v>
      </c>
      <c r="AO59" s="452"/>
      <c r="AP59" s="452">
        <f t="shared" si="61"/>
        <v>0</v>
      </c>
      <c r="AQ59" s="452">
        <f t="shared" si="48"/>
        <v>0</v>
      </c>
      <c r="AR59" s="452"/>
      <c r="AS59" s="452"/>
      <c r="AT59" s="453">
        <f t="shared" si="62"/>
        <v>0</v>
      </c>
      <c r="AU59" s="452">
        <f t="shared" si="49"/>
        <v>0</v>
      </c>
      <c r="AV59" s="452"/>
      <c r="AW59" s="452">
        <f t="shared" si="63"/>
        <v>0</v>
      </c>
      <c r="AX59" s="452">
        <f t="shared" si="50"/>
        <v>0</v>
      </c>
      <c r="AY59" s="452"/>
      <c r="AZ59" s="454">
        <f t="shared" si="64"/>
        <v>0</v>
      </c>
      <c r="BA59" s="454">
        <f t="shared" si="65"/>
        <v>0</v>
      </c>
      <c r="BB59" s="454">
        <f t="shared" si="66"/>
        <v>0</v>
      </c>
      <c r="BC59" s="454">
        <f t="shared" si="67"/>
        <v>0</v>
      </c>
      <c r="BD59" s="454">
        <f t="shared" si="68"/>
        <v>0</v>
      </c>
      <c r="BE59" s="454">
        <f t="shared" si="51"/>
        <v>0</v>
      </c>
      <c r="BF59" s="454">
        <f t="shared" si="52"/>
        <v>0</v>
      </c>
      <c r="BG59" s="454">
        <f t="shared" si="53"/>
        <v>0</v>
      </c>
      <c r="BH59" s="454">
        <f t="shared" si="54"/>
        <v>0</v>
      </c>
      <c r="BI59" s="454">
        <f t="shared" si="55"/>
        <v>0</v>
      </c>
      <c r="BJ59" s="454">
        <f t="shared" si="56"/>
        <v>0</v>
      </c>
      <c r="BK59" s="454">
        <f t="shared" si="57"/>
        <v>0</v>
      </c>
      <c r="BL59" s="454">
        <f t="shared" si="58"/>
        <v>0</v>
      </c>
      <c r="BM59" s="454">
        <f t="shared" si="59"/>
        <v>0</v>
      </c>
      <c r="BN59" s="454">
        <f t="shared" si="60"/>
        <v>0</v>
      </c>
      <c r="BO59" s="454">
        <f t="shared" si="43"/>
        <v>0</v>
      </c>
      <c r="BP59" s="454">
        <f t="shared" si="44"/>
        <v>0</v>
      </c>
      <c r="BQ59" s="454">
        <f t="shared" si="45"/>
        <v>0</v>
      </c>
      <c r="BR59" s="454">
        <f t="shared" si="46"/>
        <v>0</v>
      </c>
      <c r="BS59" s="454">
        <f t="shared" si="47"/>
        <v>0</v>
      </c>
      <c r="BT59" s="455"/>
    </row>
    <row r="60" s="432" customFormat="1" ht="24.9" customHeight="1" spans="1:72">
      <c r="A60" s="436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437"/>
      <c r="H60" s="439"/>
      <c r="I60" s="443"/>
      <c r="J60" s="443"/>
      <c r="K60" s="188"/>
      <c r="L60" s="188"/>
      <c r="M60" s="188"/>
      <c r="N60" s="188"/>
      <c r="O60" s="195"/>
      <c r="P60" s="196"/>
      <c r="Q60" s="209">
        <f t="shared" si="24"/>
        <v>0</v>
      </c>
      <c r="R60" s="56">
        <f t="shared" si="25"/>
        <v>0</v>
      </c>
      <c r="S60" s="66">
        <f t="shared" si="26"/>
        <v>0</v>
      </c>
      <c r="T60" s="189"/>
      <c r="U60" s="188"/>
      <c r="V60" s="188"/>
      <c r="W60" s="188"/>
      <c r="X60" s="188"/>
      <c r="Y60" s="188"/>
      <c r="Z60" s="183"/>
      <c r="AA60" s="188"/>
      <c r="AB60" s="188"/>
      <c r="AC60" s="194"/>
      <c r="AD60" s="209">
        <f t="shared" si="27"/>
        <v>0</v>
      </c>
      <c r="AE60" s="56">
        <f t="shared" si="28"/>
        <v>0</v>
      </c>
      <c r="AF60" s="66">
        <f t="shared" si="29"/>
        <v>0</v>
      </c>
      <c r="AG60" s="451"/>
      <c r="AH60" s="229">
        <f t="shared" si="30"/>
        <v>0</v>
      </c>
      <c r="AI60" s="56">
        <f t="shared" si="31"/>
        <v>0</v>
      </c>
      <c r="AJ60" s="66">
        <f t="shared" si="32"/>
        <v>0</v>
      </c>
      <c r="AK60" s="417">
        <f t="shared" si="33"/>
        <v>0</v>
      </c>
      <c r="AL60" s="234">
        <f t="shared" si="34"/>
        <v>0</v>
      </c>
      <c r="AM60" s="243">
        <f t="shared" si="35"/>
        <v>0</v>
      </c>
      <c r="AO60" s="452"/>
      <c r="AP60" s="452">
        <f t="shared" si="61"/>
        <v>0</v>
      </c>
      <c r="AQ60" s="452">
        <f t="shared" si="48"/>
        <v>0</v>
      </c>
      <c r="AR60" s="452"/>
      <c r="AS60" s="452"/>
      <c r="AT60" s="453">
        <f t="shared" si="62"/>
        <v>0</v>
      </c>
      <c r="AU60" s="452">
        <f t="shared" si="49"/>
        <v>0</v>
      </c>
      <c r="AV60" s="452"/>
      <c r="AW60" s="452">
        <f t="shared" si="63"/>
        <v>0</v>
      </c>
      <c r="AX60" s="452">
        <f t="shared" si="50"/>
        <v>0</v>
      </c>
      <c r="AY60" s="452"/>
      <c r="AZ60" s="454">
        <f t="shared" si="64"/>
        <v>0</v>
      </c>
      <c r="BA60" s="454">
        <f t="shared" si="65"/>
        <v>0</v>
      </c>
      <c r="BB60" s="454">
        <f t="shared" si="66"/>
        <v>0</v>
      </c>
      <c r="BC60" s="454">
        <f t="shared" si="67"/>
        <v>0</v>
      </c>
      <c r="BD60" s="454">
        <f t="shared" si="68"/>
        <v>0</v>
      </c>
      <c r="BE60" s="454">
        <f t="shared" si="51"/>
        <v>0</v>
      </c>
      <c r="BF60" s="454">
        <f t="shared" si="52"/>
        <v>0</v>
      </c>
      <c r="BG60" s="454">
        <f t="shared" si="53"/>
        <v>0</v>
      </c>
      <c r="BH60" s="454">
        <f t="shared" si="54"/>
        <v>0</v>
      </c>
      <c r="BI60" s="454">
        <f t="shared" si="55"/>
        <v>0</v>
      </c>
      <c r="BJ60" s="454">
        <f t="shared" si="56"/>
        <v>0</v>
      </c>
      <c r="BK60" s="454">
        <f t="shared" si="57"/>
        <v>0</v>
      </c>
      <c r="BL60" s="454">
        <f t="shared" si="58"/>
        <v>0</v>
      </c>
      <c r="BM60" s="454">
        <f t="shared" si="59"/>
        <v>0</v>
      </c>
      <c r="BN60" s="454">
        <f t="shared" si="60"/>
        <v>0</v>
      </c>
      <c r="BO60" s="454">
        <f t="shared" si="43"/>
        <v>0</v>
      </c>
      <c r="BP60" s="454">
        <f t="shared" si="44"/>
        <v>0</v>
      </c>
      <c r="BQ60" s="454">
        <f t="shared" si="45"/>
        <v>0</v>
      </c>
      <c r="BR60" s="454">
        <f t="shared" si="46"/>
        <v>0</v>
      </c>
      <c r="BS60" s="454">
        <f t="shared" si="47"/>
        <v>0</v>
      </c>
      <c r="BT60" s="455"/>
    </row>
    <row r="61" s="432" customFormat="1" ht="24.9" customHeight="1" spans="1:72">
      <c r="A61" s="436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437"/>
      <c r="H61" s="439"/>
      <c r="I61" s="443"/>
      <c r="J61" s="443"/>
      <c r="K61" s="188"/>
      <c r="L61" s="188"/>
      <c r="M61" s="188"/>
      <c r="N61" s="188"/>
      <c r="O61" s="195"/>
      <c r="P61" s="196"/>
      <c r="Q61" s="209">
        <f t="shared" si="24"/>
        <v>0</v>
      </c>
      <c r="R61" s="56">
        <f t="shared" si="25"/>
        <v>0</v>
      </c>
      <c r="S61" s="66">
        <f t="shared" si="26"/>
        <v>0</v>
      </c>
      <c r="T61" s="189"/>
      <c r="U61" s="188"/>
      <c r="V61" s="188"/>
      <c r="W61" s="188"/>
      <c r="X61" s="188"/>
      <c r="Y61" s="188"/>
      <c r="Z61" s="183"/>
      <c r="AA61" s="188"/>
      <c r="AB61" s="188"/>
      <c r="AC61" s="194"/>
      <c r="AD61" s="209">
        <f t="shared" si="27"/>
        <v>0</v>
      </c>
      <c r="AE61" s="56">
        <f t="shared" si="28"/>
        <v>0</v>
      </c>
      <c r="AF61" s="66">
        <f t="shared" si="29"/>
        <v>0</v>
      </c>
      <c r="AG61" s="451"/>
      <c r="AH61" s="229">
        <f t="shared" si="30"/>
        <v>0</v>
      </c>
      <c r="AI61" s="56">
        <f t="shared" si="31"/>
        <v>0</v>
      </c>
      <c r="AJ61" s="66">
        <f t="shared" si="32"/>
        <v>0</v>
      </c>
      <c r="AK61" s="417">
        <f t="shared" si="33"/>
        <v>0</v>
      </c>
      <c r="AL61" s="234">
        <f t="shared" si="34"/>
        <v>0</v>
      </c>
      <c r="AM61" s="243">
        <f t="shared" si="35"/>
        <v>0</v>
      </c>
      <c r="AO61" s="452"/>
      <c r="AP61" s="452">
        <f t="shared" si="61"/>
        <v>0</v>
      </c>
      <c r="AQ61" s="452">
        <f t="shared" si="48"/>
        <v>0</v>
      </c>
      <c r="AR61" s="452"/>
      <c r="AS61" s="452"/>
      <c r="AT61" s="453">
        <f t="shared" si="62"/>
        <v>0</v>
      </c>
      <c r="AU61" s="452">
        <f t="shared" si="49"/>
        <v>0</v>
      </c>
      <c r="AV61" s="452"/>
      <c r="AW61" s="452">
        <f t="shared" si="63"/>
        <v>0</v>
      </c>
      <c r="AX61" s="452">
        <f t="shared" si="50"/>
        <v>0</v>
      </c>
      <c r="AY61" s="452"/>
      <c r="AZ61" s="454">
        <f t="shared" si="64"/>
        <v>0</v>
      </c>
      <c r="BA61" s="454">
        <f t="shared" si="65"/>
        <v>0</v>
      </c>
      <c r="BB61" s="454">
        <f t="shared" si="66"/>
        <v>0</v>
      </c>
      <c r="BC61" s="454">
        <f t="shared" si="67"/>
        <v>0</v>
      </c>
      <c r="BD61" s="454">
        <f t="shared" si="68"/>
        <v>0</v>
      </c>
      <c r="BE61" s="454">
        <f t="shared" si="51"/>
        <v>0</v>
      </c>
      <c r="BF61" s="454">
        <f t="shared" si="52"/>
        <v>0</v>
      </c>
      <c r="BG61" s="454">
        <f t="shared" si="53"/>
        <v>0</v>
      </c>
      <c r="BH61" s="454">
        <f t="shared" si="54"/>
        <v>0</v>
      </c>
      <c r="BI61" s="454">
        <f t="shared" si="55"/>
        <v>0</v>
      </c>
      <c r="BJ61" s="454">
        <f t="shared" si="56"/>
        <v>0</v>
      </c>
      <c r="BK61" s="454">
        <f t="shared" si="57"/>
        <v>0</v>
      </c>
      <c r="BL61" s="454">
        <f t="shared" si="58"/>
        <v>0</v>
      </c>
      <c r="BM61" s="454">
        <f t="shared" si="59"/>
        <v>0</v>
      </c>
      <c r="BN61" s="454">
        <f t="shared" si="60"/>
        <v>0</v>
      </c>
      <c r="BO61" s="454">
        <f t="shared" si="43"/>
        <v>0</v>
      </c>
      <c r="BP61" s="454">
        <f t="shared" si="44"/>
        <v>0</v>
      </c>
      <c r="BQ61" s="454">
        <f t="shared" si="45"/>
        <v>0</v>
      </c>
      <c r="BR61" s="454">
        <f t="shared" si="46"/>
        <v>0</v>
      </c>
      <c r="BS61" s="454">
        <f t="shared" si="47"/>
        <v>0</v>
      </c>
      <c r="BT61" s="455"/>
    </row>
    <row r="62" s="432" customFormat="1" ht="24.9" customHeight="1" spans="1:72">
      <c r="A62" s="436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437"/>
      <c r="H62" s="439"/>
      <c r="I62" s="443"/>
      <c r="J62" s="443"/>
      <c r="K62" s="188"/>
      <c r="L62" s="188"/>
      <c r="M62" s="188"/>
      <c r="N62" s="188"/>
      <c r="O62" s="195"/>
      <c r="P62" s="196"/>
      <c r="Q62" s="209">
        <f t="shared" si="24"/>
        <v>0</v>
      </c>
      <c r="R62" s="56">
        <f t="shared" si="25"/>
        <v>0</v>
      </c>
      <c r="S62" s="66">
        <f t="shared" si="26"/>
        <v>0</v>
      </c>
      <c r="T62" s="189"/>
      <c r="U62" s="188"/>
      <c r="V62" s="188"/>
      <c r="W62" s="188"/>
      <c r="X62" s="188"/>
      <c r="Y62" s="188"/>
      <c r="Z62" s="183"/>
      <c r="AA62" s="188"/>
      <c r="AB62" s="188"/>
      <c r="AC62" s="194"/>
      <c r="AD62" s="209">
        <f t="shared" si="27"/>
        <v>0</v>
      </c>
      <c r="AE62" s="56">
        <f t="shared" si="28"/>
        <v>0</v>
      </c>
      <c r="AF62" s="66">
        <f t="shared" si="29"/>
        <v>0</v>
      </c>
      <c r="AG62" s="451"/>
      <c r="AH62" s="229">
        <f t="shared" si="30"/>
        <v>0</v>
      </c>
      <c r="AI62" s="56">
        <f t="shared" si="31"/>
        <v>0</v>
      </c>
      <c r="AJ62" s="66">
        <f t="shared" si="32"/>
        <v>0</v>
      </c>
      <c r="AK62" s="417">
        <f t="shared" si="33"/>
        <v>0</v>
      </c>
      <c r="AL62" s="234">
        <f t="shared" si="34"/>
        <v>0</v>
      </c>
      <c r="AM62" s="243">
        <f t="shared" si="35"/>
        <v>0</v>
      </c>
      <c r="AO62" s="452"/>
      <c r="AP62" s="452">
        <f t="shared" si="61"/>
        <v>0</v>
      </c>
      <c r="AQ62" s="452">
        <f t="shared" si="48"/>
        <v>0</v>
      </c>
      <c r="AR62" s="452"/>
      <c r="AS62" s="452"/>
      <c r="AT62" s="453">
        <f t="shared" si="62"/>
        <v>0</v>
      </c>
      <c r="AU62" s="452">
        <f t="shared" si="49"/>
        <v>0</v>
      </c>
      <c r="AV62" s="452"/>
      <c r="AW62" s="452">
        <f t="shared" si="63"/>
        <v>0</v>
      </c>
      <c r="AX62" s="452">
        <f t="shared" si="50"/>
        <v>0</v>
      </c>
      <c r="AY62" s="452"/>
      <c r="AZ62" s="454">
        <f t="shared" si="64"/>
        <v>0</v>
      </c>
      <c r="BA62" s="454">
        <f t="shared" si="65"/>
        <v>0</v>
      </c>
      <c r="BB62" s="454">
        <f t="shared" si="66"/>
        <v>0</v>
      </c>
      <c r="BC62" s="454">
        <f t="shared" si="67"/>
        <v>0</v>
      </c>
      <c r="BD62" s="454">
        <f t="shared" si="68"/>
        <v>0</v>
      </c>
      <c r="BE62" s="454">
        <f t="shared" si="51"/>
        <v>0</v>
      </c>
      <c r="BF62" s="454">
        <f t="shared" si="52"/>
        <v>0</v>
      </c>
      <c r="BG62" s="454">
        <f t="shared" si="53"/>
        <v>0</v>
      </c>
      <c r="BH62" s="454">
        <f t="shared" si="54"/>
        <v>0</v>
      </c>
      <c r="BI62" s="454">
        <f t="shared" si="55"/>
        <v>0</v>
      </c>
      <c r="BJ62" s="454">
        <f t="shared" si="56"/>
        <v>0</v>
      </c>
      <c r="BK62" s="454">
        <f t="shared" si="57"/>
        <v>0</v>
      </c>
      <c r="BL62" s="454">
        <f t="shared" si="58"/>
        <v>0</v>
      </c>
      <c r="BM62" s="454">
        <f t="shared" si="59"/>
        <v>0</v>
      </c>
      <c r="BN62" s="454">
        <f t="shared" si="60"/>
        <v>0</v>
      </c>
      <c r="BO62" s="454">
        <f t="shared" si="43"/>
        <v>0</v>
      </c>
      <c r="BP62" s="454">
        <f t="shared" si="44"/>
        <v>0</v>
      </c>
      <c r="BQ62" s="454">
        <f t="shared" si="45"/>
        <v>0</v>
      </c>
      <c r="BR62" s="454">
        <f t="shared" si="46"/>
        <v>0</v>
      </c>
      <c r="BS62" s="454">
        <f t="shared" si="47"/>
        <v>0</v>
      </c>
      <c r="BT62" s="455"/>
    </row>
    <row r="63" s="432" customFormat="1" ht="24.9" customHeight="1" spans="1:72">
      <c r="A63" s="436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437"/>
      <c r="H63" s="439"/>
      <c r="I63" s="443"/>
      <c r="J63" s="443"/>
      <c r="K63" s="188"/>
      <c r="L63" s="188"/>
      <c r="M63" s="188"/>
      <c r="N63" s="188"/>
      <c r="O63" s="195"/>
      <c r="P63" s="196"/>
      <c r="Q63" s="209">
        <f t="shared" si="24"/>
        <v>0</v>
      </c>
      <c r="R63" s="56">
        <f t="shared" si="25"/>
        <v>0</v>
      </c>
      <c r="S63" s="66">
        <f t="shared" si="26"/>
        <v>0</v>
      </c>
      <c r="T63" s="189"/>
      <c r="U63" s="188"/>
      <c r="V63" s="188"/>
      <c r="W63" s="188"/>
      <c r="X63" s="188"/>
      <c r="Y63" s="188"/>
      <c r="Z63" s="183"/>
      <c r="AA63" s="188"/>
      <c r="AB63" s="188"/>
      <c r="AC63" s="194"/>
      <c r="AD63" s="209">
        <f t="shared" si="27"/>
        <v>0</v>
      </c>
      <c r="AE63" s="56">
        <f t="shared" si="28"/>
        <v>0</v>
      </c>
      <c r="AF63" s="66">
        <f t="shared" si="29"/>
        <v>0</v>
      </c>
      <c r="AG63" s="451"/>
      <c r="AH63" s="229">
        <f t="shared" si="30"/>
        <v>0</v>
      </c>
      <c r="AI63" s="56">
        <f t="shared" si="31"/>
        <v>0</v>
      </c>
      <c r="AJ63" s="66">
        <f t="shared" si="32"/>
        <v>0</v>
      </c>
      <c r="AK63" s="417">
        <f t="shared" si="33"/>
        <v>0</v>
      </c>
      <c r="AL63" s="234">
        <f t="shared" si="34"/>
        <v>0</v>
      </c>
      <c r="AM63" s="243">
        <f t="shared" si="35"/>
        <v>0</v>
      </c>
      <c r="AO63" s="452"/>
      <c r="AP63" s="452">
        <f t="shared" si="61"/>
        <v>0</v>
      </c>
      <c r="AQ63" s="452">
        <f t="shared" si="48"/>
        <v>0</v>
      </c>
      <c r="AR63" s="452"/>
      <c r="AS63" s="452"/>
      <c r="AT63" s="453">
        <f t="shared" si="62"/>
        <v>0</v>
      </c>
      <c r="AU63" s="452">
        <f t="shared" si="49"/>
        <v>0</v>
      </c>
      <c r="AV63" s="452"/>
      <c r="AW63" s="452">
        <f t="shared" si="63"/>
        <v>0</v>
      </c>
      <c r="AX63" s="452">
        <f t="shared" si="50"/>
        <v>0</v>
      </c>
      <c r="AY63" s="452"/>
      <c r="AZ63" s="454">
        <f t="shared" si="64"/>
        <v>0</v>
      </c>
      <c r="BA63" s="454">
        <f t="shared" si="65"/>
        <v>0</v>
      </c>
      <c r="BB63" s="454">
        <f t="shared" si="66"/>
        <v>0</v>
      </c>
      <c r="BC63" s="454">
        <f t="shared" si="67"/>
        <v>0</v>
      </c>
      <c r="BD63" s="454">
        <f t="shared" si="68"/>
        <v>0</v>
      </c>
      <c r="BE63" s="454">
        <f t="shared" si="51"/>
        <v>0</v>
      </c>
      <c r="BF63" s="454">
        <f t="shared" si="52"/>
        <v>0</v>
      </c>
      <c r="BG63" s="454">
        <f t="shared" si="53"/>
        <v>0</v>
      </c>
      <c r="BH63" s="454">
        <f t="shared" si="54"/>
        <v>0</v>
      </c>
      <c r="BI63" s="454">
        <f t="shared" si="55"/>
        <v>0</v>
      </c>
      <c r="BJ63" s="454">
        <f t="shared" si="56"/>
        <v>0</v>
      </c>
      <c r="BK63" s="454">
        <f t="shared" si="57"/>
        <v>0</v>
      </c>
      <c r="BL63" s="454">
        <f t="shared" si="58"/>
        <v>0</v>
      </c>
      <c r="BM63" s="454">
        <f t="shared" si="59"/>
        <v>0</v>
      </c>
      <c r="BN63" s="454">
        <f t="shared" si="60"/>
        <v>0</v>
      </c>
      <c r="BO63" s="454">
        <f t="shared" si="43"/>
        <v>0</v>
      </c>
      <c r="BP63" s="454">
        <f t="shared" si="44"/>
        <v>0</v>
      </c>
      <c r="BQ63" s="454">
        <f t="shared" si="45"/>
        <v>0</v>
      </c>
      <c r="BR63" s="454">
        <f t="shared" si="46"/>
        <v>0</v>
      </c>
      <c r="BS63" s="454">
        <f t="shared" si="47"/>
        <v>0</v>
      </c>
      <c r="BT63" s="455"/>
    </row>
    <row r="64" s="432" customFormat="1" ht="24.9" customHeight="1" spans="1:72">
      <c r="A64" s="436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437"/>
      <c r="H64" s="439"/>
      <c r="I64" s="443"/>
      <c r="J64" s="443"/>
      <c r="K64" s="188"/>
      <c r="L64" s="188"/>
      <c r="M64" s="188"/>
      <c r="N64" s="188"/>
      <c r="O64" s="195"/>
      <c r="P64" s="196"/>
      <c r="Q64" s="209">
        <f t="shared" si="24"/>
        <v>0</v>
      </c>
      <c r="R64" s="56">
        <f t="shared" si="25"/>
        <v>0</v>
      </c>
      <c r="S64" s="66">
        <f t="shared" si="26"/>
        <v>0</v>
      </c>
      <c r="T64" s="189"/>
      <c r="U64" s="188"/>
      <c r="V64" s="188"/>
      <c r="W64" s="188"/>
      <c r="X64" s="188"/>
      <c r="Y64" s="188"/>
      <c r="Z64" s="183"/>
      <c r="AA64" s="188"/>
      <c r="AB64" s="188"/>
      <c r="AC64" s="194"/>
      <c r="AD64" s="209">
        <f t="shared" si="27"/>
        <v>0</v>
      </c>
      <c r="AE64" s="56">
        <f t="shared" si="28"/>
        <v>0</v>
      </c>
      <c r="AF64" s="66">
        <f t="shared" si="29"/>
        <v>0</v>
      </c>
      <c r="AG64" s="451"/>
      <c r="AH64" s="229">
        <f t="shared" si="30"/>
        <v>0</v>
      </c>
      <c r="AI64" s="56">
        <f t="shared" si="31"/>
        <v>0</v>
      </c>
      <c r="AJ64" s="66">
        <f t="shared" si="32"/>
        <v>0</v>
      </c>
      <c r="AK64" s="417">
        <f t="shared" si="33"/>
        <v>0</v>
      </c>
      <c r="AL64" s="234">
        <f t="shared" si="34"/>
        <v>0</v>
      </c>
      <c r="AM64" s="243">
        <f t="shared" si="35"/>
        <v>0</v>
      </c>
      <c r="AO64" s="452"/>
      <c r="AP64" s="452">
        <f t="shared" si="8"/>
        <v>0</v>
      </c>
      <c r="AQ64" s="452">
        <f t="shared" ref="AQ64:AQ73" si="69">IF(AP64&gt;$S$13,"Error",LOOKUP(AP64:AP143,AP64))</f>
        <v>0</v>
      </c>
      <c r="AR64" s="452"/>
      <c r="AS64" s="452"/>
      <c r="AT64" s="453">
        <f t="shared" si="36"/>
        <v>0</v>
      </c>
      <c r="AU64" s="452">
        <f t="shared" ref="AU64:AU73" si="70">IF(AT64&gt;$AF$13,"Error",LOOKUP(AT64:AT143,AT64))</f>
        <v>0</v>
      </c>
      <c r="AV64" s="452"/>
      <c r="AW64" s="452">
        <f t="shared" si="37"/>
        <v>0</v>
      </c>
      <c r="AX64" s="452">
        <f t="shared" ref="AX64:AX73" si="71">IF(AW64&gt;$AJ$13,"Error",LOOKUP(AW64:AW143,AW64))</f>
        <v>0</v>
      </c>
      <c r="AY64" s="452"/>
      <c r="AZ64" s="454">
        <f t="shared" si="38"/>
        <v>0</v>
      </c>
      <c r="BA64" s="454">
        <f t="shared" si="39"/>
        <v>0</v>
      </c>
      <c r="BB64" s="454">
        <f t="shared" si="40"/>
        <v>0</v>
      </c>
      <c r="BC64" s="454">
        <f t="shared" si="41"/>
        <v>0</v>
      </c>
      <c r="BD64" s="454">
        <f t="shared" si="42"/>
        <v>0</v>
      </c>
      <c r="BE64" s="454">
        <f t="shared" ref="BE64:BE73" si="72">IF(F64="M",LOOKUP(AZ64:AZ142,AZ64),0)</f>
        <v>0</v>
      </c>
      <c r="BF64" s="454">
        <f t="shared" ref="BF64:BF73" si="73">IF(F64="M",LOOKUP(BA64:BA142,BA64),0)</f>
        <v>0</v>
      </c>
      <c r="BG64" s="454">
        <f t="shared" ref="BG64:BG73" si="74">IF(F64="M",LOOKUP(BB64:BB142,BB64),0)</f>
        <v>0</v>
      </c>
      <c r="BH64" s="454">
        <f t="shared" ref="BH64:BH73" si="75">IF(F64="M",LOOKUP(BC64:BC142,BC64),0)</f>
        <v>0</v>
      </c>
      <c r="BI64" s="454">
        <f t="shared" ref="BI64:BI73" si="76">IF(F64="M",LOOKUP(BD64:BD142,BD64),0)</f>
        <v>0</v>
      </c>
      <c r="BJ64" s="454">
        <f t="shared" ref="BJ64:BJ73" si="77">IF(F64="F",LOOKUP(AZ64:AZ142,AZ64),0)</f>
        <v>0</v>
      </c>
      <c r="BK64" s="454">
        <f t="shared" ref="BK64:BK73" si="78">IF(F64="F",LOOKUP(BA64:BA142,BA64),0)</f>
        <v>0</v>
      </c>
      <c r="BL64" s="454">
        <f t="shared" ref="BL64:BL73" si="79">IF(F64="F",LOOKUP(BB64:BB142,BB64),0)</f>
        <v>0</v>
      </c>
      <c r="BM64" s="454">
        <f t="shared" ref="BM64:BM73" si="80">IF(F64="F",LOOKUP(BC64:BC142,BC64),0)</f>
        <v>0</v>
      </c>
      <c r="BN64" s="454">
        <f t="shared" ref="BN64:BN73" si="81">IF(F64="F",LOOKUP(BD64:BD142,BD64),0)</f>
        <v>0</v>
      </c>
      <c r="BO64" s="454">
        <f t="shared" si="43"/>
        <v>0</v>
      </c>
      <c r="BP64" s="454">
        <f t="shared" si="44"/>
        <v>0</v>
      </c>
      <c r="BQ64" s="454">
        <f t="shared" si="45"/>
        <v>0</v>
      </c>
      <c r="BR64" s="454">
        <f t="shared" si="46"/>
        <v>0</v>
      </c>
      <c r="BS64" s="454">
        <f t="shared" si="47"/>
        <v>0</v>
      </c>
      <c r="BT64" s="455"/>
    </row>
    <row r="65" s="432" customFormat="1" ht="24.9" customHeight="1" spans="1:72">
      <c r="A65" s="436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437"/>
      <c r="H65" s="439"/>
      <c r="I65" s="443"/>
      <c r="J65" s="443"/>
      <c r="K65" s="188"/>
      <c r="L65" s="188"/>
      <c r="M65" s="188"/>
      <c r="N65" s="188"/>
      <c r="O65" s="195"/>
      <c r="P65" s="196"/>
      <c r="Q65" s="209">
        <f t="shared" si="24"/>
        <v>0</v>
      </c>
      <c r="R65" s="56">
        <f t="shared" si="25"/>
        <v>0</v>
      </c>
      <c r="S65" s="66">
        <f t="shared" si="26"/>
        <v>0</v>
      </c>
      <c r="T65" s="189"/>
      <c r="U65" s="188"/>
      <c r="V65" s="188"/>
      <c r="W65" s="188"/>
      <c r="X65" s="188"/>
      <c r="Y65" s="188"/>
      <c r="Z65" s="183"/>
      <c r="AA65" s="188"/>
      <c r="AB65" s="188"/>
      <c r="AC65" s="194"/>
      <c r="AD65" s="209">
        <f t="shared" si="27"/>
        <v>0</v>
      </c>
      <c r="AE65" s="56">
        <f t="shared" si="28"/>
        <v>0</v>
      </c>
      <c r="AF65" s="66">
        <f t="shared" si="29"/>
        <v>0</v>
      </c>
      <c r="AG65" s="451"/>
      <c r="AH65" s="229">
        <f t="shared" si="30"/>
        <v>0</v>
      </c>
      <c r="AI65" s="56">
        <f t="shared" si="31"/>
        <v>0</v>
      </c>
      <c r="AJ65" s="66">
        <f t="shared" si="32"/>
        <v>0</v>
      </c>
      <c r="AK65" s="417">
        <f t="shared" si="33"/>
        <v>0</v>
      </c>
      <c r="AL65" s="234">
        <f t="shared" si="34"/>
        <v>0</v>
      </c>
      <c r="AM65" s="243">
        <f t="shared" si="35"/>
        <v>0</v>
      </c>
      <c r="AO65" s="452"/>
      <c r="AP65" s="452">
        <f t="shared" si="8"/>
        <v>0</v>
      </c>
      <c r="AQ65" s="452">
        <f t="shared" si="69"/>
        <v>0</v>
      </c>
      <c r="AR65" s="452"/>
      <c r="AS65" s="452"/>
      <c r="AT65" s="453">
        <f t="shared" si="36"/>
        <v>0</v>
      </c>
      <c r="AU65" s="452">
        <f t="shared" si="70"/>
        <v>0</v>
      </c>
      <c r="AV65" s="452"/>
      <c r="AW65" s="452">
        <f t="shared" si="37"/>
        <v>0</v>
      </c>
      <c r="AX65" s="452">
        <f t="shared" si="71"/>
        <v>0</v>
      </c>
      <c r="AY65" s="452"/>
      <c r="AZ65" s="454">
        <f t="shared" si="38"/>
        <v>0</v>
      </c>
      <c r="BA65" s="454">
        <f t="shared" si="39"/>
        <v>0</v>
      </c>
      <c r="BB65" s="454">
        <f t="shared" si="40"/>
        <v>0</v>
      </c>
      <c r="BC65" s="454">
        <f t="shared" si="41"/>
        <v>0</v>
      </c>
      <c r="BD65" s="454">
        <f t="shared" si="42"/>
        <v>0</v>
      </c>
      <c r="BE65" s="454">
        <f t="shared" si="72"/>
        <v>0</v>
      </c>
      <c r="BF65" s="454">
        <f t="shared" si="73"/>
        <v>0</v>
      </c>
      <c r="BG65" s="454">
        <f t="shared" si="74"/>
        <v>0</v>
      </c>
      <c r="BH65" s="454">
        <f t="shared" si="75"/>
        <v>0</v>
      </c>
      <c r="BI65" s="454">
        <f t="shared" si="76"/>
        <v>0</v>
      </c>
      <c r="BJ65" s="454">
        <f t="shared" si="77"/>
        <v>0</v>
      </c>
      <c r="BK65" s="454">
        <f t="shared" si="78"/>
        <v>0</v>
      </c>
      <c r="BL65" s="454">
        <f t="shared" si="79"/>
        <v>0</v>
      </c>
      <c r="BM65" s="454">
        <f t="shared" si="80"/>
        <v>0</v>
      </c>
      <c r="BN65" s="454">
        <f t="shared" si="81"/>
        <v>0</v>
      </c>
      <c r="BO65" s="454">
        <f t="shared" si="43"/>
        <v>0</v>
      </c>
      <c r="BP65" s="454">
        <f t="shared" si="44"/>
        <v>0</v>
      </c>
      <c r="BQ65" s="454">
        <f t="shared" si="45"/>
        <v>0</v>
      </c>
      <c r="BR65" s="454">
        <f t="shared" si="46"/>
        <v>0</v>
      </c>
      <c r="BS65" s="454">
        <f t="shared" si="47"/>
        <v>0</v>
      </c>
      <c r="BT65" s="455"/>
    </row>
    <row r="66" s="432" customFormat="1" ht="24.9" customHeight="1" spans="1:72">
      <c r="A66" s="436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456"/>
      <c r="H66" s="189"/>
      <c r="I66" s="188"/>
      <c r="J66" s="188"/>
      <c r="K66" s="188"/>
      <c r="L66" s="188"/>
      <c r="M66" s="188"/>
      <c r="N66" s="188"/>
      <c r="O66" s="195"/>
      <c r="P66" s="196"/>
      <c r="Q66" s="209">
        <f t="shared" si="24"/>
        <v>0</v>
      </c>
      <c r="R66" s="56">
        <f t="shared" si="25"/>
        <v>0</v>
      </c>
      <c r="S66" s="66">
        <f t="shared" si="26"/>
        <v>0</v>
      </c>
      <c r="T66" s="189"/>
      <c r="U66" s="188"/>
      <c r="V66" s="188"/>
      <c r="W66" s="188"/>
      <c r="X66" s="188"/>
      <c r="Y66" s="188"/>
      <c r="Z66" s="183"/>
      <c r="AA66" s="188"/>
      <c r="AB66" s="188"/>
      <c r="AC66" s="194"/>
      <c r="AD66" s="209">
        <f t="shared" si="27"/>
        <v>0</v>
      </c>
      <c r="AE66" s="56">
        <f t="shared" si="28"/>
        <v>0</v>
      </c>
      <c r="AF66" s="66">
        <f t="shared" si="29"/>
        <v>0</v>
      </c>
      <c r="AG66" s="451"/>
      <c r="AH66" s="229">
        <f t="shared" si="30"/>
        <v>0</v>
      </c>
      <c r="AI66" s="56">
        <f t="shared" si="31"/>
        <v>0</v>
      </c>
      <c r="AJ66" s="66">
        <f t="shared" si="32"/>
        <v>0</v>
      </c>
      <c r="AK66" s="417">
        <f t="shared" si="33"/>
        <v>0</v>
      </c>
      <c r="AL66" s="234">
        <f t="shared" si="34"/>
        <v>0</v>
      </c>
      <c r="AM66" s="243">
        <f t="shared" si="35"/>
        <v>0</v>
      </c>
      <c r="AO66" s="452"/>
      <c r="AP66" s="452">
        <f t="shared" si="8"/>
        <v>0</v>
      </c>
      <c r="AQ66" s="452">
        <f t="shared" si="69"/>
        <v>0</v>
      </c>
      <c r="AR66" s="452"/>
      <c r="AS66" s="452"/>
      <c r="AT66" s="453">
        <f t="shared" si="36"/>
        <v>0</v>
      </c>
      <c r="AU66" s="452">
        <f t="shared" si="70"/>
        <v>0</v>
      </c>
      <c r="AV66" s="452"/>
      <c r="AW66" s="452">
        <f t="shared" si="37"/>
        <v>0</v>
      </c>
      <c r="AX66" s="452">
        <f t="shared" si="71"/>
        <v>0</v>
      </c>
      <c r="AY66" s="452"/>
      <c r="AZ66" s="454">
        <f t="shared" si="38"/>
        <v>0</v>
      </c>
      <c r="BA66" s="454">
        <f t="shared" si="39"/>
        <v>0</v>
      </c>
      <c r="BB66" s="454">
        <f t="shared" si="40"/>
        <v>0</v>
      </c>
      <c r="BC66" s="454">
        <f t="shared" si="41"/>
        <v>0</v>
      </c>
      <c r="BD66" s="454">
        <f t="shared" si="42"/>
        <v>0</v>
      </c>
      <c r="BE66" s="454">
        <f t="shared" si="72"/>
        <v>0</v>
      </c>
      <c r="BF66" s="454">
        <f t="shared" si="73"/>
        <v>0</v>
      </c>
      <c r="BG66" s="454">
        <f t="shared" si="74"/>
        <v>0</v>
      </c>
      <c r="BH66" s="454">
        <f t="shared" si="75"/>
        <v>0</v>
      </c>
      <c r="BI66" s="454">
        <f t="shared" si="76"/>
        <v>0</v>
      </c>
      <c r="BJ66" s="454">
        <f t="shared" si="77"/>
        <v>0</v>
      </c>
      <c r="BK66" s="454">
        <f t="shared" si="78"/>
        <v>0</v>
      </c>
      <c r="BL66" s="454">
        <f t="shared" si="79"/>
        <v>0</v>
      </c>
      <c r="BM66" s="454">
        <f t="shared" si="80"/>
        <v>0</v>
      </c>
      <c r="BN66" s="454">
        <f t="shared" si="81"/>
        <v>0</v>
      </c>
      <c r="BO66" s="454">
        <f t="shared" si="43"/>
        <v>0</v>
      </c>
      <c r="BP66" s="454">
        <f t="shared" si="44"/>
        <v>0</v>
      </c>
      <c r="BQ66" s="454">
        <f t="shared" si="45"/>
        <v>0</v>
      </c>
      <c r="BR66" s="454">
        <f t="shared" si="46"/>
        <v>0</v>
      </c>
      <c r="BS66" s="454">
        <f t="shared" si="47"/>
        <v>0</v>
      </c>
      <c r="BT66" s="455"/>
    </row>
    <row r="67" s="432" customFormat="1" ht="24.9" customHeight="1" spans="1:72">
      <c r="A67" s="436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456"/>
      <c r="H67" s="189"/>
      <c r="I67" s="188"/>
      <c r="J67" s="188"/>
      <c r="K67" s="188"/>
      <c r="L67" s="188"/>
      <c r="M67" s="188"/>
      <c r="N67" s="188"/>
      <c r="O67" s="195"/>
      <c r="P67" s="196"/>
      <c r="Q67" s="209">
        <f t="shared" si="24"/>
        <v>0</v>
      </c>
      <c r="R67" s="56">
        <f t="shared" si="25"/>
        <v>0</v>
      </c>
      <c r="S67" s="66">
        <f t="shared" si="26"/>
        <v>0</v>
      </c>
      <c r="T67" s="189"/>
      <c r="U67" s="188"/>
      <c r="V67" s="188"/>
      <c r="W67" s="188"/>
      <c r="X67" s="188"/>
      <c r="Y67" s="188"/>
      <c r="Z67" s="183"/>
      <c r="AA67" s="188"/>
      <c r="AB67" s="188"/>
      <c r="AC67" s="194"/>
      <c r="AD67" s="209">
        <f t="shared" si="27"/>
        <v>0</v>
      </c>
      <c r="AE67" s="56">
        <f t="shared" si="28"/>
        <v>0</v>
      </c>
      <c r="AF67" s="66">
        <f t="shared" si="29"/>
        <v>0</v>
      </c>
      <c r="AG67" s="451"/>
      <c r="AH67" s="229">
        <f t="shared" si="30"/>
        <v>0</v>
      </c>
      <c r="AI67" s="56">
        <f t="shared" si="31"/>
        <v>0</v>
      </c>
      <c r="AJ67" s="66">
        <f t="shared" si="32"/>
        <v>0</v>
      </c>
      <c r="AK67" s="417">
        <f t="shared" si="33"/>
        <v>0</v>
      </c>
      <c r="AL67" s="234">
        <f t="shared" si="34"/>
        <v>0</v>
      </c>
      <c r="AM67" s="243">
        <f t="shared" si="35"/>
        <v>0</v>
      </c>
      <c r="AO67" s="452"/>
      <c r="AP67" s="452">
        <f t="shared" si="8"/>
        <v>0</v>
      </c>
      <c r="AQ67" s="452">
        <f t="shared" si="69"/>
        <v>0</v>
      </c>
      <c r="AR67" s="452"/>
      <c r="AS67" s="452"/>
      <c r="AT67" s="453">
        <f t="shared" si="36"/>
        <v>0</v>
      </c>
      <c r="AU67" s="452">
        <f t="shared" si="70"/>
        <v>0</v>
      </c>
      <c r="AV67" s="452"/>
      <c r="AW67" s="452">
        <f t="shared" si="37"/>
        <v>0</v>
      </c>
      <c r="AX67" s="452">
        <f t="shared" si="71"/>
        <v>0</v>
      </c>
      <c r="AY67" s="452"/>
      <c r="AZ67" s="454">
        <f t="shared" si="38"/>
        <v>0</v>
      </c>
      <c r="BA67" s="454">
        <f t="shared" si="39"/>
        <v>0</v>
      </c>
      <c r="BB67" s="454">
        <f t="shared" si="40"/>
        <v>0</v>
      </c>
      <c r="BC67" s="454">
        <f t="shared" si="41"/>
        <v>0</v>
      </c>
      <c r="BD67" s="454">
        <f t="shared" si="42"/>
        <v>0</v>
      </c>
      <c r="BE67" s="454">
        <f t="shared" si="72"/>
        <v>0</v>
      </c>
      <c r="BF67" s="454">
        <f t="shared" si="73"/>
        <v>0</v>
      </c>
      <c r="BG67" s="454">
        <f t="shared" si="74"/>
        <v>0</v>
      </c>
      <c r="BH67" s="454">
        <f t="shared" si="75"/>
        <v>0</v>
      </c>
      <c r="BI67" s="454">
        <f t="shared" si="76"/>
        <v>0</v>
      </c>
      <c r="BJ67" s="454">
        <f t="shared" si="77"/>
        <v>0</v>
      </c>
      <c r="BK67" s="454">
        <f t="shared" si="78"/>
        <v>0</v>
      </c>
      <c r="BL67" s="454">
        <f t="shared" si="79"/>
        <v>0</v>
      </c>
      <c r="BM67" s="454">
        <f t="shared" si="80"/>
        <v>0</v>
      </c>
      <c r="BN67" s="454">
        <f t="shared" si="81"/>
        <v>0</v>
      </c>
      <c r="BO67" s="454">
        <f t="shared" si="43"/>
        <v>0</v>
      </c>
      <c r="BP67" s="454">
        <f t="shared" si="44"/>
        <v>0</v>
      </c>
      <c r="BQ67" s="454">
        <f t="shared" si="45"/>
        <v>0</v>
      </c>
      <c r="BR67" s="454">
        <f t="shared" si="46"/>
        <v>0</v>
      </c>
      <c r="BS67" s="454">
        <f t="shared" si="47"/>
        <v>0</v>
      </c>
      <c r="BT67" s="455"/>
    </row>
    <row r="68" s="432" customFormat="1" ht="24.9" customHeight="1" spans="1:72">
      <c r="A68" s="436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456"/>
      <c r="H68" s="189"/>
      <c r="I68" s="188"/>
      <c r="J68" s="188"/>
      <c r="K68" s="188"/>
      <c r="L68" s="188"/>
      <c r="M68" s="188"/>
      <c r="N68" s="188"/>
      <c r="O68" s="195"/>
      <c r="P68" s="196"/>
      <c r="Q68" s="209">
        <f t="shared" si="24"/>
        <v>0</v>
      </c>
      <c r="R68" s="56">
        <f t="shared" si="25"/>
        <v>0</v>
      </c>
      <c r="S68" s="66">
        <f t="shared" si="26"/>
        <v>0</v>
      </c>
      <c r="T68" s="189"/>
      <c r="U68" s="188"/>
      <c r="V68" s="188"/>
      <c r="W68" s="188"/>
      <c r="X68" s="188"/>
      <c r="Y68" s="188"/>
      <c r="Z68" s="183"/>
      <c r="AA68" s="188"/>
      <c r="AB68" s="188"/>
      <c r="AC68" s="194"/>
      <c r="AD68" s="209">
        <f t="shared" si="27"/>
        <v>0</v>
      </c>
      <c r="AE68" s="56">
        <f t="shared" si="28"/>
        <v>0</v>
      </c>
      <c r="AF68" s="66">
        <f t="shared" si="29"/>
        <v>0</v>
      </c>
      <c r="AG68" s="451"/>
      <c r="AH68" s="229">
        <f t="shared" si="30"/>
        <v>0</v>
      </c>
      <c r="AI68" s="56">
        <f t="shared" si="31"/>
        <v>0</v>
      </c>
      <c r="AJ68" s="66">
        <f t="shared" si="32"/>
        <v>0</v>
      </c>
      <c r="AK68" s="417">
        <f t="shared" si="33"/>
        <v>0</v>
      </c>
      <c r="AL68" s="234">
        <f t="shared" si="34"/>
        <v>0</v>
      </c>
      <c r="AM68" s="243">
        <f t="shared" si="35"/>
        <v>0</v>
      </c>
      <c r="AO68" s="452"/>
      <c r="AP68" s="452">
        <f t="shared" si="8"/>
        <v>0</v>
      </c>
      <c r="AQ68" s="452">
        <f t="shared" si="69"/>
        <v>0</v>
      </c>
      <c r="AR68" s="452"/>
      <c r="AS68" s="452"/>
      <c r="AT68" s="453">
        <f t="shared" si="36"/>
        <v>0</v>
      </c>
      <c r="AU68" s="452">
        <f t="shared" si="70"/>
        <v>0</v>
      </c>
      <c r="AV68" s="452"/>
      <c r="AW68" s="452">
        <f t="shared" si="37"/>
        <v>0</v>
      </c>
      <c r="AX68" s="452">
        <f t="shared" si="71"/>
        <v>0</v>
      </c>
      <c r="AY68" s="452"/>
      <c r="AZ68" s="454">
        <f t="shared" si="38"/>
        <v>0</v>
      </c>
      <c r="BA68" s="454">
        <f t="shared" si="39"/>
        <v>0</v>
      </c>
      <c r="BB68" s="454">
        <f t="shared" si="40"/>
        <v>0</v>
      </c>
      <c r="BC68" s="454">
        <f t="shared" si="41"/>
        <v>0</v>
      </c>
      <c r="BD68" s="454">
        <f t="shared" si="42"/>
        <v>0</v>
      </c>
      <c r="BE68" s="454">
        <f t="shared" si="72"/>
        <v>0</v>
      </c>
      <c r="BF68" s="454">
        <f t="shared" si="73"/>
        <v>0</v>
      </c>
      <c r="BG68" s="454">
        <f t="shared" si="74"/>
        <v>0</v>
      </c>
      <c r="BH68" s="454">
        <f t="shared" si="75"/>
        <v>0</v>
      </c>
      <c r="BI68" s="454">
        <f t="shared" si="76"/>
        <v>0</v>
      </c>
      <c r="BJ68" s="454">
        <f t="shared" si="77"/>
        <v>0</v>
      </c>
      <c r="BK68" s="454">
        <f t="shared" si="78"/>
        <v>0</v>
      </c>
      <c r="BL68" s="454">
        <f t="shared" si="79"/>
        <v>0</v>
      </c>
      <c r="BM68" s="454">
        <f t="shared" si="80"/>
        <v>0</v>
      </c>
      <c r="BN68" s="454">
        <f t="shared" si="81"/>
        <v>0</v>
      </c>
      <c r="BO68" s="454">
        <f t="shared" si="43"/>
        <v>0</v>
      </c>
      <c r="BP68" s="454">
        <f t="shared" si="44"/>
        <v>0</v>
      </c>
      <c r="BQ68" s="454">
        <f t="shared" si="45"/>
        <v>0</v>
      </c>
      <c r="BR68" s="454">
        <f t="shared" si="46"/>
        <v>0</v>
      </c>
      <c r="BS68" s="454">
        <f t="shared" si="47"/>
        <v>0</v>
      </c>
      <c r="BT68" s="455"/>
    </row>
    <row r="69" s="432" customFormat="1" ht="24.9" customHeight="1" spans="1:72">
      <c r="A69" s="436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456"/>
      <c r="H69" s="189"/>
      <c r="I69" s="188"/>
      <c r="J69" s="188"/>
      <c r="K69" s="188"/>
      <c r="L69" s="188"/>
      <c r="M69" s="188"/>
      <c r="N69" s="188"/>
      <c r="O69" s="195"/>
      <c r="P69" s="196"/>
      <c r="Q69" s="209">
        <f t="shared" si="24"/>
        <v>0</v>
      </c>
      <c r="R69" s="56">
        <f t="shared" si="25"/>
        <v>0</v>
      </c>
      <c r="S69" s="66">
        <f t="shared" si="26"/>
        <v>0</v>
      </c>
      <c r="T69" s="189"/>
      <c r="U69" s="188"/>
      <c r="V69" s="188"/>
      <c r="W69" s="188"/>
      <c r="X69" s="188"/>
      <c r="Y69" s="188"/>
      <c r="Z69" s="183"/>
      <c r="AA69" s="188"/>
      <c r="AB69" s="188"/>
      <c r="AC69" s="194"/>
      <c r="AD69" s="209">
        <f t="shared" si="27"/>
        <v>0</v>
      </c>
      <c r="AE69" s="56">
        <f t="shared" si="28"/>
        <v>0</v>
      </c>
      <c r="AF69" s="66">
        <f t="shared" si="29"/>
        <v>0</v>
      </c>
      <c r="AG69" s="451"/>
      <c r="AH69" s="229">
        <f t="shared" si="30"/>
        <v>0</v>
      </c>
      <c r="AI69" s="56">
        <f t="shared" si="31"/>
        <v>0</v>
      </c>
      <c r="AJ69" s="66">
        <f t="shared" si="32"/>
        <v>0</v>
      </c>
      <c r="AK69" s="417">
        <f t="shared" si="33"/>
        <v>0</v>
      </c>
      <c r="AL69" s="234">
        <f t="shared" si="34"/>
        <v>0</v>
      </c>
      <c r="AM69" s="243">
        <f t="shared" si="35"/>
        <v>0</v>
      </c>
      <c r="AO69" s="452"/>
      <c r="AP69" s="452">
        <f t="shared" si="8"/>
        <v>0</v>
      </c>
      <c r="AQ69" s="452">
        <f t="shared" si="69"/>
        <v>0</v>
      </c>
      <c r="AR69" s="452"/>
      <c r="AS69" s="452"/>
      <c r="AT69" s="453">
        <f t="shared" si="36"/>
        <v>0</v>
      </c>
      <c r="AU69" s="452">
        <f t="shared" si="70"/>
        <v>0</v>
      </c>
      <c r="AV69" s="452"/>
      <c r="AW69" s="452">
        <f t="shared" si="37"/>
        <v>0</v>
      </c>
      <c r="AX69" s="452">
        <f t="shared" si="71"/>
        <v>0</v>
      </c>
      <c r="AY69" s="452"/>
      <c r="AZ69" s="454">
        <f t="shared" si="38"/>
        <v>0</v>
      </c>
      <c r="BA69" s="454">
        <f t="shared" si="39"/>
        <v>0</v>
      </c>
      <c r="BB69" s="454">
        <f t="shared" si="40"/>
        <v>0</v>
      </c>
      <c r="BC69" s="454">
        <f t="shared" si="41"/>
        <v>0</v>
      </c>
      <c r="BD69" s="454">
        <f t="shared" si="42"/>
        <v>0</v>
      </c>
      <c r="BE69" s="454">
        <f t="shared" si="72"/>
        <v>0</v>
      </c>
      <c r="BF69" s="454">
        <f t="shared" si="73"/>
        <v>0</v>
      </c>
      <c r="BG69" s="454">
        <f t="shared" si="74"/>
        <v>0</v>
      </c>
      <c r="BH69" s="454">
        <f t="shared" si="75"/>
        <v>0</v>
      </c>
      <c r="BI69" s="454">
        <f t="shared" si="76"/>
        <v>0</v>
      </c>
      <c r="BJ69" s="454">
        <f t="shared" si="77"/>
        <v>0</v>
      </c>
      <c r="BK69" s="454">
        <f t="shared" si="78"/>
        <v>0</v>
      </c>
      <c r="BL69" s="454">
        <f t="shared" si="79"/>
        <v>0</v>
      </c>
      <c r="BM69" s="454">
        <f t="shared" si="80"/>
        <v>0</v>
      </c>
      <c r="BN69" s="454">
        <f t="shared" si="81"/>
        <v>0</v>
      </c>
      <c r="BO69" s="454">
        <f t="shared" si="43"/>
        <v>0</v>
      </c>
      <c r="BP69" s="454">
        <f t="shared" si="44"/>
        <v>0</v>
      </c>
      <c r="BQ69" s="454">
        <f t="shared" si="45"/>
        <v>0</v>
      </c>
      <c r="BR69" s="454">
        <f t="shared" si="46"/>
        <v>0</v>
      </c>
      <c r="BS69" s="454">
        <f t="shared" si="47"/>
        <v>0</v>
      </c>
      <c r="BT69" s="455"/>
    </row>
    <row r="70" s="432" customFormat="1" ht="24.9" customHeight="1" spans="1:72">
      <c r="A70" s="436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456"/>
      <c r="H70" s="189"/>
      <c r="I70" s="188"/>
      <c r="J70" s="188"/>
      <c r="K70" s="188"/>
      <c r="L70" s="188"/>
      <c r="M70" s="188"/>
      <c r="N70" s="188"/>
      <c r="O70" s="195"/>
      <c r="P70" s="196"/>
      <c r="Q70" s="209">
        <f t="shared" si="24"/>
        <v>0</v>
      </c>
      <c r="R70" s="56">
        <f t="shared" si="25"/>
        <v>0</v>
      </c>
      <c r="S70" s="66">
        <f t="shared" si="26"/>
        <v>0</v>
      </c>
      <c r="T70" s="189"/>
      <c r="U70" s="188"/>
      <c r="V70" s="188"/>
      <c r="W70" s="188"/>
      <c r="X70" s="188"/>
      <c r="Y70" s="188"/>
      <c r="Z70" s="183"/>
      <c r="AA70" s="188"/>
      <c r="AB70" s="188"/>
      <c r="AC70" s="194"/>
      <c r="AD70" s="209">
        <f t="shared" si="27"/>
        <v>0</v>
      </c>
      <c r="AE70" s="56">
        <f t="shared" si="28"/>
        <v>0</v>
      </c>
      <c r="AF70" s="66">
        <f t="shared" si="29"/>
        <v>0</v>
      </c>
      <c r="AG70" s="235"/>
      <c r="AH70" s="229">
        <f t="shared" si="30"/>
        <v>0</v>
      </c>
      <c r="AI70" s="56">
        <f t="shared" si="31"/>
        <v>0</v>
      </c>
      <c r="AJ70" s="66">
        <f t="shared" si="32"/>
        <v>0</v>
      </c>
      <c r="AK70" s="417">
        <f t="shared" si="33"/>
        <v>0</v>
      </c>
      <c r="AL70" s="234">
        <f t="shared" si="34"/>
        <v>0</v>
      </c>
      <c r="AM70" s="243">
        <f t="shared" si="35"/>
        <v>0</v>
      </c>
      <c r="AO70" s="452"/>
      <c r="AP70" s="452">
        <f t="shared" si="8"/>
        <v>0</v>
      </c>
      <c r="AQ70" s="452">
        <f t="shared" si="69"/>
        <v>0</v>
      </c>
      <c r="AR70" s="452"/>
      <c r="AS70" s="452"/>
      <c r="AT70" s="453">
        <f t="shared" si="36"/>
        <v>0</v>
      </c>
      <c r="AU70" s="452">
        <f t="shared" si="70"/>
        <v>0</v>
      </c>
      <c r="AV70" s="452"/>
      <c r="AW70" s="452">
        <f t="shared" si="37"/>
        <v>0</v>
      </c>
      <c r="AX70" s="452">
        <f t="shared" si="71"/>
        <v>0</v>
      </c>
      <c r="AY70" s="452"/>
      <c r="AZ70" s="454">
        <f t="shared" si="38"/>
        <v>0</v>
      </c>
      <c r="BA70" s="454">
        <f t="shared" si="39"/>
        <v>0</v>
      </c>
      <c r="BB70" s="454">
        <f t="shared" si="40"/>
        <v>0</v>
      </c>
      <c r="BC70" s="454">
        <f t="shared" si="41"/>
        <v>0</v>
      </c>
      <c r="BD70" s="454">
        <f t="shared" si="42"/>
        <v>0</v>
      </c>
      <c r="BE70" s="454">
        <f t="shared" si="72"/>
        <v>0</v>
      </c>
      <c r="BF70" s="454">
        <f t="shared" si="73"/>
        <v>0</v>
      </c>
      <c r="BG70" s="454">
        <f t="shared" si="74"/>
        <v>0</v>
      </c>
      <c r="BH70" s="454">
        <f t="shared" si="75"/>
        <v>0</v>
      </c>
      <c r="BI70" s="454">
        <f t="shared" si="76"/>
        <v>0</v>
      </c>
      <c r="BJ70" s="454">
        <f t="shared" si="77"/>
        <v>0</v>
      </c>
      <c r="BK70" s="454">
        <f t="shared" si="78"/>
        <v>0</v>
      </c>
      <c r="BL70" s="454">
        <f t="shared" si="79"/>
        <v>0</v>
      </c>
      <c r="BM70" s="454">
        <f t="shared" si="80"/>
        <v>0</v>
      </c>
      <c r="BN70" s="454">
        <f t="shared" si="81"/>
        <v>0</v>
      </c>
      <c r="BO70" s="454">
        <f t="shared" si="43"/>
        <v>0</v>
      </c>
      <c r="BP70" s="454">
        <f t="shared" si="44"/>
        <v>0</v>
      </c>
      <c r="BQ70" s="454">
        <f t="shared" si="45"/>
        <v>0</v>
      </c>
      <c r="BR70" s="454">
        <f t="shared" si="46"/>
        <v>0</v>
      </c>
      <c r="BS70" s="454">
        <f t="shared" si="47"/>
        <v>0</v>
      </c>
      <c r="BT70" s="455"/>
    </row>
    <row r="71" s="432" customFormat="1" ht="24.9" customHeight="1" spans="1:72">
      <c r="A71" s="436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456"/>
      <c r="H71" s="189"/>
      <c r="I71" s="188"/>
      <c r="J71" s="188"/>
      <c r="K71" s="188"/>
      <c r="L71" s="188"/>
      <c r="M71" s="188"/>
      <c r="N71" s="188"/>
      <c r="O71" s="195"/>
      <c r="P71" s="196"/>
      <c r="Q71" s="209">
        <f t="shared" si="24"/>
        <v>0</v>
      </c>
      <c r="R71" s="56">
        <f t="shared" si="25"/>
        <v>0</v>
      </c>
      <c r="S71" s="66">
        <f t="shared" si="26"/>
        <v>0</v>
      </c>
      <c r="T71" s="189"/>
      <c r="U71" s="188"/>
      <c r="V71" s="188"/>
      <c r="W71" s="188"/>
      <c r="X71" s="188"/>
      <c r="Y71" s="188"/>
      <c r="Z71" s="183"/>
      <c r="AA71" s="188"/>
      <c r="AB71" s="188"/>
      <c r="AC71" s="194"/>
      <c r="AD71" s="209">
        <f t="shared" si="27"/>
        <v>0</v>
      </c>
      <c r="AE71" s="56">
        <f t="shared" si="28"/>
        <v>0</v>
      </c>
      <c r="AF71" s="66">
        <f t="shared" si="29"/>
        <v>0</v>
      </c>
      <c r="AG71" s="235"/>
      <c r="AH71" s="229">
        <f t="shared" si="30"/>
        <v>0</v>
      </c>
      <c r="AI71" s="56">
        <f t="shared" si="31"/>
        <v>0</v>
      </c>
      <c r="AJ71" s="66">
        <f t="shared" si="32"/>
        <v>0</v>
      </c>
      <c r="AK71" s="417">
        <f t="shared" si="33"/>
        <v>0</v>
      </c>
      <c r="AL71" s="234">
        <f t="shared" si="34"/>
        <v>0</v>
      </c>
      <c r="AM71" s="243">
        <f t="shared" si="35"/>
        <v>0</v>
      </c>
      <c r="AO71" s="452"/>
      <c r="AP71" s="452">
        <f t="shared" si="8"/>
        <v>0</v>
      </c>
      <c r="AQ71" s="452">
        <f t="shared" si="69"/>
        <v>0</v>
      </c>
      <c r="AR71" s="452"/>
      <c r="AS71" s="452"/>
      <c r="AT71" s="453">
        <f t="shared" si="36"/>
        <v>0</v>
      </c>
      <c r="AU71" s="452">
        <f t="shared" si="70"/>
        <v>0</v>
      </c>
      <c r="AV71" s="452"/>
      <c r="AW71" s="452">
        <f t="shared" si="37"/>
        <v>0</v>
      </c>
      <c r="AX71" s="452">
        <f t="shared" si="71"/>
        <v>0</v>
      </c>
      <c r="AY71" s="452"/>
      <c r="AZ71" s="454">
        <f t="shared" si="38"/>
        <v>0</v>
      </c>
      <c r="BA71" s="454">
        <f t="shared" si="39"/>
        <v>0</v>
      </c>
      <c r="BB71" s="454">
        <f t="shared" si="40"/>
        <v>0</v>
      </c>
      <c r="BC71" s="454">
        <f t="shared" si="41"/>
        <v>0</v>
      </c>
      <c r="BD71" s="454">
        <f t="shared" si="42"/>
        <v>0</v>
      </c>
      <c r="BE71" s="454">
        <f t="shared" si="72"/>
        <v>0</v>
      </c>
      <c r="BF71" s="454">
        <f t="shared" si="73"/>
        <v>0</v>
      </c>
      <c r="BG71" s="454">
        <f t="shared" si="74"/>
        <v>0</v>
      </c>
      <c r="BH71" s="454">
        <f t="shared" si="75"/>
        <v>0</v>
      </c>
      <c r="BI71" s="454">
        <f t="shared" si="76"/>
        <v>0</v>
      </c>
      <c r="BJ71" s="454">
        <f t="shared" si="77"/>
        <v>0</v>
      </c>
      <c r="BK71" s="454">
        <f t="shared" si="78"/>
        <v>0</v>
      </c>
      <c r="BL71" s="454">
        <f t="shared" si="79"/>
        <v>0</v>
      </c>
      <c r="BM71" s="454">
        <f t="shared" si="80"/>
        <v>0</v>
      </c>
      <c r="BN71" s="454">
        <f t="shared" si="81"/>
        <v>0</v>
      </c>
      <c r="BO71" s="454">
        <f t="shared" si="43"/>
        <v>0</v>
      </c>
      <c r="BP71" s="454">
        <f t="shared" si="44"/>
        <v>0</v>
      </c>
      <c r="BQ71" s="454">
        <f t="shared" si="45"/>
        <v>0</v>
      </c>
      <c r="BR71" s="454">
        <f t="shared" si="46"/>
        <v>0</v>
      </c>
      <c r="BS71" s="454">
        <f t="shared" si="47"/>
        <v>0</v>
      </c>
      <c r="BT71" s="455"/>
    </row>
    <row r="72" s="432" customFormat="1" ht="24.9" customHeight="1" spans="1:72">
      <c r="A72" s="436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456"/>
      <c r="H72" s="189"/>
      <c r="I72" s="188"/>
      <c r="J72" s="188"/>
      <c r="K72" s="188"/>
      <c r="L72" s="188"/>
      <c r="M72" s="188"/>
      <c r="N72" s="188"/>
      <c r="O72" s="195"/>
      <c r="P72" s="196"/>
      <c r="Q72" s="209">
        <f t="shared" si="24"/>
        <v>0</v>
      </c>
      <c r="R72" s="56">
        <f t="shared" si="25"/>
        <v>0</v>
      </c>
      <c r="S72" s="66">
        <f t="shared" si="26"/>
        <v>0</v>
      </c>
      <c r="T72" s="189"/>
      <c r="U72" s="188"/>
      <c r="V72" s="188"/>
      <c r="W72" s="188"/>
      <c r="X72" s="188"/>
      <c r="Y72" s="188"/>
      <c r="Z72" s="183"/>
      <c r="AA72" s="188"/>
      <c r="AB72" s="188"/>
      <c r="AC72" s="194"/>
      <c r="AD72" s="209">
        <f t="shared" si="27"/>
        <v>0</v>
      </c>
      <c r="AE72" s="56">
        <f t="shared" si="28"/>
        <v>0</v>
      </c>
      <c r="AF72" s="66">
        <f t="shared" si="29"/>
        <v>0</v>
      </c>
      <c r="AG72" s="235"/>
      <c r="AH72" s="229">
        <f t="shared" si="30"/>
        <v>0</v>
      </c>
      <c r="AI72" s="56">
        <f t="shared" si="31"/>
        <v>0</v>
      </c>
      <c r="AJ72" s="66">
        <f t="shared" si="32"/>
        <v>0</v>
      </c>
      <c r="AK72" s="417">
        <f t="shared" si="33"/>
        <v>0</v>
      </c>
      <c r="AL72" s="234">
        <f t="shared" si="34"/>
        <v>0</v>
      </c>
      <c r="AM72" s="243">
        <f t="shared" si="35"/>
        <v>0</v>
      </c>
      <c r="AO72" s="452"/>
      <c r="AP72" s="452">
        <f t="shared" si="8"/>
        <v>0</v>
      </c>
      <c r="AQ72" s="452">
        <f t="shared" si="69"/>
        <v>0</v>
      </c>
      <c r="AR72" s="452"/>
      <c r="AS72" s="452"/>
      <c r="AT72" s="453">
        <f t="shared" si="36"/>
        <v>0</v>
      </c>
      <c r="AU72" s="452">
        <f t="shared" si="70"/>
        <v>0</v>
      </c>
      <c r="AV72" s="452"/>
      <c r="AW72" s="452">
        <f t="shared" si="37"/>
        <v>0</v>
      </c>
      <c r="AX72" s="452">
        <f t="shared" si="71"/>
        <v>0</v>
      </c>
      <c r="AY72" s="452"/>
      <c r="AZ72" s="454">
        <f t="shared" si="38"/>
        <v>0</v>
      </c>
      <c r="BA72" s="454">
        <f t="shared" si="39"/>
        <v>0</v>
      </c>
      <c r="BB72" s="454">
        <f t="shared" si="40"/>
        <v>0</v>
      </c>
      <c r="BC72" s="454">
        <f t="shared" si="41"/>
        <v>0</v>
      </c>
      <c r="BD72" s="454">
        <f t="shared" si="42"/>
        <v>0</v>
      </c>
      <c r="BE72" s="454">
        <f t="shared" si="72"/>
        <v>0</v>
      </c>
      <c r="BF72" s="454">
        <f t="shared" si="73"/>
        <v>0</v>
      </c>
      <c r="BG72" s="454">
        <f t="shared" si="74"/>
        <v>0</v>
      </c>
      <c r="BH72" s="454">
        <f t="shared" si="75"/>
        <v>0</v>
      </c>
      <c r="BI72" s="454">
        <f t="shared" si="76"/>
        <v>0</v>
      </c>
      <c r="BJ72" s="454">
        <f t="shared" si="77"/>
        <v>0</v>
      </c>
      <c r="BK72" s="454">
        <f t="shared" si="78"/>
        <v>0</v>
      </c>
      <c r="BL72" s="454">
        <f t="shared" si="79"/>
        <v>0</v>
      </c>
      <c r="BM72" s="454">
        <f t="shared" si="80"/>
        <v>0</v>
      </c>
      <c r="BN72" s="454">
        <f t="shared" si="81"/>
        <v>0</v>
      </c>
      <c r="BO72" s="454">
        <f t="shared" si="43"/>
        <v>0</v>
      </c>
      <c r="BP72" s="454">
        <f t="shared" si="44"/>
        <v>0</v>
      </c>
      <c r="BQ72" s="454">
        <f t="shared" si="45"/>
        <v>0</v>
      </c>
      <c r="BR72" s="454">
        <f t="shared" si="46"/>
        <v>0</v>
      </c>
      <c r="BS72" s="454">
        <f t="shared" si="47"/>
        <v>0</v>
      </c>
      <c r="BT72" s="455"/>
    </row>
    <row r="73" s="432" customFormat="1" ht="24.9" customHeight="1" spans="1:72">
      <c r="A73" s="436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456"/>
      <c r="H73" s="189"/>
      <c r="I73" s="188"/>
      <c r="J73" s="188"/>
      <c r="K73" s="188"/>
      <c r="L73" s="188"/>
      <c r="M73" s="188"/>
      <c r="N73" s="188"/>
      <c r="O73" s="195"/>
      <c r="P73" s="196"/>
      <c r="Q73" s="209">
        <f t="shared" si="24"/>
        <v>0</v>
      </c>
      <c r="R73" s="56">
        <f t="shared" si="25"/>
        <v>0</v>
      </c>
      <c r="S73" s="66">
        <f t="shared" si="26"/>
        <v>0</v>
      </c>
      <c r="T73" s="189"/>
      <c r="U73" s="188"/>
      <c r="V73" s="188"/>
      <c r="W73" s="188"/>
      <c r="X73" s="188"/>
      <c r="Y73" s="188"/>
      <c r="Z73" s="183"/>
      <c r="AA73" s="188"/>
      <c r="AB73" s="188"/>
      <c r="AC73" s="194"/>
      <c r="AD73" s="209">
        <f t="shared" si="27"/>
        <v>0</v>
      </c>
      <c r="AE73" s="56">
        <f t="shared" si="28"/>
        <v>0</v>
      </c>
      <c r="AF73" s="66">
        <f t="shared" si="29"/>
        <v>0</v>
      </c>
      <c r="AG73" s="235"/>
      <c r="AH73" s="229">
        <f t="shared" si="30"/>
        <v>0</v>
      </c>
      <c r="AI73" s="56">
        <f t="shared" si="31"/>
        <v>0</v>
      </c>
      <c r="AJ73" s="66">
        <f t="shared" si="32"/>
        <v>0</v>
      </c>
      <c r="AK73" s="417">
        <f t="shared" si="33"/>
        <v>0</v>
      </c>
      <c r="AL73" s="234">
        <f t="shared" si="34"/>
        <v>0</v>
      </c>
      <c r="AM73" s="243">
        <f t="shared" si="35"/>
        <v>0</v>
      </c>
      <c r="AO73" s="452"/>
      <c r="AP73" s="452">
        <f t="shared" si="8"/>
        <v>0</v>
      </c>
      <c r="AQ73" s="452">
        <f t="shared" si="69"/>
        <v>0</v>
      </c>
      <c r="AR73" s="452"/>
      <c r="AS73" s="452"/>
      <c r="AT73" s="453">
        <f t="shared" si="36"/>
        <v>0</v>
      </c>
      <c r="AU73" s="452">
        <f t="shared" si="70"/>
        <v>0</v>
      </c>
      <c r="AV73" s="452"/>
      <c r="AW73" s="452">
        <f t="shared" si="37"/>
        <v>0</v>
      </c>
      <c r="AX73" s="452">
        <f t="shared" si="71"/>
        <v>0</v>
      </c>
      <c r="AY73" s="452"/>
      <c r="AZ73" s="454">
        <f t="shared" si="38"/>
        <v>0</v>
      </c>
      <c r="BA73" s="454">
        <f t="shared" si="39"/>
        <v>0</v>
      </c>
      <c r="BB73" s="454">
        <f t="shared" si="40"/>
        <v>0</v>
      </c>
      <c r="BC73" s="454">
        <f t="shared" si="41"/>
        <v>0</v>
      </c>
      <c r="BD73" s="454">
        <f t="shared" si="42"/>
        <v>0</v>
      </c>
      <c r="BE73" s="454">
        <f t="shared" si="72"/>
        <v>0</v>
      </c>
      <c r="BF73" s="454">
        <f t="shared" si="73"/>
        <v>0</v>
      </c>
      <c r="BG73" s="454">
        <f t="shared" si="74"/>
        <v>0</v>
      </c>
      <c r="BH73" s="454">
        <f t="shared" si="75"/>
        <v>0</v>
      </c>
      <c r="BI73" s="454">
        <f t="shared" si="76"/>
        <v>0</v>
      </c>
      <c r="BJ73" s="454">
        <f t="shared" si="77"/>
        <v>0</v>
      </c>
      <c r="BK73" s="454">
        <f t="shared" si="78"/>
        <v>0</v>
      </c>
      <c r="BL73" s="454">
        <f t="shared" si="79"/>
        <v>0</v>
      </c>
      <c r="BM73" s="454">
        <f t="shared" si="80"/>
        <v>0</v>
      </c>
      <c r="BN73" s="454">
        <f t="shared" si="81"/>
        <v>0</v>
      </c>
      <c r="BO73" s="454">
        <f t="shared" si="43"/>
        <v>0</v>
      </c>
      <c r="BP73" s="454">
        <f t="shared" si="44"/>
        <v>0</v>
      </c>
      <c r="BQ73" s="454">
        <f t="shared" si="45"/>
        <v>0</v>
      </c>
      <c r="BR73" s="454">
        <f t="shared" si="46"/>
        <v>0</v>
      </c>
      <c r="BS73" s="454">
        <f t="shared" si="47"/>
        <v>0</v>
      </c>
      <c r="BT73" s="455"/>
    </row>
    <row r="74" s="432" customFormat="1" ht="18" hidden="1" spans="1:72">
      <c r="A74" s="436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456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82">SUM(G74:P74)</f>
        <v>0</v>
      </c>
      <c r="R74" s="138">
        <f t="shared" ref="R74:R103" si="83">Q74/$Q$13*100</f>
        <v>0</v>
      </c>
      <c r="S74" s="140">
        <f t="shared" ref="S74:S103" si="84">AQ74</f>
        <v>0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85">SUM(T74:AC74)</f>
        <v>0</v>
      </c>
      <c r="AE74" s="138">
        <f t="shared" ref="AE74:AE103" si="86">AD74/$AD$13*100</f>
        <v>0</v>
      </c>
      <c r="AF74" s="140">
        <f t="shared" ref="AF74:AF103" si="87">AU74</f>
        <v>0</v>
      </c>
      <c r="AG74" s="235"/>
      <c r="AH74" s="236">
        <f t="shared" ref="AH74:AH103" si="88">AG74</f>
        <v>0</v>
      </c>
      <c r="AI74" s="138">
        <f t="shared" ref="AI74:AI103" si="89">AH74/$AH$13*100</f>
        <v>0</v>
      </c>
      <c r="AJ74" s="140">
        <f t="shared" ref="AJ74:AJ103" si="90">AX74</f>
        <v>0</v>
      </c>
      <c r="AK74" s="418">
        <f t="shared" ref="AK74:AK103" si="91">S74+AF74+AJ74</f>
        <v>0</v>
      </c>
      <c r="AL74" s="419">
        <f t="shared" ref="AL74:AL103" si="92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243">
        <f t="shared" ref="AM74:AM103" si="93">IF(AL74&gt;89,"Outstanding",IF(AL74&gt;84,"Very Satisfactory",IF(AL74&gt;79,"Satisfactory",IF(AL74&gt;74,"Fairly Satisfactory",IF(AL74&gt;59,"Did Not Meet Expectations",0)))))</f>
        <v>0</v>
      </c>
      <c r="AO74" s="452"/>
      <c r="AP74" s="452">
        <f t="shared" ref="AP74:AP103" si="94">R74*$G$11</f>
        <v>0</v>
      </c>
      <c r="AQ74" s="452">
        <f t="shared" ref="AQ74:AQ99" si="95">IF(AP74&gt;$S$13,"Error",LOOKUP(AP74:AP175,AP74))</f>
        <v>0</v>
      </c>
      <c r="AR74" s="452"/>
      <c r="AS74" s="452"/>
      <c r="AT74" s="453">
        <f t="shared" ref="AT74:AT103" si="96">AE74*$T$11</f>
        <v>0</v>
      </c>
      <c r="AU74" s="452">
        <f t="shared" ref="AU74:AU99" si="97">IF(AT74&gt;$AF$13,"Error",LOOKUP(AT74:AT175,AT74))</f>
        <v>0</v>
      </c>
      <c r="AV74" s="452"/>
      <c r="AW74" s="452">
        <f t="shared" ref="AW74:AW103" si="98">AI74*$AG$11</f>
        <v>0</v>
      </c>
      <c r="AX74" s="452">
        <f t="shared" ref="AX74:AX99" si="99">IF(AW74&gt;$AJ$13,"Error",LOOKUP(AW74:AW175,AW74))</f>
        <v>0</v>
      </c>
      <c r="AY74" s="452"/>
      <c r="AZ74" s="454">
        <f t="shared" ref="AZ74:AZ103" si="100">IF(AM74="Outstanding",1,0)</f>
        <v>0</v>
      </c>
      <c r="BA74" s="454">
        <f t="shared" ref="BA74:BA103" si="101">IF(AM74="Very Satisfactory",1,0)</f>
        <v>0</v>
      </c>
      <c r="BB74" s="454">
        <f t="shared" ref="BB74:BB103" si="102">IF(AM74="Satisfactory",1,0)</f>
        <v>0</v>
      </c>
      <c r="BC74" s="454">
        <f t="shared" ref="BC74:BC103" si="103">IF(AM74="Fairly Satisfactory",1,0)</f>
        <v>0</v>
      </c>
      <c r="BD74" s="454">
        <f t="shared" ref="BD74:BD103" si="104">IF(AM74="Did Not Meet Expectations",1,0)</f>
        <v>0</v>
      </c>
      <c r="BE74" s="454">
        <f t="shared" ref="BE74:BE99" si="105">IF(F74="M",LOOKUP(AZ74:AZ174,AZ74),0)</f>
        <v>0</v>
      </c>
      <c r="BF74" s="454">
        <f t="shared" ref="BF74:BF99" si="106">IF(F74="M",LOOKUP(BA74:BA174,BA74),0)</f>
        <v>0</v>
      </c>
      <c r="BG74" s="454">
        <f t="shared" ref="BG74:BG99" si="107">IF(F74="M",LOOKUP(BB74:BB174,BB74),0)</f>
        <v>0</v>
      </c>
      <c r="BH74" s="454">
        <f t="shared" ref="BH74:BH99" si="108">IF(F74="M",LOOKUP(BC74:BC174,BC74),0)</f>
        <v>0</v>
      </c>
      <c r="BI74" s="454">
        <f t="shared" ref="BI74:BI99" si="109">IF(F74="M",LOOKUP(BD74:BD174,BD74),0)</f>
        <v>0</v>
      </c>
      <c r="BJ74" s="454">
        <f t="shared" ref="BJ74:BJ99" si="110">IF(F74="F",LOOKUP(AZ74:AZ174,AZ74),0)</f>
        <v>0</v>
      </c>
      <c r="BK74" s="454">
        <f t="shared" ref="BK74:BK99" si="111">IF(F74="F",LOOKUP(BA74:BA174,BA74),0)</f>
        <v>0</v>
      </c>
      <c r="BL74" s="454">
        <f t="shared" ref="BL74:BL99" si="112">IF(F74="F",LOOKUP(BB74:BB174,BB74),0)</f>
        <v>0</v>
      </c>
      <c r="BM74" s="454">
        <f t="shared" ref="BM74:BM99" si="113">IF(F74="F",LOOKUP(BC74:BC174,BC74),0)</f>
        <v>0</v>
      </c>
      <c r="BN74" s="454">
        <f t="shared" ref="BN74:BN99" si="114">IF(F74="F",LOOKUP(BD74:BD174,BD74),0)</f>
        <v>0</v>
      </c>
      <c r="BO74" s="454">
        <f t="shared" ref="BO74:BO103" si="115">BE74+BJ74</f>
        <v>0</v>
      </c>
      <c r="BP74" s="454">
        <f t="shared" ref="BP74:BP103" si="116">BF74+BK74</f>
        <v>0</v>
      </c>
      <c r="BQ74" s="454">
        <f t="shared" ref="BQ74:BQ103" si="117">BG74+BL74</f>
        <v>0</v>
      </c>
      <c r="BR74" s="454">
        <f t="shared" ref="BR74:BR103" si="118">BH74+BM74</f>
        <v>0</v>
      </c>
      <c r="BS74" s="454">
        <f t="shared" ref="BS74:BS103" si="119">BI74+BN74</f>
        <v>0</v>
      </c>
      <c r="BT74" s="455"/>
    </row>
    <row r="75" s="432" customFormat="1" ht="18" hidden="1" spans="1:72">
      <c r="A75" s="436" t="str">
        <f t="shared" ref="A75:A103" si="120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456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82"/>
        <v>0</v>
      </c>
      <c r="R75" s="138">
        <f t="shared" si="83"/>
        <v>0</v>
      </c>
      <c r="S75" s="140">
        <f t="shared" si="84"/>
        <v>0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85"/>
        <v>0</v>
      </c>
      <c r="AE75" s="138">
        <f t="shared" si="86"/>
        <v>0</v>
      </c>
      <c r="AF75" s="140">
        <f t="shared" si="87"/>
        <v>0</v>
      </c>
      <c r="AG75" s="235"/>
      <c r="AH75" s="236">
        <f t="shared" si="88"/>
        <v>0</v>
      </c>
      <c r="AI75" s="138">
        <f t="shared" si="89"/>
        <v>0</v>
      </c>
      <c r="AJ75" s="140">
        <f t="shared" si="90"/>
        <v>0</v>
      </c>
      <c r="AK75" s="418">
        <f t="shared" si="91"/>
        <v>0</v>
      </c>
      <c r="AL75" s="419">
        <f t="shared" si="92"/>
        <v>0</v>
      </c>
      <c r="AM75" s="243">
        <f t="shared" si="93"/>
        <v>0</v>
      </c>
      <c r="AO75" s="452"/>
      <c r="AP75" s="452">
        <f t="shared" si="94"/>
        <v>0</v>
      </c>
      <c r="AQ75" s="452">
        <f t="shared" si="95"/>
        <v>0</v>
      </c>
      <c r="AR75" s="452"/>
      <c r="AS75" s="452"/>
      <c r="AT75" s="453">
        <f t="shared" si="96"/>
        <v>0</v>
      </c>
      <c r="AU75" s="452">
        <f t="shared" si="97"/>
        <v>0</v>
      </c>
      <c r="AV75" s="452"/>
      <c r="AW75" s="452">
        <f t="shared" si="98"/>
        <v>0</v>
      </c>
      <c r="AX75" s="452">
        <f t="shared" si="99"/>
        <v>0</v>
      </c>
      <c r="AY75" s="452"/>
      <c r="AZ75" s="454">
        <f t="shared" si="100"/>
        <v>0</v>
      </c>
      <c r="BA75" s="454">
        <f t="shared" si="101"/>
        <v>0</v>
      </c>
      <c r="BB75" s="454">
        <f t="shared" si="102"/>
        <v>0</v>
      </c>
      <c r="BC75" s="454">
        <f t="shared" si="103"/>
        <v>0</v>
      </c>
      <c r="BD75" s="454">
        <f t="shared" si="104"/>
        <v>0</v>
      </c>
      <c r="BE75" s="454">
        <f t="shared" si="105"/>
        <v>0</v>
      </c>
      <c r="BF75" s="454">
        <f t="shared" si="106"/>
        <v>0</v>
      </c>
      <c r="BG75" s="454">
        <f t="shared" si="107"/>
        <v>0</v>
      </c>
      <c r="BH75" s="454">
        <f t="shared" si="108"/>
        <v>0</v>
      </c>
      <c r="BI75" s="454">
        <f t="shared" si="109"/>
        <v>0</v>
      </c>
      <c r="BJ75" s="454">
        <f t="shared" si="110"/>
        <v>0</v>
      </c>
      <c r="BK75" s="454">
        <f t="shared" si="111"/>
        <v>0</v>
      </c>
      <c r="BL75" s="454">
        <f t="shared" si="112"/>
        <v>0</v>
      </c>
      <c r="BM75" s="454">
        <f t="shared" si="113"/>
        <v>0</v>
      </c>
      <c r="BN75" s="454">
        <f t="shared" si="114"/>
        <v>0</v>
      </c>
      <c r="BO75" s="454">
        <f t="shared" si="115"/>
        <v>0</v>
      </c>
      <c r="BP75" s="454">
        <f t="shared" si="116"/>
        <v>0</v>
      </c>
      <c r="BQ75" s="454">
        <f t="shared" si="117"/>
        <v>0</v>
      </c>
      <c r="BR75" s="454">
        <f t="shared" si="118"/>
        <v>0</v>
      </c>
      <c r="BS75" s="454">
        <f t="shared" si="119"/>
        <v>0</v>
      </c>
      <c r="BT75" s="455"/>
    </row>
    <row r="76" s="432" customFormat="1" ht="18" hidden="1" spans="1:72">
      <c r="A76" s="436" t="str">
        <f t="shared" si="120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456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82"/>
        <v>0</v>
      </c>
      <c r="R76" s="138">
        <f t="shared" si="83"/>
        <v>0</v>
      </c>
      <c r="S76" s="140">
        <f t="shared" si="84"/>
        <v>0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85"/>
        <v>0</v>
      </c>
      <c r="AE76" s="138">
        <f t="shared" si="86"/>
        <v>0</v>
      </c>
      <c r="AF76" s="140">
        <f t="shared" si="87"/>
        <v>0</v>
      </c>
      <c r="AG76" s="235"/>
      <c r="AH76" s="236">
        <f t="shared" si="88"/>
        <v>0</v>
      </c>
      <c r="AI76" s="138">
        <f t="shared" si="89"/>
        <v>0</v>
      </c>
      <c r="AJ76" s="140">
        <f t="shared" si="90"/>
        <v>0</v>
      </c>
      <c r="AK76" s="418">
        <f t="shared" si="91"/>
        <v>0</v>
      </c>
      <c r="AL76" s="419">
        <f t="shared" si="92"/>
        <v>0</v>
      </c>
      <c r="AM76" s="243">
        <f t="shared" si="93"/>
        <v>0</v>
      </c>
      <c r="AO76" s="452"/>
      <c r="AP76" s="452">
        <f t="shared" si="94"/>
        <v>0</v>
      </c>
      <c r="AQ76" s="452">
        <f t="shared" si="95"/>
        <v>0</v>
      </c>
      <c r="AR76" s="452"/>
      <c r="AS76" s="452"/>
      <c r="AT76" s="453">
        <f t="shared" si="96"/>
        <v>0</v>
      </c>
      <c r="AU76" s="452">
        <f t="shared" si="97"/>
        <v>0</v>
      </c>
      <c r="AV76" s="452"/>
      <c r="AW76" s="452">
        <f t="shared" si="98"/>
        <v>0</v>
      </c>
      <c r="AX76" s="452">
        <f t="shared" si="99"/>
        <v>0</v>
      </c>
      <c r="AY76" s="452"/>
      <c r="AZ76" s="454">
        <f t="shared" si="100"/>
        <v>0</v>
      </c>
      <c r="BA76" s="454">
        <f t="shared" si="101"/>
        <v>0</v>
      </c>
      <c r="BB76" s="454">
        <f t="shared" si="102"/>
        <v>0</v>
      </c>
      <c r="BC76" s="454">
        <f t="shared" si="103"/>
        <v>0</v>
      </c>
      <c r="BD76" s="454">
        <f t="shared" si="104"/>
        <v>0</v>
      </c>
      <c r="BE76" s="454">
        <f t="shared" si="105"/>
        <v>0</v>
      </c>
      <c r="BF76" s="454">
        <f t="shared" si="106"/>
        <v>0</v>
      </c>
      <c r="BG76" s="454">
        <f t="shared" si="107"/>
        <v>0</v>
      </c>
      <c r="BH76" s="454">
        <f t="shared" si="108"/>
        <v>0</v>
      </c>
      <c r="BI76" s="454">
        <f t="shared" si="109"/>
        <v>0</v>
      </c>
      <c r="BJ76" s="454">
        <f t="shared" si="110"/>
        <v>0</v>
      </c>
      <c r="BK76" s="454">
        <f t="shared" si="111"/>
        <v>0</v>
      </c>
      <c r="BL76" s="454">
        <f t="shared" si="112"/>
        <v>0</v>
      </c>
      <c r="BM76" s="454">
        <f t="shared" si="113"/>
        <v>0</v>
      </c>
      <c r="BN76" s="454">
        <f t="shared" si="114"/>
        <v>0</v>
      </c>
      <c r="BO76" s="454">
        <f t="shared" si="115"/>
        <v>0</v>
      </c>
      <c r="BP76" s="454">
        <f t="shared" si="116"/>
        <v>0</v>
      </c>
      <c r="BQ76" s="454">
        <f t="shared" si="117"/>
        <v>0</v>
      </c>
      <c r="BR76" s="454">
        <f t="shared" si="118"/>
        <v>0</v>
      </c>
      <c r="BS76" s="454">
        <f t="shared" si="119"/>
        <v>0</v>
      </c>
      <c r="BT76" s="455"/>
    </row>
    <row r="77" s="432" customFormat="1" ht="18" hidden="1" spans="1:72">
      <c r="A77" s="436" t="str">
        <f t="shared" si="120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456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82"/>
        <v>0</v>
      </c>
      <c r="R77" s="138">
        <f t="shared" si="83"/>
        <v>0</v>
      </c>
      <c r="S77" s="140">
        <f t="shared" si="84"/>
        <v>0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85"/>
        <v>0</v>
      </c>
      <c r="AE77" s="138">
        <f t="shared" si="86"/>
        <v>0</v>
      </c>
      <c r="AF77" s="140">
        <f t="shared" si="87"/>
        <v>0</v>
      </c>
      <c r="AG77" s="235"/>
      <c r="AH77" s="236">
        <f t="shared" si="88"/>
        <v>0</v>
      </c>
      <c r="AI77" s="138">
        <f t="shared" si="89"/>
        <v>0</v>
      </c>
      <c r="AJ77" s="140">
        <f t="shared" si="90"/>
        <v>0</v>
      </c>
      <c r="AK77" s="418">
        <f t="shared" si="91"/>
        <v>0</v>
      </c>
      <c r="AL77" s="419">
        <f t="shared" si="92"/>
        <v>0</v>
      </c>
      <c r="AM77" s="243">
        <f t="shared" si="93"/>
        <v>0</v>
      </c>
      <c r="AO77" s="452"/>
      <c r="AP77" s="452">
        <f t="shared" si="94"/>
        <v>0</v>
      </c>
      <c r="AQ77" s="452">
        <f t="shared" si="95"/>
        <v>0</v>
      </c>
      <c r="AR77" s="452"/>
      <c r="AS77" s="452"/>
      <c r="AT77" s="453">
        <f t="shared" si="96"/>
        <v>0</v>
      </c>
      <c r="AU77" s="452">
        <f t="shared" si="97"/>
        <v>0</v>
      </c>
      <c r="AV77" s="452"/>
      <c r="AW77" s="452">
        <f t="shared" si="98"/>
        <v>0</v>
      </c>
      <c r="AX77" s="452">
        <f t="shared" si="99"/>
        <v>0</v>
      </c>
      <c r="AY77" s="452"/>
      <c r="AZ77" s="454">
        <f t="shared" si="100"/>
        <v>0</v>
      </c>
      <c r="BA77" s="454">
        <f t="shared" si="101"/>
        <v>0</v>
      </c>
      <c r="BB77" s="454">
        <f t="shared" si="102"/>
        <v>0</v>
      </c>
      <c r="BC77" s="454">
        <f t="shared" si="103"/>
        <v>0</v>
      </c>
      <c r="BD77" s="454">
        <f t="shared" si="104"/>
        <v>0</v>
      </c>
      <c r="BE77" s="454">
        <f t="shared" si="105"/>
        <v>0</v>
      </c>
      <c r="BF77" s="454">
        <f t="shared" si="106"/>
        <v>0</v>
      </c>
      <c r="BG77" s="454">
        <f t="shared" si="107"/>
        <v>0</v>
      </c>
      <c r="BH77" s="454">
        <f t="shared" si="108"/>
        <v>0</v>
      </c>
      <c r="BI77" s="454">
        <f t="shared" si="109"/>
        <v>0</v>
      </c>
      <c r="BJ77" s="454">
        <f t="shared" si="110"/>
        <v>0</v>
      </c>
      <c r="BK77" s="454">
        <f t="shared" si="111"/>
        <v>0</v>
      </c>
      <c r="BL77" s="454">
        <f t="shared" si="112"/>
        <v>0</v>
      </c>
      <c r="BM77" s="454">
        <f t="shared" si="113"/>
        <v>0</v>
      </c>
      <c r="BN77" s="454">
        <f t="shared" si="114"/>
        <v>0</v>
      </c>
      <c r="BO77" s="454">
        <f t="shared" si="115"/>
        <v>0</v>
      </c>
      <c r="BP77" s="454">
        <f t="shared" si="116"/>
        <v>0</v>
      </c>
      <c r="BQ77" s="454">
        <f t="shared" si="117"/>
        <v>0</v>
      </c>
      <c r="BR77" s="454">
        <f t="shared" si="118"/>
        <v>0</v>
      </c>
      <c r="BS77" s="454">
        <f t="shared" si="119"/>
        <v>0</v>
      </c>
      <c r="BT77" s="455"/>
    </row>
    <row r="78" s="432" customFormat="1" ht="18" hidden="1" spans="1:72">
      <c r="A78" s="436" t="str">
        <f t="shared" si="120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456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82"/>
        <v>0</v>
      </c>
      <c r="R78" s="138">
        <f t="shared" si="83"/>
        <v>0</v>
      </c>
      <c r="S78" s="140">
        <f t="shared" si="84"/>
        <v>0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85"/>
        <v>0</v>
      </c>
      <c r="AE78" s="138">
        <f t="shared" si="86"/>
        <v>0</v>
      </c>
      <c r="AF78" s="140">
        <f t="shared" si="87"/>
        <v>0</v>
      </c>
      <c r="AG78" s="235"/>
      <c r="AH78" s="236">
        <f t="shared" si="88"/>
        <v>0</v>
      </c>
      <c r="AI78" s="138">
        <f t="shared" si="89"/>
        <v>0</v>
      </c>
      <c r="AJ78" s="140">
        <f t="shared" si="90"/>
        <v>0</v>
      </c>
      <c r="AK78" s="418">
        <f t="shared" si="91"/>
        <v>0</v>
      </c>
      <c r="AL78" s="419">
        <f t="shared" si="92"/>
        <v>0</v>
      </c>
      <c r="AM78" s="243">
        <f t="shared" si="93"/>
        <v>0</v>
      </c>
      <c r="AO78" s="452"/>
      <c r="AP78" s="452">
        <f t="shared" si="94"/>
        <v>0</v>
      </c>
      <c r="AQ78" s="452">
        <f t="shared" si="95"/>
        <v>0</v>
      </c>
      <c r="AR78" s="452"/>
      <c r="AS78" s="452"/>
      <c r="AT78" s="453">
        <f t="shared" si="96"/>
        <v>0</v>
      </c>
      <c r="AU78" s="452">
        <f t="shared" si="97"/>
        <v>0</v>
      </c>
      <c r="AV78" s="452"/>
      <c r="AW78" s="452">
        <f t="shared" si="98"/>
        <v>0</v>
      </c>
      <c r="AX78" s="452">
        <f t="shared" si="99"/>
        <v>0</v>
      </c>
      <c r="AY78" s="452"/>
      <c r="AZ78" s="454">
        <f t="shared" si="100"/>
        <v>0</v>
      </c>
      <c r="BA78" s="454">
        <f t="shared" si="101"/>
        <v>0</v>
      </c>
      <c r="BB78" s="454">
        <f t="shared" si="102"/>
        <v>0</v>
      </c>
      <c r="BC78" s="454">
        <f t="shared" si="103"/>
        <v>0</v>
      </c>
      <c r="BD78" s="454">
        <f t="shared" si="104"/>
        <v>0</v>
      </c>
      <c r="BE78" s="454">
        <f t="shared" si="105"/>
        <v>0</v>
      </c>
      <c r="BF78" s="454">
        <f t="shared" si="106"/>
        <v>0</v>
      </c>
      <c r="BG78" s="454">
        <f t="shared" si="107"/>
        <v>0</v>
      </c>
      <c r="BH78" s="454">
        <f t="shared" si="108"/>
        <v>0</v>
      </c>
      <c r="BI78" s="454">
        <f t="shared" si="109"/>
        <v>0</v>
      </c>
      <c r="BJ78" s="454">
        <f t="shared" si="110"/>
        <v>0</v>
      </c>
      <c r="BK78" s="454">
        <f t="shared" si="111"/>
        <v>0</v>
      </c>
      <c r="BL78" s="454">
        <f t="shared" si="112"/>
        <v>0</v>
      </c>
      <c r="BM78" s="454">
        <f t="shared" si="113"/>
        <v>0</v>
      </c>
      <c r="BN78" s="454">
        <f t="shared" si="114"/>
        <v>0</v>
      </c>
      <c r="BO78" s="454">
        <f t="shared" si="115"/>
        <v>0</v>
      </c>
      <c r="BP78" s="454">
        <f t="shared" si="116"/>
        <v>0</v>
      </c>
      <c r="BQ78" s="454">
        <f t="shared" si="117"/>
        <v>0</v>
      </c>
      <c r="BR78" s="454">
        <f t="shared" si="118"/>
        <v>0</v>
      </c>
      <c r="BS78" s="454">
        <f t="shared" si="119"/>
        <v>0</v>
      </c>
      <c r="BT78" s="455"/>
    </row>
    <row r="79" s="432" customFormat="1" ht="18" hidden="1" spans="1:72">
      <c r="A79" s="436" t="str">
        <f t="shared" si="120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456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82"/>
        <v>0</v>
      </c>
      <c r="R79" s="138">
        <f t="shared" si="83"/>
        <v>0</v>
      </c>
      <c r="S79" s="140">
        <f t="shared" si="84"/>
        <v>0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85"/>
        <v>0</v>
      </c>
      <c r="AE79" s="138">
        <f t="shared" si="86"/>
        <v>0</v>
      </c>
      <c r="AF79" s="140">
        <f t="shared" si="87"/>
        <v>0</v>
      </c>
      <c r="AG79" s="235"/>
      <c r="AH79" s="236">
        <f t="shared" si="88"/>
        <v>0</v>
      </c>
      <c r="AI79" s="138">
        <f t="shared" si="89"/>
        <v>0</v>
      </c>
      <c r="AJ79" s="140">
        <f t="shared" si="90"/>
        <v>0</v>
      </c>
      <c r="AK79" s="418">
        <f t="shared" si="91"/>
        <v>0</v>
      </c>
      <c r="AL79" s="419">
        <f t="shared" si="92"/>
        <v>0</v>
      </c>
      <c r="AM79" s="243">
        <f t="shared" si="93"/>
        <v>0</v>
      </c>
      <c r="AO79" s="452"/>
      <c r="AP79" s="452">
        <f t="shared" si="94"/>
        <v>0</v>
      </c>
      <c r="AQ79" s="452">
        <f t="shared" si="95"/>
        <v>0</v>
      </c>
      <c r="AR79" s="452"/>
      <c r="AS79" s="452"/>
      <c r="AT79" s="453">
        <f t="shared" si="96"/>
        <v>0</v>
      </c>
      <c r="AU79" s="452">
        <f t="shared" si="97"/>
        <v>0</v>
      </c>
      <c r="AV79" s="452"/>
      <c r="AW79" s="452">
        <f t="shared" si="98"/>
        <v>0</v>
      </c>
      <c r="AX79" s="452">
        <f t="shared" si="99"/>
        <v>0</v>
      </c>
      <c r="AY79" s="452"/>
      <c r="AZ79" s="454">
        <f t="shared" si="100"/>
        <v>0</v>
      </c>
      <c r="BA79" s="454">
        <f t="shared" si="101"/>
        <v>0</v>
      </c>
      <c r="BB79" s="454">
        <f t="shared" si="102"/>
        <v>0</v>
      </c>
      <c r="BC79" s="454">
        <f t="shared" si="103"/>
        <v>0</v>
      </c>
      <c r="BD79" s="454">
        <f t="shared" si="104"/>
        <v>0</v>
      </c>
      <c r="BE79" s="454">
        <f t="shared" si="105"/>
        <v>0</v>
      </c>
      <c r="BF79" s="454">
        <f t="shared" si="106"/>
        <v>0</v>
      </c>
      <c r="BG79" s="454">
        <f t="shared" si="107"/>
        <v>0</v>
      </c>
      <c r="BH79" s="454">
        <f t="shared" si="108"/>
        <v>0</v>
      </c>
      <c r="BI79" s="454">
        <f t="shared" si="109"/>
        <v>0</v>
      </c>
      <c r="BJ79" s="454">
        <f t="shared" si="110"/>
        <v>0</v>
      </c>
      <c r="BK79" s="454">
        <f t="shared" si="111"/>
        <v>0</v>
      </c>
      <c r="BL79" s="454">
        <f t="shared" si="112"/>
        <v>0</v>
      </c>
      <c r="BM79" s="454">
        <f t="shared" si="113"/>
        <v>0</v>
      </c>
      <c r="BN79" s="454">
        <f t="shared" si="114"/>
        <v>0</v>
      </c>
      <c r="BO79" s="454">
        <f t="shared" si="115"/>
        <v>0</v>
      </c>
      <c r="BP79" s="454">
        <f t="shared" si="116"/>
        <v>0</v>
      </c>
      <c r="BQ79" s="454">
        <f t="shared" si="117"/>
        <v>0</v>
      </c>
      <c r="BR79" s="454">
        <f t="shared" si="118"/>
        <v>0</v>
      </c>
      <c r="BS79" s="454">
        <f t="shared" si="119"/>
        <v>0</v>
      </c>
      <c r="BT79" s="455"/>
    </row>
    <row r="80" s="432" customFormat="1" ht="18" hidden="1" spans="1:72">
      <c r="A80" s="436" t="str">
        <f t="shared" si="120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456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82"/>
        <v>0</v>
      </c>
      <c r="R80" s="138">
        <f t="shared" si="83"/>
        <v>0</v>
      </c>
      <c r="S80" s="140">
        <f t="shared" si="84"/>
        <v>0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85"/>
        <v>0</v>
      </c>
      <c r="AE80" s="138">
        <f t="shared" si="86"/>
        <v>0</v>
      </c>
      <c r="AF80" s="140">
        <f t="shared" si="87"/>
        <v>0</v>
      </c>
      <c r="AG80" s="235"/>
      <c r="AH80" s="236">
        <f t="shared" si="88"/>
        <v>0</v>
      </c>
      <c r="AI80" s="138">
        <f t="shared" si="89"/>
        <v>0</v>
      </c>
      <c r="AJ80" s="140">
        <f t="shared" si="90"/>
        <v>0</v>
      </c>
      <c r="AK80" s="418">
        <f t="shared" si="91"/>
        <v>0</v>
      </c>
      <c r="AL80" s="419">
        <f t="shared" si="92"/>
        <v>0</v>
      </c>
      <c r="AM80" s="243">
        <f t="shared" si="93"/>
        <v>0</v>
      </c>
      <c r="AO80" s="452"/>
      <c r="AP80" s="452">
        <f t="shared" si="94"/>
        <v>0</v>
      </c>
      <c r="AQ80" s="452">
        <f t="shared" si="95"/>
        <v>0</v>
      </c>
      <c r="AR80" s="452"/>
      <c r="AS80" s="452"/>
      <c r="AT80" s="453">
        <f t="shared" si="96"/>
        <v>0</v>
      </c>
      <c r="AU80" s="452">
        <f t="shared" si="97"/>
        <v>0</v>
      </c>
      <c r="AV80" s="452"/>
      <c r="AW80" s="452">
        <f t="shared" si="98"/>
        <v>0</v>
      </c>
      <c r="AX80" s="452">
        <f t="shared" si="99"/>
        <v>0</v>
      </c>
      <c r="AY80" s="452"/>
      <c r="AZ80" s="454">
        <f t="shared" si="100"/>
        <v>0</v>
      </c>
      <c r="BA80" s="454">
        <f t="shared" si="101"/>
        <v>0</v>
      </c>
      <c r="BB80" s="454">
        <f t="shared" si="102"/>
        <v>0</v>
      </c>
      <c r="BC80" s="454">
        <f t="shared" si="103"/>
        <v>0</v>
      </c>
      <c r="BD80" s="454">
        <f t="shared" si="104"/>
        <v>0</v>
      </c>
      <c r="BE80" s="454">
        <f t="shared" si="105"/>
        <v>0</v>
      </c>
      <c r="BF80" s="454">
        <f t="shared" si="106"/>
        <v>0</v>
      </c>
      <c r="BG80" s="454">
        <f t="shared" si="107"/>
        <v>0</v>
      </c>
      <c r="BH80" s="454">
        <f t="shared" si="108"/>
        <v>0</v>
      </c>
      <c r="BI80" s="454">
        <f t="shared" si="109"/>
        <v>0</v>
      </c>
      <c r="BJ80" s="454">
        <f t="shared" si="110"/>
        <v>0</v>
      </c>
      <c r="BK80" s="454">
        <f t="shared" si="111"/>
        <v>0</v>
      </c>
      <c r="BL80" s="454">
        <f t="shared" si="112"/>
        <v>0</v>
      </c>
      <c r="BM80" s="454">
        <f t="shared" si="113"/>
        <v>0</v>
      </c>
      <c r="BN80" s="454">
        <f t="shared" si="114"/>
        <v>0</v>
      </c>
      <c r="BO80" s="454">
        <f t="shared" si="115"/>
        <v>0</v>
      </c>
      <c r="BP80" s="454">
        <f t="shared" si="116"/>
        <v>0</v>
      </c>
      <c r="BQ80" s="454">
        <f t="shared" si="117"/>
        <v>0</v>
      </c>
      <c r="BR80" s="454">
        <f t="shared" si="118"/>
        <v>0</v>
      </c>
      <c r="BS80" s="454">
        <f t="shared" si="119"/>
        <v>0</v>
      </c>
      <c r="BT80" s="455"/>
    </row>
    <row r="81" s="432" customFormat="1" ht="18" hidden="1" spans="1:72">
      <c r="A81" s="436" t="str">
        <f t="shared" si="120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456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82"/>
        <v>0</v>
      </c>
      <c r="R81" s="138">
        <f t="shared" si="83"/>
        <v>0</v>
      </c>
      <c r="S81" s="140">
        <f t="shared" si="84"/>
        <v>0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85"/>
        <v>0</v>
      </c>
      <c r="AE81" s="138">
        <f t="shared" si="86"/>
        <v>0</v>
      </c>
      <c r="AF81" s="140">
        <f t="shared" si="87"/>
        <v>0</v>
      </c>
      <c r="AG81" s="235"/>
      <c r="AH81" s="236">
        <f t="shared" si="88"/>
        <v>0</v>
      </c>
      <c r="AI81" s="138">
        <f t="shared" si="89"/>
        <v>0</v>
      </c>
      <c r="AJ81" s="140">
        <f t="shared" si="90"/>
        <v>0</v>
      </c>
      <c r="AK81" s="418">
        <f t="shared" si="91"/>
        <v>0</v>
      </c>
      <c r="AL81" s="419">
        <f t="shared" si="92"/>
        <v>0</v>
      </c>
      <c r="AM81" s="243">
        <f t="shared" si="93"/>
        <v>0</v>
      </c>
      <c r="AO81" s="452"/>
      <c r="AP81" s="452">
        <f t="shared" si="94"/>
        <v>0</v>
      </c>
      <c r="AQ81" s="452">
        <f t="shared" si="95"/>
        <v>0</v>
      </c>
      <c r="AR81" s="452"/>
      <c r="AS81" s="452"/>
      <c r="AT81" s="453">
        <f t="shared" si="96"/>
        <v>0</v>
      </c>
      <c r="AU81" s="452">
        <f t="shared" si="97"/>
        <v>0</v>
      </c>
      <c r="AV81" s="452"/>
      <c r="AW81" s="452">
        <f t="shared" si="98"/>
        <v>0</v>
      </c>
      <c r="AX81" s="452">
        <f t="shared" si="99"/>
        <v>0</v>
      </c>
      <c r="AY81" s="452"/>
      <c r="AZ81" s="454">
        <f t="shared" si="100"/>
        <v>0</v>
      </c>
      <c r="BA81" s="454">
        <f t="shared" si="101"/>
        <v>0</v>
      </c>
      <c r="BB81" s="454">
        <f t="shared" si="102"/>
        <v>0</v>
      </c>
      <c r="BC81" s="454">
        <f t="shared" si="103"/>
        <v>0</v>
      </c>
      <c r="BD81" s="454">
        <f t="shared" si="104"/>
        <v>0</v>
      </c>
      <c r="BE81" s="454">
        <f t="shared" si="105"/>
        <v>0</v>
      </c>
      <c r="BF81" s="454">
        <f t="shared" si="106"/>
        <v>0</v>
      </c>
      <c r="BG81" s="454">
        <f t="shared" si="107"/>
        <v>0</v>
      </c>
      <c r="BH81" s="454">
        <f t="shared" si="108"/>
        <v>0</v>
      </c>
      <c r="BI81" s="454">
        <f t="shared" si="109"/>
        <v>0</v>
      </c>
      <c r="BJ81" s="454">
        <f t="shared" si="110"/>
        <v>0</v>
      </c>
      <c r="BK81" s="454">
        <f t="shared" si="111"/>
        <v>0</v>
      </c>
      <c r="BL81" s="454">
        <f t="shared" si="112"/>
        <v>0</v>
      </c>
      <c r="BM81" s="454">
        <f t="shared" si="113"/>
        <v>0</v>
      </c>
      <c r="BN81" s="454">
        <f t="shared" si="114"/>
        <v>0</v>
      </c>
      <c r="BO81" s="454">
        <f t="shared" si="115"/>
        <v>0</v>
      </c>
      <c r="BP81" s="454">
        <f t="shared" si="116"/>
        <v>0</v>
      </c>
      <c r="BQ81" s="454">
        <f t="shared" si="117"/>
        <v>0</v>
      </c>
      <c r="BR81" s="454">
        <f t="shared" si="118"/>
        <v>0</v>
      </c>
      <c r="BS81" s="454">
        <f t="shared" si="119"/>
        <v>0</v>
      </c>
      <c r="BT81" s="455"/>
    </row>
    <row r="82" s="432" customFormat="1" ht="18" hidden="1" spans="1:72">
      <c r="A82" s="436" t="str">
        <f t="shared" si="120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456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82"/>
        <v>0</v>
      </c>
      <c r="R82" s="138">
        <f t="shared" si="83"/>
        <v>0</v>
      </c>
      <c r="S82" s="140">
        <f t="shared" si="84"/>
        <v>0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85"/>
        <v>0</v>
      </c>
      <c r="AE82" s="138">
        <f t="shared" si="86"/>
        <v>0</v>
      </c>
      <c r="AF82" s="140">
        <f t="shared" si="87"/>
        <v>0</v>
      </c>
      <c r="AG82" s="235"/>
      <c r="AH82" s="236">
        <f t="shared" si="88"/>
        <v>0</v>
      </c>
      <c r="AI82" s="138">
        <f t="shared" si="89"/>
        <v>0</v>
      </c>
      <c r="AJ82" s="140">
        <f t="shared" si="90"/>
        <v>0</v>
      </c>
      <c r="AK82" s="418">
        <f t="shared" si="91"/>
        <v>0</v>
      </c>
      <c r="AL82" s="419">
        <f t="shared" si="92"/>
        <v>0</v>
      </c>
      <c r="AM82" s="243">
        <f t="shared" si="93"/>
        <v>0</v>
      </c>
      <c r="AO82" s="452"/>
      <c r="AP82" s="452">
        <f t="shared" si="94"/>
        <v>0</v>
      </c>
      <c r="AQ82" s="452">
        <f t="shared" si="95"/>
        <v>0</v>
      </c>
      <c r="AR82" s="452"/>
      <c r="AS82" s="452"/>
      <c r="AT82" s="453">
        <f t="shared" si="96"/>
        <v>0</v>
      </c>
      <c r="AU82" s="452">
        <f t="shared" si="97"/>
        <v>0</v>
      </c>
      <c r="AV82" s="452"/>
      <c r="AW82" s="452">
        <f t="shared" si="98"/>
        <v>0</v>
      </c>
      <c r="AX82" s="452">
        <f t="shared" si="99"/>
        <v>0</v>
      </c>
      <c r="AY82" s="452"/>
      <c r="AZ82" s="454">
        <f t="shared" si="100"/>
        <v>0</v>
      </c>
      <c r="BA82" s="454">
        <f t="shared" si="101"/>
        <v>0</v>
      </c>
      <c r="BB82" s="454">
        <f t="shared" si="102"/>
        <v>0</v>
      </c>
      <c r="BC82" s="454">
        <f t="shared" si="103"/>
        <v>0</v>
      </c>
      <c r="BD82" s="454">
        <f t="shared" si="104"/>
        <v>0</v>
      </c>
      <c r="BE82" s="454">
        <f t="shared" si="105"/>
        <v>0</v>
      </c>
      <c r="BF82" s="454">
        <f t="shared" si="106"/>
        <v>0</v>
      </c>
      <c r="BG82" s="454">
        <f t="shared" si="107"/>
        <v>0</v>
      </c>
      <c r="BH82" s="454">
        <f t="shared" si="108"/>
        <v>0</v>
      </c>
      <c r="BI82" s="454">
        <f t="shared" si="109"/>
        <v>0</v>
      </c>
      <c r="BJ82" s="454">
        <f t="shared" si="110"/>
        <v>0</v>
      </c>
      <c r="BK82" s="454">
        <f t="shared" si="111"/>
        <v>0</v>
      </c>
      <c r="BL82" s="454">
        <f t="shared" si="112"/>
        <v>0</v>
      </c>
      <c r="BM82" s="454">
        <f t="shared" si="113"/>
        <v>0</v>
      </c>
      <c r="BN82" s="454">
        <f t="shared" si="114"/>
        <v>0</v>
      </c>
      <c r="BO82" s="454">
        <f t="shared" si="115"/>
        <v>0</v>
      </c>
      <c r="BP82" s="454">
        <f t="shared" si="116"/>
        <v>0</v>
      </c>
      <c r="BQ82" s="454">
        <f t="shared" si="117"/>
        <v>0</v>
      </c>
      <c r="BR82" s="454">
        <f t="shared" si="118"/>
        <v>0</v>
      </c>
      <c r="BS82" s="454">
        <f t="shared" si="119"/>
        <v>0</v>
      </c>
      <c r="BT82" s="455"/>
    </row>
    <row r="83" s="432" customFormat="1" ht="18" hidden="1" spans="1:72">
      <c r="A83" s="436" t="str">
        <f t="shared" si="120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456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82"/>
        <v>0</v>
      </c>
      <c r="R83" s="138">
        <f t="shared" si="83"/>
        <v>0</v>
      </c>
      <c r="S83" s="140">
        <f t="shared" si="84"/>
        <v>0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85"/>
        <v>0</v>
      </c>
      <c r="AE83" s="138">
        <f t="shared" si="86"/>
        <v>0</v>
      </c>
      <c r="AF83" s="140">
        <f t="shared" si="87"/>
        <v>0</v>
      </c>
      <c r="AG83" s="235"/>
      <c r="AH83" s="236">
        <f t="shared" si="88"/>
        <v>0</v>
      </c>
      <c r="AI83" s="138">
        <f t="shared" si="89"/>
        <v>0</v>
      </c>
      <c r="AJ83" s="140">
        <f t="shared" si="90"/>
        <v>0</v>
      </c>
      <c r="AK83" s="418">
        <f t="shared" si="91"/>
        <v>0</v>
      </c>
      <c r="AL83" s="419">
        <f t="shared" si="92"/>
        <v>0</v>
      </c>
      <c r="AM83" s="243">
        <f t="shared" si="93"/>
        <v>0</v>
      </c>
      <c r="AO83" s="452"/>
      <c r="AP83" s="452">
        <f t="shared" si="94"/>
        <v>0</v>
      </c>
      <c r="AQ83" s="452">
        <f t="shared" si="95"/>
        <v>0</v>
      </c>
      <c r="AR83" s="452"/>
      <c r="AS83" s="452"/>
      <c r="AT83" s="453">
        <f t="shared" si="96"/>
        <v>0</v>
      </c>
      <c r="AU83" s="452">
        <f t="shared" si="97"/>
        <v>0</v>
      </c>
      <c r="AV83" s="452"/>
      <c r="AW83" s="452">
        <f t="shared" si="98"/>
        <v>0</v>
      </c>
      <c r="AX83" s="452">
        <f t="shared" si="99"/>
        <v>0</v>
      </c>
      <c r="AY83" s="452"/>
      <c r="AZ83" s="454">
        <f t="shared" si="100"/>
        <v>0</v>
      </c>
      <c r="BA83" s="454">
        <f t="shared" si="101"/>
        <v>0</v>
      </c>
      <c r="BB83" s="454">
        <f t="shared" si="102"/>
        <v>0</v>
      </c>
      <c r="BC83" s="454">
        <f t="shared" si="103"/>
        <v>0</v>
      </c>
      <c r="BD83" s="454">
        <f t="shared" si="104"/>
        <v>0</v>
      </c>
      <c r="BE83" s="454">
        <f t="shared" si="105"/>
        <v>0</v>
      </c>
      <c r="BF83" s="454">
        <f t="shared" si="106"/>
        <v>0</v>
      </c>
      <c r="BG83" s="454">
        <f t="shared" si="107"/>
        <v>0</v>
      </c>
      <c r="BH83" s="454">
        <f t="shared" si="108"/>
        <v>0</v>
      </c>
      <c r="BI83" s="454">
        <f t="shared" si="109"/>
        <v>0</v>
      </c>
      <c r="BJ83" s="454">
        <f t="shared" si="110"/>
        <v>0</v>
      </c>
      <c r="BK83" s="454">
        <f t="shared" si="111"/>
        <v>0</v>
      </c>
      <c r="BL83" s="454">
        <f t="shared" si="112"/>
        <v>0</v>
      </c>
      <c r="BM83" s="454">
        <f t="shared" si="113"/>
        <v>0</v>
      </c>
      <c r="BN83" s="454">
        <f t="shared" si="114"/>
        <v>0</v>
      </c>
      <c r="BO83" s="454">
        <f t="shared" si="115"/>
        <v>0</v>
      </c>
      <c r="BP83" s="454">
        <f t="shared" si="116"/>
        <v>0</v>
      </c>
      <c r="BQ83" s="454">
        <f t="shared" si="117"/>
        <v>0</v>
      </c>
      <c r="BR83" s="454">
        <f t="shared" si="118"/>
        <v>0</v>
      </c>
      <c r="BS83" s="454">
        <f t="shared" si="119"/>
        <v>0</v>
      </c>
      <c r="BT83" s="455"/>
    </row>
    <row r="84" s="432" customFormat="1" ht="18" hidden="1" spans="1:72">
      <c r="A84" s="436" t="str">
        <f t="shared" si="120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456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82"/>
        <v>0</v>
      </c>
      <c r="R84" s="138">
        <f t="shared" si="83"/>
        <v>0</v>
      </c>
      <c r="S84" s="140">
        <f t="shared" si="84"/>
        <v>0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85"/>
        <v>0</v>
      </c>
      <c r="AE84" s="138">
        <f t="shared" si="86"/>
        <v>0</v>
      </c>
      <c r="AF84" s="140">
        <f t="shared" si="87"/>
        <v>0</v>
      </c>
      <c r="AG84" s="235"/>
      <c r="AH84" s="236">
        <f t="shared" si="88"/>
        <v>0</v>
      </c>
      <c r="AI84" s="138">
        <f t="shared" si="89"/>
        <v>0</v>
      </c>
      <c r="AJ84" s="140">
        <f t="shared" si="90"/>
        <v>0</v>
      </c>
      <c r="AK84" s="418">
        <f t="shared" si="91"/>
        <v>0</v>
      </c>
      <c r="AL84" s="419">
        <f t="shared" si="92"/>
        <v>0</v>
      </c>
      <c r="AM84" s="243">
        <f t="shared" si="93"/>
        <v>0</v>
      </c>
      <c r="AO84" s="452"/>
      <c r="AP84" s="452">
        <f t="shared" si="94"/>
        <v>0</v>
      </c>
      <c r="AQ84" s="452">
        <f t="shared" si="95"/>
        <v>0</v>
      </c>
      <c r="AR84" s="452"/>
      <c r="AS84" s="452"/>
      <c r="AT84" s="453">
        <f t="shared" si="96"/>
        <v>0</v>
      </c>
      <c r="AU84" s="452">
        <f t="shared" si="97"/>
        <v>0</v>
      </c>
      <c r="AV84" s="452"/>
      <c r="AW84" s="452">
        <f t="shared" si="98"/>
        <v>0</v>
      </c>
      <c r="AX84" s="452">
        <f t="shared" si="99"/>
        <v>0</v>
      </c>
      <c r="AY84" s="452"/>
      <c r="AZ84" s="454">
        <f t="shared" si="100"/>
        <v>0</v>
      </c>
      <c r="BA84" s="454">
        <f t="shared" si="101"/>
        <v>0</v>
      </c>
      <c r="BB84" s="454">
        <f t="shared" si="102"/>
        <v>0</v>
      </c>
      <c r="BC84" s="454">
        <f t="shared" si="103"/>
        <v>0</v>
      </c>
      <c r="BD84" s="454">
        <f t="shared" si="104"/>
        <v>0</v>
      </c>
      <c r="BE84" s="454">
        <f t="shared" si="105"/>
        <v>0</v>
      </c>
      <c r="BF84" s="454">
        <f t="shared" si="106"/>
        <v>0</v>
      </c>
      <c r="BG84" s="454">
        <f t="shared" si="107"/>
        <v>0</v>
      </c>
      <c r="BH84" s="454">
        <f t="shared" si="108"/>
        <v>0</v>
      </c>
      <c r="BI84" s="454">
        <f t="shared" si="109"/>
        <v>0</v>
      </c>
      <c r="BJ84" s="454">
        <f t="shared" si="110"/>
        <v>0</v>
      </c>
      <c r="BK84" s="454">
        <f t="shared" si="111"/>
        <v>0</v>
      </c>
      <c r="BL84" s="454">
        <f t="shared" si="112"/>
        <v>0</v>
      </c>
      <c r="BM84" s="454">
        <f t="shared" si="113"/>
        <v>0</v>
      </c>
      <c r="BN84" s="454">
        <f t="shared" si="114"/>
        <v>0</v>
      </c>
      <c r="BO84" s="454">
        <f t="shared" si="115"/>
        <v>0</v>
      </c>
      <c r="BP84" s="454">
        <f t="shared" si="116"/>
        <v>0</v>
      </c>
      <c r="BQ84" s="454">
        <f t="shared" si="117"/>
        <v>0</v>
      </c>
      <c r="BR84" s="454">
        <f t="shared" si="118"/>
        <v>0</v>
      </c>
      <c r="BS84" s="454">
        <f t="shared" si="119"/>
        <v>0</v>
      </c>
      <c r="BT84" s="455"/>
    </row>
    <row r="85" s="432" customFormat="1" ht="18" hidden="1" spans="1:72">
      <c r="A85" s="436" t="str">
        <f t="shared" si="120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456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82"/>
        <v>0</v>
      </c>
      <c r="R85" s="138">
        <f t="shared" si="83"/>
        <v>0</v>
      </c>
      <c r="S85" s="140">
        <f t="shared" si="84"/>
        <v>0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85"/>
        <v>0</v>
      </c>
      <c r="AE85" s="138">
        <f t="shared" si="86"/>
        <v>0</v>
      </c>
      <c r="AF85" s="140">
        <f t="shared" si="87"/>
        <v>0</v>
      </c>
      <c r="AG85" s="235"/>
      <c r="AH85" s="236">
        <f t="shared" si="88"/>
        <v>0</v>
      </c>
      <c r="AI85" s="138">
        <f t="shared" si="89"/>
        <v>0</v>
      </c>
      <c r="AJ85" s="140">
        <f t="shared" si="90"/>
        <v>0</v>
      </c>
      <c r="AK85" s="418">
        <f t="shared" si="91"/>
        <v>0</v>
      </c>
      <c r="AL85" s="419">
        <f t="shared" si="92"/>
        <v>0</v>
      </c>
      <c r="AM85" s="243">
        <f t="shared" si="93"/>
        <v>0</v>
      </c>
      <c r="AO85" s="452"/>
      <c r="AP85" s="452">
        <f t="shared" si="94"/>
        <v>0</v>
      </c>
      <c r="AQ85" s="452">
        <f t="shared" si="95"/>
        <v>0</v>
      </c>
      <c r="AR85" s="452"/>
      <c r="AS85" s="452"/>
      <c r="AT85" s="453">
        <f t="shared" si="96"/>
        <v>0</v>
      </c>
      <c r="AU85" s="452">
        <f t="shared" si="97"/>
        <v>0</v>
      </c>
      <c r="AV85" s="452"/>
      <c r="AW85" s="452">
        <f t="shared" si="98"/>
        <v>0</v>
      </c>
      <c r="AX85" s="452">
        <f t="shared" si="99"/>
        <v>0</v>
      </c>
      <c r="AY85" s="452"/>
      <c r="AZ85" s="454">
        <f t="shared" si="100"/>
        <v>0</v>
      </c>
      <c r="BA85" s="454">
        <f t="shared" si="101"/>
        <v>0</v>
      </c>
      <c r="BB85" s="454">
        <f t="shared" si="102"/>
        <v>0</v>
      </c>
      <c r="BC85" s="454">
        <f t="shared" si="103"/>
        <v>0</v>
      </c>
      <c r="BD85" s="454">
        <f t="shared" si="104"/>
        <v>0</v>
      </c>
      <c r="BE85" s="454">
        <f t="shared" si="105"/>
        <v>0</v>
      </c>
      <c r="BF85" s="454">
        <f t="shared" si="106"/>
        <v>0</v>
      </c>
      <c r="BG85" s="454">
        <f t="shared" si="107"/>
        <v>0</v>
      </c>
      <c r="BH85" s="454">
        <f t="shared" si="108"/>
        <v>0</v>
      </c>
      <c r="BI85" s="454">
        <f t="shared" si="109"/>
        <v>0</v>
      </c>
      <c r="BJ85" s="454">
        <f t="shared" si="110"/>
        <v>0</v>
      </c>
      <c r="BK85" s="454">
        <f t="shared" si="111"/>
        <v>0</v>
      </c>
      <c r="BL85" s="454">
        <f t="shared" si="112"/>
        <v>0</v>
      </c>
      <c r="BM85" s="454">
        <f t="shared" si="113"/>
        <v>0</v>
      </c>
      <c r="BN85" s="454">
        <f t="shared" si="114"/>
        <v>0</v>
      </c>
      <c r="BO85" s="454">
        <f t="shared" si="115"/>
        <v>0</v>
      </c>
      <c r="BP85" s="454">
        <f t="shared" si="116"/>
        <v>0</v>
      </c>
      <c r="BQ85" s="454">
        <f t="shared" si="117"/>
        <v>0</v>
      </c>
      <c r="BR85" s="454">
        <f t="shared" si="118"/>
        <v>0</v>
      </c>
      <c r="BS85" s="454">
        <f t="shared" si="119"/>
        <v>0</v>
      </c>
      <c r="BT85" s="455"/>
    </row>
    <row r="86" s="432" customFormat="1" ht="18" hidden="1" spans="1:72">
      <c r="A86" s="436" t="str">
        <f t="shared" si="120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456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82"/>
        <v>0</v>
      </c>
      <c r="R86" s="138">
        <f t="shared" si="83"/>
        <v>0</v>
      </c>
      <c r="S86" s="140">
        <f t="shared" si="84"/>
        <v>0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85"/>
        <v>0</v>
      </c>
      <c r="AE86" s="138">
        <f t="shared" si="86"/>
        <v>0</v>
      </c>
      <c r="AF86" s="140">
        <f t="shared" si="87"/>
        <v>0</v>
      </c>
      <c r="AG86" s="235"/>
      <c r="AH86" s="236">
        <f t="shared" si="88"/>
        <v>0</v>
      </c>
      <c r="AI86" s="138">
        <f t="shared" si="89"/>
        <v>0</v>
      </c>
      <c r="AJ86" s="140">
        <f t="shared" si="90"/>
        <v>0</v>
      </c>
      <c r="AK86" s="418">
        <f t="shared" si="91"/>
        <v>0</v>
      </c>
      <c r="AL86" s="419">
        <f t="shared" si="92"/>
        <v>0</v>
      </c>
      <c r="AM86" s="243">
        <f t="shared" si="93"/>
        <v>0</v>
      </c>
      <c r="AO86" s="452"/>
      <c r="AP86" s="452">
        <f t="shared" si="94"/>
        <v>0</v>
      </c>
      <c r="AQ86" s="452">
        <f t="shared" si="95"/>
        <v>0</v>
      </c>
      <c r="AR86" s="452"/>
      <c r="AS86" s="452"/>
      <c r="AT86" s="453">
        <f t="shared" si="96"/>
        <v>0</v>
      </c>
      <c r="AU86" s="452">
        <f t="shared" si="97"/>
        <v>0</v>
      </c>
      <c r="AV86" s="452"/>
      <c r="AW86" s="452">
        <f t="shared" si="98"/>
        <v>0</v>
      </c>
      <c r="AX86" s="452">
        <f t="shared" si="99"/>
        <v>0</v>
      </c>
      <c r="AY86" s="452"/>
      <c r="AZ86" s="454">
        <f t="shared" si="100"/>
        <v>0</v>
      </c>
      <c r="BA86" s="454">
        <f t="shared" si="101"/>
        <v>0</v>
      </c>
      <c r="BB86" s="454">
        <f t="shared" si="102"/>
        <v>0</v>
      </c>
      <c r="BC86" s="454">
        <f t="shared" si="103"/>
        <v>0</v>
      </c>
      <c r="BD86" s="454">
        <f t="shared" si="104"/>
        <v>0</v>
      </c>
      <c r="BE86" s="454">
        <f t="shared" si="105"/>
        <v>0</v>
      </c>
      <c r="BF86" s="454">
        <f t="shared" si="106"/>
        <v>0</v>
      </c>
      <c r="BG86" s="454">
        <f t="shared" si="107"/>
        <v>0</v>
      </c>
      <c r="BH86" s="454">
        <f t="shared" si="108"/>
        <v>0</v>
      </c>
      <c r="BI86" s="454">
        <f t="shared" si="109"/>
        <v>0</v>
      </c>
      <c r="BJ86" s="454">
        <f t="shared" si="110"/>
        <v>0</v>
      </c>
      <c r="BK86" s="454">
        <f t="shared" si="111"/>
        <v>0</v>
      </c>
      <c r="BL86" s="454">
        <f t="shared" si="112"/>
        <v>0</v>
      </c>
      <c r="BM86" s="454">
        <f t="shared" si="113"/>
        <v>0</v>
      </c>
      <c r="BN86" s="454">
        <f t="shared" si="114"/>
        <v>0</v>
      </c>
      <c r="BO86" s="454">
        <f t="shared" si="115"/>
        <v>0</v>
      </c>
      <c r="BP86" s="454">
        <f t="shared" si="116"/>
        <v>0</v>
      </c>
      <c r="BQ86" s="454">
        <f t="shared" si="117"/>
        <v>0</v>
      </c>
      <c r="BR86" s="454">
        <f t="shared" si="118"/>
        <v>0</v>
      </c>
      <c r="BS86" s="454">
        <f t="shared" si="119"/>
        <v>0</v>
      </c>
      <c r="BT86" s="455"/>
    </row>
    <row r="87" s="432" customFormat="1" ht="18" hidden="1" spans="1:72">
      <c r="A87" s="436" t="str">
        <f t="shared" si="120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456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82"/>
        <v>0</v>
      </c>
      <c r="R87" s="138">
        <f t="shared" si="83"/>
        <v>0</v>
      </c>
      <c r="S87" s="140">
        <f t="shared" si="84"/>
        <v>0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85"/>
        <v>0</v>
      </c>
      <c r="AE87" s="138">
        <f t="shared" si="86"/>
        <v>0</v>
      </c>
      <c r="AF87" s="140">
        <f t="shared" si="87"/>
        <v>0</v>
      </c>
      <c r="AG87" s="235"/>
      <c r="AH87" s="236">
        <f t="shared" si="88"/>
        <v>0</v>
      </c>
      <c r="AI87" s="138">
        <f t="shared" si="89"/>
        <v>0</v>
      </c>
      <c r="AJ87" s="140">
        <f t="shared" si="90"/>
        <v>0</v>
      </c>
      <c r="AK87" s="418">
        <f t="shared" si="91"/>
        <v>0</v>
      </c>
      <c r="AL87" s="419">
        <f t="shared" si="92"/>
        <v>0</v>
      </c>
      <c r="AM87" s="243">
        <f t="shared" si="93"/>
        <v>0</v>
      </c>
      <c r="AO87" s="452"/>
      <c r="AP87" s="452">
        <f t="shared" si="94"/>
        <v>0</v>
      </c>
      <c r="AQ87" s="452">
        <f t="shared" si="95"/>
        <v>0</v>
      </c>
      <c r="AR87" s="452"/>
      <c r="AS87" s="452"/>
      <c r="AT87" s="453">
        <f t="shared" si="96"/>
        <v>0</v>
      </c>
      <c r="AU87" s="452">
        <f t="shared" si="97"/>
        <v>0</v>
      </c>
      <c r="AV87" s="452"/>
      <c r="AW87" s="452">
        <f t="shared" si="98"/>
        <v>0</v>
      </c>
      <c r="AX87" s="452">
        <f t="shared" si="99"/>
        <v>0</v>
      </c>
      <c r="AY87" s="452"/>
      <c r="AZ87" s="454">
        <f t="shared" si="100"/>
        <v>0</v>
      </c>
      <c r="BA87" s="454">
        <f t="shared" si="101"/>
        <v>0</v>
      </c>
      <c r="BB87" s="454">
        <f t="shared" si="102"/>
        <v>0</v>
      </c>
      <c r="BC87" s="454">
        <f t="shared" si="103"/>
        <v>0</v>
      </c>
      <c r="BD87" s="454">
        <f t="shared" si="104"/>
        <v>0</v>
      </c>
      <c r="BE87" s="454">
        <f t="shared" si="105"/>
        <v>0</v>
      </c>
      <c r="BF87" s="454">
        <f t="shared" si="106"/>
        <v>0</v>
      </c>
      <c r="BG87" s="454">
        <f t="shared" si="107"/>
        <v>0</v>
      </c>
      <c r="BH87" s="454">
        <f t="shared" si="108"/>
        <v>0</v>
      </c>
      <c r="BI87" s="454">
        <f t="shared" si="109"/>
        <v>0</v>
      </c>
      <c r="BJ87" s="454">
        <f t="shared" si="110"/>
        <v>0</v>
      </c>
      <c r="BK87" s="454">
        <f t="shared" si="111"/>
        <v>0</v>
      </c>
      <c r="BL87" s="454">
        <f t="shared" si="112"/>
        <v>0</v>
      </c>
      <c r="BM87" s="454">
        <f t="shared" si="113"/>
        <v>0</v>
      </c>
      <c r="BN87" s="454">
        <f t="shared" si="114"/>
        <v>0</v>
      </c>
      <c r="BO87" s="454">
        <f t="shared" si="115"/>
        <v>0</v>
      </c>
      <c r="BP87" s="454">
        <f t="shared" si="116"/>
        <v>0</v>
      </c>
      <c r="BQ87" s="454">
        <f t="shared" si="117"/>
        <v>0</v>
      </c>
      <c r="BR87" s="454">
        <f t="shared" si="118"/>
        <v>0</v>
      </c>
      <c r="BS87" s="454">
        <f t="shared" si="119"/>
        <v>0</v>
      </c>
      <c r="BT87" s="455"/>
    </row>
    <row r="88" s="432" customFormat="1" ht="18" hidden="1" spans="1:72">
      <c r="A88" s="436" t="str">
        <f t="shared" si="120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456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82"/>
        <v>0</v>
      </c>
      <c r="R88" s="138">
        <f t="shared" si="83"/>
        <v>0</v>
      </c>
      <c r="S88" s="140">
        <f t="shared" si="84"/>
        <v>0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85"/>
        <v>0</v>
      </c>
      <c r="AE88" s="138">
        <f t="shared" si="86"/>
        <v>0</v>
      </c>
      <c r="AF88" s="140">
        <f t="shared" si="87"/>
        <v>0</v>
      </c>
      <c r="AG88" s="235"/>
      <c r="AH88" s="236">
        <f t="shared" si="88"/>
        <v>0</v>
      </c>
      <c r="AI88" s="138">
        <f t="shared" si="89"/>
        <v>0</v>
      </c>
      <c r="AJ88" s="140">
        <f t="shared" si="90"/>
        <v>0</v>
      </c>
      <c r="AK88" s="418">
        <f t="shared" si="91"/>
        <v>0</v>
      </c>
      <c r="AL88" s="419">
        <f t="shared" si="92"/>
        <v>0</v>
      </c>
      <c r="AM88" s="243">
        <f t="shared" si="93"/>
        <v>0</v>
      </c>
      <c r="AO88" s="452"/>
      <c r="AP88" s="452">
        <f t="shared" si="94"/>
        <v>0</v>
      </c>
      <c r="AQ88" s="452">
        <f t="shared" si="95"/>
        <v>0</v>
      </c>
      <c r="AR88" s="452"/>
      <c r="AS88" s="452"/>
      <c r="AT88" s="453">
        <f t="shared" si="96"/>
        <v>0</v>
      </c>
      <c r="AU88" s="452">
        <f t="shared" si="97"/>
        <v>0</v>
      </c>
      <c r="AV88" s="452"/>
      <c r="AW88" s="452">
        <f t="shared" si="98"/>
        <v>0</v>
      </c>
      <c r="AX88" s="452">
        <f t="shared" si="99"/>
        <v>0</v>
      </c>
      <c r="AY88" s="452"/>
      <c r="AZ88" s="454">
        <f t="shared" si="100"/>
        <v>0</v>
      </c>
      <c r="BA88" s="454">
        <f t="shared" si="101"/>
        <v>0</v>
      </c>
      <c r="BB88" s="454">
        <f t="shared" si="102"/>
        <v>0</v>
      </c>
      <c r="BC88" s="454">
        <f t="shared" si="103"/>
        <v>0</v>
      </c>
      <c r="BD88" s="454">
        <f t="shared" si="104"/>
        <v>0</v>
      </c>
      <c r="BE88" s="454">
        <f t="shared" si="105"/>
        <v>0</v>
      </c>
      <c r="BF88" s="454">
        <f t="shared" si="106"/>
        <v>0</v>
      </c>
      <c r="BG88" s="454">
        <f t="shared" si="107"/>
        <v>0</v>
      </c>
      <c r="BH88" s="454">
        <f t="shared" si="108"/>
        <v>0</v>
      </c>
      <c r="BI88" s="454">
        <f t="shared" si="109"/>
        <v>0</v>
      </c>
      <c r="BJ88" s="454">
        <f t="shared" si="110"/>
        <v>0</v>
      </c>
      <c r="BK88" s="454">
        <f t="shared" si="111"/>
        <v>0</v>
      </c>
      <c r="BL88" s="454">
        <f t="shared" si="112"/>
        <v>0</v>
      </c>
      <c r="BM88" s="454">
        <f t="shared" si="113"/>
        <v>0</v>
      </c>
      <c r="BN88" s="454">
        <f t="shared" si="114"/>
        <v>0</v>
      </c>
      <c r="BO88" s="454">
        <f t="shared" si="115"/>
        <v>0</v>
      </c>
      <c r="BP88" s="454">
        <f t="shared" si="116"/>
        <v>0</v>
      </c>
      <c r="BQ88" s="454">
        <f t="shared" si="117"/>
        <v>0</v>
      </c>
      <c r="BR88" s="454">
        <f t="shared" si="118"/>
        <v>0</v>
      </c>
      <c r="BS88" s="454">
        <f t="shared" si="119"/>
        <v>0</v>
      </c>
      <c r="BT88" s="455"/>
    </row>
    <row r="89" s="432" customFormat="1" ht="18" hidden="1" spans="1:72">
      <c r="A89" s="436" t="str">
        <f t="shared" si="120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456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82"/>
        <v>0</v>
      </c>
      <c r="R89" s="138">
        <f t="shared" si="83"/>
        <v>0</v>
      </c>
      <c r="S89" s="140">
        <f t="shared" si="84"/>
        <v>0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85"/>
        <v>0</v>
      </c>
      <c r="AE89" s="138">
        <f t="shared" si="86"/>
        <v>0</v>
      </c>
      <c r="AF89" s="140">
        <f t="shared" si="87"/>
        <v>0</v>
      </c>
      <c r="AG89" s="235"/>
      <c r="AH89" s="236">
        <f t="shared" si="88"/>
        <v>0</v>
      </c>
      <c r="AI89" s="138">
        <f t="shared" si="89"/>
        <v>0</v>
      </c>
      <c r="AJ89" s="140">
        <f t="shared" si="90"/>
        <v>0</v>
      </c>
      <c r="AK89" s="418">
        <f t="shared" si="91"/>
        <v>0</v>
      </c>
      <c r="AL89" s="419">
        <f t="shared" si="92"/>
        <v>0</v>
      </c>
      <c r="AM89" s="243">
        <f t="shared" si="93"/>
        <v>0</v>
      </c>
      <c r="AO89" s="452"/>
      <c r="AP89" s="452">
        <f t="shared" si="94"/>
        <v>0</v>
      </c>
      <c r="AQ89" s="452">
        <f t="shared" si="95"/>
        <v>0</v>
      </c>
      <c r="AR89" s="452"/>
      <c r="AS89" s="452"/>
      <c r="AT89" s="453">
        <f t="shared" si="96"/>
        <v>0</v>
      </c>
      <c r="AU89" s="452">
        <f t="shared" si="97"/>
        <v>0</v>
      </c>
      <c r="AV89" s="452"/>
      <c r="AW89" s="452">
        <f t="shared" si="98"/>
        <v>0</v>
      </c>
      <c r="AX89" s="452">
        <f t="shared" si="99"/>
        <v>0</v>
      </c>
      <c r="AY89" s="452"/>
      <c r="AZ89" s="454">
        <f t="shared" si="100"/>
        <v>0</v>
      </c>
      <c r="BA89" s="454">
        <f t="shared" si="101"/>
        <v>0</v>
      </c>
      <c r="BB89" s="454">
        <f t="shared" si="102"/>
        <v>0</v>
      </c>
      <c r="BC89" s="454">
        <f t="shared" si="103"/>
        <v>0</v>
      </c>
      <c r="BD89" s="454">
        <f t="shared" si="104"/>
        <v>0</v>
      </c>
      <c r="BE89" s="454">
        <f t="shared" si="105"/>
        <v>0</v>
      </c>
      <c r="BF89" s="454">
        <f t="shared" si="106"/>
        <v>0</v>
      </c>
      <c r="BG89" s="454">
        <f t="shared" si="107"/>
        <v>0</v>
      </c>
      <c r="BH89" s="454">
        <f t="shared" si="108"/>
        <v>0</v>
      </c>
      <c r="BI89" s="454">
        <f t="shared" si="109"/>
        <v>0</v>
      </c>
      <c r="BJ89" s="454">
        <f t="shared" si="110"/>
        <v>0</v>
      </c>
      <c r="BK89" s="454">
        <f t="shared" si="111"/>
        <v>0</v>
      </c>
      <c r="BL89" s="454">
        <f t="shared" si="112"/>
        <v>0</v>
      </c>
      <c r="BM89" s="454">
        <f t="shared" si="113"/>
        <v>0</v>
      </c>
      <c r="BN89" s="454">
        <f t="shared" si="114"/>
        <v>0</v>
      </c>
      <c r="BO89" s="454">
        <f t="shared" si="115"/>
        <v>0</v>
      </c>
      <c r="BP89" s="454">
        <f t="shared" si="116"/>
        <v>0</v>
      </c>
      <c r="BQ89" s="454">
        <f t="shared" si="117"/>
        <v>0</v>
      </c>
      <c r="BR89" s="454">
        <f t="shared" si="118"/>
        <v>0</v>
      </c>
      <c r="BS89" s="454">
        <f t="shared" si="119"/>
        <v>0</v>
      </c>
      <c r="BT89" s="455"/>
    </row>
    <row r="90" s="432" customFormat="1" ht="18" hidden="1" spans="1:72">
      <c r="A90" s="436" t="str">
        <f t="shared" si="120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456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82"/>
        <v>0</v>
      </c>
      <c r="R90" s="138">
        <f t="shared" si="83"/>
        <v>0</v>
      </c>
      <c r="S90" s="140">
        <f t="shared" si="84"/>
        <v>0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85"/>
        <v>0</v>
      </c>
      <c r="AE90" s="138">
        <f t="shared" si="86"/>
        <v>0</v>
      </c>
      <c r="AF90" s="140">
        <f t="shared" si="87"/>
        <v>0</v>
      </c>
      <c r="AG90" s="235"/>
      <c r="AH90" s="236">
        <f t="shared" si="88"/>
        <v>0</v>
      </c>
      <c r="AI90" s="138">
        <f t="shared" si="89"/>
        <v>0</v>
      </c>
      <c r="AJ90" s="140">
        <f t="shared" si="90"/>
        <v>0</v>
      </c>
      <c r="AK90" s="418">
        <f t="shared" si="91"/>
        <v>0</v>
      </c>
      <c r="AL90" s="419">
        <f t="shared" si="92"/>
        <v>0</v>
      </c>
      <c r="AM90" s="243">
        <f t="shared" si="93"/>
        <v>0</v>
      </c>
      <c r="AO90" s="452"/>
      <c r="AP90" s="452">
        <f t="shared" si="94"/>
        <v>0</v>
      </c>
      <c r="AQ90" s="452">
        <f t="shared" si="95"/>
        <v>0</v>
      </c>
      <c r="AR90" s="452"/>
      <c r="AS90" s="452"/>
      <c r="AT90" s="453">
        <f t="shared" si="96"/>
        <v>0</v>
      </c>
      <c r="AU90" s="452">
        <f t="shared" si="97"/>
        <v>0</v>
      </c>
      <c r="AV90" s="452"/>
      <c r="AW90" s="452">
        <f t="shared" si="98"/>
        <v>0</v>
      </c>
      <c r="AX90" s="452">
        <f t="shared" si="99"/>
        <v>0</v>
      </c>
      <c r="AY90" s="452"/>
      <c r="AZ90" s="454">
        <f t="shared" si="100"/>
        <v>0</v>
      </c>
      <c r="BA90" s="454">
        <f t="shared" si="101"/>
        <v>0</v>
      </c>
      <c r="BB90" s="454">
        <f t="shared" si="102"/>
        <v>0</v>
      </c>
      <c r="BC90" s="454">
        <f t="shared" si="103"/>
        <v>0</v>
      </c>
      <c r="BD90" s="454">
        <f t="shared" si="104"/>
        <v>0</v>
      </c>
      <c r="BE90" s="454">
        <f t="shared" si="105"/>
        <v>0</v>
      </c>
      <c r="BF90" s="454">
        <f t="shared" si="106"/>
        <v>0</v>
      </c>
      <c r="BG90" s="454">
        <f t="shared" si="107"/>
        <v>0</v>
      </c>
      <c r="BH90" s="454">
        <f t="shared" si="108"/>
        <v>0</v>
      </c>
      <c r="BI90" s="454">
        <f t="shared" si="109"/>
        <v>0</v>
      </c>
      <c r="BJ90" s="454">
        <f t="shared" si="110"/>
        <v>0</v>
      </c>
      <c r="BK90" s="454">
        <f t="shared" si="111"/>
        <v>0</v>
      </c>
      <c r="BL90" s="454">
        <f t="shared" si="112"/>
        <v>0</v>
      </c>
      <c r="BM90" s="454">
        <f t="shared" si="113"/>
        <v>0</v>
      </c>
      <c r="BN90" s="454">
        <f t="shared" si="114"/>
        <v>0</v>
      </c>
      <c r="BO90" s="454">
        <f t="shared" si="115"/>
        <v>0</v>
      </c>
      <c r="BP90" s="454">
        <f t="shared" si="116"/>
        <v>0</v>
      </c>
      <c r="BQ90" s="454">
        <f t="shared" si="117"/>
        <v>0</v>
      </c>
      <c r="BR90" s="454">
        <f t="shared" si="118"/>
        <v>0</v>
      </c>
      <c r="BS90" s="454">
        <f t="shared" si="119"/>
        <v>0</v>
      </c>
      <c r="BT90" s="455"/>
    </row>
    <row r="91" s="432" customFormat="1" ht="18" hidden="1" spans="1:72">
      <c r="A91" s="436" t="str">
        <f t="shared" si="120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456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82"/>
        <v>0</v>
      </c>
      <c r="R91" s="138">
        <f t="shared" si="83"/>
        <v>0</v>
      </c>
      <c r="S91" s="140">
        <f t="shared" si="84"/>
        <v>0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85"/>
        <v>0</v>
      </c>
      <c r="AE91" s="138">
        <f t="shared" si="86"/>
        <v>0</v>
      </c>
      <c r="AF91" s="140">
        <f t="shared" si="87"/>
        <v>0</v>
      </c>
      <c r="AG91" s="235"/>
      <c r="AH91" s="236">
        <f t="shared" si="88"/>
        <v>0</v>
      </c>
      <c r="AI91" s="138">
        <f t="shared" si="89"/>
        <v>0</v>
      </c>
      <c r="AJ91" s="140">
        <f t="shared" si="90"/>
        <v>0</v>
      </c>
      <c r="AK91" s="418">
        <f t="shared" si="91"/>
        <v>0</v>
      </c>
      <c r="AL91" s="419">
        <f t="shared" si="92"/>
        <v>0</v>
      </c>
      <c r="AM91" s="243">
        <f t="shared" si="93"/>
        <v>0</v>
      </c>
      <c r="AO91" s="452"/>
      <c r="AP91" s="452">
        <f t="shared" si="94"/>
        <v>0</v>
      </c>
      <c r="AQ91" s="452">
        <f t="shared" si="95"/>
        <v>0</v>
      </c>
      <c r="AR91" s="452"/>
      <c r="AS91" s="452"/>
      <c r="AT91" s="453">
        <f t="shared" si="96"/>
        <v>0</v>
      </c>
      <c r="AU91" s="452">
        <f t="shared" si="97"/>
        <v>0</v>
      </c>
      <c r="AV91" s="452"/>
      <c r="AW91" s="452">
        <f t="shared" si="98"/>
        <v>0</v>
      </c>
      <c r="AX91" s="452">
        <f t="shared" si="99"/>
        <v>0</v>
      </c>
      <c r="AY91" s="452"/>
      <c r="AZ91" s="454">
        <f t="shared" si="100"/>
        <v>0</v>
      </c>
      <c r="BA91" s="454">
        <f t="shared" si="101"/>
        <v>0</v>
      </c>
      <c r="BB91" s="454">
        <f t="shared" si="102"/>
        <v>0</v>
      </c>
      <c r="BC91" s="454">
        <f t="shared" si="103"/>
        <v>0</v>
      </c>
      <c r="BD91" s="454">
        <f t="shared" si="104"/>
        <v>0</v>
      </c>
      <c r="BE91" s="454">
        <f t="shared" si="105"/>
        <v>0</v>
      </c>
      <c r="BF91" s="454">
        <f t="shared" si="106"/>
        <v>0</v>
      </c>
      <c r="BG91" s="454">
        <f t="shared" si="107"/>
        <v>0</v>
      </c>
      <c r="BH91" s="454">
        <f t="shared" si="108"/>
        <v>0</v>
      </c>
      <c r="BI91" s="454">
        <f t="shared" si="109"/>
        <v>0</v>
      </c>
      <c r="BJ91" s="454">
        <f t="shared" si="110"/>
        <v>0</v>
      </c>
      <c r="BK91" s="454">
        <f t="shared" si="111"/>
        <v>0</v>
      </c>
      <c r="BL91" s="454">
        <f t="shared" si="112"/>
        <v>0</v>
      </c>
      <c r="BM91" s="454">
        <f t="shared" si="113"/>
        <v>0</v>
      </c>
      <c r="BN91" s="454">
        <f t="shared" si="114"/>
        <v>0</v>
      </c>
      <c r="BO91" s="454">
        <f t="shared" si="115"/>
        <v>0</v>
      </c>
      <c r="BP91" s="454">
        <f t="shared" si="116"/>
        <v>0</v>
      </c>
      <c r="BQ91" s="454">
        <f t="shared" si="117"/>
        <v>0</v>
      </c>
      <c r="BR91" s="454">
        <f t="shared" si="118"/>
        <v>0</v>
      </c>
      <c r="BS91" s="454">
        <f t="shared" si="119"/>
        <v>0</v>
      </c>
      <c r="BT91" s="455"/>
    </row>
    <row r="92" s="432" customFormat="1" ht="18" hidden="1" spans="1:72">
      <c r="A92" s="436" t="str">
        <f t="shared" si="120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456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82"/>
        <v>0</v>
      </c>
      <c r="R92" s="138">
        <f t="shared" si="83"/>
        <v>0</v>
      </c>
      <c r="S92" s="140">
        <f t="shared" si="84"/>
        <v>0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85"/>
        <v>0</v>
      </c>
      <c r="AE92" s="138">
        <f t="shared" si="86"/>
        <v>0</v>
      </c>
      <c r="AF92" s="140">
        <f t="shared" si="87"/>
        <v>0</v>
      </c>
      <c r="AG92" s="235"/>
      <c r="AH92" s="236">
        <f t="shared" si="88"/>
        <v>0</v>
      </c>
      <c r="AI92" s="138">
        <f t="shared" si="89"/>
        <v>0</v>
      </c>
      <c r="AJ92" s="140">
        <f t="shared" si="90"/>
        <v>0</v>
      </c>
      <c r="AK92" s="418">
        <f t="shared" si="91"/>
        <v>0</v>
      </c>
      <c r="AL92" s="419">
        <f t="shared" si="92"/>
        <v>0</v>
      </c>
      <c r="AM92" s="243">
        <f t="shared" si="93"/>
        <v>0</v>
      </c>
      <c r="AO92" s="452"/>
      <c r="AP92" s="452">
        <f t="shared" si="94"/>
        <v>0</v>
      </c>
      <c r="AQ92" s="452">
        <f t="shared" si="95"/>
        <v>0</v>
      </c>
      <c r="AR92" s="452"/>
      <c r="AS92" s="452"/>
      <c r="AT92" s="453">
        <f t="shared" si="96"/>
        <v>0</v>
      </c>
      <c r="AU92" s="452">
        <f t="shared" si="97"/>
        <v>0</v>
      </c>
      <c r="AV92" s="452"/>
      <c r="AW92" s="452">
        <f t="shared" si="98"/>
        <v>0</v>
      </c>
      <c r="AX92" s="452">
        <f t="shared" si="99"/>
        <v>0</v>
      </c>
      <c r="AY92" s="452"/>
      <c r="AZ92" s="454">
        <f t="shared" si="100"/>
        <v>0</v>
      </c>
      <c r="BA92" s="454">
        <f t="shared" si="101"/>
        <v>0</v>
      </c>
      <c r="BB92" s="454">
        <f t="shared" si="102"/>
        <v>0</v>
      </c>
      <c r="BC92" s="454">
        <f t="shared" si="103"/>
        <v>0</v>
      </c>
      <c r="BD92" s="454">
        <f t="shared" si="104"/>
        <v>0</v>
      </c>
      <c r="BE92" s="454">
        <f t="shared" si="105"/>
        <v>0</v>
      </c>
      <c r="BF92" s="454">
        <f t="shared" si="106"/>
        <v>0</v>
      </c>
      <c r="BG92" s="454">
        <f t="shared" si="107"/>
        <v>0</v>
      </c>
      <c r="BH92" s="454">
        <f t="shared" si="108"/>
        <v>0</v>
      </c>
      <c r="BI92" s="454">
        <f t="shared" si="109"/>
        <v>0</v>
      </c>
      <c r="BJ92" s="454">
        <f t="shared" si="110"/>
        <v>0</v>
      </c>
      <c r="BK92" s="454">
        <f t="shared" si="111"/>
        <v>0</v>
      </c>
      <c r="BL92" s="454">
        <f t="shared" si="112"/>
        <v>0</v>
      </c>
      <c r="BM92" s="454">
        <f t="shared" si="113"/>
        <v>0</v>
      </c>
      <c r="BN92" s="454">
        <f t="shared" si="114"/>
        <v>0</v>
      </c>
      <c r="BO92" s="454">
        <f t="shared" si="115"/>
        <v>0</v>
      </c>
      <c r="BP92" s="454">
        <f t="shared" si="116"/>
        <v>0</v>
      </c>
      <c r="BQ92" s="454">
        <f t="shared" si="117"/>
        <v>0</v>
      </c>
      <c r="BR92" s="454">
        <f t="shared" si="118"/>
        <v>0</v>
      </c>
      <c r="BS92" s="454">
        <f t="shared" si="119"/>
        <v>0</v>
      </c>
      <c r="BT92" s="455"/>
    </row>
    <row r="93" s="432" customFormat="1" ht="18" hidden="1" spans="1:72">
      <c r="A93" s="436" t="str">
        <f t="shared" si="120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456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82"/>
        <v>0</v>
      </c>
      <c r="R93" s="138">
        <f t="shared" si="83"/>
        <v>0</v>
      </c>
      <c r="S93" s="140">
        <f t="shared" si="84"/>
        <v>0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85"/>
        <v>0</v>
      </c>
      <c r="AE93" s="138">
        <f t="shared" si="86"/>
        <v>0</v>
      </c>
      <c r="AF93" s="140">
        <f t="shared" si="87"/>
        <v>0</v>
      </c>
      <c r="AG93" s="235"/>
      <c r="AH93" s="236">
        <f t="shared" si="88"/>
        <v>0</v>
      </c>
      <c r="AI93" s="138">
        <f t="shared" si="89"/>
        <v>0</v>
      </c>
      <c r="AJ93" s="140">
        <f t="shared" si="90"/>
        <v>0</v>
      </c>
      <c r="AK93" s="418">
        <f t="shared" si="91"/>
        <v>0</v>
      </c>
      <c r="AL93" s="419">
        <f t="shared" si="92"/>
        <v>0</v>
      </c>
      <c r="AM93" s="243">
        <f t="shared" si="93"/>
        <v>0</v>
      </c>
      <c r="AO93" s="452"/>
      <c r="AP93" s="452">
        <f t="shared" si="94"/>
        <v>0</v>
      </c>
      <c r="AQ93" s="452">
        <f t="shared" si="95"/>
        <v>0</v>
      </c>
      <c r="AR93" s="452"/>
      <c r="AS93" s="452"/>
      <c r="AT93" s="453">
        <f t="shared" si="96"/>
        <v>0</v>
      </c>
      <c r="AU93" s="452">
        <f t="shared" si="97"/>
        <v>0</v>
      </c>
      <c r="AV93" s="452"/>
      <c r="AW93" s="452">
        <f t="shared" si="98"/>
        <v>0</v>
      </c>
      <c r="AX93" s="452">
        <f t="shared" si="99"/>
        <v>0</v>
      </c>
      <c r="AY93" s="452"/>
      <c r="AZ93" s="454">
        <f t="shared" si="100"/>
        <v>0</v>
      </c>
      <c r="BA93" s="454">
        <f t="shared" si="101"/>
        <v>0</v>
      </c>
      <c r="BB93" s="454">
        <f t="shared" si="102"/>
        <v>0</v>
      </c>
      <c r="BC93" s="454">
        <f t="shared" si="103"/>
        <v>0</v>
      </c>
      <c r="BD93" s="454">
        <f t="shared" si="104"/>
        <v>0</v>
      </c>
      <c r="BE93" s="454">
        <f t="shared" si="105"/>
        <v>0</v>
      </c>
      <c r="BF93" s="454">
        <f t="shared" si="106"/>
        <v>0</v>
      </c>
      <c r="BG93" s="454">
        <f t="shared" si="107"/>
        <v>0</v>
      </c>
      <c r="BH93" s="454">
        <f t="shared" si="108"/>
        <v>0</v>
      </c>
      <c r="BI93" s="454">
        <f t="shared" si="109"/>
        <v>0</v>
      </c>
      <c r="BJ93" s="454">
        <f t="shared" si="110"/>
        <v>0</v>
      </c>
      <c r="BK93" s="454">
        <f t="shared" si="111"/>
        <v>0</v>
      </c>
      <c r="BL93" s="454">
        <f t="shared" si="112"/>
        <v>0</v>
      </c>
      <c r="BM93" s="454">
        <f t="shared" si="113"/>
        <v>0</v>
      </c>
      <c r="BN93" s="454">
        <f t="shared" si="114"/>
        <v>0</v>
      </c>
      <c r="BO93" s="454">
        <f t="shared" si="115"/>
        <v>0</v>
      </c>
      <c r="BP93" s="454">
        <f t="shared" si="116"/>
        <v>0</v>
      </c>
      <c r="BQ93" s="454">
        <f t="shared" si="117"/>
        <v>0</v>
      </c>
      <c r="BR93" s="454">
        <f t="shared" si="118"/>
        <v>0</v>
      </c>
      <c r="BS93" s="454">
        <f t="shared" si="119"/>
        <v>0</v>
      </c>
      <c r="BT93" s="455"/>
    </row>
    <row r="94" s="432" customFormat="1" ht="18" hidden="1" spans="1:72">
      <c r="A94" s="436" t="str">
        <f t="shared" si="120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456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82"/>
        <v>0</v>
      </c>
      <c r="R94" s="138">
        <f t="shared" si="83"/>
        <v>0</v>
      </c>
      <c r="S94" s="140">
        <f t="shared" si="84"/>
        <v>0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85"/>
        <v>0</v>
      </c>
      <c r="AE94" s="138">
        <f t="shared" si="86"/>
        <v>0</v>
      </c>
      <c r="AF94" s="140">
        <f t="shared" si="87"/>
        <v>0</v>
      </c>
      <c r="AG94" s="235"/>
      <c r="AH94" s="236">
        <f t="shared" si="88"/>
        <v>0</v>
      </c>
      <c r="AI94" s="138">
        <f t="shared" si="89"/>
        <v>0</v>
      </c>
      <c r="AJ94" s="140">
        <f t="shared" si="90"/>
        <v>0</v>
      </c>
      <c r="AK94" s="418">
        <f t="shared" si="91"/>
        <v>0</v>
      </c>
      <c r="AL94" s="419">
        <f t="shared" si="92"/>
        <v>0</v>
      </c>
      <c r="AM94" s="243">
        <f t="shared" si="93"/>
        <v>0</v>
      </c>
      <c r="AO94" s="452"/>
      <c r="AP94" s="452">
        <f t="shared" si="94"/>
        <v>0</v>
      </c>
      <c r="AQ94" s="452">
        <f t="shared" si="95"/>
        <v>0</v>
      </c>
      <c r="AR94" s="452"/>
      <c r="AS94" s="452"/>
      <c r="AT94" s="453">
        <f t="shared" si="96"/>
        <v>0</v>
      </c>
      <c r="AU94" s="452">
        <f t="shared" si="97"/>
        <v>0</v>
      </c>
      <c r="AV94" s="452"/>
      <c r="AW94" s="452">
        <f t="shared" si="98"/>
        <v>0</v>
      </c>
      <c r="AX94" s="452">
        <f t="shared" si="99"/>
        <v>0</v>
      </c>
      <c r="AY94" s="452"/>
      <c r="AZ94" s="454">
        <f t="shared" si="100"/>
        <v>0</v>
      </c>
      <c r="BA94" s="454">
        <f t="shared" si="101"/>
        <v>0</v>
      </c>
      <c r="BB94" s="454">
        <f t="shared" si="102"/>
        <v>0</v>
      </c>
      <c r="BC94" s="454">
        <f t="shared" si="103"/>
        <v>0</v>
      </c>
      <c r="BD94" s="454">
        <f t="shared" si="104"/>
        <v>0</v>
      </c>
      <c r="BE94" s="454">
        <f t="shared" si="105"/>
        <v>0</v>
      </c>
      <c r="BF94" s="454">
        <f t="shared" si="106"/>
        <v>0</v>
      </c>
      <c r="BG94" s="454">
        <f t="shared" si="107"/>
        <v>0</v>
      </c>
      <c r="BH94" s="454">
        <f t="shared" si="108"/>
        <v>0</v>
      </c>
      <c r="BI94" s="454">
        <f t="shared" si="109"/>
        <v>0</v>
      </c>
      <c r="BJ94" s="454">
        <f t="shared" si="110"/>
        <v>0</v>
      </c>
      <c r="BK94" s="454">
        <f t="shared" si="111"/>
        <v>0</v>
      </c>
      <c r="BL94" s="454">
        <f t="shared" si="112"/>
        <v>0</v>
      </c>
      <c r="BM94" s="454">
        <f t="shared" si="113"/>
        <v>0</v>
      </c>
      <c r="BN94" s="454">
        <f t="shared" si="114"/>
        <v>0</v>
      </c>
      <c r="BO94" s="454">
        <f t="shared" si="115"/>
        <v>0</v>
      </c>
      <c r="BP94" s="454">
        <f t="shared" si="116"/>
        <v>0</v>
      </c>
      <c r="BQ94" s="454">
        <f t="shared" si="117"/>
        <v>0</v>
      </c>
      <c r="BR94" s="454">
        <f t="shared" si="118"/>
        <v>0</v>
      </c>
      <c r="BS94" s="454">
        <f t="shared" si="119"/>
        <v>0</v>
      </c>
      <c r="BT94" s="455"/>
    </row>
    <row r="95" s="432" customFormat="1" ht="18" hidden="1" spans="1:72">
      <c r="A95" s="436" t="str">
        <f t="shared" si="120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456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82"/>
        <v>0</v>
      </c>
      <c r="R95" s="138">
        <f t="shared" si="83"/>
        <v>0</v>
      </c>
      <c r="S95" s="140">
        <f t="shared" si="84"/>
        <v>0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85"/>
        <v>0</v>
      </c>
      <c r="AE95" s="138">
        <f t="shared" si="86"/>
        <v>0</v>
      </c>
      <c r="AF95" s="140">
        <f t="shared" si="87"/>
        <v>0</v>
      </c>
      <c r="AG95" s="235"/>
      <c r="AH95" s="236">
        <f t="shared" si="88"/>
        <v>0</v>
      </c>
      <c r="AI95" s="138">
        <f t="shared" si="89"/>
        <v>0</v>
      </c>
      <c r="AJ95" s="140">
        <f t="shared" si="90"/>
        <v>0</v>
      </c>
      <c r="AK95" s="418">
        <f t="shared" si="91"/>
        <v>0</v>
      </c>
      <c r="AL95" s="419">
        <f t="shared" si="92"/>
        <v>0</v>
      </c>
      <c r="AM95" s="243">
        <f t="shared" si="93"/>
        <v>0</v>
      </c>
      <c r="AO95" s="452"/>
      <c r="AP95" s="452">
        <f t="shared" si="94"/>
        <v>0</v>
      </c>
      <c r="AQ95" s="452">
        <f t="shared" si="95"/>
        <v>0</v>
      </c>
      <c r="AR95" s="452"/>
      <c r="AS95" s="452"/>
      <c r="AT95" s="453">
        <f t="shared" si="96"/>
        <v>0</v>
      </c>
      <c r="AU95" s="452">
        <f t="shared" si="97"/>
        <v>0</v>
      </c>
      <c r="AV95" s="452"/>
      <c r="AW95" s="452">
        <f t="shared" si="98"/>
        <v>0</v>
      </c>
      <c r="AX95" s="452">
        <f t="shared" si="99"/>
        <v>0</v>
      </c>
      <c r="AY95" s="452"/>
      <c r="AZ95" s="454">
        <f t="shared" si="100"/>
        <v>0</v>
      </c>
      <c r="BA95" s="454">
        <f t="shared" si="101"/>
        <v>0</v>
      </c>
      <c r="BB95" s="454">
        <f t="shared" si="102"/>
        <v>0</v>
      </c>
      <c r="BC95" s="454">
        <f t="shared" si="103"/>
        <v>0</v>
      </c>
      <c r="BD95" s="454">
        <f t="shared" si="104"/>
        <v>0</v>
      </c>
      <c r="BE95" s="454">
        <f t="shared" si="105"/>
        <v>0</v>
      </c>
      <c r="BF95" s="454">
        <f t="shared" si="106"/>
        <v>0</v>
      </c>
      <c r="BG95" s="454">
        <f t="shared" si="107"/>
        <v>0</v>
      </c>
      <c r="BH95" s="454">
        <f t="shared" si="108"/>
        <v>0</v>
      </c>
      <c r="BI95" s="454">
        <f t="shared" si="109"/>
        <v>0</v>
      </c>
      <c r="BJ95" s="454">
        <f t="shared" si="110"/>
        <v>0</v>
      </c>
      <c r="BK95" s="454">
        <f t="shared" si="111"/>
        <v>0</v>
      </c>
      <c r="BL95" s="454">
        <f t="shared" si="112"/>
        <v>0</v>
      </c>
      <c r="BM95" s="454">
        <f t="shared" si="113"/>
        <v>0</v>
      </c>
      <c r="BN95" s="454">
        <f t="shared" si="114"/>
        <v>0</v>
      </c>
      <c r="BO95" s="454">
        <f t="shared" si="115"/>
        <v>0</v>
      </c>
      <c r="BP95" s="454">
        <f t="shared" si="116"/>
        <v>0</v>
      </c>
      <c r="BQ95" s="454">
        <f t="shared" si="117"/>
        <v>0</v>
      </c>
      <c r="BR95" s="454">
        <f t="shared" si="118"/>
        <v>0</v>
      </c>
      <c r="BS95" s="454">
        <f t="shared" si="119"/>
        <v>0</v>
      </c>
      <c r="BT95" s="455"/>
    </row>
    <row r="96" s="432" customFormat="1" ht="18" hidden="1" spans="1:72">
      <c r="A96" s="436" t="str">
        <f t="shared" si="120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456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82"/>
        <v>0</v>
      </c>
      <c r="R96" s="138">
        <f t="shared" si="83"/>
        <v>0</v>
      </c>
      <c r="S96" s="140">
        <f t="shared" si="84"/>
        <v>0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85"/>
        <v>0</v>
      </c>
      <c r="AE96" s="138">
        <f t="shared" si="86"/>
        <v>0</v>
      </c>
      <c r="AF96" s="140">
        <f t="shared" si="87"/>
        <v>0</v>
      </c>
      <c r="AG96" s="235"/>
      <c r="AH96" s="236">
        <f t="shared" si="88"/>
        <v>0</v>
      </c>
      <c r="AI96" s="138">
        <f t="shared" si="89"/>
        <v>0</v>
      </c>
      <c r="AJ96" s="140">
        <f t="shared" si="90"/>
        <v>0</v>
      </c>
      <c r="AK96" s="418">
        <f t="shared" si="91"/>
        <v>0</v>
      </c>
      <c r="AL96" s="419">
        <f t="shared" si="92"/>
        <v>0</v>
      </c>
      <c r="AM96" s="243">
        <f t="shared" si="93"/>
        <v>0</v>
      </c>
      <c r="AO96" s="452"/>
      <c r="AP96" s="452">
        <f t="shared" si="94"/>
        <v>0</v>
      </c>
      <c r="AQ96" s="452">
        <f t="shared" si="95"/>
        <v>0</v>
      </c>
      <c r="AR96" s="452"/>
      <c r="AS96" s="452"/>
      <c r="AT96" s="453">
        <f t="shared" si="96"/>
        <v>0</v>
      </c>
      <c r="AU96" s="452">
        <f t="shared" si="97"/>
        <v>0</v>
      </c>
      <c r="AV96" s="452"/>
      <c r="AW96" s="452">
        <f t="shared" si="98"/>
        <v>0</v>
      </c>
      <c r="AX96" s="452">
        <f t="shared" si="99"/>
        <v>0</v>
      </c>
      <c r="AY96" s="452"/>
      <c r="AZ96" s="454">
        <f t="shared" si="100"/>
        <v>0</v>
      </c>
      <c r="BA96" s="454">
        <f t="shared" si="101"/>
        <v>0</v>
      </c>
      <c r="BB96" s="454">
        <f t="shared" si="102"/>
        <v>0</v>
      </c>
      <c r="BC96" s="454">
        <f t="shared" si="103"/>
        <v>0</v>
      </c>
      <c r="BD96" s="454">
        <f t="shared" si="104"/>
        <v>0</v>
      </c>
      <c r="BE96" s="454">
        <f t="shared" si="105"/>
        <v>0</v>
      </c>
      <c r="BF96" s="454">
        <f t="shared" si="106"/>
        <v>0</v>
      </c>
      <c r="BG96" s="454">
        <f t="shared" si="107"/>
        <v>0</v>
      </c>
      <c r="BH96" s="454">
        <f t="shared" si="108"/>
        <v>0</v>
      </c>
      <c r="BI96" s="454">
        <f t="shared" si="109"/>
        <v>0</v>
      </c>
      <c r="BJ96" s="454">
        <f t="shared" si="110"/>
        <v>0</v>
      </c>
      <c r="BK96" s="454">
        <f t="shared" si="111"/>
        <v>0</v>
      </c>
      <c r="BL96" s="454">
        <f t="shared" si="112"/>
        <v>0</v>
      </c>
      <c r="BM96" s="454">
        <f t="shared" si="113"/>
        <v>0</v>
      </c>
      <c r="BN96" s="454">
        <f t="shared" si="114"/>
        <v>0</v>
      </c>
      <c r="BO96" s="454">
        <f t="shared" si="115"/>
        <v>0</v>
      </c>
      <c r="BP96" s="454">
        <f t="shared" si="116"/>
        <v>0</v>
      </c>
      <c r="BQ96" s="454">
        <f t="shared" si="117"/>
        <v>0</v>
      </c>
      <c r="BR96" s="454">
        <f t="shared" si="118"/>
        <v>0</v>
      </c>
      <c r="BS96" s="454">
        <f t="shared" si="119"/>
        <v>0</v>
      </c>
      <c r="BT96" s="455"/>
    </row>
    <row r="97" s="432" customFormat="1" ht="18" hidden="1" spans="1:72">
      <c r="A97" s="436" t="str">
        <f t="shared" si="120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456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82"/>
        <v>0</v>
      </c>
      <c r="R97" s="138">
        <f t="shared" si="83"/>
        <v>0</v>
      </c>
      <c r="S97" s="140">
        <f t="shared" si="84"/>
        <v>0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85"/>
        <v>0</v>
      </c>
      <c r="AE97" s="138">
        <f t="shared" si="86"/>
        <v>0</v>
      </c>
      <c r="AF97" s="140">
        <f t="shared" si="87"/>
        <v>0</v>
      </c>
      <c r="AG97" s="235"/>
      <c r="AH97" s="236">
        <f t="shared" si="88"/>
        <v>0</v>
      </c>
      <c r="AI97" s="138">
        <f t="shared" si="89"/>
        <v>0</v>
      </c>
      <c r="AJ97" s="140">
        <f t="shared" si="90"/>
        <v>0</v>
      </c>
      <c r="AK97" s="418">
        <f t="shared" si="91"/>
        <v>0</v>
      </c>
      <c r="AL97" s="419">
        <f t="shared" si="92"/>
        <v>0</v>
      </c>
      <c r="AM97" s="243">
        <f t="shared" si="93"/>
        <v>0</v>
      </c>
      <c r="AO97" s="452"/>
      <c r="AP97" s="452">
        <f t="shared" si="94"/>
        <v>0</v>
      </c>
      <c r="AQ97" s="452">
        <f t="shared" si="95"/>
        <v>0</v>
      </c>
      <c r="AR97" s="452"/>
      <c r="AS97" s="452"/>
      <c r="AT97" s="453">
        <f t="shared" si="96"/>
        <v>0</v>
      </c>
      <c r="AU97" s="452">
        <f t="shared" si="97"/>
        <v>0</v>
      </c>
      <c r="AV97" s="452"/>
      <c r="AW97" s="452">
        <f t="shared" si="98"/>
        <v>0</v>
      </c>
      <c r="AX97" s="452">
        <f t="shared" si="99"/>
        <v>0</v>
      </c>
      <c r="AY97" s="452"/>
      <c r="AZ97" s="454">
        <f t="shared" si="100"/>
        <v>0</v>
      </c>
      <c r="BA97" s="454">
        <f t="shared" si="101"/>
        <v>0</v>
      </c>
      <c r="BB97" s="454">
        <f t="shared" si="102"/>
        <v>0</v>
      </c>
      <c r="BC97" s="454">
        <f t="shared" si="103"/>
        <v>0</v>
      </c>
      <c r="BD97" s="454">
        <f t="shared" si="104"/>
        <v>0</v>
      </c>
      <c r="BE97" s="454">
        <f t="shared" si="105"/>
        <v>0</v>
      </c>
      <c r="BF97" s="454">
        <f t="shared" si="106"/>
        <v>0</v>
      </c>
      <c r="BG97" s="454">
        <f t="shared" si="107"/>
        <v>0</v>
      </c>
      <c r="BH97" s="454">
        <f t="shared" si="108"/>
        <v>0</v>
      </c>
      <c r="BI97" s="454">
        <f t="shared" si="109"/>
        <v>0</v>
      </c>
      <c r="BJ97" s="454">
        <f t="shared" si="110"/>
        <v>0</v>
      </c>
      <c r="BK97" s="454">
        <f t="shared" si="111"/>
        <v>0</v>
      </c>
      <c r="BL97" s="454">
        <f t="shared" si="112"/>
        <v>0</v>
      </c>
      <c r="BM97" s="454">
        <f t="shared" si="113"/>
        <v>0</v>
      </c>
      <c r="BN97" s="454">
        <f t="shared" si="114"/>
        <v>0</v>
      </c>
      <c r="BO97" s="454">
        <f t="shared" si="115"/>
        <v>0</v>
      </c>
      <c r="BP97" s="454">
        <f t="shared" si="116"/>
        <v>0</v>
      </c>
      <c r="BQ97" s="454">
        <f t="shared" si="117"/>
        <v>0</v>
      </c>
      <c r="BR97" s="454">
        <f t="shared" si="118"/>
        <v>0</v>
      </c>
      <c r="BS97" s="454">
        <f t="shared" si="119"/>
        <v>0</v>
      </c>
      <c r="BT97" s="455"/>
    </row>
    <row r="98" s="432" customFormat="1" ht="18" hidden="1" spans="1:72">
      <c r="A98" s="436" t="str">
        <f t="shared" si="120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456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82"/>
        <v>0</v>
      </c>
      <c r="R98" s="138">
        <f t="shared" si="83"/>
        <v>0</v>
      </c>
      <c r="S98" s="140">
        <f t="shared" si="84"/>
        <v>0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85"/>
        <v>0</v>
      </c>
      <c r="AE98" s="138">
        <f t="shared" si="86"/>
        <v>0</v>
      </c>
      <c r="AF98" s="140">
        <f t="shared" si="87"/>
        <v>0</v>
      </c>
      <c r="AG98" s="235"/>
      <c r="AH98" s="236">
        <f t="shared" si="88"/>
        <v>0</v>
      </c>
      <c r="AI98" s="138">
        <f t="shared" si="89"/>
        <v>0</v>
      </c>
      <c r="AJ98" s="140">
        <f t="shared" si="90"/>
        <v>0</v>
      </c>
      <c r="AK98" s="418">
        <f t="shared" si="91"/>
        <v>0</v>
      </c>
      <c r="AL98" s="419">
        <f t="shared" si="92"/>
        <v>0</v>
      </c>
      <c r="AM98" s="243">
        <f t="shared" si="93"/>
        <v>0</v>
      </c>
      <c r="AO98" s="452"/>
      <c r="AP98" s="452">
        <f t="shared" si="94"/>
        <v>0</v>
      </c>
      <c r="AQ98" s="452">
        <f t="shared" si="95"/>
        <v>0</v>
      </c>
      <c r="AR98" s="452"/>
      <c r="AS98" s="452"/>
      <c r="AT98" s="453">
        <f t="shared" si="96"/>
        <v>0</v>
      </c>
      <c r="AU98" s="452">
        <f t="shared" si="97"/>
        <v>0</v>
      </c>
      <c r="AV98" s="452"/>
      <c r="AW98" s="452">
        <f t="shared" si="98"/>
        <v>0</v>
      </c>
      <c r="AX98" s="452">
        <f t="shared" si="99"/>
        <v>0</v>
      </c>
      <c r="AY98" s="452"/>
      <c r="AZ98" s="454">
        <f t="shared" si="100"/>
        <v>0</v>
      </c>
      <c r="BA98" s="454">
        <f t="shared" si="101"/>
        <v>0</v>
      </c>
      <c r="BB98" s="454">
        <f t="shared" si="102"/>
        <v>0</v>
      </c>
      <c r="BC98" s="454">
        <f t="shared" si="103"/>
        <v>0</v>
      </c>
      <c r="BD98" s="454">
        <f t="shared" si="104"/>
        <v>0</v>
      </c>
      <c r="BE98" s="454">
        <f t="shared" si="105"/>
        <v>0</v>
      </c>
      <c r="BF98" s="454">
        <f t="shared" si="106"/>
        <v>0</v>
      </c>
      <c r="BG98" s="454">
        <f t="shared" si="107"/>
        <v>0</v>
      </c>
      <c r="BH98" s="454">
        <f t="shared" si="108"/>
        <v>0</v>
      </c>
      <c r="BI98" s="454">
        <f t="shared" si="109"/>
        <v>0</v>
      </c>
      <c r="BJ98" s="454">
        <f t="shared" si="110"/>
        <v>0</v>
      </c>
      <c r="BK98" s="454">
        <f t="shared" si="111"/>
        <v>0</v>
      </c>
      <c r="BL98" s="454">
        <f t="shared" si="112"/>
        <v>0</v>
      </c>
      <c r="BM98" s="454">
        <f t="shared" si="113"/>
        <v>0</v>
      </c>
      <c r="BN98" s="454">
        <f t="shared" si="114"/>
        <v>0</v>
      </c>
      <c r="BO98" s="454">
        <f t="shared" si="115"/>
        <v>0</v>
      </c>
      <c r="BP98" s="454">
        <f t="shared" si="116"/>
        <v>0</v>
      </c>
      <c r="BQ98" s="454">
        <f t="shared" si="117"/>
        <v>0</v>
      </c>
      <c r="BR98" s="454">
        <f t="shared" si="118"/>
        <v>0</v>
      </c>
      <c r="BS98" s="454">
        <f t="shared" si="119"/>
        <v>0</v>
      </c>
      <c r="BT98" s="455"/>
    </row>
    <row r="99" s="432" customFormat="1" ht="18" hidden="1" spans="1:72">
      <c r="A99" s="436" t="str">
        <f t="shared" si="120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456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82"/>
        <v>0</v>
      </c>
      <c r="R99" s="138">
        <f t="shared" si="83"/>
        <v>0</v>
      </c>
      <c r="S99" s="140">
        <f t="shared" si="84"/>
        <v>0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85"/>
        <v>0</v>
      </c>
      <c r="AE99" s="138">
        <f t="shared" si="86"/>
        <v>0</v>
      </c>
      <c r="AF99" s="140">
        <f t="shared" si="87"/>
        <v>0</v>
      </c>
      <c r="AG99" s="235"/>
      <c r="AH99" s="236">
        <f t="shared" si="88"/>
        <v>0</v>
      </c>
      <c r="AI99" s="138">
        <f t="shared" si="89"/>
        <v>0</v>
      </c>
      <c r="AJ99" s="140">
        <f t="shared" si="90"/>
        <v>0</v>
      </c>
      <c r="AK99" s="418">
        <f t="shared" si="91"/>
        <v>0</v>
      </c>
      <c r="AL99" s="419">
        <f t="shared" si="92"/>
        <v>0</v>
      </c>
      <c r="AM99" s="243">
        <f t="shared" si="93"/>
        <v>0</v>
      </c>
      <c r="AO99" s="452"/>
      <c r="AP99" s="452">
        <f t="shared" si="94"/>
        <v>0</v>
      </c>
      <c r="AQ99" s="452">
        <f t="shared" si="95"/>
        <v>0</v>
      </c>
      <c r="AR99" s="452"/>
      <c r="AS99" s="452"/>
      <c r="AT99" s="453">
        <f t="shared" si="96"/>
        <v>0</v>
      </c>
      <c r="AU99" s="452">
        <f t="shared" si="97"/>
        <v>0</v>
      </c>
      <c r="AV99" s="452"/>
      <c r="AW99" s="452">
        <f t="shared" si="98"/>
        <v>0</v>
      </c>
      <c r="AX99" s="452">
        <f t="shared" si="99"/>
        <v>0</v>
      </c>
      <c r="AY99" s="452"/>
      <c r="AZ99" s="454">
        <f t="shared" si="100"/>
        <v>0</v>
      </c>
      <c r="BA99" s="454">
        <f t="shared" si="101"/>
        <v>0</v>
      </c>
      <c r="BB99" s="454">
        <f t="shared" si="102"/>
        <v>0</v>
      </c>
      <c r="BC99" s="454">
        <f t="shared" si="103"/>
        <v>0</v>
      </c>
      <c r="BD99" s="454">
        <f t="shared" si="104"/>
        <v>0</v>
      </c>
      <c r="BE99" s="454">
        <f t="shared" si="105"/>
        <v>0</v>
      </c>
      <c r="BF99" s="454">
        <f t="shared" si="106"/>
        <v>0</v>
      </c>
      <c r="BG99" s="454">
        <f t="shared" si="107"/>
        <v>0</v>
      </c>
      <c r="BH99" s="454">
        <f t="shared" si="108"/>
        <v>0</v>
      </c>
      <c r="BI99" s="454">
        <f t="shared" si="109"/>
        <v>0</v>
      </c>
      <c r="BJ99" s="454">
        <f t="shared" si="110"/>
        <v>0</v>
      </c>
      <c r="BK99" s="454">
        <f t="shared" si="111"/>
        <v>0</v>
      </c>
      <c r="BL99" s="454">
        <f t="shared" si="112"/>
        <v>0</v>
      </c>
      <c r="BM99" s="454">
        <f t="shared" si="113"/>
        <v>0</v>
      </c>
      <c r="BN99" s="454">
        <f t="shared" si="114"/>
        <v>0</v>
      </c>
      <c r="BO99" s="454">
        <f t="shared" si="115"/>
        <v>0</v>
      </c>
      <c r="BP99" s="454">
        <f t="shared" si="116"/>
        <v>0</v>
      </c>
      <c r="BQ99" s="454">
        <f t="shared" si="117"/>
        <v>0</v>
      </c>
      <c r="BR99" s="454">
        <f t="shared" si="118"/>
        <v>0</v>
      </c>
      <c r="BS99" s="454">
        <f t="shared" si="119"/>
        <v>0</v>
      </c>
      <c r="BT99" s="455"/>
    </row>
    <row r="100" s="432" customFormat="1" ht="18" hidden="1" spans="1:72">
      <c r="A100" s="436" t="str">
        <f t="shared" si="120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456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82"/>
        <v>0</v>
      </c>
      <c r="R100" s="138">
        <f t="shared" si="83"/>
        <v>0</v>
      </c>
      <c r="S100" s="140">
        <f t="shared" si="84"/>
        <v>0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85"/>
        <v>0</v>
      </c>
      <c r="AE100" s="138">
        <f t="shared" si="86"/>
        <v>0</v>
      </c>
      <c r="AF100" s="140">
        <f t="shared" si="87"/>
        <v>0</v>
      </c>
      <c r="AG100" s="235"/>
      <c r="AH100" s="236">
        <f t="shared" si="88"/>
        <v>0</v>
      </c>
      <c r="AI100" s="138">
        <f t="shared" si="89"/>
        <v>0</v>
      </c>
      <c r="AJ100" s="140">
        <f t="shared" si="90"/>
        <v>0</v>
      </c>
      <c r="AK100" s="418">
        <f t="shared" si="91"/>
        <v>0</v>
      </c>
      <c r="AL100" s="419">
        <f t="shared" si="92"/>
        <v>0</v>
      </c>
      <c r="AM100" s="243">
        <f t="shared" si="93"/>
        <v>0</v>
      </c>
      <c r="AO100" s="452"/>
      <c r="AP100" s="452">
        <f t="shared" si="94"/>
        <v>0</v>
      </c>
      <c r="AQ100" s="452">
        <f t="shared" ref="AQ100:AQ103" si="121">IF(AP100&gt;$S$13,"Error",LOOKUP(AP100:AP203,AP100))</f>
        <v>0</v>
      </c>
      <c r="AR100" s="452"/>
      <c r="AS100" s="452"/>
      <c r="AT100" s="453">
        <f t="shared" si="96"/>
        <v>0</v>
      </c>
      <c r="AU100" s="452">
        <f t="shared" ref="AU100:AU103" si="122">IF(AT100&gt;$AF$13,"Error",LOOKUP(AT100:AT203,AT100))</f>
        <v>0</v>
      </c>
      <c r="AV100" s="452"/>
      <c r="AW100" s="452">
        <f t="shared" si="98"/>
        <v>0</v>
      </c>
      <c r="AX100" s="452">
        <f t="shared" ref="AX100:AX103" si="123">IF(AW100&gt;$AJ$13,"Error",LOOKUP(AW100:AW203,AW100))</f>
        <v>0</v>
      </c>
      <c r="AY100" s="452"/>
      <c r="AZ100" s="454">
        <f t="shared" si="100"/>
        <v>0</v>
      </c>
      <c r="BA100" s="454">
        <f t="shared" si="101"/>
        <v>0</v>
      </c>
      <c r="BB100" s="454">
        <f t="shared" si="102"/>
        <v>0</v>
      </c>
      <c r="BC100" s="454">
        <f t="shared" si="103"/>
        <v>0</v>
      </c>
      <c r="BD100" s="454">
        <f t="shared" si="104"/>
        <v>0</v>
      </c>
      <c r="BE100" s="454">
        <f t="shared" ref="BE100:BE103" si="124">IF(F100="M",LOOKUP(AZ100:AZ202,AZ100),0)</f>
        <v>0</v>
      </c>
      <c r="BF100" s="454">
        <f t="shared" ref="BF100:BF103" si="125">IF(F100="M",LOOKUP(BA100:BA202,BA100),0)</f>
        <v>0</v>
      </c>
      <c r="BG100" s="454">
        <f t="shared" ref="BG100:BG103" si="126">IF(F100="M",LOOKUP(BB100:BB202,BB100),0)</f>
        <v>0</v>
      </c>
      <c r="BH100" s="454">
        <f t="shared" ref="BH100:BH103" si="127">IF(F100="M",LOOKUP(BC100:BC202,BC100),0)</f>
        <v>0</v>
      </c>
      <c r="BI100" s="454">
        <f t="shared" ref="BI100:BI103" si="128">IF(F100="M",LOOKUP(BD100:BD202,BD100),0)</f>
        <v>0</v>
      </c>
      <c r="BJ100" s="454">
        <f t="shared" ref="BJ100:BJ103" si="129">IF(F100="F",LOOKUP(AZ100:AZ202,AZ100),0)</f>
        <v>0</v>
      </c>
      <c r="BK100" s="454">
        <f t="shared" ref="BK100:BK103" si="130">IF(F100="F",LOOKUP(BA100:BA202,BA100),0)</f>
        <v>0</v>
      </c>
      <c r="BL100" s="454">
        <f t="shared" ref="BL100:BL103" si="131">IF(F100="F",LOOKUP(BB100:BB202,BB100),0)</f>
        <v>0</v>
      </c>
      <c r="BM100" s="454">
        <f t="shared" ref="BM100:BM103" si="132">IF(F100="F",LOOKUP(BC100:BC202,BC100),0)</f>
        <v>0</v>
      </c>
      <c r="BN100" s="454">
        <f t="shared" ref="BN100:BN103" si="133">IF(F100="F",LOOKUP(BD100:BD202,BD100),0)</f>
        <v>0</v>
      </c>
      <c r="BO100" s="454">
        <f t="shared" si="115"/>
        <v>0</v>
      </c>
      <c r="BP100" s="454">
        <f t="shared" si="116"/>
        <v>0</v>
      </c>
      <c r="BQ100" s="454">
        <f t="shared" si="117"/>
        <v>0</v>
      </c>
      <c r="BR100" s="454">
        <f t="shared" si="118"/>
        <v>0</v>
      </c>
      <c r="BS100" s="454">
        <f t="shared" si="119"/>
        <v>0</v>
      </c>
      <c r="BT100" s="455"/>
    </row>
    <row r="101" s="432" customFormat="1" ht="18" hidden="1" spans="1:72">
      <c r="A101" s="436" t="str">
        <f t="shared" si="120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456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82"/>
        <v>0</v>
      </c>
      <c r="R101" s="138">
        <f t="shared" si="83"/>
        <v>0</v>
      </c>
      <c r="S101" s="140">
        <f t="shared" si="84"/>
        <v>0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85"/>
        <v>0</v>
      </c>
      <c r="AE101" s="138">
        <f t="shared" si="86"/>
        <v>0</v>
      </c>
      <c r="AF101" s="140">
        <f t="shared" si="87"/>
        <v>0</v>
      </c>
      <c r="AG101" s="235"/>
      <c r="AH101" s="236">
        <f t="shared" si="88"/>
        <v>0</v>
      </c>
      <c r="AI101" s="138">
        <f t="shared" si="89"/>
        <v>0</v>
      </c>
      <c r="AJ101" s="140">
        <f t="shared" si="90"/>
        <v>0</v>
      </c>
      <c r="AK101" s="418">
        <f t="shared" si="91"/>
        <v>0</v>
      </c>
      <c r="AL101" s="419">
        <f t="shared" si="92"/>
        <v>0</v>
      </c>
      <c r="AM101" s="243">
        <f t="shared" si="93"/>
        <v>0</v>
      </c>
      <c r="AO101" s="452"/>
      <c r="AP101" s="452">
        <f t="shared" si="94"/>
        <v>0</v>
      </c>
      <c r="AQ101" s="452">
        <f t="shared" si="121"/>
        <v>0</v>
      </c>
      <c r="AR101" s="452"/>
      <c r="AS101" s="452"/>
      <c r="AT101" s="453">
        <f t="shared" si="96"/>
        <v>0</v>
      </c>
      <c r="AU101" s="452">
        <f t="shared" si="122"/>
        <v>0</v>
      </c>
      <c r="AV101" s="452"/>
      <c r="AW101" s="452">
        <f t="shared" si="98"/>
        <v>0</v>
      </c>
      <c r="AX101" s="452">
        <f t="shared" si="123"/>
        <v>0</v>
      </c>
      <c r="AY101" s="452"/>
      <c r="AZ101" s="454">
        <f t="shared" si="100"/>
        <v>0</v>
      </c>
      <c r="BA101" s="454">
        <f t="shared" si="101"/>
        <v>0</v>
      </c>
      <c r="BB101" s="454">
        <f t="shared" si="102"/>
        <v>0</v>
      </c>
      <c r="BC101" s="454">
        <f t="shared" si="103"/>
        <v>0</v>
      </c>
      <c r="BD101" s="454">
        <f t="shared" si="104"/>
        <v>0</v>
      </c>
      <c r="BE101" s="454">
        <f t="shared" si="124"/>
        <v>0</v>
      </c>
      <c r="BF101" s="454">
        <f t="shared" si="125"/>
        <v>0</v>
      </c>
      <c r="BG101" s="454">
        <f t="shared" si="126"/>
        <v>0</v>
      </c>
      <c r="BH101" s="454">
        <f t="shared" si="127"/>
        <v>0</v>
      </c>
      <c r="BI101" s="454">
        <f t="shared" si="128"/>
        <v>0</v>
      </c>
      <c r="BJ101" s="454">
        <f t="shared" si="129"/>
        <v>0</v>
      </c>
      <c r="BK101" s="454">
        <f t="shared" si="130"/>
        <v>0</v>
      </c>
      <c r="BL101" s="454">
        <f t="shared" si="131"/>
        <v>0</v>
      </c>
      <c r="BM101" s="454">
        <f t="shared" si="132"/>
        <v>0</v>
      </c>
      <c r="BN101" s="454">
        <f t="shared" si="133"/>
        <v>0</v>
      </c>
      <c r="BO101" s="454">
        <f t="shared" si="115"/>
        <v>0</v>
      </c>
      <c r="BP101" s="454">
        <f t="shared" si="116"/>
        <v>0</v>
      </c>
      <c r="BQ101" s="454">
        <f t="shared" si="117"/>
        <v>0</v>
      </c>
      <c r="BR101" s="454">
        <f t="shared" si="118"/>
        <v>0</v>
      </c>
      <c r="BS101" s="454">
        <f t="shared" si="119"/>
        <v>0</v>
      </c>
      <c r="BT101" s="455"/>
    </row>
    <row r="102" s="432" customFormat="1" ht="18" hidden="1" spans="1:72">
      <c r="A102" s="436" t="str">
        <f t="shared" si="120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456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82"/>
        <v>0</v>
      </c>
      <c r="R102" s="138">
        <f t="shared" si="83"/>
        <v>0</v>
      </c>
      <c r="S102" s="140">
        <f t="shared" si="84"/>
        <v>0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85"/>
        <v>0</v>
      </c>
      <c r="AE102" s="138">
        <f t="shared" si="86"/>
        <v>0</v>
      </c>
      <c r="AF102" s="140">
        <f t="shared" si="87"/>
        <v>0</v>
      </c>
      <c r="AG102" s="235"/>
      <c r="AH102" s="236">
        <f t="shared" si="88"/>
        <v>0</v>
      </c>
      <c r="AI102" s="138">
        <f t="shared" si="89"/>
        <v>0</v>
      </c>
      <c r="AJ102" s="140">
        <f t="shared" si="90"/>
        <v>0</v>
      </c>
      <c r="AK102" s="418">
        <f t="shared" si="91"/>
        <v>0</v>
      </c>
      <c r="AL102" s="419">
        <f t="shared" si="92"/>
        <v>0</v>
      </c>
      <c r="AM102" s="243">
        <f t="shared" si="93"/>
        <v>0</v>
      </c>
      <c r="AO102" s="452"/>
      <c r="AP102" s="452">
        <f t="shared" si="94"/>
        <v>0</v>
      </c>
      <c r="AQ102" s="452">
        <f t="shared" si="121"/>
        <v>0</v>
      </c>
      <c r="AR102" s="452"/>
      <c r="AS102" s="452"/>
      <c r="AT102" s="453">
        <f t="shared" si="96"/>
        <v>0</v>
      </c>
      <c r="AU102" s="452">
        <f t="shared" si="122"/>
        <v>0</v>
      </c>
      <c r="AV102" s="452"/>
      <c r="AW102" s="452">
        <f t="shared" si="98"/>
        <v>0</v>
      </c>
      <c r="AX102" s="452">
        <f t="shared" si="123"/>
        <v>0</v>
      </c>
      <c r="AY102" s="452"/>
      <c r="AZ102" s="454">
        <f t="shared" si="100"/>
        <v>0</v>
      </c>
      <c r="BA102" s="454">
        <f t="shared" si="101"/>
        <v>0</v>
      </c>
      <c r="BB102" s="454">
        <f t="shared" si="102"/>
        <v>0</v>
      </c>
      <c r="BC102" s="454">
        <f t="shared" si="103"/>
        <v>0</v>
      </c>
      <c r="BD102" s="454">
        <f t="shared" si="104"/>
        <v>0</v>
      </c>
      <c r="BE102" s="454">
        <f t="shared" si="124"/>
        <v>0</v>
      </c>
      <c r="BF102" s="454">
        <f t="shared" si="125"/>
        <v>0</v>
      </c>
      <c r="BG102" s="454">
        <f t="shared" si="126"/>
        <v>0</v>
      </c>
      <c r="BH102" s="454">
        <f t="shared" si="127"/>
        <v>0</v>
      </c>
      <c r="BI102" s="454">
        <f t="shared" si="128"/>
        <v>0</v>
      </c>
      <c r="BJ102" s="454">
        <f t="shared" si="129"/>
        <v>0</v>
      </c>
      <c r="BK102" s="454">
        <f t="shared" si="130"/>
        <v>0</v>
      </c>
      <c r="BL102" s="454">
        <f t="shared" si="131"/>
        <v>0</v>
      </c>
      <c r="BM102" s="454">
        <f t="shared" si="132"/>
        <v>0</v>
      </c>
      <c r="BN102" s="454">
        <f t="shared" si="133"/>
        <v>0</v>
      </c>
      <c r="BO102" s="454">
        <f t="shared" si="115"/>
        <v>0</v>
      </c>
      <c r="BP102" s="454">
        <f t="shared" si="116"/>
        <v>0</v>
      </c>
      <c r="BQ102" s="454">
        <f t="shared" si="117"/>
        <v>0</v>
      </c>
      <c r="BR102" s="454">
        <f t="shared" si="118"/>
        <v>0</v>
      </c>
      <c r="BS102" s="454">
        <f t="shared" si="119"/>
        <v>0</v>
      </c>
      <c r="BT102" s="455"/>
    </row>
    <row r="103" s="432" customFormat="1" ht="18.75" hidden="1" spans="1:72">
      <c r="A103" s="436" t="str">
        <f t="shared" si="120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82"/>
        <v>0</v>
      </c>
      <c r="R103" s="103">
        <f t="shared" si="83"/>
        <v>0</v>
      </c>
      <c r="S103" s="112">
        <f t="shared" si="84"/>
        <v>0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85"/>
        <v>0</v>
      </c>
      <c r="AE103" s="103">
        <f t="shared" si="86"/>
        <v>0</v>
      </c>
      <c r="AF103" s="112">
        <f t="shared" si="87"/>
        <v>0</v>
      </c>
      <c r="AG103" s="261"/>
      <c r="AH103" s="262">
        <f t="shared" si="88"/>
        <v>0</v>
      </c>
      <c r="AI103" s="103">
        <f t="shared" si="89"/>
        <v>0</v>
      </c>
      <c r="AJ103" s="112">
        <f t="shared" si="90"/>
        <v>0</v>
      </c>
      <c r="AK103" s="226">
        <f t="shared" si="91"/>
        <v>0</v>
      </c>
      <c r="AL103" s="267">
        <f t="shared" si="92"/>
        <v>0</v>
      </c>
      <c r="AM103" s="271">
        <f t="shared" si="93"/>
        <v>0</v>
      </c>
      <c r="AO103" s="452"/>
      <c r="AP103" s="452">
        <f t="shared" si="94"/>
        <v>0</v>
      </c>
      <c r="AQ103" s="452">
        <f t="shared" si="121"/>
        <v>0</v>
      </c>
      <c r="AR103" s="452"/>
      <c r="AS103" s="452"/>
      <c r="AT103" s="453">
        <f t="shared" si="96"/>
        <v>0</v>
      </c>
      <c r="AU103" s="452">
        <f t="shared" si="122"/>
        <v>0</v>
      </c>
      <c r="AV103" s="452"/>
      <c r="AW103" s="452">
        <f t="shared" si="98"/>
        <v>0</v>
      </c>
      <c r="AX103" s="452">
        <f t="shared" si="123"/>
        <v>0</v>
      </c>
      <c r="AY103" s="452"/>
      <c r="AZ103" s="454">
        <f t="shared" si="100"/>
        <v>0</v>
      </c>
      <c r="BA103" s="454">
        <f t="shared" si="101"/>
        <v>0</v>
      </c>
      <c r="BB103" s="454">
        <f t="shared" si="102"/>
        <v>0</v>
      </c>
      <c r="BC103" s="454">
        <f t="shared" si="103"/>
        <v>0</v>
      </c>
      <c r="BD103" s="454">
        <f t="shared" si="104"/>
        <v>0</v>
      </c>
      <c r="BE103" s="454">
        <f t="shared" si="124"/>
        <v>0</v>
      </c>
      <c r="BF103" s="454">
        <f t="shared" si="125"/>
        <v>0</v>
      </c>
      <c r="BG103" s="454">
        <f t="shared" si="126"/>
        <v>0</v>
      </c>
      <c r="BH103" s="454">
        <f t="shared" si="127"/>
        <v>0</v>
      </c>
      <c r="BI103" s="454">
        <f t="shared" si="128"/>
        <v>0</v>
      </c>
      <c r="BJ103" s="454">
        <f t="shared" si="129"/>
        <v>0</v>
      </c>
      <c r="BK103" s="454">
        <f t="shared" si="130"/>
        <v>0</v>
      </c>
      <c r="BL103" s="454">
        <f t="shared" si="131"/>
        <v>0</v>
      </c>
      <c r="BM103" s="454">
        <f t="shared" si="132"/>
        <v>0</v>
      </c>
      <c r="BN103" s="454">
        <f t="shared" si="133"/>
        <v>0</v>
      </c>
      <c r="BO103" s="454">
        <f t="shared" si="115"/>
        <v>0</v>
      </c>
      <c r="BP103" s="454">
        <f t="shared" si="116"/>
        <v>0</v>
      </c>
      <c r="BQ103" s="454">
        <f t="shared" si="117"/>
        <v>0</v>
      </c>
      <c r="BR103" s="454">
        <f t="shared" si="118"/>
        <v>0</v>
      </c>
      <c r="BS103" s="454">
        <f t="shared" si="119"/>
        <v>0</v>
      </c>
      <c r="BT103" s="455"/>
    </row>
    <row r="104" ht="17.4" spans="1:71">
      <c r="A104" s="431" t="str">
        <f>AE8</f>
        <v>Mr. Carlos Malait, LPT</v>
      </c>
      <c r="B104" s="431"/>
      <c r="C104" s="431"/>
      <c r="D104" s="431"/>
      <c r="E104" s="431"/>
      <c r="F104" s="431"/>
      <c r="G104" s="431"/>
      <c r="H104" s="457"/>
      <c r="I104" s="457"/>
      <c r="J104" s="457"/>
      <c r="K104" s="457"/>
      <c r="L104" s="457"/>
      <c r="M104" s="457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457"/>
      <c r="AI104" s="259" t="str">
        <f>'DATA SHEET'!L12</f>
        <v>Dr. Johner D. Montegrande</v>
      </c>
      <c r="AJ104" s="259"/>
      <c r="AK104" s="259"/>
      <c r="AL104" s="259"/>
      <c r="AM104" s="255"/>
      <c r="AZ104" s="151">
        <f t="shared" ref="AZ104:BS104" si="134">SUM(AZ14:AZ103)</f>
        <v>0</v>
      </c>
      <c r="BA104" s="151">
        <f t="shared" si="134"/>
        <v>0</v>
      </c>
      <c r="BB104" s="151">
        <f t="shared" si="134"/>
        <v>0</v>
      </c>
      <c r="BC104" s="151">
        <f t="shared" si="134"/>
        <v>0</v>
      </c>
      <c r="BD104" s="151">
        <f t="shared" si="134"/>
        <v>1</v>
      </c>
      <c r="BE104" s="151">
        <f t="shared" si="134"/>
        <v>0</v>
      </c>
      <c r="BF104" s="151">
        <f t="shared" si="134"/>
        <v>0</v>
      </c>
      <c r="BG104" s="151">
        <f t="shared" si="134"/>
        <v>0</v>
      </c>
      <c r="BH104" s="151">
        <f t="shared" si="134"/>
        <v>0</v>
      </c>
      <c r="BI104" s="151">
        <f t="shared" si="134"/>
        <v>0</v>
      </c>
      <c r="BJ104" s="151">
        <f t="shared" si="134"/>
        <v>0</v>
      </c>
      <c r="BK104" s="151">
        <f t="shared" si="134"/>
        <v>0</v>
      </c>
      <c r="BL104" s="151">
        <f t="shared" si="134"/>
        <v>0</v>
      </c>
      <c r="BM104" s="151">
        <f t="shared" si="134"/>
        <v>0</v>
      </c>
      <c r="BN104" s="151">
        <f t="shared" si="134"/>
        <v>0</v>
      </c>
      <c r="BO104" s="151">
        <f t="shared" si="134"/>
        <v>0</v>
      </c>
      <c r="BP104" s="151">
        <f t="shared" si="134"/>
        <v>0</v>
      </c>
      <c r="BQ104" s="151">
        <f t="shared" si="134"/>
        <v>0</v>
      </c>
      <c r="BR104" s="151">
        <f t="shared" si="134"/>
        <v>0</v>
      </c>
      <c r="BS104" s="151">
        <f t="shared" si="134"/>
        <v>0</v>
      </c>
    </row>
    <row r="105" ht="22.5" customHeight="1" spans="1:62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72"/>
      <c r="BE105" s="151" t="s">
        <v>342</v>
      </c>
      <c r="BJ105" s="151" t="s">
        <v>342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346</v>
      </c>
      <c r="BA106" s="244" t="s">
        <v>347</v>
      </c>
      <c r="BB106" s="244" t="s">
        <v>348</v>
      </c>
      <c r="BC106" s="244" t="s">
        <v>349</v>
      </c>
      <c r="BD106" s="244" t="s">
        <v>350</v>
      </c>
      <c r="BE106" s="244" t="s">
        <v>346</v>
      </c>
      <c r="BF106" s="244" t="s">
        <v>347</v>
      </c>
      <c r="BG106" s="244" t="s">
        <v>348</v>
      </c>
      <c r="BH106" s="244" t="s">
        <v>349</v>
      </c>
      <c r="BI106" s="244" t="s">
        <v>350</v>
      </c>
      <c r="BJ106" s="244" t="s">
        <v>346</v>
      </c>
      <c r="BK106" s="244" t="s">
        <v>347</v>
      </c>
      <c r="BL106" s="244" t="s">
        <v>348</v>
      </c>
      <c r="BM106" s="244" t="s">
        <v>349</v>
      </c>
      <c r="BN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356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458" t="s">
        <v>50</v>
      </c>
      <c r="C112" s="459"/>
      <c r="D112" s="459"/>
      <c r="E112" s="460"/>
      <c r="F112" s="460"/>
      <c r="G112" s="458" t="s">
        <v>357</v>
      </c>
      <c r="H112" s="459"/>
      <c r="I112" s="459" t="s">
        <v>358</v>
      </c>
      <c r="J112" s="467"/>
      <c r="K112" s="458" t="s">
        <v>359</v>
      </c>
      <c r="L112" s="459"/>
      <c r="M112" s="459" t="s">
        <v>358</v>
      </c>
      <c r="N112" s="467"/>
      <c r="O112" s="458" t="s">
        <v>337</v>
      </c>
      <c r="P112" s="459"/>
      <c r="Q112" s="459" t="s">
        <v>358</v>
      </c>
      <c r="R112" s="467"/>
    </row>
    <row r="113" ht="22.5" customHeight="1" spans="2:18">
      <c r="B113" s="461" t="s">
        <v>360</v>
      </c>
      <c r="C113" s="462"/>
      <c r="D113" s="462"/>
      <c r="E113" s="463"/>
      <c r="F113" s="463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461" t="s">
        <v>361</v>
      </c>
      <c r="C114" s="462"/>
      <c r="D114" s="462"/>
      <c r="E114" s="463"/>
      <c r="F114" s="463"/>
      <c r="G114" s="332" t="str">
        <f>IF(BF$104=0,"",BF$104)</f>
        <v/>
      </c>
      <c r="H114" s="179"/>
      <c r="I114" s="341" t="str">
        <f t="shared" ref="I114:I117" si="135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36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37">IF(O114="","",O114/SUM(O114:P118)*100)</f>
        <v/>
      </c>
      <c r="R114" s="342"/>
    </row>
    <row r="115" ht="22.5" customHeight="1" spans="2:18">
      <c r="B115" s="461" t="s">
        <v>362</v>
      </c>
      <c r="C115" s="462"/>
      <c r="D115" s="462"/>
      <c r="E115" s="463"/>
      <c r="F115" s="463"/>
      <c r="G115" s="332" t="str">
        <f>IF(BG$104=0,"",BG$104)</f>
        <v/>
      </c>
      <c r="H115" s="179"/>
      <c r="I115" s="341" t="str">
        <f t="shared" si="135"/>
        <v/>
      </c>
      <c r="J115" s="342"/>
      <c r="K115" s="332" t="str">
        <f>IF(BL$104=0,"",BL$104)</f>
        <v/>
      </c>
      <c r="L115" s="179"/>
      <c r="M115" s="341" t="str">
        <f t="shared" si="136"/>
        <v/>
      </c>
      <c r="N115" s="342"/>
      <c r="O115" s="332" t="str">
        <f>IF(BQ$104=0,"",BQ$104)</f>
        <v/>
      </c>
      <c r="P115" s="179"/>
      <c r="Q115" s="341" t="str">
        <f t="shared" si="137"/>
        <v/>
      </c>
      <c r="R115" s="342"/>
    </row>
    <row r="116" ht="22.5" customHeight="1" spans="2:18">
      <c r="B116" s="461" t="s">
        <v>363</v>
      </c>
      <c r="C116" s="462"/>
      <c r="D116" s="462"/>
      <c r="E116" s="463"/>
      <c r="F116" s="463"/>
      <c r="G116" s="332" t="str">
        <f>IF(BH$104=0,"",BH$104)</f>
        <v/>
      </c>
      <c r="H116" s="179"/>
      <c r="I116" s="341" t="str">
        <f t="shared" si="135"/>
        <v/>
      </c>
      <c r="J116" s="342"/>
      <c r="K116" s="332" t="str">
        <f>IF(BM$104=0,"",BM$104)</f>
        <v/>
      </c>
      <c r="L116" s="179"/>
      <c r="M116" s="341" t="str">
        <f t="shared" si="136"/>
        <v/>
      </c>
      <c r="N116" s="342"/>
      <c r="O116" s="332" t="str">
        <f>IF(BR$104=0,"",BR$104)</f>
        <v/>
      </c>
      <c r="P116" s="179"/>
      <c r="Q116" s="341" t="str">
        <f t="shared" si="137"/>
        <v/>
      </c>
      <c r="R116" s="342"/>
    </row>
    <row r="117" ht="22.5" customHeight="1" spans="2:18">
      <c r="B117" s="464" t="s">
        <v>364</v>
      </c>
      <c r="C117" s="465"/>
      <c r="D117" s="465"/>
      <c r="E117" s="466"/>
      <c r="F117" s="466"/>
      <c r="G117" s="336" t="str">
        <f>IF(BI$104=0,"",BI$104)</f>
        <v/>
      </c>
      <c r="H117" s="337"/>
      <c r="I117" s="343" t="str">
        <f t="shared" si="135"/>
        <v/>
      </c>
      <c r="J117" s="344"/>
      <c r="K117" s="336" t="str">
        <f>IF(BN$104=0,"",BN$104)</f>
        <v/>
      </c>
      <c r="L117" s="337"/>
      <c r="M117" s="343" t="str">
        <f t="shared" si="136"/>
        <v/>
      </c>
      <c r="N117" s="344"/>
      <c r="O117" s="336" t="str">
        <f>IF(BS$104=0,"",BS$104)</f>
        <v/>
      </c>
      <c r="P117" s="337"/>
      <c r="Q117" s="343" t="str">
        <f t="shared" si="137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A10:F12"/>
    <mergeCell ref="Q8:AA9"/>
  </mergeCells>
  <conditionalFormatting sqref="G103">
    <cfRule type="cellIs" dxfId="2" priority="92" operator="greaterThan">
      <formula>$G$13</formula>
    </cfRule>
    <cfRule type="aboveAverage" priority="93"/>
  </conditionalFormatting>
  <conditionalFormatting sqref="G14:G102">
    <cfRule type="cellIs" dxfId="1" priority="8" operator="equal">
      <formula>0</formula>
    </cfRule>
  </conditionalFormatting>
  <conditionalFormatting sqref="H14:H103">
    <cfRule type="cellIs" dxfId="2" priority="11" operator="greaterThan">
      <formula>$H$13</formula>
    </cfRule>
  </conditionalFormatting>
  <conditionalFormatting sqref="I14:I103">
    <cfRule type="cellIs" dxfId="2" priority="10" operator="greaterThan">
      <formula>$I$13</formula>
    </cfRule>
  </conditionalFormatting>
  <conditionalFormatting sqref="J14:J103">
    <cfRule type="cellIs" dxfId="2" priority="9" operator="greaterThan">
      <formula>$J$13</formula>
    </cfRule>
  </conditionalFormatting>
  <conditionalFormatting sqref="K14:K103">
    <cfRule type="cellIs" dxfId="2" priority="18" operator="greaterThan">
      <formula>$K$13</formula>
    </cfRule>
  </conditionalFormatting>
  <conditionalFormatting sqref="L14:L103">
    <cfRule type="cellIs" dxfId="2" priority="17" operator="greaterThan">
      <formula>$L$13</formula>
    </cfRule>
  </conditionalFormatting>
  <conditionalFormatting sqref="M14:M103">
    <cfRule type="cellIs" dxfId="2" priority="16" operator="greaterThan">
      <formula>$M$13</formula>
    </cfRule>
  </conditionalFormatting>
  <conditionalFormatting sqref="N14:N103">
    <cfRule type="cellIs" dxfId="2" priority="45" operator="greaterThan">
      <formula>$N$13</formula>
    </cfRule>
  </conditionalFormatting>
  <conditionalFormatting sqref="O14:O103">
    <cfRule type="cellIs" dxfId="2" priority="44" operator="greaterThan">
      <formula>$O$13</formula>
    </cfRule>
  </conditionalFormatting>
  <conditionalFormatting sqref="P14:P103">
    <cfRule type="cellIs" dxfId="2" priority="43" operator="greaterThan">
      <formula>$P$13</formula>
    </cfRule>
  </conditionalFormatting>
  <conditionalFormatting sqref="T14:T103">
    <cfRule type="cellIs" dxfId="2" priority="6" operator="greaterThan">
      <formula>$T$13</formula>
    </cfRule>
  </conditionalFormatting>
  <conditionalFormatting sqref="V15:V103">
    <cfRule type="cellIs" dxfId="2" priority="4" operator="greaterThan">
      <formula>$V$13</formula>
    </cfRule>
  </conditionalFormatting>
  <conditionalFormatting sqref="W15:W103">
    <cfRule type="cellIs" dxfId="2" priority="3" operator="greaterThan">
      <formula>$W$13</formula>
    </cfRule>
  </conditionalFormatting>
  <conditionalFormatting sqref="X15:X103">
    <cfRule type="cellIs" dxfId="2" priority="2" operator="greaterThan">
      <formula>$X$13</formula>
    </cfRule>
  </conditionalFormatting>
  <conditionalFormatting sqref="Y15:Y103">
    <cfRule type="cellIs" dxfId="2" priority="22" operator="greaterThan">
      <formula>$Y$13</formula>
    </cfRule>
  </conditionalFormatting>
  <conditionalFormatting sqref="Z15:Z73">
    <cfRule type="cellIs" dxfId="2" priority="41" operator="greaterThan">
      <formula>$U$13</formula>
    </cfRule>
  </conditionalFormatting>
  <conditionalFormatting sqref="Z74:Z103">
    <cfRule type="cellIs" dxfId="2" priority="36" operator="greaterThan">
      <formula>$Z$13</formula>
    </cfRule>
  </conditionalFormatting>
  <conditionalFormatting sqref="AA15:AA103">
    <cfRule type="cellIs" dxfId="2" priority="35" operator="greaterThan">
      <formula>$AA$13</formula>
    </cfRule>
  </conditionalFormatting>
  <conditionalFormatting sqref="AB15:AB103">
    <cfRule type="cellIs" dxfId="2" priority="34" operator="greaterThan">
      <formula>$AB$13</formula>
    </cfRule>
  </conditionalFormatting>
  <conditionalFormatting sqref="AC15:AC103">
    <cfRule type="cellIs" dxfId="2" priority="33" operator="greaterThan">
      <formula>$AC$13</formula>
    </cfRule>
  </conditionalFormatting>
  <conditionalFormatting sqref="AG14:AG103">
    <cfRule type="cellIs" dxfId="2" priority="1" operator="greaterThan">
      <formula>$AG$13</formula>
    </cfRule>
  </conditionalFormatting>
  <conditionalFormatting sqref="AH13:AH103">
    <cfRule type="cellIs" dxfId="1" priority="58" operator="equal">
      <formula>0</formula>
    </cfRule>
  </conditionalFormatting>
  <conditionalFormatting sqref="AL13:AL103">
    <cfRule type="cellIs" dxfId="2" priority="59" operator="between">
      <formula>60</formula>
      <formula>74</formula>
    </cfRule>
  </conditionalFormatting>
  <conditionalFormatting sqref="AM14:AM103">
    <cfRule type="cellIs" dxfId="1" priority="57" operator="equal">
      <formula>0</formula>
    </cfRule>
    <cfRule type="containsText" dxfId="0" priority="60" operator="between" text="Did Not Meet Expectations">
      <formula>NOT(ISERROR(SEARCH("Did Not Meet Expectations",AM14)))</formula>
    </cfRule>
    <cfRule type="containsText" dxfId="0" priority="69" stopIfTrue="1" operator="between" text="beginning">
      <formula>NOT(ISERROR(SEARCH("beginning",AM14)))</formula>
    </cfRule>
  </conditionalFormatting>
  <conditionalFormatting sqref="AK13:AL73 AI74:AL103 AH12:AJ12 AI12:AJ73 R12:S103 AD12:AF103">
    <cfRule type="cellIs" dxfId="1" priority="67" stopIfTrue="1" operator="lessThan">
      <formula>1</formula>
    </cfRule>
  </conditionalFormatting>
  <conditionalFormatting sqref="V14:AC14 U14:U103">
    <cfRule type="cellIs" dxfId="2" priority="5" operator="greaterThan">
      <formula>$U$13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InputMessage="1" showErrorMessage="1" prompt="Enter The Raw Score Here!" sqref="T14:AC103"/>
    <dataValidation allowBlank="1" showInputMessage="1" showErrorMessage="1" prompt="Enter the Raw Score here!" sqref="G14:P103"/>
    <dataValidation allowBlank="1" showErrorMessage="1" sqref="B14:F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BS125"/>
  <sheetViews>
    <sheetView showGridLines="0" zoomScale="50" zoomScaleNormal="50" zoomScalePageLayoutView="75" topLeftCell="B1" workbookViewId="0">
      <selection activeCell="AG14" sqref="AG14"/>
    </sheetView>
  </sheetViews>
  <sheetFormatPr defaultColWidth="8.88888888888889" defaultRowHeight="13.2"/>
  <cols>
    <col min="1" max="1" width="4.44444444444444" customWidth="1"/>
    <col min="2" max="2" width="20.4444444444444" customWidth="1"/>
    <col min="3" max="3" width="2" customWidth="1"/>
    <col min="4" max="4" width="18.1111111111111" customWidth="1"/>
    <col min="5" max="5" width="4.88888888888889" customWidth="1"/>
    <col min="6" max="6" width="4.88888888888889" style="2" customWidth="1"/>
    <col min="7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2" width="7.88888888888889" customWidth="1"/>
    <col min="33" max="33" width="4.88888888888889" customWidth="1"/>
    <col min="34" max="36" width="7.88888888888889" customWidth="1"/>
    <col min="37" max="37" width="7.88888888888889" style="149" customWidth="1"/>
    <col min="38" max="38" width="7.88888888888889" style="150" customWidth="1"/>
    <col min="39" max="39" width="34.4444444444444" customWidth="1"/>
    <col min="41" max="51" width="9.11111111111111" style="82" hidden="1" customWidth="1"/>
    <col min="52" max="70" width="9.11111111111111" style="151" hidden="1" customWidth="1"/>
    <col min="71" max="71" width="8.88888888888889" style="151" hidden="1" customWidth="1"/>
    <col min="72" max="72" width="9.11111111111111" style="2"/>
  </cols>
  <sheetData>
    <row r="1" ht="24.75" customHeight="1" spans="1:39">
      <c r="A1" s="345" t="s">
        <v>315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42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9" t="s">
        <v>365</v>
      </c>
      <c r="D4" s="349"/>
      <c r="E4" s="349"/>
      <c r="F4" s="349"/>
      <c r="G4" s="349"/>
      <c r="H4" s="9">
        <f>'DATA SHEET'!F9</f>
        <v>449024</v>
      </c>
      <c r="I4" s="47"/>
      <c r="J4" s="47"/>
      <c r="K4" s="48"/>
      <c r="L4" s="376"/>
      <c r="M4" s="377" t="s">
        <v>317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318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319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320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321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322</v>
      </c>
      <c r="Z6" s="352"/>
      <c r="AA6" s="352"/>
      <c r="AB6" s="352"/>
      <c r="AC6" s="352"/>
      <c r="AD6" s="352"/>
      <c r="AE6" s="9">
        <f>'DATA SHEET'!L8</f>
        <v>11</v>
      </c>
      <c r="AF6" s="48"/>
      <c r="AG6" s="50" t="s">
        <v>323</v>
      </c>
      <c r="AH6" s="50"/>
      <c r="AI6" s="50"/>
      <c r="AJ6" s="14" t="str">
        <f>'DATA SHEET'!L9</f>
        <v>CONSOLACION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324</v>
      </c>
      <c r="C8" s="352"/>
      <c r="D8" s="352"/>
      <c r="E8" s="356" t="s">
        <v>366</v>
      </c>
      <c r="F8" s="357"/>
      <c r="G8" s="357"/>
      <c r="H8" s="357"/>
      <c r="I8" s="357"/>
      <c r="J8" s="357"/>
      <c r="K8" s="378"/>
      <c r="L8" s="355"/>
      <c r="M8" s="379" t="s">
        <v>326</v>
      </c>
      <c r="N8" s="379"/>
      <c r="O8" s="379"/>
      <c r="P8" s="379"/>
      <c r="Q8" s="387" t="str">
        <f>'DATA SHEET'!L10</f>
        <v>Understanding Culture, Society and Politics (IC)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296</v>
      </c>
      <c r="AC8" s="404"/>
      <c r="AD8" s="405"/>
      <c r="AE8" s="14" t="str">
        <f>'DATA SHEET'!L11</f>
        <v>Mr. Carlos Malait, LPT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331</v>
      </c>
      <c r="AM10" s="239" t="s">
        <v>332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>
        <f>IFERROR(INDEX('List of SHS SUBJECTS'!$E$3:$E$171,MATCH('SECOND QUARTER CLASS RECORD'!Q8,'List of SHS SUBJECTS'!$B$3:$B$171,0)),"")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IFERROR(INDEX('List of SHS SUBJECTS'!$F$3:$F$171,MATCH('SECOND QUARTER CLASS RECORD'!Q8,'List of SHS SUBJECTS'!$B$3:$B$171,0)),"")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IFERROR(INDEX('List of SHS SUBJECTS'!$G$3:$G$171,MATCH('SECOND QUARTER CLASS RECORD'!Q8,'List of SHS SUBJECTS'!$B$3:$B$171,0)),"")</f>
        <v>0.25</v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363">
        <v>1</v>
      </c>
      <c r="H12" s="364">
        <v>2</v>
      </c>
      <c r="I12" s="380">
        <v>3</v>
      </c>
      <c r="J12" s="380">
        <v>4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337</v>
      </c>
      <c r="R12" s="392" t="s">
        <v>45</v>
      </c>
      <c r="S12" s="393" t="s">
        <v>338</v>
      </c>
      <c r="T12" s="394">
        <v>1</v>
      </c>
      <c r="U12" s="380">
        <v>2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337</v>
      </c>
      <c r="AE12" s="392" t="s">
        <v>45</v>
      </c>
      <c r="AF12" s="393" t="s">
        <v>338</v>
      </c>
      <c r="AG12" s="412">
        <v>1</v>
      </c>
      <c r="AH12" s="391" t="s">
        <v>337</v>
      </c>
      <c r="AI12" s="392" t="s">
        <v>45</v>
      </c>
      <c r="AJ12" s="393" t="s">
        <v>338</v>
      </c>
      <c r="AK12" s="227"/>
      <c r="AL12" s="227"/>
      <c r="AM12" s="240"/>
      <c r="BE12" s="151" t="s">
        <v>342</v>
      </c>
      <c r="BJ12" s="151" t="s">
        <v>342</v>
      </c>
      <c r="BO12" s="151" t="s">
        <v>342</v>
      </c>
    </row>
    <row r="13" ht="30" customHeight="1" spans="1:71">
      <c r="A13" s="171"/>
      <c r="B13" s="365" t="s">
        <v>343</v>
      </c>
      <c r="C13" s="173" t="s">
        <v>310</v>
      </c>
      <c r="D13" s="174" t="s">
        <v>344</v>
      </c>
      <c r="E13" s="174" t="s">
        <v>345</v>
      </c>
      <c r="F13" s="366" t="s">
        <v>305</v>
      </c>
      <c r="G13" s="367">
        <v>100</v>
      </c>
      <c r="H13" s="368"/>
      <c r="I13" s="382"/>
      <c r="J13" s="382"/>
      <c r="K13" s="382"/>
      <c r="L13" s="382"/>
      <c r="M13" s="382"/>
      <c r="N13" s="382"/>
      <c r="O13" s="382">
        <v>0</v>
      </c>
      <c r="P13" s="383">
        <v>0</v>
      </c>
      <c r="Q13" s="395">
        <f>SUM(G13:P13)</f>
        <v>100</v>
      </c>
      <c r="R13" s="396">
        <f>Q13/$Q$13*100</f>
        <v>100</v>
      </c>
      <c r="S13" s="397">
        <f>R13*$G$11</f>
        <v>25</v>
      </c>
      <c r="T13" s="368">
        <v>10</v>
      </c>
      <c r="U13" s="382"/>
      <c r="V13" s="382"/>
      <c r="W13" s="382"/>
      <c r="X13" s="382"/>
      <c r="Y13" s="382"/>
      <c r="Z13" s="382"/>
      <c r="AA13" s="382"/>
      <c r="AB13" s="382"/>
      <c r="AC13" s="383"/>
      <c r="AD13" s="395">
        <f>SUM(T13:AC13)</f>
        <v>10</v>
      </c>
      <c r="AE13" s="396">
        <f>AD13/$AD$13*100</f>
        <v>100</v>
      </c>
      <c r="AF13" s="397">
        <f>AE13*$T$11</f>
        <v>50</v>
      </c>
      <c r="AG13" s="413">
        <v>100</v>
      </c>
      <c r="AH13" s="414">
        <f>AG13</f>
        <v>100</v>
      </c>
      <c r="AI13" s="396">
        <f>AH13/$AH$13*100</f>
        <v>100</v>
      </c>
      <c r="AJ13" s="397">
        <f>AI13*$AG$11</f>
        <v>25</v>
      </c>
      <c r="AK13" s="415">
        <f>S13+AF13+AJ13</f>
        <v>100</v>
      </c>
      <c r="AL13" s="416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241"/>
      <c r="AZ13" s="244" t="s">
        <v>346</v>
      </c>
      <c r="BA13" s="244" t="s">
        <v>347</v>
      </c>
      <c r="BB13" s="244" t="s">
        <v>348</v>
      </c>
      <c r="BC13" s="244" t="s">
        <v>349</v>
      </c>
      <c r="BD13" s="244" t="s">
        <v>350</v>
      </c>
      <c r="BE13" s="244" t="s">
        <v>346</v>
      </c>
      <c r="BF13" s="244" t="s">
        <v>347</v>
      </c>
      <c r="BG13" s="244" t="s">
        <v>348</v>
      </c>
      <c r="BH13" s="244" t="s">
        <v>349</v>
      </c>
      <c r="BI13" s="244" t="s">
        <v>350</v>
      </c>
      <c r="BJ13" s="244" t="s">
        <v>346</v>
      </c>
      <c r="BK13" s="244" t="s">
        <v>347</v>
      </c>
      <c r="BL13" s="244" t="s">
        <v>348</v>
      </c>
      <c r="BM13" s="244" t="s">
        <v>349</v>
      </c>
      <c r="BN13" s="244" t="s">
        <v>350</v>
      </c>
      <c r="BO13" s="244" t="s">
        <v>346</v>
      </c>
      <c r="BP13" s="244" t="s">
        <v>347</v>
      </c>
      <c r="BQ13" s="244" t="s">
        <v>348</v>
      </c>
      <c r="BR13" s="244" t="s">
        <v>349</v>
      </c>
      <c r="BS13" s="244" t="s">
        <v>350</v>
      </c>
    </row>
    <row r="14" ht="24.9" customHeight="1" spans="1:71">
      <c r="A14" s="179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372"/>
      <c r="H14" s="373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>
        <f t="shared" ref="R14:R17" si="1">Q14/$Q$13*100</f>
        <v>0</v>
      </c>
      <c r="S14" s="66">
        <f>AQ14</f>
        <v>0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>
        <f t="shared" ref="AE14:AE17" si="3">AD14/$AD$13*100</f>
        <v>0</v>
      </c>
      <c r="AF14" s="66">
        <f>AU14</f>
        <v>0</v>
      </c>
      <c r="AG14" s="228"/>
      <c r="AH14" s="229">
        <f t="shared" ref="AH14:AH17" si="4">AG14</f>
        <v>0</v>
      </c>
      <c r="AI14" s="56">
        <f t="shared" ref="AI14:AI17" si="5">AH14/$AH$13*100</f>
        <v>0</v>
      </c>
      <c r="AJ14" s="66">
        <f>AX14</f>
        <v>0</v>
      </c>
      <c r="AK14" s="417">
        <f t="shared" ref="AK14:AK17" si="6">S14+AF14+AJ14</f>
        <v>0</v>
      </c>
      <c r="AL14" s="234">
        <f t="shared" ref="AL14:AL17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0</v>
      </c>
      <c r="AM14" s="243">
        <f>IF(AL14&gt;89,"Outstanding",IF(AL14&gt;84,"Very Satisfactory",IF(AL14&gt;79,"Satisfactory",IF(AL14&gt;74,"Fairly Satisfactory",IF(AL14&gt;59,"Did Not Meet Expectations",0)))))</f>
        <v>0</v>
      </c>
      <c r="AP14" s="82">
        <f t="shared" ref="AP14:AP17" si="8">R14*$G$11</f>
        <v>0</v>
      </c>
      <c r="AQ14" s="82">
        <f t="shared" ref="AQ14:AQ45" si="9">IF(AP14&gt;$S$13,"Error",LOOKUP(AP14:AP104,AP14))</f>
        <v>0</v>
      </c>
      <c r="AT14" s="245">
        <f>AE14*$T$11</f>
        <v>0</v>
      </c>
      <c r="AU14" s="82">
        <f t="shared" ref="AU14:AU45" si="10">IF(AT14&gt;$AF$13,"Error",LOOKUP(AT14:AT104,AT14))</f>
        <v>0</v>
      </c>
      <c r="AW14" s="82">
        <f>AI14*$AG$11</f>
        <v>0</v>
      </c>
      <c r="AX14" s="82">
        <f t="shared" ref="AX14:AX45" si="11">IF(AW14&gt;$AJ$13,"Error",LOOKUP(AW14:AW104,AW14))</f>
        <v>0</v>
      </c>
      <c r="AZ14" s="151">
        <f>IF(AM14="Outstanding",1,0)</f>
        <v>0</v>
      </c>
      <c r="BA14" s="151">
        <f>IF(AM14="Very Satisfactory",1,0)</f>
        <v>0</v>
      </c>
      <c r="BB14" s="151">
        <f>IF(AM14="Satisfactory",1,0)</f>
        <v>0</v>
      </c>
      <c r="BC14" s="151">
        <f>IF(AM14="Fairly Satisfactory",1,0)</f>
        <v>0</v>
      </c>
      <c r="BD14" s="151">
        <f>IF(AM14="Did Not Meet Expectations",1,0)</f>
        <v>0</v>
      </c>
      <c r="BE14" s="151">
        <f t="shared" ref="BE14:BE45" si="12">IF(F14="M",LOOKUP(AZ14:AZ103,AZ14),0)</f>
        <v>0</v>
      </c>
      <c r="BF14" s="151">
        <f t="shared" ref="BF14:BF45" si="13">IF(F14="M",LOOKUP(BA14:BA103,BA14),0)</f>
        <v>0</v>
      </c>
      <c r="BG14" s="151">
        <f t="shared" ref="BG14:BG45" si="14">IF(F14="M",LOOKUP(BB14:BB103,BB14),0)</f>
        <v>0</v>
      </c>
      <c r="BH14" s="151">
        <f t="shared" ref="BH14:BH45" si="15">IF(F14="M",LOOKUP(BC14:BC103,BC14),0)</f>
        <v>0</v>
      </c>
      <c r="BI14" s="151">
        <f t="shared" ref="BI14:BI45" si="16">IF(F14="M",LOOKUP(BD14:BD103,BD14),0)</f>
        <v>0</v>
      </c>
      <c r="BJ14" s="151">
        <f t="shared" ref="BJ14:BJ45" si="17">IF(F14="F",LOOKUP(AZ14:AZ103,AZ14),0)</f>
        <v>0</v>
      </c>
      <c r="BK14" s="151">
        <f t="shared" ref="BK14:BK45" si="18">IF(F14="F",LOOKUP(BA14:BA103,BA14),0)</f>
        <v>0</v>
      </c>
      <c r="BL14" s="151">
        <f t="shared" ref="BL14:BL45" si="19">IF(F14="F",LOOKUP(BB14:BB103,BB14),0)</f>
        <v>0</v>
      </c>
      <c r="BM14" s="151">
        <f t="shared" ref="BM14:BM45" si="20">IF(F14="F",LOOKUP(BC14:BC103,BC14),0)</f>
        <v>0</v>
      </c>
      <c r="BN14" s="151">
        <f t="shared" ref="BN14:BN45" si="21">IF(F14="F",LOOKUP(BD14:BD103,BD14),0)</f>
        <v>0</v>
      </c>
      <c r="BO14" s="151">
        <f>BE14+BJ14</f>
        <v>0</v>
      </c>
      <c r="BP14" s="151">
        <f t="shared" ref="BP14:BS14" si="22">BF14+BK14</f>
        <v>0</v>
      </c>
      <c r="BQ14" s="151">
        <f t="shared" si="22"/>
        <v>0</v>
      </c>
      <c r="BR14" s="151">
        <f t="shared" si="22"/>
        <v>0</v>
      </c>
      <c r="BS14" s="151">
        <f t="shared" si="22"/>
        <v>0</v>
      </c>
    </row>
    <row r="15" ht="24.9" customHeight="1" spans="1:71">
      <c r="A15" s="179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372"/>
      <c r="H15" s="374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>
        <f t="shared" si="1"/>
        <v>0</v>
      </c>
      <c r="S15" s="140">
        <f t="shared" ref="S15:S17" si="24">AQ15</f>
        <v>0</v>
      </c>
      <c r="T15" s="210"/>
      <c r="U15" s="188"/>
      <c r="V15" s="188"/>
      <c r="W15" s="188"/>
      <c r="X15" s="188"/>
      <c r="Y15" s="188"/>
      <c r="Z15" s="188"/>
      <c r="AA15" s="188"/>
      <c r="AB15" s="188"/>
      <c r="AC15" s="194"/>
      <c r="AD15" s="209">
        <f t="shared" si="2"/>
        <v>0</v>
      </c>
      <c r="AE15" s="138">
        <f t="shared" si="3"/>
        <v>0</v>
      </c>
      <c r="AF15" s="140">
        <f t="shared" ref="AF15:AF17" si="25">AU15</f>
        <v>0</v>
      </c>
      <c r="AG15" s="228"/>
      <c r="AH15" s="236">
        <f t="shared" si="4"/>
        <v>0</v>
      </c>
      <c r="AI15" s="138">
        <f t="shared" si="5"/>
        <v>0</v>
      </c>
      <c r="AJ15" s="140">
        <f t="shared" ref="AJ15:AJ17" si="26">AX15</f>
        <v>0</v>
      </c>
      <c r="AK15" s="418">
        <f t="shared" si="6"/>
        <v>0</v>
      </c>
      <c r="AL15" s="419">
        <f t="shared" si="7"/>
        <v>0</v>
      </c>
      <c r="AM15" s="243">
        <f t="shared" ref="AM15:AM17" si="27">IF(AL15&gt;89,"Outstanding",IF(AL15&gt;84,"Very Satisfactory",IF(AL15&gt;79,"Satisfactory",IF(AL15&gt;74,"Fairly Satisfactory",IF(AL15&gt;59,"Did Not Meet Expectations",0)))))</f>
        <v>0</v>
      </c>
      <c r="AP15" s="82">
        <f t="shared" si="8"/>
        <v>0</v>
      </c>
      <c r="AQ15" s="82">
        <f t="shared" si="9"/>
        <v>0</v>
      </c>
      <c r="AT15" s="245">
        <f t="shared" ref="AT15:AT17" si="28">AE15*$T$11</f>
        <v>0</v>
      </c>
      <c r="AU15" s="82">
        <f t="shared" si="10"/>
        <v>0</v>
      </c>
      <c r="AW15" s="82">
        <f t="shared" ref="AW15:AW17" si="29">AI15*$AG$11</f>
        <v>0</v>
      </c>
      <c r="AX15" s="82">
        <f t="shared" si="11"/>
        <v>0</v>
      </c>
      <c r="AZ15" s="151">
        <f t="shared" ref="AZ15:AZ17" si="30">IF(AM15="Outstanding",1,0)</f>
        <v>0</v>
      </c>
      <c r="BA15" s="151">
        <f t="shared" ref="BA15:BA17" si="31">IF(AM15="Very Satisfactory",1,0)</f>
        <v>0</v>
      </c>
      <c r="BB15" s="151">
        <f t="shared" ref="BB15:BB17" si="32">IF(AM15="Satisfactory",1,0)</f>
        <v>0</v>
      </c>
      <c r="BC15" s="151">
        <f t="shared" ref="BC15:BC17" si="33">IF(AM15="Fairly Satisfactory",1,0)</f>
        <v>0</v>
      </c>
      <c r="BD15" s="151">
        <f t="shared" ref="BD15:BD17" si="34">IF(AM15="Did Not Meet Expectations",1,0)</f>
        <v>0</v>
      </c>
      <c r="BE15" s="151">
        <f t="shared" si="12"/>
        <v>0</v>
      </c>
      <c r="BF15" s="151">
        <f t="shared" si="13"/>
        <v>0</v>
      </c>
      <c r="BG15" s="151">
        <f t="shared" si="14"/>
        <v>0</v>
      </c>
      <c r="BH15" s="151">
        <f t="shared" si="15"/>
        <v>0</v>
      </c>
      <c r="BI15" s="151">
        <f t="shared" si="16"/>
        <v>0</v>
      </c>
      <c r="BJ15" s="151">
        <f t="shared" si="17"/>
        <v>0</v>
      </c>
      <c r="BK15" s="151">
        <f t="shared" si="18"/>
        <v>0</v>
      </c>
      <c r="BL15" s="151">
        <f t="shared" si="19"/>
        <v>0</v>
      </c>
      <c r="BM15" s="151">
        <f t="shared" si="20"/>
        <v>0</v>
      </c>
      <c r="BN15" s="151">
        <f t="shared" si="21"/>
        <v>0</v>
      </c>
      <c r="BO15" s="151">
        <f t="shared" ref="BO15:BO73" si="35">BE15+BJ15</f>
        <v>0</v>
      </c>
      <c r="BP15" s="151">
        <f t="shared" ref="BP15:BP73" si="36">BF15+BK15</f>
        <v>0</v>
      </c>
      <c r="BQ15" s="151">
        <f t="shared" ref="BQ15:BQ73" si="37">BG15+BL15</f>
        <v>0</v>
      </c>
      <c r="BR15" s="151">
        <f t="shared" ref="BR15:BR73" si="38">BH15+BM15</f>
        <v>0</v>
      </c>
      <c r="BS15" s="151">
        <f t="shared" ref="BS15:BS73" si="39">BI15+BN15</f>
        <v>0</v>
      </c>
    </row>
    <row r="16" ht="24.9" customHeight="1" spans="1:71">
      <c r="A16" s="179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372"/>
      <c r="H16" s="374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>
        <f t="shared" si="1"/>
        <v>0</v>
      </c>
      <c r="S16" s="140">
        <f t="shared" si="24"/>
        <v>0</v>
      </c>
      <c r="T16" s="210"/>
      <c r="U16" s="210"/>
      <c r="V16" s="210"/>
      <c r="W16" s="210"/>
      <c r="X16" s="210"/>
      <c r="Y16" s="210"/>
      <c r="Z16" s="210"/>
      <c r="AA16" s="188"/>
      <c r="AB16" s="188"/>
      <c r="AC16" s="194"/>
      <c r="AD16" s="209">
        <f t="shared" si="2"/>
        <v>0</v>
      </c>
      <c r="AE16" s="138">
        <f t="shared" si="3"/>
        <v>0</v>
      </c>
      <c r="AF16" s="140">
        <f t="shared" si="25"/>
        <v>0</v>
      </c>
      <c r="AG16" s="228"/>
      <c r="AH16" s="236">
        <f t="shared" si="4"/>
        <v>0</v>
      </c>
      <c r="AI16" s="138">
        <f t="shared" si="5"/>
        <v>0</v>
      </c>
      <c r="AJ16" s="140">
        <f t="shared" si="26"/>
        <v>0</v>
      </c>
      <c r="AK16" s="418">
        <f t="shared" si="6"/>
        <v>0</v>
      </c>
      <c r="AL16" s="419">
        <f t="shared" si="7"/>
        <v>0</v>
      </c>
      <c r="AM16" s="243">
        <f t="shared" si="27"/>
        <v>0</v>
      </c>
      <c r="AP16" s="82">
        <f t="shared" si="8"/>
        <v>0</v>
      </c>
      <c r="AQ16" s="82">
        <f t="shared" si="9"/>
        <v>0</v>
      </c>
      <c r="AT16" s="245">
        <f t="shared" si="28"/>
        <v>0</v>
      </c>
      <c r="AU16" s="82">
        <f t="shared" si="10"/>
        <v>0</v>
      </c>
      <c r="AW16" s="82">
        <f t="shared" si="29"/>
        <v>0</v>
      </c>
      <c r="AX16" s="82">
        <f t="shared" si="11"/>
        <v>0</v>
      </c>
      <c r="AZ16" s="151">
        <f t="shared" si="30"/>
        <v>0</v>
      </c>
      <c r="BA16" s="151">
        <f t="shared" si="31"/>
        <v>0</v>
      </c>
      <c r="BB16" s="151">
        <f t="shared" si="32"/>
        <v>0</v>
      </c>
      <c r="BC16" s="151">
        <f t="shared" si="33"/>
        <v>0</v>
      </c>
      <c r="BD16" s="151">
        <f t="shared" si="34"/>
        <v>0</v>
      </c>
      <c r="BE16" s="151">
        <f t="shared" si="12"/>
        <v>0</v>
      </c>
      <c r="BF16" s="151">
        <f t="shared" si="13"/>
        <v>0</v>
      </c>
      <c r="BG16" s="151">
        <f t="shared" si="14"/>
        <v>0</v>
      </c>
      <c r="BH16" s="151">
        <f t="shared" si="15"/>
        <v>0</v>
      </c>
      <c r="BI16" s="151">
        <f t="shared" si="16"/>
        <v>0</v>
      </c>
      <c r="BJ16" s="151">
        <f t="shared" si="17"/>
        <v>0</v>
      </c>
      <c r="BK16" s="151">
        <f t="shared" si="18"/>
        <v>0</v>
      </c>
      <c r="BL16" s="151">
        <f t="shared" si="19"/>
        <v>0</v>
      </c>
      <c r="BM16" s="151">
        <f t="shared" si="20"/>
        <v>0</v>
      </c>
      <c r="BN16" s="151">
        <f t="shared" si="21"/>
        <v>0</v>
      </c>
      <c r="BO16" s="151">
        <f t="shared" si="35"/>
        <v>0</v>
      </c>
      <c r="BP16" s="151">
        <f t="shared" si="36"/>
        <v>0</v>
      </c>
      <c r="BQ16" s="151">
        <f t="shared" si="37"/>
        <v>0</v>
      </c>
      <c r="BR16" s="151">
        <f t="shared" si="38"/>
        <v>0</v>
      </c>
      <c r="BS16" s="151">
        <f t="shared" si="39"/>
        <v>0</v>
      </c>
    </row>
    <row r="17" ht="24.9" customHeight="1" spans="1:71">
      <c r="A17" s="179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372"/>
      <c r="H17" s="374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>
        <f t="shared" si="1"/>
        <v>0</v>
      </c>
      <c r="S17" s="140">
        <f t="shared" si="24"/>
        <v>0</v>
      </c>
      <c r="T17" s="210"/>
      <c r="U17" s="188"/>
      <c r="V17" s="188"/>
      <c r="W17" s="188"/>
      <c r="X17" s="188"/>
      <c r="Y17" s="188"/>
      <c r="Z17" s="188"/>
      <c r="AA17" s="188"/>
      <c r="AB17" s="188"/>
      <c r="AC17" s="194"/>
      <c r="AD17" s="209">
        <f t="shared" si="2"/>
        <v>0</v>
      </c>
      <c r="AE17" s="138">
        <f t="shared" si="3"/>
        <v>0</v>
      </c>
      <c r="AF17" s="140">
        <f t="shared" si="25"/>
        <v>0</v>
      </c>
      <c r="AG17" s="228"/>
      <c r="AH17" s="236">
        <f t="shared" si="4"/>
        <v>0</v>
      </c>
      <c r="AI17" s="138">
        <f t="shared" si="5"/>
        <v>0</v>
      </c>
      <c r="AJ17" s="140">
        <f t="shared" si="26"/>
        <v>0</v>
      </c>
      <c r="AK17" s="418">
        <f t="shared" si="6"/>
        <v>0</v>
      </c>
      <c r="AL17" s="419">
        <f t="shared" si="7"/>
        <v>0</v>
      </c>
      <c r="AM17" s="243">
        <f t="shared" si="27"/>
        <v>0</v>
      </c>
      <c r="AP17" s="82">
        <f t="shared" si="8"/>
        <v>0</v>
      </c>
      <c r="AQ17" s="82">
        <f t="shared" si="9"/>
        <v>0</v>
      </c>
      <c r="AT17" s="245">
        <f t="shared" si="28"/>
        <v>0</v>
      </c>
      <c r="AU17" s="82">
        <f t="shared" si="10"/>
        <v>0</v>
      </c>
      <c r="AW17" s="82">
        <f t="shared" si="29"/>
        <v>0</v>
      </c>
      <c r="AX17" s="82">
        <f t="shared" si="11"/>
        <v>0</v>
      </c>
      <c r="AZ17" s="151">
        <f t="shared" si="30"/>
        <v>0</v>
      </c>
      <c r="BA17" s="151">
        <f t="shared" si="31"/>
        <v>0</v>
      </c>
      <c r="BB17" s="151">
        <f t="shared" si="32"/>
        <v>0</v>
      </c>
      <c r="BC17" s="151">
        <f t="shared" si="33"/>
        <v>0</v>
      </c>
      <c r="BD17" s="151">
        <f t="shared" si="34"/>
        <v>0</v>
      </c>
      <c r="BE17" s="151">
        <f t="shared" si="12"/>
        <v>0</v>
      </c>
      <c r="BF17" s="151">
        <f t="shared" si="13"/>
        <v>0</v>
      </c>
      <c r="BG17" s="151">
        <f t="shared" si="14"/>
        <v>0</v>
      </c>
      <c r="BH17" s="151">
        <f t="shared" si="15"/>
        <v>0</v>
      </c>
      <c r="BI17" s="151">
        <f t="shared" si="16"/>
        <v>0</v>
      </c>
      <c r="BJ17" s="151">
        <f t="shared" si="17"/>
        <v>0</v>
      </c>
      <c r="BK17" s="151">
        <f t="shared" si="18"/>
        <v>0</v>
      </c>
      <c r="BL17" s="151">
        <f t="shared" si="19"/>
        <v>0</v>
      </c>
      <c r="BM17" s="151">
        <f t="shared" si="20"/>
        <v>0</v>
      </c>
      <c r="BN17" s="151">
        <f t="shared" si="21"/>
        <v>0</v>
      </c>
      <c r="BO17" s="151">
        <f t="shared" si="35"/>
        <v>0</v>
      </c>
      <c r="BP17" s="151">
        <f t="shared" si="36"/>
        <v>0</v>
      </c>
      <c r="BQ17" s="151">
        <f t="shared" si="37"/>
        <v>0</v>
      </c>
      <c r="BR17" s="151">
        <f t="shared" si="38"/>
        <v>0</v>
      </c>
      <c r="BS17" s="151">
        <f t="shared" si="39"/>
        <v>0</v>
      </c>
    </row>
    <row r="18" ht="24.9" customHeight="1" spans="1:71">
      <c r="A18" s="179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372"/>
      <c r="H18" s="374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40">SUM(G18:P18)</f>
        <v>0</v>
      </c>
      <c r="R18" s="138">
        <f t="shared" ref="R18:R73" si="41">Q18/$Q$13*100</f>
        <v>0</v>
      </c>
      <c r="S18" s="140">
        <f t="shared" ref="S18:S73" si="42">AQ18</f>
        <v>0</v>
      </c>
      <c r="T18" s="210"/>
      <c r="U18" s="210"/>
      <c r="V18" s="210"/>
      <c r="W18" s="210"/>
      <c r="X18" s="210"/>
      <c r="Y18" s="210"/>
      <c r="Z18" s="210"/>
      <c r="AA18" s="210"/>
      <c r="AB18" s="188"/>
      <c r="AC18" s="194"/>
      <c r="AD18" s="209">
        <f t="shared" ref="AD18:AD73" si="43">SUM(T18:AC18)</f>
        <v>0</v>
      </c>
      <c r="AE18" s="138">
        <f t="shared" ref="AE18:AE73" si="44">AD18/$AD$13*100</f>
        <v>0</v>
      </c>
      <c r="AF18" s="140">
        <f t="shared" ref="AF18:AF73" si="45">AU18</f>
        <v>0</v>
      </c>
      <c r="AG18" s="228"/>
      <c r="AH18" s="236">
        <f t="shared" ref="AH18:AH73" si="46">AG18</f>
        <v>0</v>
      </c>
      <c r="AI18" s="138">
        <f t="shared" ref="AI18:AI73" si="47">AH18/$AH$13*100</f>
        <v>0</v>
      </c>
      <c r="AJ18" s="140">
        <f t="shared" ref="AJ18:AJ73" si="48">AX18</f>
        <v>0</v>
      </c>
      <c r="AK18" s="418">
        <f t="shared" ref="AK18:AK73" si="49">S18+AF18+AJ18</f>
        <v>0</v>
      </c>
      <c r="AL18" s="419">
        <f t="shared" ref="AL18:AL73" si="50">IF(AK18&gt;99.99,100,IF(AK18&gt;98.39,99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0</v>
      </c>
      <c r="AM18" s="243">
        <f t="shared" ref="AM18:AM73" si="51">IF(AL18&gt;89,"Outstanding",IF(AL18&gt;84,"Very Satisfactory",IF(AL18&gt;79,"Satisfactory",IF(AL18&gt;74,"Fairly Satisfactory",IF(AL18&gt;59,"Did Not Meet Expectations",0)))))</f>
        <v>0</v>
      </c>
      <c r="AP18" s="82">
        <f t="shared" ref="AP18:AP73" si="52">R18*$G$11</f>
        <v>0</v>
      </c>
      <c r="AQ18" s="82">
        <f t="shared" si="9"/>
        <v>0</v>
      </c>
      <c r="AT18" s="245">
        <f t="shared" ref="AT18:AT73" si="53">AE18*$T$11</f>
        <v>0</v>
      </c>
      <c r="AU18" s="82">
        <f t="shared" si="10"/>
        <v>0</v>
      </c>
      <c r="AW18" s="82">
        <f t="shared" ref="AW18:AW73" si="54">AI18*$AG$11</f>
        <v>0</v>
      </c>
      <c r="AX18" s="82">
        <f t="shared" si="11"/>
        <v>0</v>
      </c>
      <c r="AZ18" s="151">
        <f t="shared" ref="AZ18:AZ73" si="55">IF(AM18="Outstanding",1,0)</f>
        <v>0</v>
      </c>
      <c r="BA18" s="151">
        <f t="shared" ref="BA18:BA73" si="56">IF(AM18="Very Satisfactory",1,0)</f>
        <v>0</v>
      </c>
      <c r="BB18" s="151">
        <f t="shared" ref="BB18:BB73" si="57">IF(AM18="Satisfactory",1,0)</f>
        <v>0</v>
      </c>
      <c r="BC18" s="151">
        <f t="shared" ref="BC18:BC73" si="58">IF(AM18="Fairly Satisfactory",1,0)</f>
        <v>0</v>
      </c>
      <c r="BD18" s="151">
        <f t="shared" ref="BD18:BD73" si="59">IF(AM18="Did Not Meet Expectations",1,0)</f>
        <v>0</v>
      </c>
      <c r="BE18" s="151">
        <f t="shared" si="12"/>
        <v>0</v>
      </c>
      <c r="BF18" s="151">
        <f t="shared" si="13"/>
        <v>0</v>
      </c>
      <c r="BG18" s="151">
        <f t="shared" si="14"/>
        <v>0</v>
      </c>
      <c r="BH18" s="151">
        <f t="shared" si="15"/>
        <v>0</v>
      </c>
      <c r="BI18" s="151">
        <f t="shared" si="16"/>
        <v>0</v>
      </c>
      <c r="BJ18" s="151">
        <f t="shared" si="17"/>
        <v>0</v>
      </c>
      <c r="BK18" s="151">
        <f t="shared" si="18"/>
        <v>0</v>
      </c>
      <c r="BL18" s="151">
        <f t="shared" si="19"/>
        <v>0</v>
      </c>
      <c r="BM18" s="151">
        <f t="shared" si="20"/>
        <v>0</v>
      </c>
      <c r="BN18" s="151">
        <f t="shared" si="21"/>
        <v>0</v>
      </c>
      <c r="BO18" s="151">
        <f t="shared" si="35"/>
        <v>0</v>
      </c>
      <c r="BP18" s="151">
        <f t="shared" si="36"/>
        <v>0</v>
      </c>
      <c r="BQ18" s="151">
        <f t="shared" si="37"/>
        <v>0</v>
      </c>
      <c r="BR18" s="151">
        <f t="shared" si="38"/>
        <v>0</v>
      </c>
      <c r="BS18" s="151">
        <f t="shared" si="39"/>
        <v>0</v>
      </c>
    </row>
    <row r="19" ht="24.9" customHeight="1" spans="1:71">
      <c r="A19" s="179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372"/>
      <c r="H19" s="374"/>
      <c r="I19" s="188"/>
      <c r="J19" s="188"/>
      <c r="K19" s="188"/>
      <c r="L19" s="188"/>
      <c r="M19" s="188"/>
      <c r="N19" s="188"/>
      <c r="O19" s="195"/>
      <c r="P19" s="196"/>
      <c r="Q19" s="211">
        <f t="shared" si="40"/>
        <v>0</v>
      </c>
      <c r="R19" s="138">
        <f t="shared" si="41"/>
        <v>0</v>
      </c>
      <c r="S19" s="140">
        <f t="shared" si="42"/>
        <v>0</v>
      </c>
      <c r="T19" s="210"/>
      <c r="U19" s="188"/>
      <c r="V19" s="188"/>
      <c r="W19" s="188"/>
      <c r="X19" s="188"/>
      <c r="Y19" s="188"/>
      <c r="Z19" s="188"/>
      <c r="AA19" s="188"/>
      <c r="AB19" s="188"/>
      <c r="AC19" s="194"/>
      <c r="AD19" s="209">
        <f t="shared" si="43"/>
        <v>0</v>
      </c>
      <c r="AE19" s="138">
        <f t="shared" si="44"/>
        <v>0</v>
      </c>
      <c r="AF19" s="140">
        <f t="shared" si="45"/>
        <v>0</v>
      </c>
      <c r="AG19" s="228"/>
      <c r="AH19" s="236">
        <f t="shared" si="46"/>
        <v>0</v>
      </c>
      <c r="AI19" s="138">
        <f t="shared" si="47"/>
        <v>0</v>
      </c>
      <c r="AJ19" s="140">
        <f t="shared" si="48"/>
        <v>0</v>
      </c>
      <c r="AK19" s="418">
        <f t="shared" si="49"/>
        <v>0</v>
      </c>
      <c r="AL19" s="419">
        <f t="shared" si="50"/>
        <v>0</v>
      </c>
      <c r="AM19" s="243">
        <f t="shared" si="51"/>
        <v>0</v>
      </c>
      <c r="AP19" s="82">
        <f t="shared" si="52"/>
        <v>0</v>
      </c>
      <c r="AQ19" s="82">
        <f t="shared" si="9"/>
        <v>0</v>
      </c>
      <c r="AT19" s="245">
        <f t="shared" si="53"/>
        <v>0</v>
      </c>
      <c r="AU19" s="82">
        <f t="shared" si="10"/>
        <v>0</v>
      </c>
      <c r="AW19" s="82">
        <f t="shared" si="54"/>
        <v>0</v>
      </c>
      <c r="AX19" s="82">
        <f t="shared" si="11"/>
        <v>0</v>
      </c>
      <c r="AZ19" s="151">
        <f t="shared" si="55"/>
        <v>0</v>
      </c>
      <c r="BA19" s="151">
        <f t="shared" si="56"/>
        <v>0</v>
      </c>
      <c r="BB19" s="151">
        <f t="shared" si="57"/>
        <v>0</v>
      </c>
      <c r="BC19" s="151">
        <f t="shared" si="58"/>
        <v>0</v>
      </c>
      <c r="BD19" s="151">
        <f t="shared" si="59"/>
        <v>0</v>
      </c>
      <c r="BE19" s="151">
        <f t="shared" si="12"/>
        <v>0</v>
      </c>
      <c r="BF19" s="151">
        <f t="shared" si="13"/>
        <v>0</v>
      </c>
      <c r="BG19" s="151">
        <f t="shared" si="14"/>
        <v>0</v>
      </c>
      <c r="BH19" s="151">
        <f t="shared" si="15"/>
        <v>0</v>
      </c>
      <c r="BI19" s="151">
        <f t="shared" si="16"/>
        <v>0</v>
      </c>
      <c r="BJ19" s="151">
        <f t="shared" si="17"/>
        <v>0</v>
      </c>
      <c r="BK19" s="151">
        <f t="shared" si="18"/>
        <v>0</v>
      </c>
      <c r="BL19" s="151">
        <f t="shared" si="19"/>
        <v>0</v>
      </c>
      <c r="BM19" s="151">
        <f t="shared" si="20"/>
        <v>0</v>
      </c>
      <c r="BN19" s="151">
        <f t="shared" si="21"/>
        <v>0</v>
      </c>
      <c r="BO19" s="151">
        <f t="shared" si="35"/>
        <v>0</v>
      </c>
      <c r="BP19" s="151">
        <f t="shared" si="36"/>
        <v>0</v>
      </c>
      <c r="BQ19" s="151">
        <f t="shared" si="37"/>
        <v>0</v>
      </c>
      <c r="BR19" s="151">
        <f t="shared" si="38"/>
        <v>0</v>
      </c>
      <c r="BS19" s="151">
        <f t="shared" si="39"/>
        <v>0</v>
      </c>
    </row>
    <row r="20" ht="24.9" customHeight="1" spans="1:71">
      <c r="A20" s="179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372"/>
      <c r="H20" s="374"/>
      <c r="I20" s="188"/>
      <c r="J20" s="188"/>
      <c r="K20" s="188"/>
      <c r="L20" s="188"/>
      <c r="M20" s="188"/>
      <c r="N20" s="188"/>
      <c r="O20" s="195"/>
      <c r="P20" s="196"/>
      <c r="Q20" s="211">
        <f t="shared" si="40"/>
        <v>0</v>
      </c>
      <c r="R20" s="138">
        <f t="shared" si="41"/>
        <v>0</v>
      </c>
      <c r="S20" s="140">
        <f t="shared" si="42"/>
        <v>0</v>
      </c>
      <c r="T20" s="210"/>
      <c r="U20" s="188"/>
      <c r="V20" s="188"/>
      <c r="W20" s="188"/>
      <c r="X20" s="188"/>
      <c r="Y20" s="188"/>
      <c r="Z20" s="188"/>
      <c r="AA20" s="188"/>
      <c r="AB20" s="188"/>
      <c r="AC20" s="194"/>
      <c r="AD20" s="209">
        <f t="shared" si="43"/>
        <v>0</v>
      </c>
      <c r="AE20" s="138">
        <f t="shared" si="44"/>
        <v>0</v>
      </c>
      <c r="AF20" s="140">
        <f t="shared" si="45"/>
        <v>0</v>
      </c>
      <c r="AG20" s="228"/>
      <c r="AH20" s="236">
        <f t="shared" si="46"/>
        <v>0</v>
      </c>
      <c r="AI20" s="138">
        <f t="shared" si="47"/>
        <v>0</v>
      </c>
      <c r="AJ20" s="140">
        <f t="shared" si="48"/>
        <v>0</v>
      </c>
      <c r="AK20" s="418">
        <f t="shared" si="49"/>
        <v>0</v>
      </c>
      <c r="AL20" s="419">
        <f t="shared" si="50"/>
        <v>0</v>
      </c>
      <c r="AM20" s="243">
        <f t="shared" si="51"/>
        <v>0</v>
      </c>
      <c r="AP20" s="82">
        <f t="shared" si="52"/>
        <v>0</v>
      </c>
      <c r="AQ20" s="82">
        <f t="shared" si="9"/>
        <v>0</v>
      </c>
      <c r="AT20" s="245">
        <f t="shared" si="53"/>
        <v>0</v>
      </c>
      <c r="AU20" s="82">
        <f t="shared" si="10"/>
        <v>0</v>
      </c>
      <c r="AW20" s="82">
        <f t="shared" si="54"/>
        <v>0</v>
      </c>
      <c r="AX20" s="82">
        <f t="shared" si="11"/>
        <v>0</v>
      </c>
      <c r="AZ20" s="151">
        <f t="shared" si="55"/>
        <v>0</v>
      </c>
      <c r="BA20" s="151">
        <f t="shared" si="56"/>
        <v>0</v>
      </c>
      <c r="BB20" s="151">
        <f t="shared" si="57"/>
        <v>0</v>
      </c>
      <c r="BC20" s="151">
        <f t="shared" si="58"/>
        <v>0</v>
      </c>
      <c r="BD20" s="151">
        <f t="shared" si="59"/>
        <v>0</v>
      </c>
      <c r="BE20" s="151">
        <f t="shared" si="12"/>
        <v>0</v>
      </c>
      <c r="BF20" s="151">
        <f t="shared" si="13"/>
        <v>0</v>
      </c>
      <c r="BG20" s="151">
        <f t="shared" si="14"/>
        <v>0</v>
      </c>
      <c r="BH20" s="151">
        <f t="shared" si="15"/>
        <v>0</v>
      </c>
      <c r="BI20" s="151">
        <f t="shared" si="16"/>
        <v>0</v>
      </c>
      <c r="BJ20" s="151">
        <f t="shared" si="17"/>
        <v>0</v>
      </c>
      <c r="BK20" s="151">
        <f t="shared" si="18"/>
        <v>0</v>
      </c>
      <c r="BL20" s="151">
        <f t="shared" si="19"/>
        <v>0</v>
      </c>
      <c r="BM20" s="151">
        <f t="shared" si="20"/>
        <v>0</v>
      </c>
      <c r="BN20" s="151">
        <f t="shared" si="21"/>
        <v>0</v>
      </c>
      <c r="BO20" s="151">
        <f t="shared" si="35"/>
        <v>0</v>
      </c>
      <c r="BP20" s="151">
        <f t="shared" si="36"/>
        <v>0</v>
      </c>
      <c r="BQ20" s="151">
        <f t="shared" si="37"/>
        <v>0</v>
      </c>
      <c r="BR20" s="151">
        <f t="shared" si="38"/>
        <v>0</v>
      </c>
      <c r="BS20" s="151">
        <f t="shared" si="39"/>
        <v>0</v>
      </c>
    </row>
    <row r="21" ht="24.9" customHeight="1" spans="1:71">
      <c r="A21" s="179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372"/>
      <c r="H21" s="374"/>
      <c r="I21" s="188"/>
      <c r="J21" s="188"/>
      <c r="K21" s="188"/>
      <c r="L21" s="188"/>
      <c r="M21" s="188"/>
      <c r="N21" s="188"/>
      <c r="O21" s="195"/>
      <c r="P21" s="196"/>
      <c r="Q21" s="211">
        <f t="shared" si="40"/>
        <v>0</v>
      </c>
      <c r="R21" s="138">
        <f t="shared" si="41"/>
        <v>0</v>
      </c>
      <c r="S21" s="140">
        <f t="shared" si="42"/>
        <v>0</v>
      </c>
      <c r="T21" s="210"/>
      <c r="U21" s="188"/>
      <c r="V21" s="188"/>
      <c r="W21" s="188"/>
      <c r="X21" s="188"/>
      <c r="Y21" s="188"/>
      <c r="Z21" s="188"/>
      <c r="AA21" s="188"/>
      <c r="AB21" s="188"/>
      <c r="AC21" s="194"/>
      <c r="AD21" s="209">
        <f t="shared" si="43"/>
        <v>0</v>
      </c>
      <c r="AE21" s="138">
        <f t="shared" si="44"/>
        <v>0</v>
      </c>
      <c r="AF21" s="140">
        <f t="shared" si="45"/>
        <v>0</v>
      </c>
      <c r="AG21" s="228"/>
      <c r="AH21" s="236">
        <f t="shared" si="46"/>
        <v>0</v>
      </c>
      <c r="AI21" s="138">
        <f t="shared" si="47"/>
        <v>0</v>
      </c>
      <c r="AJ21" s="140">
        <f t="shared" si="48"/>
        <v>0</v>
      </c>
      <c r="AK21" s="418">
        <f t="shared" si="49"/>
        <v>0</v>
      </c>
      <c r="AL21" s="419">
        <f t="shared" si="50"/>
        <v>0</v>
      </c>
      <c r="AM21" s="243">
        <f t="shared" si="51"/>
        <v>0</v>
      </c>
      <c r="AP21" s="82">
        <f t="shared" si="52"/>
        <v>0</v>
      </c>
      <c r="AQ21" s="82">
        <f t="shared" si="9"/>
        <v>0</v>
      </c>
      <c r="AT21" s="245">
        <f t="shared" si="53"/>
        <v>0</v>
      </c>
      <c r="AU21" s="82">
        <f t="shared" si="10"/>
        <v>0</v>
      </c>
      <c r="AW21" s="82">
        <f t="shared" si="54"/>
        <v>0</v>
      </c>
      <c r="AX21" s="82">
        <f t="shared" si="11"/>
        <v>0</v>
      </c>
      <c r="AZ21" s="151">
        <f t="shared" si="55"/>
        <v>0</v>
      </c>
      <c r="BA21" s="151">
        <f t="shared" si="56"/>
        <v>0</v>
      </c>
      <c r="BB21" s="151">
        <f t="shared" si="57"/>
        <v>0</v>
      </c>
      <c r="BC21" s="151">
        <f t="shared" si="58"/>
        <v>0</v>
      </c>
      <c r="BD21" s="151">
        <f t="shared" si="59"/>
        <v>0</v>
      </c>
      <c r="BE21" s="151">
        <f t="shared" si="12"/>
        <v>0</v>
      </c>
      <c r="BF21" s="151">
        <f t="shared" si="13"/>
        <v>0</v>
      </c>
      <c r="BG21" s="151">
        <f t="shared" si="14"/>
        <v>0</v>
      </c>
      <c r="BH21" s="151">
        <f t="shared" si="15"/>
        <v>0</v>
      </c>
      <c r="BI21" s="151">
        <f t="shared" si="16"/>
        <v>0</v>
      </c>
      <c r="BJ21" s="151">
        <f t="shared" si="17"/>
        <v>0</v>
      </c>
      <c r="BK21" s="151">
        <f t="shared" si="18"/>
        <v>0</v>
      </c>
      <c r="BL21" s="151">
        <f t="shared" si="19"/>
        <v>0</v>
      </c>
      <c r="BM21" s="151">
        <f t="shared" si="20"/>
        <v>0</v>
      </c>
      <c r="BN21" s="151">
        <f t="shared" si="21"/>
        <v>0</v>
      </c>
      <c r="BO21" s="151">
        <f t="shared" si="35"/>
        <v>0</v>
      </c>
      <c r="BP21" s="151">
        <f t="shared" si="36"/>
        <v>0</v>
      </c>
      <c r="BQ21" s="151">
        <f t="shared" si="37"/>
        <v>0</v>
      </c>
      <c r="BR21" s="151">
        <f t="shared" si="38"/>
        <v>0</v>
      </c>
      <c r="BS21" s="151">
        <f t="shared" si="39"/>
        <v>0</v>
      </c>
    </row>
    <row r="22" ht="24.9" customHeight="1" spans="1:71">
      <c r="A22" s="179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372"/>
      <c r="H22" s="374"/>
      <c r="I22" s="188"/>
      <c r="J22" s="188"/>
      <c r="K22" s="188"/>
      <c r="L22" s="188"/>
      <c r="M22" s="188"/>
      <c r="N22" s="188"/>
      <c r="O22" s="195"/>
      <c r="P22" s="196"/>
      <c r="Q22" s="211">
        <f t="shared" si="40"/>
        <v>0</v>
      </c>
      <c r="R22" s="138">
        <f t="shared" si="41"/>
        <v>0</v>
      </c>
      <c r="S22" s="140">
        <f t="shared" si="42"/>
        <v>0</v>
      </c>
      <c r="T22" s="210"/>
      <c r="U22" s="188"/>
      <c r="V22" s="188"/>
      <c r="W22" s="188"/>
      <c r="X22" s="188"/>
      <c r="Y22" s="188"/>
      <c r="Z22" s="188"/>
      <c r="AA22" s="188"/>
      <c r="AB22" s="188"/>
      <c r="AC22" s="194"/>
      <c r="AD22" s="209">
        <f t="shared" si="43"/>
        <v>0</v>
      </c>
      <c r="AE22" s="138">
        <f t="shared" si="44"/>
        <v>0</v>
      </c>
      <c r="AF22" s="140">
        <f t="shared" si="45"/>
        <v>0</v>
      </c>
      <c r="AG22" s="228"/>
      <c r="AH22" s="236">
        <f t="shared" si="46"/>
        <v>0</v>
      </c>
      <c r="AI22" s="138">
        <f t="shared" si="47"/>
        <v>0</v>
      </c>
      <c r="AJ22" s="140">
        <f t="shared" si="48"/>
        <v>0</v>
      </c>
      <c r="AK22" s="418">
        <f t="shared" si="49"/>
        <v>0</v>
      </c>
      <c r="AL22" s="419">
        <f t="shared" si="50"/>
        <v>0</v>
      </c>
      <c r="AM22" s="243">
        <f t="shared" si="51"/>
        <v>0</v>
      </c>
      <c r="AP22" s="82">
        <f t="shared" si="52"/>
        <v>0</v>
      </c>
      <c r="AQ22" s="82">
        <f t="shared" si="9"/>
        <v>0</v>
      </c>
      <c r="AT22" s="245">
        <f t="shared" si="53"/>
        <v>0</v>
      </c>
      <c r="AU22" s="82">
        <f t="shared" si="10"/>
        <v>0</v>
      </c>
      <c r="AW22" s="82">
        <f t="shared" si="54"/>
        <v>0</v>
      </c>
      <c r="AX22" s="82">
        <f t="shared" si="11"/>
        <v>0</v>
      </c>
      <c r="AZ22" s="151">
        <f t="shared" si="55"/>
        <v>0</v>
      </c>
      <c r="BA22" s="151">
        <f t="shared" si="56"/>
        <v>0</v>
      </c>
      <c r="BB22" s="151">
        <f t="shared" si="57"/>
        <v>0</v>
      </c>
      <c r="BC22" s="151">
        <f t="shared" si="58"/>
        <v>0</v>
      </c>
      <c r="BD22" s="151">
        <f t="shared" si="59"/>
        <v>0</v>
      </c>
      <c r="BE22" s="151">
        <f t="shared" si="12"/>
        <v>0</v>
      </c>
      <c r="BF22" s="151">
        <f t="shared" si="13"/>
        <v>0</v>
      </c>
      <c r="BG22" s="151">
        <f t="shared" si="14"/>
        <v>0</v>
      </c>
      <c r="BH22" s="151">
        <f t="shared" si="15"/>
        <v>0</v>
      </c>
      <c r="BI22" s="151">
        <f t="shared" si="16"/>
        <v>0</v>
      </c>
      <c r="BJ22" s="151">
        <f t="shared" si="17"/>
        <v>0</v>
      </c>
      <c r="BK22" s="151">
        <f t="shared" si="18"/>
        <v>0</v>
      </c>
      <c r="BL22" s="151">
        <f t="shared" si="19"/>
        <v>0</v>
      </c>
      <c r="BM22" s="151">
        <f t="shared" si="20"/>
        <v>0</v>
      </c>
      <c r="BN22" s="151">
        <f t="shared" si="21"/>
        <v>0</v>
      </c>
      <c r="BO22" s="151">
        <f t="shared" si="35"/>
        <v>0</v>
      </c>
      <c r="BP22" s="151">
        <f t="shared" si="36"/>
        <v>0</v>
      </c>
      <c r="BQ22" s="151">
        <f t="shared" si="37"/>
        <v>0</v>
      </c>
      <c r="BR22" s="151">
        <f t="shared" si="38"/>
        <v>0</v>
      </c>
      <c r="BS22" s="151">
        <f t="shared" si="39"/>
        <v>0</v>
      </c>
    </row>
    <row r="23" ht="24.9" customHeight="1" spans="1:71">
      <c r="A23" s="179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372"/>
      <c r="H23" s="374"/>
      <c r="I23" s="188"/>
      <c r="J23" s="188"/>
      <c r="K23" s="188"/>
      <c r="L23" s="188"/>
      <c r="M23" s="188"/>
      <c r="N23" s="188"/>
      <c r="O23" s="195"/>
      <c r="P23" s="196"/>
      <c r="Q23" s="211">
        <f t="shared" si="40"/>
        <v>0</v>
      </c>
      <c r="R23" s="138">
        <f t="shared" si="41"/>
        <v>0</v>
      </c>
      <c r="S23" s="140">
        <f t="shared" si="42"/>
        <v>0</v>
      </c>
      <c r="T23" s="210"/>
      <c r="U23" s="188"/>
      <c r="V23" s="188"/>
      <c r="W23" s="188"/>
      <c r="X23" s="188"/>
      <c r="Y23" s="188"/>
      <c r="Z23" s="188"/>
      <c r="AA23" s="188"/>
      <c r="AB23" s="188"/>
      <c r="AC23" s="194"/>
      <c r="AD23" s="209">
        <f t="shared" si="43"/>
        <v>0</v>
      </c>
      <c r="AE23" s="138">
        <f t="shared" si="44"/>
        <v>0</v>
      </c>
      <c r="AF23" s="140">
        <f t="shared" si="45"/>
        <v>0</v>
      </c>
      <c r="AG23" s="228"/>
      <c r="AH23" s="236">
        <f t="shared" si="46"/>
        <v>0</v>
      </c>
      <c r="AI23" s="138">
        <f t="shared" si="47"/>
        <v>0</v>
      </c>
      <c r="AJ23" s="140">
        <f t="shared" si="48"/>
        <v>0</v>
      </c>
      <c r="AK23" s="418">
        <f t="shared" si="49"/>
        <v>0</v>
      </c>
      <c r="AL23" s="419">
        <f t="shared" si="50"/>
        <v>0</v>
      </c>
      <c r="AM23" s="243">
        <f t="shared" si="51"/>
        <v>0</v>
      </c>
      <c r="AP23" s="82">
        <f t="shared" si="52"/>
        <v>0</v>
      </c>
      <c r="AQ23" s="82">
        <f t="shared" si="9"/>
        <v>0</v>
      </c>
      <c r="AT23" s="245">
        <f t="shared" si="53"/>
        <v>0</v>
      </c>
      <c r="AU23" s="82">
        <f t="shared" si="10"/>
        <v>0</v>
      </c>
      <c r="AW23" s="82">
        <f t="shared" si="54"/>
        <v>0</v>
      </c>
      <c r="AX23" s="82">
        <f t="shared" si="11"/>
        <v>0</v>
      </c>
      <c r="AZ23" s="151">
        <f t="shared" si="55"/>
        <v>0</v>
      </c>
      <c r="BA23" s="151">
        <f t="shared" si="56"/>
        <v>0</v>
      </c>
      <c r="BB23" s="151">
        <f t="shared" si="57"/>
        <v>0</v>
      </c>
      <c r="BC23" s="151">
        <f t="shared" si="58"/>
        <v>0</v>
      </c>
      <c r="BD23" s="151">
        <f t="shared" si="59"/>
        <v>0</v>
      </c>
      <c r="BE23" s="151">
        <f t="shared" si="12"/>
        <v>0</v>
      </c>
      <c r="BF23" s="151">
        <f t="shared" si="13"/>
        <v>0</v>
      </c>
      <c r="BG23" s="151">
        <f t="shared" si="14"/>
        <v>0</v>
      </c>
      <c r="BH23" s="151">
        <f t="shared" si="15"/>
        <v>0</v>
      </c>
      <c r="BI23" s="151">
        <f t="shared" si="16"/>
        <v>0</v>
      </c>
      <c r="BJ23" s="151">
        <f t="shared" si="17"/>
        <v>0</v>
      </c>
      <c r="BK23" s="151">
        <f t="shared" si="18"/>
        <v>0</v>
      </c>
      <c r="BL23" s="151">
        <f t="shared" si="19"/>
        <v>0</v>
      </c>
      <c r="BM23" s="151">
        <f t="shared" si="20"/>
        <v>0</v>
      </c>
      <c r="BN23" s="151">
        <f t="shared" si="21"/>
        <v>0</v>
      </c>
      <c r="BO23" s="151">
        <f t="shared" si="35"/>
        <v>0</v>
      </c>
      <c r="BP23" s="151">
        <f t="shared" si="36"/>
        <v>0</v>
      </c>
      <c r="BQ23" s="151">
        <f t="shared" si="37"/>
        <v>0</v>
      </c>
      <c r="BR23" s="151">
        <f t="shared" si="38"/>
        <v>0</v>
      </c>
      <c r="BS23" s="151">
        <f t="shared" si="39"/>
        <v>0</v>
      </c>
    </row>
    <row r="24" ht="24.9" customHeight="1" spans="1:71">
      <c r="A24" s="179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372"/>
      <c r="H24" s="374"/>
      <c r="I24" s="188"/>
      <c r="J24" s="188"/>
      <c r="K24" s="188"/>
      <c r="L24" s="188"/>
      <c r="M24" s="188"/>
      <c r="N24" s="188"/>
      <c r="O24" s="195"/>
      <c r="P24" s="196"/>
      <c r="Q24" s="211">
        <f t="shared" si="40"/>
        <v>0</v>
      </c>
      <c r="R24" s="138">
        <f t="shared" si="41"/>
        <v>0</v>
      </c>
      <c r="S24" s="140">
        <f t="shared" si="42"/>
        <v>0</v>
      </c>
      <c r="T24" s="210"/>
      <c r="U24" s="188"/>
      <c r="V24" s="188"/>
      <c r="W24" s="188"/>
      <c r="X24" s="188"/>
      <c r="Y24" s="188"/>
      <c r="Z24" s="188"/>
      <c r="AA24" s="188"/>
      <c r="AB24" s="188"/>
      <c r="AC24" s="194"/>
      <c r="AD24" s="209">
        <f t="shared" si="43"/>
        <v>0</v>
      </c>
      <c r="AE24" s="138">
        <f t="shared" si="44"/>
        <v>0</v>
      </c>
      <c r="AF24" s="140">
        <f t="shared" si="45"/>
        <v>0</v>
      </c>
      <c r="AG24" s="228"/>
      <c r="AH24" s="236">
        <f t="shared" si="46"/>
        <v>0</v>
      </c>
      <c r="AI24" s="138">
        <f t="shared" si="47"/>
        <v>0</v>
      </c>
      <c r="AJ24" s="140">
        <f t="shared" si="48"/>
        <v>0</v>
      </c>
      <c r="AK24" s="418">
        <f t="shared" si="49"/>
        <v>0</v>
      </c>
      <c r="AL24" s="419">
        <f t="shared" si="50"/>
        <v>0</v>
      </c>
      <c r="AM24" s="243">
        <f t="shared" si="51"/>
        <v>0</v>
      </c>
      <c r="AP24" s="82">
        <f t="shared" si="52"/>
        <v>0</v>
      </c>
      <c r="AQ24" s="82">
        <f t="shared" si="9"/>
        <v>0</v>
      </c>
      <c r="AT24" s="245">
        <f t="shared" si="53"/>
        <v>0</v>
      </c>
      <c r="AU24" s="82">
        <f t="shared" si="10"/>
        <v>0</v>
      </c>
      <c r="AW24" s="82">
        <f t="shared" si="54"/>
        <v>0</v>
      </c>
      <c r="AX24" s="82">
        <f t="shared" si="11"/>
        <v>0</v>
      </c>
      <c r="AZ24" s="151">
        <f t="shared" si="55"/>
        <v>0</v>
      </c>
      <c r="BA24" s="151">
        <f t="shared" si="56"/>
        <v>0</v>
      </c>
      <c r="BB24" s="151">
        <f t="shared" si="57"/>
        <v>0</v>
      </c>
      <c r="BC24" s="151">
        <f t="shared" si="58"/>
        <v>0</v>
      </c>
      <c r="BD24" s="151">
        <f t="shared" si="59"/>
        <v>0</v>
      </c>
      <c r="BE24" s="151">
        <f t="shared" si="12"/>
        <v>0</v>
      </c>
      <c r="BF24" s="151">
        <f t="shared" si="13"/>
        <v>0</v>
      </c>
      <c r="BG24" s="151">
        <f t="shared" si="14"/>
        <v>0</v>
      </c>
      <c r="BH24" s="151">
        <f t="shared" si="15"/>
        <v>0</v>
      </c>
      <c r="BI24" s="151">
        <f t="shared" si="16"/>
        <v>0</v>
      </c>
      <c r="BJ24" s="151">
        <f t="shared" si="17"/>
        <v>0</v>
      </c>
      <c r="BK24" s="151">
        <f t="shared" si="18"/>
        <v>0</v>
      </c>
      <c r="BL24" s="151">
        <f t="shared" si="19"/>
        <v>0</v>
      </c>
      <c r="BM24" s="151">
        <f t="shared" si="20"/>
        <v>0</v>
      </c>
      <c r="BN24" s="151">
        <f t="shared" si="21"/>
        <v>0</v>
      </c>
      <c r="BO24" s="151">
        <f t="shared" si="35"/>
        <v>0</v>
      </c>
      <c r="BP24" s="151">
        <f t="shared" si="36"/>
        <v>0</v>
      </c>
      <c r="BQ24" s="151">
        <f t="shared" si="37"/>
        <v>0</v>
      </c>
      <c r="BR24" s="151">
        <f t="shared" si="38"/>
        <v>0</v>
      </c>
      <c r="BS24" s="151">
        <f t="shared" si="39"/>
        <v>0</v>
      </c>
    </row>
    <row r="25" ht="24.9" customHeight="1" spans="1:71">
      <c r="A25" s="179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372"/>
      <c r="H25" s="374"/>
      <c r="I25" s="188"/>
      <c r="J25" s="188"/>
      <c r="K25" s="188"/>
      <c r="L25" s="188"/>
      <c r="M25" s="188"/>
      <c r="N25" s="188"/>
      <c r="O25" s="195"/>
      <c r="P25" s="196"/>
      <c r="Q25" s="211">
        <f t="shared" si="40"/>
        <v>0</v>
      </c>
      <c r="R25" s="138">
        <f t="shared" si="41"/>
        <v>0</v>
      </c>
      <c r="S25" s="140">
        <f t="shared" si="42"/>
        <v>0</v>
      </c>
      <c r="T25" s="210"/>
      <c r="U25" s="188"/>
      <c r="V25" s="188"/>
      <c r="W25" s="188"/>
      <c r="X25" s="188"/>
      <c r="Y25" s="188"/>
      <c r="Z25" s="188"/>
      <c r="AA25" s="188"/>
      <c r="AB25" s="188"/>
      <c r="AC25" s="194"/>
      <c r="AD25" s="209">
        <f t="shared" si="43"/>
        <v>0</v>
      </c>
      <c r="AE25" s="138">
        <f t="shared" si="44"/>
        <v>0</v>
      </c>
      <c r="AF25" s="140">
        <f t="shared" si="45"/>
        <v>0</v>
      </c>
      <c r="AG25" s="228"/>
      <c r="AH25" s="236">
        <f t="shared" si="46"/>
        <v>0</v>
      </c>
      <c r="AI25" s="138">
        <f t="shared" si="47"/>
        <v>0</v>
      </c>
      <c r="AJ25" s="140">
        <f t="shared" si="48"/>
        <v>0</v>
      </c>
      <c r="AK25" s="418">
        <f t="shared" si="49"/>
        <v>0</v>
      </c>
      <c r="AL25" s="419">
        <f t="shared" si="50"/>
        <v>0</v>
      </c>
      <c r="AM25" s="243">
        <f t="shared" si="51"/>
        <v>0</v>
      </c>
      <c r="AP25" s="82">
        <f t="shared" si="52"/>
        <v>0</v>
      </c>
      <c r="AQ25" s="82">
        <f t="shared" si="9"/>
        <v>0</v>
      </c>
      <c r="AT25" s="245">
        <f t="shared" si="53"/>
        <v>0</v>
      </c>
      <c r="AU25" s="82">
        <f t="shared" si="10"/>
        <v>0</v>
      </c>
      <c r="AW25" s="82">
        <f t="shared" si="54"/>
        <v>0</v>
      </c>
      <c r="AX25" s="82">
        <f t="shared" si="11"/>
        <v>0</v>
      </c>
      <c r="AZ25" s="151">
        <f t="shared" si="55"/>
        <v>0</v>
      </c>
      <c r="BA25" s="151">
        <f t="shared" si="56"/>
        <v>0</v>
      </c>
      <c r="BB25" s="151">
        <f t="shared" si="57"/>
        <v>0</v>
      </c>
      <c r="BC25" s="151">
        <f t="shared" si="58"/>
        <v>0</v>
      </c>
      <c r="BD25" s="151">
        <f t="shared" si="59"/>
        <v>0</v>
      </c>
      <c r="BE25" s="151">
        <f t="shared" si="12"/>
        <v>0</v>
      </c>
      <c r="BF25" s="151">
        <f t="shared" si="13"/>
        <v>0</v>
      </c>
      <c r="BG25" s="151">
        <f t="shared" si="14"/>
        <v>0</v>
      </c>
      <c r="BH25" s="151">
        <f t="shared" si="15"/>
        <v>0</v>
      </c>
      <c r="BI25" s="151">
        <f t="shared" si="16"/>
        <v>0</v>
      </c>
      <c r="BJ25" s="151">
        <f t="shared" si="17"/>
        <v>0</v>
      </c>
      <c r="BK25" s="151">
        <f t="shared" si="18"/>
        <v>0</v>
      </c>
      <c r="BL25" s="151">
        <f t="shared" si="19"/>
        <v>0</v>
      </c>
      <c r="BM25" s="151">
        <f t="shared" si="20"/>
        <v>0</v>
      </c>
      <c r="BN25" s="151">
        <f t="shared" si="21"/>
        <v>0</v>
      </c>
      <c r="BO25" s="151">
        <f t="shared" si="35"/>
        <v>0</v>
      </c>
      <c r="BP25" s="151">
        <f t="shared" si="36"/>
        <v>0</v>
      </c>
      <c r="BQ25" s="151">
        <f t="shared" si="37"/>
        <v>0</v>
      </c>
      <c r="BR25" s="151">
        <f t="shared" si="38"/>
        <v>0</v>
      </c>
      <c r="BS25" s="151">
        <f t="shared" si="39"/>
        <v>0</v>
      </c>
    </row>
    <row r="26" ht="24.9" customHeight="1" spans="1:71">
      <c r="A26" s="179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372"/>
      <c r="H26" s="374"/>
      <c r="I26" s="188"/>
      <c r="J26" s="188"/>
      <c r="K26" s="188"/>
      <c r="L26" s="188"/>
      <c r="M26" s="188"/>
      <c r="N26" s="188"/>
      <c r="O26" s="195"/>
      <c r="P26" s="196"/>
      <c r="Q26" s="211">
        <f t="shared" si="40"/>
        <v>0</v>
      </c>
      <c r="R26" s="138">
        <f t="shared" si="41"/>
        <v>0</v>
      </c>
      <c r="S26" s="140">
        <f t="shared" si="42"/>
        <v>0</v>
      </c>
      <c r="T26" s="210"/>
      <c r="U26" s="188"/>
      <c r="V26" s="188"/>
      <c r="W26" s="188"/>
      <c r="X26" s="188"/>
      <c r="Y26" s="188"/>
      <c r="Z26" s="188"/>
      <c r="AA26" s="188"/>
      <c r="AB26" s="188"/>
      <c r="AC26" s="194"/>
      <c r="AD26" s="209">
        <f t="shared" si="43"/>
        <v>0</v>
      </c>
      <c r="AE26" s="138">
        <f t="shared" si="44"/>
        <v>0</v>
      </c>
      <c r="AF26" s="140">
        <f t="shared" si="45"/>
        <v>0</v>
      </c>
      <c r="AG26" s="228"/>
      <c r="AH26" s="236">
        <f t="shared" si="46"/>
        <v>0</v>
      </c>
      <c r="AI26" s="138">
        <f t="shared" si="47"/>
        <v>0</v>
      </c>
      <c r="AJ26" s="140">
        <f t="shared" si="48"/>
        <v>0</v>
      </c>
      <c r="AK26" s="418">
        <f t="shared" si="49"/>
        <v>0</v>
      </c>
      <c r="AL26" s="419">
        <f t="shared" si="50"/>
        <v>0</v>
      </c>
      <c r="AM26" s="243">
        <f t="shared" si="51"/>
        <v>0</v>
      </c>
      <c r="AP26" s="82">
        <f t="shared" si="52"/>
        <v>0</v>
      </c>
      <c r="AQ26" s="82">
        <f t="shared" si="9"/>
        <v>0</v>
      </c>
      <c r="AT26" s="245">
        <f t="shared" si="53"/>
        <v>0</v>
      </c>
      <c r="AU26" s="82">
        <f t="shared" si="10"/>
        <v>0</v>
      </c>
      <c r="AW26" s="82">
        <f t="shared" si="54"/>
        <v>0</v>
      </c>
      <c r="AX26" s="82">
        <f t="shared" si="11"/>
        <v>0</v>
      </c>
      <c r="AZ26" s="151">
        <f t="shared" si="55"/>
        <v>0</v>
      </c>
      <c r="BA26" s="151">
        <f t="shared" si="56"/>
        <v>0</v>
      </c>
      <c r="BB26" s="151">
        <f t="shared" si="57"/>
        <v>0</v>
      </c>
      <c r="BC26" s="151">
        <f t="shared" si="58"/>
        <v>0</v>
      </c>
      <c r="BD26" s="151">
        <f t="shared" si="59"/>
        <v>0</v>
      </c>
      <c r="BE26" s="151">
        <f t="shared" si="12"/>
        <v>0</v>
      </c>
      <c r="BF26" s="151">
        <f t="shared" si="13"/>
        <v>0</v>
      </c>
      <c r="BG26" s="151">
        <f t="shared" si="14"/>
        <v>0</v>
      </c>
      <c r="BH26" s="151">
        <f t="shared" si="15"/>
        <v>0</v>
      </c>
      <c r="BI26" s="151">
        <f t="shared" si="16"/>
        <v>0</v>
      </c>
      <c r="BJ26" s="151">
        <f t="shared" si="17"/>
        <v>0</v>
      </c>
      <c r="BK26" s="151">
        <f t="shared" si="18"/>
        <v>0</v>
      </c>
      <c r="BL26" s="151">
        <f t="shared" si="19"/>
        <v>0</v>
      </c>
      <c r="BM26" s="151">
        <f t="shared" si="20"/>
        <v>0</v>
      </c>
      <c r="BN26" s="151">
        <f t="shared" si="21"/>
        <v>0</v>
      </c>
      <c r="BO26" s="151">
        <f t="shared" si="35"/>
        <v>0</v>
      </c>
      <c r="BP26" s="151">
        <f t="shared" si="36"/>
        <v>0</v>
      </c>
      <c r="BQ26" s="151">
        <f t="shared" si="37"/>
        <v>0</v>
      </c>
      <c r="BR26" s="151">
        <f t="shared" si="38"/>
        <v>0</v>
      </c>
      <c r="BS26" s="151">
        <f t="shared" si="39"/>
        <v>0</v>
      </c>
    </row>
    <row r="27" ht="24.9" customHeight="1" spans="1:71">
      <c r="A27" s="179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372"/>
      <c r="H27" s="374"/>
      <c r="I27" s="188"/>
      <c r="J27" s="188"/>
      <c r="K27" s="188"/>
      <c r="L27" s="188"/>
      <c r="M27" s="188"/>
      <c r="N27" s="188"/>
      <c r="O27" s="195"/>
      <c r="P27" s="196"/>
      <c r="Q27" s="211">
        <f t="shared" si="40"/>
        <v>0</v>
      </c>
      <c r="R27" s="138">
        <f t="shared" si="41"/>
        <v>0</v>
      </c>
      <c r="S27" s="140">
        <f t="shared" si="42"/>
        <v>0</v>
      </c>
      <c r="T27" s="210"/>
      <c r="U27" s="188"/>
      <c r="V27" s="188"/>
      <c r="W27" s="188"/>
      <c r="X27" s="188"/>
      <c r="Y27" s="188"/>
      <c r="Z27" s="188"/>
      <c r="AA27" s="188"/>
      <c r="AB27" s="188"/>
      <c r="AC27" s="194"/>
      <c r="AD27" s="209">
        <f t="shared" si="43"/>
        <v>0</v>
      </c>
      <c r="AE27" s="138">
        <f t="shared" si="44"/>
        <v>0</v>
      </c>
      <c r="AF27" s="140">
        <f t="shared" si="45"/>
        <v>0</v>
      </c>
      <c r="AG27" s="228"/>
      <c r="AH27" s="236">
        <f t="shared" si="46"/>
        <v>0</v>
      </c>
      <c r="AI27" s="138">
        <f t="shared" si="47"/>
        <v>0</v>
      </c>
      <c r="AJ27" s="140">
        <f t="shared" si="48"/>
        <v>0</v>
      </c>
      <c r="AK27" s="418">
        <f t="shared" si="49"/>
        <v>0</v>
      </c>
      <c r="AL27" s="419">
        <f t="shared" si="50"/>
        <v>0</v>
      </c>
      <c r="AM27" s="243">
        <f t="shared" si="51"/>
        <v>0</v>
      </c>
      <c r="AP27" s="82">
        <f t="shared" si="52"/>
        <v>0</v>
      </c>
      <c r="AQ27" s="82">
        <f t="shared" si="9"/>
        <v>0</v>
      </c>
      <c r="AT27" s="245">
        <f t="shared" si="53"/>
        <v>0</v>
      </c>
      <c r="AU27" s="82">
        <f t="shared" si="10"/>
        <v>0</v>
      </c>
      <c r="AW27" s="82">
        <f t="shared" si="54"/>
        <v>0</v>
      </c>
      <c r="AX27" s="82">
        <f t="shared" si="11"/>
        <v>0</v>
      </c>
      <c r="AZ27" s="151">
        <f t="shared" si="55"/>
        <v>0</v>
      </c>
      <c r="BA27" s="151">
        <f t="shared" si="56"/>
        <v>0</v>
      </c>
      <c r="BB27" s="151">
        <f t="shared" si="57"/>
        <v>0</v>
      </c>
      <c r="BC27" s="151">
        <f t="shared" si="58"/>
        <v>0</v>
      </c>
      <c r="BD27" s="151">
        <f t="shared" si="59"/>
        <v>0</v>
      </c>
      <c r="BE27" s="151">
        <f t="shared" si="12"/>
        <v>0</v>
      </c>
      <c r="BF27" s="151">
        <f t="shared" si="13"/>
        <v>0</v>
      </c>
      <c r="BG27" s="151">
        <f t="shared" si="14"/>
        <v>0</v>
      </c>
      <c r="BH27" s="151">
        <f t="shared" si="15"/>
        <v>0</v>
      </c>
      <c r="BI27" s="151">
        <f t="shared" si="16"/>
        <v>0</v>
      </c>
      <c r="BJ27" s="151">
        <f t="shared" si="17"/>
        <v>0</v>
      </c>
      <c r="BK27" s="151">
        <f t="shared" si="18"/>
        <v>0</v>
      </c>
      <c r="BL27" s="151">
        <f t="shared" si="19"/>
        <v>0</v>
      </c>
      <c r="BM27" s="151">
        <f t="shared" si="20"/>
        <v>0</v>
      </c>
      <c r="BN27" s="151">
        <f t="shared" si="21"/>
        <v>0</v>
      </c>
      <c r="BO27" s="151">
        <f t="shared" si="35"/>
        <v>0</v>
      </c>
      <c r="BP27" s="151">
        <f t="shared" si="36"/>
        <v>0</v>
      </c>
      <c r="BQ27" s="151">
        <f t="shared" si="37"/>
        <v>0</v>
      </c>
      <c r="BR27" s="151">
        <f t="shared" si="38"/>
        <v>0</v>
      </c>
      <c r="BS27" s="151">
        <f t="shared" si="39"/>
        <v>0</v>
      </c>
    </row>
    <row r="28" ht="24.9" customHeight="1" spans="1:71">
      <c r="A28" s="179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372"/>
      <c r="H28" s="374"/>
      <c r="I28" s="188"/>
      <c r="J28" s="188"/>
      <c r="K28" s="188"/>
      <c r="L28" s="188"/>
      <c r="M28" s="188"/>
      <c r="N28" s="188"/>
      <c r="O28" s="195"/>
      <c r="P28" s="196"/>
      <c r="Q28" s="211">
        <f t="shared" si="40"/>
        <v>0</v>
      </c>
      <c r="R28" s="138">
        <f t="shared" si="41"/>
        <v>0</v>
      </c>
      <c r="S28" s="140">
        <f t="shared" si="42"/>
        <v>0</v>
      </c>
      <c r="T28" s="210"/>
      <c r="U28" s="188"/>
      <c r="V28" s="188"/>
      <c r="W28" s="188"/>
      <c r="X28" s="188"/>
      <c r="Y28" s="188"/>
      <c r="Z28" s="188"/>
      <c r="AA28" s="188"/>
      <c r="AB28" s="188"/>
      <c r="AC28" s="194"/>
      <c r="AD28" s="209">
        <f t="shared" si="43"/>
        <v>0</v>
      </c>
      <c r="AE28" s="138">
        <f t="shared" si="44"/>
        <v>0</v>
      </c>
      <c r="AF28" s="140">
        <f t="shared" si="45"/>
        <v>0</v>
      </c>
      <c r="AG28" s="228"/>
      <c r="AH28" s="236">
        <f t="shared" si="46"/>
        <v>0</v>
      </c>
      <c r="AI28" s="138">
        <f t="shared" si="47"/>
        <v>0</v>
      </c>
      <c r="AJ28" s="140">
        <f t="shared" si="48"/>
        <v>0</v>
      </c>
      <c r="AK28" s="418">
        <f t="shared" si="49"/>
        <v>0</v>
      </c>
      <c r="AL28" s="419">
        <f t="shared" si="50"/>
        <v>0</v>
      </c>
      <c r="AM28" s="243">
        <f t="shared" si="51"/>
        <v>0</v>
      </c>
      <c r="AP28" s="82">
        <f t="shared" si="52"/>
        <v>0</v>
      </c>
      <c r="AQ28" s="82">
        <f t="shared" si="9"/>
        <v>0</v>
      </c>
      <c r="AT28" s="245">
        <f t="shared" si="53"/>
        <v>0</v>
      </c>
      <c r="AU28" s="82">
        <f t="shared" si="10"/>
        <v>0</v>
      </c>
      <c r="AW28" s="82">
        <f t="shared" si="54"/>
        <v>0</v>
      </c>
      <c r="AX28" s="82">
        <f t="shared" si="11"/>
        <v>0</v>
      </c>
      <c r="AZ28" s="151">
        <f t="shared" si="55"/>
        <v>0</v>
      </c>
      <c r="BA28" s="151">
        <f t="shared" si="56"/>
        <v>0</v>
      </c>
      <c r="BB28" s="151">
        <f t="shared" si="57"/>
        <v>0</v>
      </c>
      <c r="BC28" s="151">
        <f t="shared" si="58"/>
        <v>0</v>
      </c>
      <c r="BD28" s="151">
        <f t="shared" si="59"/>
        <v>0</v>
      </c>
      <c r="BE28" s="151">
        <f t="shared" si="12"/>
        <v>0</v>
      </c>
      <c r="BF28" s="151">
        <f t="shared" si="13"/>
        <v>0</v>
      </c>
      <c r="BG28" s="151">
        <f t="shared" si="14"/>
        <v>0</v>
      </c>
      <c r="BH28" s="151">
        <f t="shared" si="15"/>
        <v>0</v>
      </c>
      <c r="BI28" s="151">
        <f t="shared" si="16"/>
        <v>0</v>
      </c>
      <c r="BJ28" s="151">
        <f t="shared" si="17"/>
        <v>0</v>
      </c>
      <c r="BK28" s="151">
        <f t="shared" si="18"/>
        <v>0</v>
      </c>
      <c r="BL28" s="151">
        <f t="shared" si="19"/>
        <v>0</v>
      </c>
      <c r="BM28" s="151">
        <f t="shared" si="20"/>
        <v>0</v>
      </c>
      <c r="BN28" s="151">
        <f t="shared" si="21"/>
        <v>0</v>
      </c>
      <c r="BO28" s="151">
        <f t="shared" si="35"/>
        <v>0</v>
      </c>
      <c r="BP28" s="151">
        <f t="shared" si="36"/>
        <v>0</v>
      </c>
      <c r="BQ28" s="151">
        <f t="shared" si="37"/>
        <v>0</v>
      </c>
      <c r="BR28" s="151">
        <f t="shared" si="38"/>
        <v>0</v>
      </c>
      <c r="BS28" s="151">
        <f t="shared" si="39"/>
        <v>0</v>
      </c>
    </row>
    <row r="29" ht="24.9" customHeight="1" spans="1:71">
      <c r="A29" s="179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372"/>
      <c r="H29" s="374"/>
      <c r="I29" s="188"/>
      <c r="J29" s="188"/>
      <c r="K29" s="188"/>
      <c r="L29" s="188"/>
      <c r="M29" s="188"/>
      <c r="N29" s="188"/>
      <c r="O29" s="195"/>
      <c r="P29" s="196"/>
      <c r="Q29" s="211">
        <f t="shared" si="40"/>
        <v>0</v>
      </c>
      <c r="R29" s="138">
        <f t="shared" si="41"/>
        <v>0</v>
      </c>
      <c r="S29" s="140">
        <f t="shared" si="42"/>
        <v>0</v>
      </c>
      <c r="T29" s="210"/>
      <c r="U29" s="188"/>
      <c r="V29" s="188"/>
      <c r="W29" s="188"/>
      <c r="X29" s="188"/>
      <c r="Y29" s="188"/>
      <c r="Z29" s="188"/>
      <c r="AA29" s="188"/>
      <c r="AB29" s="188"/>
      <c r="AC29" s="194"/>
      <c r="AD29" s="209">
        <f t="shared" si="43"/>
        <v>0</v>
      </c>
      <c r="AE29" s="138">
        <f t="shared" si="44"/>
        <v>0</v>
      </c>
      <c r="AF29" s="140">
        <f t="shared" si="45"/>
        <v>0</v>
      </c>
      <c r="AG29" s="228"/>
      <c r="AH29" s="236">
        <f t="shared" si="46"/>
        <v>0</v>
      </c>
      <c r="AI29" s="138">
        <f t="shared" si="47"/>
        <v>0</v>
      </c>
      <c r="AJ29" s="140">
        <f t="shared" si="48"/>
        <v>0</v>
      </c>
      <c r="AK29" s="418">
        <f t="shared" si="49"/>
        <v>0</v>
      </c>
      <c r="AL29" s="419">
        <f t="shared" si="50"/>
        <v>0</v>
      </c>
      <c r="AM29" s="243">
        <f t="shared" si="51"/>
        <v>0</v>
      </c>
      <c r="AP29" s="82">
        <f t="shared" si="52"/>
        <v>0</v>
      </c>
      <c r="AQ29" s="82">
        <f t="shared" si="9"/>
        <v>0</v>
      </c>
      <c r="AT29" s="245">
        <f t="shared" si="53"/>
        <v>0</v>
      </c>
      <c r="AU29" s="82">
        <f t="shared" si="10"/>
        <v>0</v>
      </c>
      <c r="AW29" s="82">
        <f t="shared" si="54"/>
        <v>0</v>
      </c>
      <c r="AX29" s="82">
        <f t="shared" si="11"/>
        <v>0</v>
      </c>
      <c r="AZ29" s="151">
        <f t="shared" si="55"/>
        <v>0</v>
      </c>
      <c r="BA29" s="151">
        <f t="shared" si="56"/>
        <v>0</v>
      </c>
      <c r="BB29" s="151">
        <f t="shared" si="57"/>
        <v>0</v>
      </c>
      <c r="BC29" s="151">
        <f t="shared" si="58"/>
        <v>0</v>
      </c>
      <c r="BD29" s="151">
        <f t="shared" si="59"/>
        <v>0</v>
      </c>
      <c r="BE29" s="151">
        <f t="shared" si="12"/>
        <v>0</v>
      </c>
      <c r="BF29" s="151">
        <f t="shared" si="13"/>
        <v>0</v>
      </c>
      <c r="BG29" s="151">
        <f t="shared" si="14"/>
        <v>0</v>
      </c>
      <c r="BH29" s="151">
        <f t="shared" si="15"/>
        <v>0</v>
      </c>
      <c r="BI29" s="151">
        <f t="shared" si="16"/>
        <v>0</v>
      </c>
      <c r="BJ29" s="151">
        <f t="shared" si="17"/>
        <v>0</v>
      </c>
      <c r="BK29" s="151">
        <f t="shared" si="18"/>
        <v>0</v>
      </c>
      <c r="BL29" s="151">
        <f t="shared" si="19"/>
        <v>0</v>
      </c>
      <c r="BM29" s="151">
        <f t="shared" si="20"/>
        <v>0</v>
      </c>
      <c r="BN29" s="151">
        <f t="shared" si="21"/>
        <v>0</v>
      </c>
      <c r="BO29" s="151">
        <f t="shared" si="35"/>
        <v>0</v>
      </c>
      <c r="BP29" s="151">
        <f t="shared" si="36"/>
        <v>0</v>
      </c>
      <c r="BQ29" s="151">
        <f t="shared" si="37"/>
        <v>0</v>
      </c>
      <c r="BR29" s="151">
        <f t="shared" si="38"/>
        <v>0</v>
      </c>
      <c r="BS29" s="151">
        <f t="shared" si="39"/>
        <v>0</v>
      </c>
    </row>
    <row r="30" ht="24.9" customHeight="1" spans="1:71">
      <c r="A30" s="179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372"/>
      <c r="H30" s="374"/>
      <c r="I30" s="188"/>
      <c r="J30" s="188"/>
      <c r="K30" s="188"/>
      <c r="L30" s="188"/>
      <c r="M30" s="188"/>
      <c r="N30" s="188"/>
      <c r="O30" s="195"/>
      <c r="P30" s="196"/>
      <c r="Q30" s="211">
        <f t="shared" si="40"/>
        <v>0</v>
      </c>
      <c r="R30" s="138">
        <f t="shared" si="41"/>
        <v>0</v>
      </c>
      <c r="S30" s="140">
        <f t="shared" si="42"/>
        <v>0</v>
      </c>
      <c r="T30" s="210"/>
      <c r="U30" s="188"/>
      <c r="V30" s="188"/>
      <c r="W30" s="188"/>
      <c r="X30" s="188"/>
      <c r="Y30" s="188"/>
      <c r="Z30" s="188"/>
      <c r="AA30" s="188"/>
      <c r="AB30" s="188"/>
      <c r="AC30" s="194"/>
      <c r="AD30" s="209">
        <f t="shared" si="43"/>
        <v>0</v>
      </c>
      <c r="AE30" s="138">
        <f t="shared" si="44"/>
        <v>0</v>
      </c>
      <c r="AF30" s="140">
        <f t="shared" si="45"/>
        <v>0</v>
      </c>
      <c r="AG30" s="228"/>
      <c r="AH30" s="236">
        <f t="shared" si="46"/>
        <v>0</v>
      </c>
      <c r="AI30" s="138">
        <f t="shared" si="47"/>
        <v>0</v>
      </c>
      <c r="AJ30" s="140">
        <f t="shared" si="48"/>
        <v>0</v>
      </c>
      <c r="AK30" s="418">
        <f t="shared" si="49"/>
        <v>0</v>
      </c>
      <c r="AL30" s="419">
        <f t="shared" si="50"/>
        <v>0</v>
      </c>
      <c r="AM30" s="243">
        <f t="shared" si="51"/>
        <v>0</v>
      </c>
      <c r="AP30" s="82">
        <f t="shared" si="52"/>
        <v>0</v>
      </c>
      <c r="AQ30" s="82">
        <f t="shared" si="9"/>
        <v>0</v>
      </c>
      <c r="AT30" s="245">
        <f t="shared" si="53"/>
        <v>0</v>
      </c>
      <c r="AU30" s="82">
        <f t="shared" si="10"/>
        <v>0</v>
      </c>
      <c r="AW30" s="82">
        <f t="shared" si="54"/>
        <v>0</v>
      </c>
      <c r="AX30" s="82">
        <f t="shared" si="11"/>
        <v>0</v>
      </c>
      <c r="AZ30" s="151">
        <f t="shared" si="55"/>
        <v>0</v>
      </c>
      <c r="BA30" s="151">
        <f t="shared" si="56"/>
        <v>0</v>
      </c>
      <c r="BB30" s="151">
        <f t="shared" si="57"/>
        <v>0</v>
      </c>
      <c r="BC30" s="151">
        <f t="shared" si="58"/>
        <v>0</v>
      </c>
      <c r="BD30" s="151">
        <f t="shared" si="59"/>
        <v>0</v>
      </c>
      <c r="BE30" s="151">
        <f t="shared" si="12"/>
        <v>0</v>
      </c>
      <c r="BF30" s="151">
        <f t="shared" si="13"/>
        <v>0</v>
      </c>
      <c r="BG30" s="151">
        <f t="shared" si="14"/>
        <v>0</v>
      </c>
      <c r="BH30" s="151">
        <f t="shared" si="15"/>
        <v>0</v>
      </c>
      <c r="BI30" s="151">
        <f t="shared" si="16"/>
        <v>0</v>
      </c>
      <c r="BJ30" s="151">
        <f t="shared" si="17"/>
        <v>0</v>
      </c>
      <c r="BK30" s="151">
        <f t="shared" si="18"/>
        <v>0</v>
      </c>
      <c r="BL30" s="151">
        <f t="shared" si="19"/>
        <v>0</v>
      </c>
      <c r="BM30" s="151">
        <f t="shared" si="20"/>
        <v>0</v>
      </c>
      <c r="BN30" s="151">
        <f t="shared" si="21"/>
        <v>0</v>
      </c>
      <c r="BO30" s="151">
        <f t="shared" si="35"/>
        <v>0</v>
      </c>
      <c r="BP30" s="151">
        <f t="shared" si="36"/>
        <v>0</v>
      </c>
      <c r="BQ30" s="151">
        <f t="shared" si="37"/>
        <v>0</v>
      </c>
      <c r="BR30" s="151">
        <f t="shared" si="38"/>
        <v>0</v>
      </c>
      <c r="BS30" s="151">
        <f t="shared" si="39"/>
        <v>0</v>
      </c>
    </row>
    <row r="31" ht="24.9" customHeight="1" spans="1:71">
      <c r="A31" s="179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372"/>
      <c r="H31" s="374"/>
      <c r="I31" s="188"/>
      <c r="J31" s="188"/>
      <c r="K31" s="188"/>
      <c r="L31" s="188"/>
      <c r="M31" s="188"/>
      <c r="N31" s="188"/>
      <c r="O31" s="195"/>
      <c r="P31" s="196"/>
      <c r="Q31" s="211">
        <f t="shared" si="40"/>
        <v>0</v>
      </c>
      <c r="R31" s="138">
        <f t="shared" si="41"/>
        <v>0</v>
      </c>
      <c r="S31" s="140">
        <f t="shared" si="42"/>
        <v>0</v>
      </c>
      <c r="T31" s="210"/>
      <c r="U31" s="188"/>
      <c r="V31" s="188"/>
      <c r="W31" s="188"/>
      <c r="X31" s="188"/>
      <c r="Y31" s="188"/>
      <c r="Z31" s="188"/>
      <c r="AA31" s="188"/>
      <c r="AB31" s="188"/>
      <c r="AC31" s="194"/>
      <c r="AD31" s="209">
        <f t="shared" si="43"/>
        <v>0</v>
      </c>
      <c r="AE31" s="138">
        <f t="shared" si="44"/>
        <v>0</v>
      </c>
      <c r="AF31" s="140">
        <f t="shared" si="45"/>
        <v>0</v>
      </c>
      <c r="AG31" s="228"/>
      <c r="AH31" s="236">
        <f t="shared" si="46"/>
        <v>0</v>
      </c>
      <c r="AI31" s="138">
        <f t="shared" si="47"/>
        <v>0</v>
      </c>
      <c r="AJ31" s="140">
        <f t="shared" si="48"/>
        <v>0</v>
      </c>
      <c r="AK31" s="418">
        <f t="shared" si="49"/>
        <v>0</v>
      </c>
      <c r="AL31" s="419">
        <f t="shared" si="50"/>
        <v>0</v>
      </c>
      <c r="AM31" s="243">
        <f t="shared" si="51"/>
        <v>0</v>
      </c>
      <c r="AP31" s="82">
        <f t="shared" si="52"/>
        <v>0</v>
      </c>
      <c r="AQ31" s="82">
        <f t="shared" si="9"/>
        <v>0</v>
      </c>
      <c r="AT31" s="245">
        <f t="shared" si="53"/>
        <v>0</v>
      </c>
      <c r="AU31" s="82">
        <f t="shared" si="10"/>
        <v>0</v>
      </c>
      <c r="AW31" s="82">
        <f t="shared" si="54"/>
        <v>0</v>
      </c>
      <c r="AX31" s="82">
        <f t="shared" si="11"/>
        <v>0</v>
      </c>
      <c r="AZ31" s="151">
        <f t="shared" si="55"/>
        <v>0</v>
      </c>
      <c r="BA31" s="151">
        <f t="shared" si="56"/>
        <v>0</v>
      </c>
      <c r="BB31" s="151">
        <f t="shared" si="57"/>
        <v>0</v>
      </c>
      <c r="BC31" s="151">
        <f t="shared" si="58"/>
        <v>0</v>
      </c>
      <c r="BD31" s="151">
        <f t="shared" si="59"/>
        <v>0</v>
      </c>
      <c r="BE31" s="151">
        <f t="shared" si="12"/>
        <v>0</v>
      </c>
      <c r="BF31" s="151">
        <f t="shared" si="13"/>
        <v>0</v>
      </c>
      <c r="BG31" s="151">
        <f t="shared" si="14"/>
        <v>0</v>
      </c>
      <c r="BH31" s="151">
        <f t="shared" si="15"/>
        <v>0</v>
      </c>
      <c r="BI31" s="151">
        <f t="shared" si="16"/>
        <v>0</v>
      </c>
      <c r="BJ31" s="151">
        <f t="shared" si="17"/>
        <v>0</v>
      </c>
      <c r="BK31" s="151">
        <f t="shared" si="18"/>
        <v>0</v>
      </c>
      <c r="BL31" s="151">
        <f t="shared" si="19"/>
        <v>0</v>
      </c>
      <c r="BM31" s="151">
        <f t="shared" si="20"/>
        <v>0</v>
      </c>
      <c r="BN31" s="151">
        <f t="shared" si="21"/>
        <v>0</v>
      </c>
      <c r="BO31" s="151">
        <f t="shared" si="35"/>
        <v>0</v>
      </c>
      <c r="BP31" s="151">
        <f t="shared" si="36"/>
        <v>0</v>
      </c>
      <c r="BQ31" s="151">
        <f t="shared" si="37"/>
        <v>0</v>
      </c>
      <c r="BR31" s="151">
        <f t="shared" si="38"/>
        <v>0</v>
      </c>
      <c r="BS31" s="151">
        <f t="shared" si="39"/>
        <v>0</v>
      </c>
    </row>
    <row r="32" ht="24.9" customHeight="1" spans="1:71">
      <c r="A32" s="179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372"/>
      <c r="H32" s="374"/>
      <c r="I32" s="188"/>
      <c r="J32" s="188"/>
      <c r="K32" s="188"/>
      <c r="L32" s="188"/>
      <c r="M32" s="188"/>
      <c r="N32" s="188"/>
      <c r="O32" s="195"/>
      <c r="P32" s="196"/>
      <c r="Q32" s="211">
        <f t="shared" si="40"/>
        <v>0</v>
      </c>
      <c r="R32" s="138">
        <f t="shared" si="41"/>
        <v>0</v>
      </c>
      <c r="S32" s="140">
        <f t="shared" si="42"/>
        <v>0</v>
      </c>
      <c r="T32" s="210"/>
      <c r="U32" s="188"/>
      <c r="V32" s="188"/>
      <c r="W32" s="188"/>
      <c r="X32" s="188"/>
      <c r="Y32" s="188"/>
      <c r="Z32" s="188"/>
      <c r="AA32" s="188"/>
      <c r="AB32" s="188"/>
      <c r="AC32" s="194"/>
      <c r="AD32" s="209">
        <f t="shared" si="43"/>
        <v>0</v>
      </c>
      <c r="AE32" s="138">
        <f t="shared" si="44"/>
        <v>0</v>
      </c>
      <c r="AF32" s="140">
        <f t="shared" si="45"/>
        <v>0</v>
      </c>
      <c r="AG32" s="228"/>
      <c r="AH32" s="236">
        <f t="shared" si="46"/>
        <v>0</v>
      </c>
      <c r="AI32" s="138">
        <f t="shared" si="47"/>
        <v>0</v>
      </c>
      <c r="AJ32" s="140">
        <f t="shared" si="48"/>
        <v>0</v>
      </c>
      <c r="AK32" s="418">
        <f t="shared" si="49"/>
        <v>0</v>
      </c>
      <c r="AL32" s="419">
        <f t="shared" si="50"/>
        <v>0</v>
      </c>
      <c r="AM32" s="243">
        <f t="shared" si="51"/>
        <v>0</v>
      </c>
      <c r="AP32" s="82">
        <f t="shared" si="52"/>
        <v>0</v>
      </c>
      <c r="AQ32" s="82">
        <f t="shared" si="9"/>
        <v>0</v>
      </c>
      <c r="AT32" s="245">
        <f t="shared" si="53"/>
        <v>0</v>
      </c>
      <c r="AU32" s="82">
        <f t="shared" si="10"/>
        <v>0</v>
      </c>
      <c r="AW32" s="82">
        <f t="shared" si="54"/>
        <v>0</v>
      </c>
      <c r="AX32" s="82">
        <f t="shared" si="11"/>
        <v>0</v>
      </c>
      <c r="AZ32" s="151">
        <f t="shared" si="55"/>
        <v>0</v>
      </c>
      <c r="BA32" s="151">
        <f t="shared" si="56"/>
        <v>0</v>
      </c>
      <c r="BB32" s="151">
        <f t="shared" si="57"/>
        <v>0</v>
      </c>
      <c r="BC32" s="151">
        <f t="shared" si="58"/>
        <v>0</v>
      </c>
      <c r="BD32" s="151">
        <f t="shared" si="59"/>
        <v>0</v>
      </c>
      <c r="BE32" s="151">
        <f t="shared" si="12"/>
        <v>0</v>
      </c>
      <c r="BF32" s="151">
        <f t="shared" si="13"/>
        <v>0</v>
      </c>
      <c r="BG32" s="151">
        <f t="shared" si="14"/>
        <v>0</v>
      </c>
      <c r="BH32" s="151">
        <f t="shared" si="15"/>
        <v>0</v>
      </c>
      <c r="BI32" s="151">
        <f t="shared" si="16"/>
        <v>0</v>
      </c>
      <c r="BJ32" s="151">
        <f t="shared" si="17"/>
        <v>0</v>
      </c>
      <c r="BK32" s="151">
        <f t="shared" si="18"/>
        <v>0</v>
      </c>
      <c r="BL32" s="151">
        <f t="shared" si="19"/>
        <v>0</v>
      </c>
      <c r="BM32" s="151">
        <f t="shared" si="20"/>
        <v>0</v>
      </c>
      <c r="BN32" s="151">
        <f t="shared" si="21"/>
        <v>0</v>
      </c>
      <c r="BO32" s="151">
        <f t="shared" si="35"/>
        <v>0</v>
      </c>
      <c r="BP32" s="151">
        <f t="shared" si="36"/>
        <v>0</v>
      </c>
      <c r="BQ32" s="151">
        <f t="shared" si="37"/>
        <v>0</v>
      </c>
      <c r="BR32" s="151">
        <f t="shared" si="38"/>
        <v>0</v>
      </c>
      <c r="BS32" s="151">
        <f t="shared" si="39"/>
        <v>0</v>
      </c>
    </row>
    <row r="33" ht="24.9" customHeight="1" spans="1:71">
      <c r="A33" s="179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372"/>
      <c r="H33" s="374"/>
      <c r="I33" s="188"/>
      <c r="J33" s="188"/>
      <c r="K33" s="188"/>
      <c r="L33" s="188"/>
      <c r="M33" s="188"/>
      <c r="N33" s="188"/>
      <c r="O33" s="195"/>
      <c r="P33" s="196"/>
      <c r="Q33" s="211">
        <f t="shared" si="40"/>
        <v>0</v>
      </c>
      <c r="R33" s="138">
        <f t="shared" si="41"/>
        <v>0</v>
      </c>
      <c r="S33" s="140">
        <f t="shared" si="42"/>
        <v>0</v>
      </c>
      <c r="T33" s="210"/>
      <c r="U33" s="188"/>
      <c r="V33" s="188"/>
      <c r="W33" s="188"/>
      <c r="X33" s="188"/>
      <c r="Y33" s="188"/>
      <c r="Z33" s="188"/>
      <c r="AA33" s="188"/>
      <c r="AB33" s="188"/>
      <c r="AC33" s="194"/>
      <c r="AD33" s="209">
        <f t="shared" si="43"/>
        <v>0</v>
      </c>
      <c r="AE33" s="138">
        <f t="shared" si="44"/>
        <v>0</v>
      </c>
      <c r="AF33" s="140">
        <f t="shared" si="45"/>
        <v>0</v>
      </c>
      <c r="AG33" s="228"/>
      <c r="AH33" s="236">
        <f t="shared" si="46"/>
        <v>0</v>
      </c>
      <c r="AI33" s="138">
        <f t="shared" si="47"/>
        <v>0</v>
      </c>
      <c r="AJ33" s="140">
        <f t="shared" si="48"/>
        <v>0</v>
      </c>
      <c r="AK33" s="418">
        <f t="shared" si="49"/>
        <v>0</v>
      </c>
      <c r="AL33" s="419">
        <f t="shared" si="50"/>
        <v>0</v>
      </c>
      <c r="AM33" s="243">
        <f t="shared" si="51"/>
        <v>0</v>
      </c>
      <c r="AP33" s="82">
        <f t="shared" si="52"/>
        <v>0</v>
      </c>
      <c r="AQ33" s="82">
        <f t="shared" si="9"/>
        <v>0</v>
      </c>
      <c r="AT33" s="245">
        <f t="shared" si="53"/>
        <v>0</v>
      </c>
      <c r="AU33" s="82">
        <f t="shared" si="10"/>
        <v>0</v>
      </c>
      <c r="AW33" s="82">
        <f t="shared" si="54"/>
        <v>0</v>
      </c>
      <c r="AX33" s="82">
        <f t="shared" si="11"/>
        <v>0</v>
      </c>
      <c r="AZ33" s="151">
        <f t="shared" si="55"/>
        <v>0</v>
      </c>
      <c r="BA33" s="151">
        <f t="shared" si="56"/>
        <v>0</v>
      </c>
      <c r="BB33" s="151">
        <f t="shared" si="57"/>
        <v>0</v>
      </c>
      <c r="BC33" s="151">
        <f t="shared" si="58"/>
        <v>0</v>
      </c>
      <c r="BD33" s="151">
        <f t="shared" si="59"/>
        <v>0</v>
      </c>
      <c r="BE33" s="151">
        <f t="shared" si="12"/>
        <v>0</v>
      </c>
      <c r="BF33" s="151">
        <f t="shared" si="13"/>
        <v>0</v>
      </c>
      <c r="BG33" s="151">
        <f t="shared" si="14"/>
        <v>0</v>
      </c>
      <c r="BH33" s="151">
        <f t="shared" si="15"/>
        <v>0</v>
      </c>
      <c r="BI33" s="151">
        <f t="shared" si="16"/>
        <v>0</v>
      </c>
      <c r="BJ33" s="151">
        <f t="shared" si="17"/>
        <v>0</v>
      </c>
      <c r="BK33" s="151">
        <f t="shared" si="18"/>
        <v>0</v>
      </c>
      <c r="BL33" s="151">
        <f t="shared" si="19"/>
        <v>0</v>
      </c>
      <c r="BM33" s="151">
        <f t="shared" si="20"/>
        <v>0</v>
      </c>
      <c r="BN33" s="151">
        <f t="shared" si="21"/>
        <v>0</v>
      </c>
      <c r="BO33" s="151">
        <f t="shared" si="35"/>
        <v>0</v>
      </c>
      <c r="BP33" s="151">
        <f t="shared" si="36"/>
        <v>0</v>
      </c>
      <c r="BQ33" s="151">
        <f t="shared" si="37"/>
        <v>0</v>
      </c>
      <c r="BR33" s="151">
        <f t="shared" si="38"/>
        <v>0</v>
      </c>
      <c r="BS33" s="151">
        <f t="shared" si="39"/>
        <v>0</v>
      </c>
    </row>
    <row r="34" ht="24.9" customHeight="1" spans="1:71">
      <c r="A34" s="179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372"/>
      <c r="H34" s="374"/>
      <c r="I34" s="188"/>
      <c r="J34" s="188"/>
      <c r="K34" s="188"/>
      <c r="L34" s="188"/>
      <c r="M34" s="188"/>
      <c r="N34" s="188"/>
      <c r="O34" s="195"/>
      <c r="P34" s="196"/>
      <c r="Q34" s="211">
        <f t="shared" si="40"/>
        <v>0</v>
      </c>
      <c r="R34" s="138">
        <f t="shared" si="41"/>
        <v>0</v>
      </c>
      <c r="S34" s="140">
        <f t="shared" si="42"/>
        <v>0</v>
      </c>
      <c r="T34" s="210"/>
      <c r="U34" s="188"/>
      <c r="V34" s="188"/>
      <c r="W34" s="188"/>
      <c r="X34" s="188"/>
      <c r="Y34" s="188"/>
      <c r="Z34" s="188"/>
      <c r="AA34" s="188"/>
      <c r="AB34" s="188"/>
      <c r="AC34" s="194"/>
      <c r="AD34" s="209">
        <f t="shared" si="43"/>
        <v>0</v>
      </c>
      <c r="AE34" s="138">
        <f t="shared" si="44"/>
        <v>0</v>
      </c>
      <c r="AF34" s="140">
        <f t="shared" si="45"/>
        <v>0</v>
      </c>
      <c r="AG34" s="228"/>
      <c r="AH34" s="236">
        <f t="shared" si="46"/>
        <v>0</v>
      </c>
      <c r="AI34" s="138">
        <f t="shared" si="47"/>
        <v>0</v>
      </c>
      <c r="AJ34" s="140">
        <f t="shared" si="48"/>
        <v>0</v>
      </c>
      <c r="AK34" s="418">
        <f t="shared" si="49"/>
        <v>0</v>
      </c>
      <c r="AL34" s="419">
        <f t="shared" si="50"/>
        <v>0</v>
      </c>
      <c r="AM34" s="243">
        <f t="shared" si="51"/>
        <v>0</v>
      </c>
      <c r="AP34" s="82">
        <f t="shared" si="52"/>
        <v>0</v>
      </c>
      <c r="AQ34" s="82">
        <f t="shared" si="9"/>
        <v>0</v>
      </c>
      <c r="AT34" s="245">
        <f t="shared" si="53"/>
        <v>0</v>
      </c>
      <c r="AU34" s="82">
        <f t="shared" si="10"/>
        <v>0</v>
      </c>
      <c r="AW34" s="82">
        <f t="shared" si="54"/>
        <v>0</v>
      </c>
      <c r="AX34" s="82">
        <f t="shared" si="11"/>
        <v>0</v>
      </c>
      <c r="AZ34" s="151">
        <f t="shared" si="55"/>
        <v>0</v>
      </c>
      <c r="BA34" s="151">
        <f t="shared" si="56"/>
        <v>0</v>
      </c>
      <c r="BB34" s="151">
        <f t="shared" si="57"/>
        <v>0</v>
      </c>
      <c r="BC34" s="151">
        <f t="shared" si="58"/>
        <v>0</v>
      </c>
      <c r="BD34" s="151">
        <f t="shared" si="59"/>
        <v>0</v>
      </c>
      <c r="BE34" s="151">
        <f t="shared" si="12"/>
        <v>0</v>
      </c>
      <c r="BF34" s="151">
        <f t="shared" si="13"/>
        <v>0</v>
      </c>
      <c r="BG34" s="151">
        <f t="shared" si="14"/>
        <v>0</v>
      </c>
      <c r="BH34" s="151">
        <f t="shared" si="15"/>
        <v>0</v>
      </c>
      <c r="BI34" s="151">
        <f t="shared" si="16"/>
        <v>0</v>
      </c>
      <c r="BJ34" s="151">
        <f t="shared" si="17"/>
        <v>0</v>
      </c>
      <c r="BK34" s="151">
        <f t="shared" si="18"/>
        <v>0</v>
      </c>
      <c r="BL34" s="151">
        <f t="shared" si="19"/>
        <v>0</v>
      </c>
      <c r="BM34" s="151">
        <f t="shared" si="20"/>
        <v>0</v>
      </c>
      <c r="BN34" s="151">
        <f t="shared" si="21"/>
        <v>0</v>
      </c>
      <c r="BO34" s="151">
        <f t="shared" si="35"/>
        <v>0</v>
      </c>
      <c r="BP34" s="151">
        <f t="shared" si="36"/>
        <v>0</v>
      </c>
      <c r="BQ34" s="151">
        <f t="shared" si="37"/>
        <v>0</v>
      </c>
      <c r="BR34" s="151">
        <f t="shared" si="38"/>
        <v>0</v>
      </c>
      <c r="BS34" s="151">
        <f t="shared" si="39"/>
        <v>0</v>
      </c>
    </row>
    <row r="35" ht="24.9" customHeight="1" spans="1:71">
      <c r="A35" s="179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372"/>
      <c r="H35" s="374"/>
      <c r="I35" s="188"/>
      <c r="J35" s="188"/>
      <c r="K35" s="188"/>
      <c r="L35" s="188"/>
      <c r="M35" s="188"/>
      <c r="N35" s="188"/>
      <c r="O35" s="195"/>
      <c r="P35" s="196"/>
      <c r="Q35" s="211">
        <f t="shared" si="40"/>
        <v>0</v>
      </c>
      <c r="R35" s="138">
        <f t="shared" si="41"/>
        <v>0</v>
      </c>
      <c r="S35" s="140">
        <f t="shared" si="42"/>
        <v>0</v>
      </c>
      <c r="T35" s="210"/>
      <c r="U35" s="188"/>
      <c r="V35" s="188"/>
      <c r="W35" s="188"/>
      <c r="X35" s="188"/>
      <c r="Y35" s="188"/>
      <c r="Z35" s="188"/>
      <c r="AA35" s="188"/>
      <c r="AB35" s="188"/>
      <c r="AC35" s="194"/>
      <c r="AD35" s="209">
        <f t="shared" si="43"/>
        <v>0</v>
      </c>
      <c r="AE35" s="138">
        <f t="shared" si="44"/>
        <v>0</v>
      </c>
      <c r="AF35" s="140">
        <f t="shared" si="45"/>
        <v>0</v>
      </c>
      <c r="AG35" s="228"/>
      <c r="AH35" s="236">
        <f t="shared" si="46"/>
        <v>0</v>
      </c>
      <c r="AI35" s="138">
        <f t="shared" si="47"/>
        <v>0</v>
      </c>
      <c r="AJ35" s="140">
        <f t="shared" si="48"/>
        <v>0</v>
      </c>
      <c r="AK35" s="418">
        <f t="shared" si="49"/>
        <v>0</v>
      </c>
      <c r="AL35" s="419">
        <f t="shared" si="50"/>
        <v>0</v>
      </c>
      <c r="AM35" s="243">
        <f t="shared" si="51"/>
        <v>0</v>
      </c>
      <c r="AP35" s="82">
        <f t="shared" si="52"/>
        <v>0</v>
      </c>
      <c r="AQ35" s="82">
        <f t="shared" si="9"/>
        <v>0</v>
      </c>
      <c r="AT35" s="245">
        <f t="shared" si="53"/>
        <v>0</v>
      </c>
      <c r="AU35" s="82">
        <f t="shared" si="10"/>
        <v>0</v>
      </c>
      <c r="AW35" s="82">
        <f t="shared" si="54"/>
        <v>0</v>
      </c>
      <c r="AX35" s="82">
        <f t="shared" si="11"/>
        <v>0</v>
      </c>
      <c r="AZ35" s="151">
        <f t="shared" si="55"/>
        <v>0</v>
      </c>
      <c r="BA35" s="151">
        <f t="shared" si="56"/>
        <v>0</v>
      </c>
      <c r="BB35" s="151">
        <f t="shared" si="57"/>
        <v>0</v>
      </c>
      <c r="BC35" s="151">
        <f t="shared" si="58"/>
        <v>0</v>
      </c>
      <c r="BD35" s="151">
        <f t="shared" si="59"/>
        <v>0</v>
      </c>
      <c r="BE35" s="151">
        <f t="shared" si="12"/>
        <v>0</v>
      </c>
      <c r="BF35" s="151">
        <f t="shared" si="13"/>
        <v>0</v>
      </c>
      <c r="BG35" s="151">
        <f t="shared" si="14"/>
        <v>0</v>
      </c>
      <c r="BH35" s="151">
        <f t="shared" si="15"/>
        <v>0</v>
      </c>
      <c r="BI35" s="151">
        <f t="shared" si="16"/>
        <v>0</v>
      </c>
      <c r="BJ35" s="151">
        <f t="shared" si="17"/>
        <v>0</v>
      </c>
      <c r="BK35" s="151">
        <f t="shared" si="18"/>
        <v>0</v>
      </c>
      <c r="BL35" s="151">
        <f t="shared" si="19"/>
        <v>0</v>
      </c>
      <c r="BM35" s="151">
        <f t="shared" si="20"/>
        <v>0</v>
      </c>
      <c r="BN35" s="151">
        <f t="shared" si="21"/>
        <v>0</v>
      </c>
      <c r="BO35" s="151">
        <f t="shared" si="35"/>
        <v>0</v>
      </c>
      <c r="BP35" s="151">
        <f t="shared" si="36"/>
        <v>0</v>
      </c>
      <c r="BQ35" s="151">
        <f t="shared" si="37"/>
        <v>0</v>
      </c>
      <c r="BR35" s="151">
        <f t="shared" si="38"/>
        <v>0</v>
      </c>
      <c r="BS35" s="151">
        <f t="shared" si="39"/>
        <v>0</v>
      </c>
    </row>
    <row r="36" ht="24.9" customHeight="1" spans="1:71">
      <c r="A36" s="179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372"/>
      <c r="H36" s="374"/>
      <c r="I36" s="188"/>
      <c r="J36" s="188"/>
      <c r="K36" s="188"/>
      <c r="L36" s="188"/>
      <c r="M36" s="188"/>
      <c r="N36" s="188"/>
      <c r="O36" s="195"/>
      <c r="P36" s="196"/>
      <c r="Q36" s="211">
        <f t="shared" si="40"/>
        <v>0</v>
      </c>
      <c r="R36" s="138">
        <f t="shared" si="41"/>
        <v>0</v>
      </c>
      <c r="S36" s="140">
        <f t="shared" si="42"/>
        <v>0</v>
      </c>
      <c r="T36" s="210"/>
      <c r="U36" s="188"/>
      <c r="V36" s="188"/>
      <c r="W36" s="188"/>
      <c r="X36" s="188"/>
      <c r="Y36" s="188"/>
      <c r="Z36" s="188"/>
      <c r="AA36" s="188"/>
      <c r="AB36" s="188"/>
      <c r="AC36" s="194"/>
      <c r="AD36" s="209">
        <f t="shared" si="43"/>
        <v>0</v>
      </c>
      <c r="AE36" s="138">
        <f t="shared" si="44"/>
        <v>0</v>
      </c>
      <c r="AF36" s="140">
        <f t="shared" si="45"/>
        <v>0</v>
      </c>
      <c r="AG36" s="228"/>
      <c r="AH36" s="236">
        <f t="shared" si="46"/>
        <v>0</v>
      </c>
      <c r="AI36" s="138">
        <f t="shared" si="47"/>
        <v>0</v>
      </c>
      <c r="AJ36" s="140">
        <f t="shared" si="48"/>
        <v>0</v>
      </c>
      <c r="AK36" s="418">
        <f t="shared" si="49"/>
        <v>0</v>
      </c>
      <c r="AL36" s="419">
        <f t="shared" si="50"/>
        <v>0</v>
      </c>
      <c r="AM36" s="243">
        <f t="shared" si="51"/>
        <v>0</v>
      </c>
      <c r="AP36" s="82">
        <f t="shared" si="52"/>
        <v>0</v>
      </c>
      <c r="AQ36" s="82">
        <f t="shared" si="9"/>
        <v>0</v>
      </c>
      <c r="AT36" s="245">
        <f t="shared" si="53"/>
        <v>0</v>
      </c>
      <c r="AU36" s="82">
        <f t="shared" si="10"/>
        <v>0</v>
      </c>
      <c r="AW36" s="82">
        <f t="shared" si="54"/>
        <v>0</v>
      </c>
      <c r="AX36" s="82">
        <f t="shared" si="11"/>
        <v>0</v>
      </c>
      <c r="AZ36" s="151">
        <f t="shared" si="55"/>
        <v>0</v>
      </c>
      <c r="BA36" s="151">
        <f t="shared" si="56"/>
        <v>0</v>
      </c>
      <c r="BB36" s="151">
        <f t="shared" si="57"/>
        <v>0</v>
      </c>
      <c r="BC36" s="151">
        <f t="shared" si="58"/>
        <v>0</v>
      </c>
      <c r="BD36" s="151">
        <f t="shared" si="59"/>
        <v>0</v>
      </c>
      <c r="BE36" s="151">
        <f t="shared" si="12"/>
        <v>0</v>
      </c>
      <c r="BF36" s="151">
        <f t="shared" si="13"/>
        <v>0</v>
      </c>
      <c r="BG36" s="151">
        <f t="shared" si="14"/>
        <v>0</v>
      </c>
      <c r="BH36" s="151">
        <f t="shared" si="15"/>
        <v>0</v>
      </c>
      <c r="BI36" s="151">
        <f t="shared" si="16"/>
        <v>0</v>
      </c>
      <c r="BJ36" s="151">
        <f t="shared" si="17"/>
        <v>0</v>
      </c>
      <c r="BK36" s="151">
        <f t="shared" si="18"/>
        <v>0</v>
      </c>
      <c r="BL36" s="151">
        <f t="shared" si="19"/>
        <v>0</v>
      </c>
      <c r="BM36" s="151">
        <f t="shared" si="20"/>
        <v>0</v>
      </c>
      <c r="BN36" s="151">
        <f t="shared" si="21"/>
        <v>0</v>
      </c>
      <c r="BO36" s="151">
        <f t="shared" si="35"/>
        <v>0</v>
      </c>
      <c r="BP36" s="151">
        <f t="shared" si="36"/>
        <v>0</v>
      </c>
      <c r="BQ36" s="151">
        <f t="shared" si="37"/>
        <v>0</v>
      </c>
      <c r="BR36" s="151">
        <f t="shared" si="38"/>
        <v>0</v>
      </c>
      <c r="BS36" s="151">
        <f t="shared" si="39"/>
        <v>0</v>
      </c>
    </row>
    <row r="37" ht="24.9" customHeight="1" spans="1:71">
      <c r="A37" s="179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372"/>
      <c r="H37" s="374"/>
      <c r="I37" s="188"/>
      <c r="J37" s="188"/>
      <c r="K37" s="188"/>
      <c r="L37" s="188"/>
      <c r="M37" s="188"/>
      <c r="N37" s="188"/>
      <c r="O37" s="195"/>
      <c r="P37" s="196"/>
      <c r="Q37" s="211">
        <f t="shared" si="40"/>
        <v>0</v>
      </c>
      <c r="R37" s="138">
        <f t="shared" si="41"/>
        <v>0</v>
      </c>
      <c r="S37" s="140">
        <f t="shared" si="42"/>
        <v>0</v>
      </c>
      <c r="T37" s="210"/>
      <c r="U37" s="188"/>
      <c r="V37" s="188"/>
      <c r="W37" s="188"/>
      <c r="X37" s="188"/>
      <c r="Y37" s="188"/>
      <c r="Z37" s="188"/>
      <c r="AA37" s="188"/>
      <c r="AB37" s="188"/>
      <c r="AC37" s="194"/>
      <c r="AD37" s="209">
        <f t="shared" si="43"/>
        <v>0</v>
      </c>
      <c r="AE37" s="138">
        <f t="shared" si="44"/>
        <v>0</v>
      </c>
      <c r="AF37" s="140">
        <f t="shared" si="45"/>
        <v>0</v>
      </c>
      <c r="AG37" s="228"/>
      <c r="AH37" s="236">
        <f t="shared" si="46"/>
        <v>0</v>
      </c>
      <c r="AI37" s="138">
        <f t="shared" si="47"/>
        <v>0</v>
      </c>
      <c r="AJ37" s="140">
        <f t="shared" si="48"/>
        <v>0</v>
      </c>
      <c r="AK37" s="418">
        <f t="shared" si="49"/>
        <v>0</v>
      </c>
      <c r="AL37" s="419">
        <f t="shared" si="50"/>
        <v>0</v>
      </c>
      <c r="AM37" s="243">
        <f t="shared" si="51"/>
        <v>0</v>
      </c>
      <c r="AP37" s="82">
        <f t="shared" si="52"/>
        <v>0</v>
      </c>
      <c r="AQ37" s="82">
        <f t="shared" si="9"/>
        <v>0</v>
      </c>
      <c r="AT37" s="245">
        <f t="shared" si="53"/>
        <v>0</v>
      </c>
      <c r="AU37" s="82">
        <f t="shared" si="10"/>
        <v>0</v>
      </c>
      <c r="AW37" s="82">
        <f t="shared" si="54"/>
        <v>0</v>
      </c>
      <c r="AX37" s="82">
        <f t="shared" si="11"/>
        <v>0</v>
      </c>
      <c r="AZ37" s="151">
        <f t="shared" si="55"/>
        <v>0</v>
      </c>
      <c r="BA37" s="151">
        <f t="shared" si="56"/>
        <v>0</v>
      </c>
      <c r="BB37" s="151">
        <f t="shared" si="57"/>
        <v>0</v>
      </c>
      <c r="BC37" s="151">
        <f t="shared" si="58"/>
        <v>0</v>
      </c>
      <c r="BD37" s="151">
        <f t="shared" si="59"/>
        <v>0</v>
      </c>
      <c r="BE37" s="151">
        <f t="shared" si="12"/>
        <v>0</v>
      </c>
      <c r="BF37" s="151">
        <f t="shared" si="13"/>
        <v>0</v>
      </c>
      <c r="BG37" s="151">
        <f t="shared" si="14"/>
        <v>0</v>
      </c>
      <c r="BH37" s="151">
        <f t="shared" si="15"/>
        <v>0</v>
      </c>
      <c r="BI37" s="151">
        <f t="shared" si="16"/>
        <v>0</v>
      </c>
      <c r="BJ37" s="151">
        <f t="shared" si="17"/>
        <v>0</v>
      </c>
      <c r="BK37" s="151">
        <f t="shared" si="18"/>
        <v>0</v>
      </c>
      <c r="BL37" s="151">
        <f t="shared" si="19"/>
        <v>0</v>
      </c>
      <c r="BM37" s="151">
        <f t="shared" si="20"/>
        <v>0</v>
      </c>
      <c r="BN37" s="151">
        <f t="shared" si="21"/>
        <v>0</v>
      </c>
      <c r="BO37" s="151">
        <f t="shared" si="35"/>
        <v>0</v>
      </c>
      <c r="BP37" s="151">
        <f t="shared" si="36"/>
        <v>0</v>
      </c>
      <c r="BQ37" s="151">
        <f t="shared" si="37"/>
        <v>0</v>
      </c>
      <c r="BR37" s="151">
        <f t="shared" si="38"/>
        <v>0</v>
      </c>
      <c r="BS37" s="151">
        <f t="shared" si="39"/>
        <v>0</v>
      </c>
    </row>
    <row r="38" ht="24.9" customHeight="1" spans="1:71">
      <c r="A38" s="179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372"/>
      <c r="H38" s="374"/>
      <c r="I38" s="188"/>
      <c r="J38" s="188"/>
      <c r="K38" s="188"/>
      <c r="L38" s="188"/>
      <c r="M38" s="188"/>
      <c r="N38" s="188"/>
      <c r="O38" s="195"/>
      <c r="P38" s="196"/>
      <c r="Q38" s="211">
        <f t="shared" si="40"/>
        <v>0</v>
      </c>
      <c r="R38" s="138">
        <f t="shared" si="41"/>
        <v>0</v>
      </c>
      <c r="S38" s="140">
        <f t="shared" si="42"/>
        <v>0</v>
      </c>
      <c r="T38" s="210"/>
      <c r="U38" s="188"/>
      <c r="V38" s="188"/>
      <c r="W38" s="188"/>
      <c r="X38" s="188"/>
      <c r="Y38" s="188"/>
      <c r="Z38" s="188"/>
      <c r="AA38" s="188"/>
      <c r="AB38" s="188"/>
      <c r="AC38" s="194"/>
      <c r="AD38" s="209">
        <f t="shared" si="43"/>
        <v>0</v>
      </c>
      <c r="AE38" s="138">
        <f t="shared" si="44"/>
        <v>0</v>
      </c>
      <c r="AF38" s="140">
        <f t="shared" si="45"/>
        <v>0</v>
      </c>
      <c r="AG38" s="228"/>
      <c r="AH38" s="236">
        <f t="shared" si="46"/>
        <v>0</v>
      </c>
      <c r="AI38" s="138">
        <f t="shared" si="47"/>
        <v>0</v>
      </c>
      <c r="AJ38" s="140">
        <f t="shared" si="48"/>
        <v>0</v>
      </c>
      <c r="AK38" s="418">
        <f t="shared" si="49"/>
        <v>0</v>
      </c>
      <c r="AL38" s="419">
        <f t="shared" si="50"/>
        <v>0</v>
      </c>
      <c r="AM38" s="243">
        <f t="shared" si="51"/>
        <v>0</v>
      </c>
      <c r="AP38" s="82">
        <f t="shared" si="52"/>
        <v>0</v>
      </c>
      <c r="AQ38" s="82">
        <f t="shared" si="9"/>
        <v>0</v>
      </c>
      <c r="AT38" s="245">
        <f t="shared" si="53"/>
        <v>0</v>
      </c>
      <c r="AU38" s="82">
        <f t="shared" si="10"/>
        <v>0</v>
      </c>
      <c r="AW38" s="82">
        <f t="shared" si="54"/>
        <v>0</v>
      </c>
      <c r="AX38" s="82">
        <f t="shared" si="11"/>
        <v>0</v>
      </c>
      <c r="AZ38" s="151">
        <f t="shared" si="55"/>
        <v>0</v>
      </c>
      <c r="BA38" s="151">
        <f t="shared" si="56"/>
        <v>0</v>
      </c>
      <c r="BB38" s="151">
        <f t="shared" si="57"/>
        <v>0</v>
      </c>
      <c r="BC38" s="151">
        <f t="shared" si="58"/>
        <v>0</v>
      </c>
      <c r="BD38" s="151">
        <f t="shared" si="59"/>
        <v>0</v>
      </c>
      <c r="BE38" s="151">
        <f t="shared" si="12"/>
        <v>0</v>
      </c>
      <c r="BF38" s="151">
        <f t="shared" si="13"/>
        <v>0</v>
      </c>
      <c r="BG38" s="151">
        <f t="shared" si="14"/>
        <v>0</v>
      </c>
      <c r="BH38" s="151">
        <f t="shared" si="15"/>
        <v>0</v>
      </c>
      <c r="BI38" s="151">
        <f t="shared" si="16"/>
        <v>0</v>
      </c>
      <c r="BJ38" s="151">
        <f t="shared" si="17"/>
        <v>0</v>
      </c>
      <c r="BK38" s="151">
        <f t="shared" si="18"/>
        <v>0</v>
      </c>
      <c r="BL38" s="151">
        <f t="shared" si="19"/>
        <v>0</v>
      </c>
      <c r="BM38" s="151">
        <f t="shared" si="20"/>
        <v>0</v>
      </c>
      <c r="BN38" s="151">
        <f t="shared" si="21"/>
        <v>0</v>
      </c>
      <c r="BO38" s="151">
        <f t="shared" si="35"/>
        <v>0</v>
      </c>
      <c r="BP38" s="151">
        <f t="shared" si="36"/>
        <v>0</v>
      </c>
      <c r="BQ38" s="151">
        <f t="shared" si="37"/>
        <v>0</v>
      </c>
      <c r="BR38" s="151">
        <f t="shared" si="38"/>
        <v>0</v>
      </c>
      <c r="BS38" s="151">
        <f t="shared" si="39"/>
        <v>0</v>
      </c>
    </row>
    <row r="39" ht="24.9" customHeight="1" spans="1:71">
      <c r="A39" s="179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372"/>
      <c r="H39" s="374"/>
      <c r="I39" s="375"/>
      <c r="J39" s="188"/>
      <c r="K39" s="188"/>
      <c r="L39" s="188"/>
      <c r="M39" s="188"/>
      <c r="N39" s="188"/>
      <c r="O39" s="195"/>
      <c r="P39" s="196"/>
      <c r="Q39" s="211">
        <f t="shared" si="40"/>
        <v>0</v>
      </c>
      <c r="R39" s="138">
        <f t="shared" si="41"/>
        <v>0</v>
      </c>
      <c r="S39" s="140">
        <f t="shared" si="42"/>
        <v>0</v>
      </c>
      <c r="T39" s="210"/>
      <c r="U39" s="188"/>
      <c r="V39" s="188"/>
      <c r="W39" s="188"/>
      <c r="X39" s="188"/>
      <c r="Y39" s="188"/>
      <c r="Z39" s="188"/>
      <c r="AA39" s="188"/>
      <c r="AB39" s="188"/>
      <c r="AC39" s="194"/>
      <c r="AD39" s="209">
        <f t="shared" si="43"/>
        <v>0</v>
      </c>
      <c r="AE39" s="138">
        <f t="shared" si="44"/>
        <v>0</v>
      </c>
      <c r="AF39" s="140">
        <f t="shared" si="45"/>
        <v>0</v>
      </c>
      <c r="AG39" s="228"/>
      <c r="AH39" s="236">
        <f t="shared" si="46"/>
        <v>0</v>
      </c>
      <c r="AI39" s="138">
        <f t="shared" si="47"/>
        <v>0</v>
      </c>
      <c r="AJ39" s="140">
        <f t="shared" si="48"/>
        <v>0</v>
      </c>
      <c r="AK39" s="418">
        <f t="shared" si="49"/>
        <v>0</v>
      </c>
      <c r="AL39" s="419">
        <f t="shared" si="50"/>
        <v>0</v>
      </c>
      <c r="AM39" s="243">
        <f t="shared" si="51"/>
        <v>0</v>
      </c>
      <c r="AP39" s="82">
        <f t="shared" si="52"/>
        <v>0</v>
      </c>
      <c r="AQ39" s="82">
        <f t="shared" si="9"/>
        <v>0</v>
      </c>
      <c r="AT39" s="245">
        <f t="shared" si="53"/>
        <v>0</v>
      </c>
      <c r="AU39" s="82">
        <f t="shared" si="10"/>
        <v>0</v>
      </c>
      <c r="AW39" s="82">
        <f t="shared" si="54"/>
        <v>0</v>
      </c>
      <c r="AX39" s="82">
        <f t="shared" si="11"/>
        <v>0</v>
      </c>
      <c r="AZ39" s="151">
        <f t="shared" si="55"/>
        <v>0</v>
      </c>
      <c r="BA39" s="151">
        <f t="shared" si="56"/>
        <v>0</v>
      </c>
      <c r="BB39" s="151">
        <f t="shared" si="57"/>
        <v>0</v>
      </c>
      <c r="BC39" s="151">
        <f t="shared" si="58"/>
        <v>0</v>
      </c>
      <c r="BD39" s="151">
        <f t="shared" si="59"/>
        <v>0</v>
      </c>
      <c r="BE39" s="151">
        <f t="shared" si="12"/>
        <v>0</v>
      </c>
      <c r="BF39" s="151">
        <f t="shared" si="13"/>
        <v>0</v>
      </c>
      <c r="BG39" s="151">
        <f t="shared" si="14"/>
        <v>0</v>
      </c>
      <c r="BH39" s="151">
        <f t="shared" si="15"/>
        <v>0</v>
      </c>
      <c r="BI39" s="151">
        <f t="shared" si="16"/>
        <v>0</v>
      </c>
      <c r="BJ39" s="151">
        <f t="shared" si="17"/>
        <v>0</v>
      </c>
      <c r="BK39" s="151">
        <f t="shared" si="18"/>
        <v>0</v>
      </c>
      <c r="BL39" s="151">
        <f t="shared" si="19"/>
        <v>0</v>
      </c>
      <c r="BM39" s="151">
        <f t="shared" si="20"/>
        <v>0</v>
      </c>
      <c r="BN39" s="151">
        <f t="shared" si="21"/>
        <v>0</v>
      </c>
      <c r="BO39" s="151">
        <f t="shared" si="35"/>
        <v>0</v>
      </c>
      <c r="BP39" s="151">
        <f t="shared" si="36"/>
        <v>0</v>
      </c>
      <c r="BQ39" s="151">
        <f t="shared" si="37"/>
        <v>0</v>
      </c>
      <c r="BR39" s="151">
        <f t="shared" si="38"/>
        <v>0</v>
      </c>
      <c r="BS39" s="151">
        <f t="shared" si="39"/>
        <v>0</v>
      </c>
    </row>
    <row r="40" ht="24.9" customHeight="1" spans="1:71">
      <c r="A40" s="179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372"/>
      <c r="H40" s="374"/>
      <c r="I40" s="375"/>
      <c r="J40" s="188"/>
      <c r="K40" s="188"/>
      <c r="L40" s="188"/>
      <c r="M40" s="188"/>
      <c r="N40" s="188"/>
      <c r="O40" s="195"/>
      <c r="P40" s="196"/>
      <c r="Q40" s="211">
        <f t="shared" si="40"/>
        <v>0</v>
      </c>
      <c r="R40" s="138">
        <f t="shared" si="41"/>
        <v>0</v>
      </c>
      <c r="S40" s="140">
        <f t="shared" si="42"/>
        <v>0</v>
      </c>
      <c r="T40" s="210"/>
      <c r="U40" s="188"/>
      <c r="V40" s="188"/>
      <c r="W40" s="188"/>
      <c r="X40" s="188"/>
      <c r="Y40" s="188"/>
      <c r="Z40" s="188"/>
      <c r="AA40" s="188"/>
      <c r="AB40" s="188"/>
      <c r="AC40" s="194"/>
      <c r="AD40" s="209">
        <f t="shared" si="43"/>
        <v>0</v>
      </c>
      <c r="AE40" s="138">
        <f t="shared" si="44"/>
        <v>0</v>
      </c>
      <c r="AF40" s="140">
        <f t="shared" si="45"/>
        <v>0</v>
      </c>
      <c r="AG40" s="228"/>
      <c r="AH40" s="236">
        <f t="shared" si="46"/>
        <v>0</v>
      </c>
      <c r="AI40" s="138">
        <f t="shared" si="47"/>
        <v>0</v>
      </c>
      <c r="AJ40" s="140">
        <f t="shared" si="48"/>
        <v>0</v>
      </c>
      <c r="AK40" s="418">
        <f t="shared" si="49"/>
        <v>0</v>
      </c>
      <c r="AL40" s="419">
        <f t="shared" si="50"/>
        <v>0</v>
      </c>
      <c r="AM40" s="243">
        <f t="shared" si="51"/>
        <v>0</v>
      </c>
      <c r="AP40" s="82">
        <f t="shared" si="52"/>
        <v>0</v>
      </c>
      <c r="AQ40" s="82">
        <f t="shared" si="9"/>
        <v>0</v>
      </c>
      <c r="AT40" s="245">
        <f t="shared" si="53"/>
        <v>0</v>
      </c>
      <c r="AU40" s="82">
        <f t="shared" si="10"/>
        <v>0</v>
      </c>
      <c r="AW40" s="82">
        <f t="shared" si="54"/>
        <v>0</v>
      </c>
      <c r="AX40" s="82">
        <f t="shared" si="11"/>
        <v>0</v>
      </c>
      <c r="AZ40" s="151">
        <f t="shared" si="55"/>
        <v>0</v>
      </c>
      <c r="BA40" s="151">
        <f t="shared" si="56"/>
        <v>0</v>
      </c>
      <c r="BB40" s="151">
        <f t="shared" si="57"/>
        <v>0</v>
      </c>
      <c r="BC40" s="151">
        <f t="shared" si="58"/>
        <v>0</v>
      </c>
      <c r="BD40" s="151">
        <f t="shared" si="59"/>
        <v>0</v>
      </c>
      <c r="BE40" s="151">
        <f t="shared" si="12"/>
        <v>0</v>
      </c>
      <c r="BF40" s="151">
        <f t="shared" si="13"/>
        <v>0</v>
      </c>
      <c r="BG40" s="151">
        <f t="shared" si="14"/>
        <v>0</v>
      </c>
      <c r="BH40" s="151">
        <f t="shared" si="15"/>
        <v>0</v>
      </c>
      <c r="BI40" s="151">
        <f t="shared" si="16"/>
        <v>0</v>
      </c>
      <c r="BJ40" s="151">
        <f t="shared" si="17"/>
        <v>0</v>
      </c>
      <c r="BK40" s="151">
        <f t="shared" si="18"/>
        <v>0</v>
      </c>
      <c r="BL40" s="151">
        <f t="shared" si="19"/>
        <v>0</v>
      </c>
      <c r="BM40" s="151">
        <f t="shared" si="20"/>
        <v>0</v>
      </c>
      <c r="BN40" s="151">
        <f t="shared" si="21"/>
        <v>0</v>
      </c>
      <c r="BO40" s="151">
        <f t="shared" si="35"/>
        <v>0</v>
      </c>
      <c r="BP40" s="151">
        <f t="shared" si="36"/>
        <v>0</v>
      </c>
      <c r="BQ40" s="151">
        <f t="shared" si="37"/>
        <v>0</v>
      </c>
      <c r="BR40" s="151">
        <f t="shared" si="38"/>
        <v>0</v>
      </c>
      <c r="BS40" s="151">
        <f t="shared" si="39"/>
        <v>0</v>
      </c>
    </row>
    <row r="41" ht="24.9" customHeight="1" spans="1:71">
      <c r="A41" s="179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372"/>
      <c r="H41" s="374"/>
      <c r="I41" s="375"/>
      <c r="J41" s="188"/>
      <c r="K41" s="188"/>
      <c r="L41" s="188"/>
      <c r="M41" s="188"/>
      <c r="N41" s="188"/>
      <c r="O41" s="195"/>
      <c r="P41" s="196"/>
      <c r="Q41" s="211">
        <f t="shared" si="40"/>
        <v>0</v>
      </c>
      <c r="R41" s="138">
        <f t="shared" si="41"/>
        <v>0</v>
      </c>
      <c r="S41" s="140">
        <f t="shared" si="42"/>
        <v>0</v>
      </c>
      <c r="T41" s="210"/>
      <c r="U41" s="188"/>
      <c r="V41" s="188"/>
      <c r="W41" s="188"/>
      <c r="X41" s="188"/>
      <c r="Y41" s="188"/>
      <c r="Z41" s="188"/>
      <c r="AA41" s="188"/>
      <c r="AB41" s="188"/>
      <c r="AC41" s="194"/>
      <c r="AD41" s="209">
        <f t="shared" si="43"/>
        <v>0</v>
      </c>
      <c r="AE41" s="138">
        <f t="shared" si="44"/>
        <v>0</v>
      </c>
      <c r="AF41" s="140">
        <f t="shared" si="45"/>
        <v>0</v>
      </c>
      <c r="AG41" s="228"/>
      <c r="AH41" s="236">
        <f t="shared" si="46"/>
        <v>0</v>
      </c>
      <c r="AI41" s="138">
        <f t="shared" si="47"/>
        <v>0</v>
      </c>
      <c r="AJ41" s="140">
        <f t="shared" si="48"/>
        <v>0</v>
      </c>
      <c r="AK41" s="418">
        <f t="shared" si="49"/>
        <v>0</v>
      </c>
      <c r="AL41" s="419">
        <f t="shared" si="50"/>
        <v>0</v>
      </c>
      <c r="AM41" s="243">
        <f t="shared" si="51"/>
        <v>0</v>
      </c>
      <c r="AP41" s="82">
        <f t="shared" si="52"/>
        <v>0</v>
      </c>
      <c r="AQ41" s="82">
        <f t="shared" si="9"/>
        <v>0</v>
      </c>
      <c r="AT41" s="245">
        <f t="shared" si="53"/>
        <v>0</v>
      </c>
      <c r="AU41" s="82">
        <f t="shared" si="10"/>
        <v>0</v>
      </c>
      <c r="AW41" s="82">
        <f t="shared" si="54"/>
        <v>0</v>
      </c>
      <c r="AX41" s="82">
        <f t="shared" si="11"/>
        <v>0</v>
      </c>
      <c r="AZ41" s="151">
        <f t="shared" si="55"/>
        <v>0</v>
      </c>
      <c r="BA41" s="151">
        <f t="shared" si="56"/>
        <v>0</v>
      </c>
      <c r="BB41" s="151">
        <f t="shared" si="57"/>
        <v>0</v>
      </c>
      <c r="BC41" s="151">
        <f t="shared" si="58"/>
        <v>0</v>
      </c>
      <c r="BD41" s="151">
        <f t="shared" si="59"/>
        <v>0</v>
      </c>
      <c r="BE41" s="151">
        <f t="shared" si="12"/>
        <v>0</v>
      </c>
      <c r="BF41" s="151">
        <f t="shared" si="13"/>
        <v>0</v>
      </c>
      <c r="BG41" s="151">
        <f t="shared" si="14"/>
        <v>0</v>
      </c>
      <c r="BH41" s="151">
        <f t="shared" si="15"/>
        <v>0</v>
      </c>
      <c r="BI41" s="151">
        <f t="shared" si="16"/>
        <v>0</v>
      </c>
      <c r="BJ41" s="151">
        <f t="shared" si="17"/>
        <v>0</v>
      </c>
      <c r="BK41" s="151">
        <f t="shared" si="18"/>
        <v>0</v>
      </c>
      <c r="BL41" s="151">
        <f t="shared" si="19"/>
        <v>0</v>
      </c>
      <c r="BM41" s="151">
        <f t="shared" si="20"/>
        <v>0</v>
      </c>
      <c r="BN41" s="151">
        <f t="shared" si="21"/>
        <v>0</v>
      </c>
      <c r="BO41" s="151">
        <f t="shared" si="35"/>
        <v>0</v>
      </c>
      <c r="BP41" s="151">
        <f t="shared" si="36"/>
        <v>0</v>
      </c>
      <c r="BQ41" s="151">
        <f t="shared" si="37"/>
        <v>0</v>
      </c>
      <c r="BR41" s="151">
        <f t="shared" si="38"/>
        <v>0</v>
      </c>
      <c r="BS41" s="151">
        <f t="shared" si="39"/>
        <v>0</v>
      </c>
    </row>
    <row r="42" ht="24.9" customHeight="1" spans="1:71">
      <c r="A42" s="179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372"/>
      <c r="H42" s="374"/>
      <c r="I42" s="375"/>
      <c r="J42" s="188"/>
      <c r="K42" s="188"/>
      <c r="L42" s="188"/>
      <c r="M42" s="188"/>
      <c r="N42" s="188"/>
      <c r="O42" s="195"/>
      <c r="P42" s="196"/>
      <c r="Q42" s="211">
        <f t="shared" si="40"/>
        <v>0</v>
      </c>
      <c r="R42" s="138">
        <f t="shared" si="41"/>
        <v>0</v>
      </c>
      <c r="S42" s="140">
        <f t="shared" si="42"/>
        <v>0</v>
      </c>
      <c r="T42" s="210"/>
      <c r="U42" s="188"/>
      <c r="V42" s="188"/>
      <c r="W42" s="188"/>
      <c r="X42" s="188"/>
      <c r="Y42" s="188"/>
      <c r="Z42" s="188"/>
      <c r="AA42" s="188"/>
      <c r="AB42" s="188"/>
      <c r="AC42" s="194"/>
      <c r="AD42" s="209">
        <f t="shared" si="43"/>
        <v>0</v>
      </c>
      <c r="AE42" s="138">
        <f t="shared" si="44"/>
        <v>0</v>
      </c>
      <c r="AF42" s="140">
        <f t="shared" si="45"/>
        <v>0</v>
      </c>
      <c r="AG42" s="228"/>
      <c r="AH42" s="236">
        <f t="shared" si="46"/>
        <v>0</v>
      </c>
      <c r="AI42" s="138">
        <f t="shared" si="47"/>
        <v>0</v>
      </c>
      <c r="AJ42" s="140">
        <f t="shared" si="48"/>
        <v>0</v>
      </c>
      <c r="AK42" s="418">
        <f t="shared" si="49"/>
        <v>0</v>
      </c>
      <c r="AL42" s="419">
        <f t="shared" si="50"/>
        <v>0</v>
      </c>
      <c r="AM42" s="243">
        <f t="shared" si="51"/>
        <v>0</v>
      </c>
      <c r="AP42" s="82">
        <f t="shared" si="52"/>
        <v>0</v>
      </c>
      <c r="AQ42" s="82">
        <f t="shared" si="9"/>
        <v>0</v>
      </c>
      <c r="AT42" s="245">
        <f t="shared" si="53"/>
        <v>0</v>
      </c>
      <c r="AU42" s="82">
        <f t="shared" si="10"/>
        <v>0</v>
      </c>
      <c r="AW42" s="82">
        <f t="shared" si="54"/>
        <v>0</v>
      </c>
      <c r="AX42" s="82">
        <f t="shared" si="11"/>
        <v>0</v>
      </c>
      <c r="AZ42" s="151">
        <f t="shared" si="55"/>
        <v>0</v>
      </c>
      <c r="BA42" s="151">
        <f t="shared" si="56"/>
        <v>0</v>
      </c>
      <c r="BB42" s="151">
        <f t="shared" si="57"/>
        <v>0</v>
      </c>
      <c r="BC42" s="151">
        <f t="shared" si="58"/>
        <v>0</v>
      </c>
      <c r="BD42" s="151">
        <f t="shared" si="59"/>
        <v>0</v>
      </c>
      <c r="BE42" s="151">
        <f t="shared" si="12"/>
        <v>0</v>
      </c>
      <c r="BF42" s="151">
        <f t="shared" si="13"/>
        <v>0</v>
      </c>
      <c r="BG42" s="151">
        <f t="shared" si="14"/>
        <v>0</v>
      </c>
      <c r="BH42" s="151">
        <f t="shared" si="15"/>
        <v>0</v>
      </c>
      <c r="BI42" s="151">
        <f t="shared" si="16"/>
        <v>0</v>
      </c>
      <c r="BJ42" s="151">
        <f t="shared" si="17"/>
        <v>0</v>
      </c>
      <c r="BK42" s="151">
        <f t="shared" si="18"/>
        <v>0</v>
      </c>
      <c r="BL42" s="151">
        <f t="shared" si="19"/>
        <v>0</v>
      </c>
      <c r="BM42" s="151">
        <f t="shared" si="20"/>
        <v>0</v>
      </c>
      <c r="BN42" s="151">
        <f t="shared" si="21"/>
        <v>0</v>
      </c>
      <c r="BO42" s="151">
        <f t="shared" si="35"/>
        <v>0</v>
      </c>
      <c r="BP42" s="151">
        <f t="shared" si="36"/>
        <v>0</v>
      </c>
      <c r="BQ42" s="151">
        <f t="shared" si="37"/>
        <v>0</v>
      </c>
      <c r="BR42" s="151">
        <f t="shared" si="38"/>
        <v>0</v>
      </c>
      <c r="BS42" s="151">
        <f t="shared" si="39"/>
        <v>0</v>
      </c>
    </row>
    <row r="43" ht="24.9" customHeight="1" spans="1:71">
      <c r="A43" s="179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372"/>
      <c r="H43" s="374"/>
      <c r="I43" s="375"/>
      <c r="J43" s="188"/>
      <c r="K43" s="188"/>
      <c r="L43" s="188"/>
      <c r="M43" s="188"/>
      <c r="N43" s="188"/>
      <c r="O43" s="195"/>
      <c r="P43" s="196"/>
      <c r="Q43" s="211">
        <f t="shared" si="40"/>
        <v>0</v>
      </c>
      <c r="R43" s="138">
        <f t="shared" si="41"/>
        <v>0</v>
      </c>
      <c r="S43" s="140">
        <f t="shared" si="42"/>
        <v>0</v>
      </c>
      <c r="T43" s="210"/>
      <c r="U43" s="188"/>
      <c r="V43" s="188"/>
      <c r="W43" s="188"/>
      <c r="X43" s="188"/>
      <c r="Y43" s="188"/>
      <c r="Z43" s="188"/>
      <c r="AA43" s="188"/>
      <c r="AB43" s="188"/>
      <c r="AC43" s="194"/>
      <c r="AD43" s="209">
        <f t="shared" si="43"/>
        <v>0</v>
      </c>
      <c r="AE43" s="138">
        <f t="shared" si="44"/>
        <v>0</v>
      </c>
      <c r="AF43" s="140">
        <f t="shared" si="45"/>
        <v>0</v>
      </c>
      <c r="AG43" s="228"/>
      <c r="AH43" s="236">
        <f t="shared" si="46"/>
        <v>0</v>
      </c>
      <c r="AI43" s="138">
        <f t="shared" si="47"/>
        <v>0</v>
      </c>
      <c r="AJ43" s="140">
        <f t="shared" si="48"/>
        <v>0</v>
      </c>
      <c r="AK43" s="418">
        <f t="shared" si="49"/>
        <v>0</v>
      </c>
      <c r="AL43" s="419">
        <f t="shared" si="50"/>
        <v>0</v>
      </c>
      <c r="AM43" s="243">
        <f t="shared" si="51"/>
        <v>0</v>
      </c>
      <c r="AP43" s="82">
        <f t="shared" si="52"/>
        <v>0</v>
      </c>
      <c r="AQ43" s="82">
        <f t="shared" si="9"/>
        <v>0</v>
      </c>
      <c r="AT43" s="245">
        <f t="shared" si="53"/>
        <v>0</v>
      </c>
      <c r="AU43" s="82">
        <f t="shared" si="10"/>
        <v>0</v>
      </c>
      <c r="AW43" s="82">
        <f t="shared" si="54"/>
        <v>0</v>
      </c>
      <c r="AX43" s="82">
        <f t="shared" si="11"/>
        <v>0</v>
      </c>
      <c r="AZ43" s="151">
        <f t="shared" si="55"/>
        <v>0</v>
      </c>
      <c r="BA43" s="151">
        <f t="shared" si="56"/>
        <v>0</v>
      </c>
      <c r="BB43" s="151">
        <f t="shared" si="57"/>
        <v>0</v>
      </c>
      <c r="BC43" s="151">
        <f t="shared" si="58"/>
        <v>0</v>
      </c>
      <c r="BD43" s="151">
        <f t="shared" si="59"/>
        <v>0</v>
      </c>
      <c r="BE43" s="151">
        <f t="shared" si="12"/>
        <v>0</v>
      </c>
      <c r="BF43" s="151">
        <f t="shared" si="13"/>
        <v>0</v>
      </c>
      <c r="BG43" s="151">
        <f t="shared" si="14"/>
        <v>0</v>
      </c>
      <c r="BH43" s="151">
        <f t="shared" si="15"/>
        <v>0</v>
      </c>
      <c r="BI43" s="151">
        <f t="shared" si="16"/>
        <v>0</v>
      </c>
      <c r="BJ43" s="151">
        <f t="shared" si="17"/>
        <v>0</v>
      </c>
      <c r="BK43" s="151">
        <f t="shared" si="18"/>
        <v>0</v>
      </c>
      <c r="BL43" s="151">
        <f t="shared" si="19"/>
        <v>0</v>
      </c>
      <c r="BM43" s="151">
        <f t="shared" si="20"/>
        <v>0</v>
      </c>
      <c r="BN43" s="151">
        <f t="shared" si="21"/>
        <v>0</v>
      </c>
      <c r="BO43" s="151">
        <f t="shared" si="35"/>
        <v>0</v>
      </c>
      <c r="BP43" s="151">
        <f t="shared" si="36"/>
        <v>0</v>
      </c>
      <c r="BQ43" s="151">
        <f t="shared" si="37"/>
        <v>0</v>
      </c>
      <c r="BR43" s="151">
        <f t="shared" si="38"/>
        <v>0</v>
      </c>
      <c r="BS43" s="151">
        <f t="shared" si="39"/>
        <v>0</v>
      </c>
    </row>
    <row r="44" ht="24.9" customHeight="1" spans="1:71">
      <c r="A44" s="179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372"/>
      <c r="H44" s="374"/>
      <c r="I44" s="375"/>
      <c r="J44" s="188"/>
      <c r="K44" s="188"/>
      <c r="L44" s="188"/>
      <c r="M44" s="188"/>
      <c r="N44" s="188"/>
      <c r="O44" s="195"/>
      <c r="P44" s="196"/>
      <c r="Q44" s="211">
        <f t="shared" si="40"/>
        <v>0</v>
      </c>
      <c r="R44" s="138">
        <f t="shared" si="41"/>
        <v>0</v>
      </c>
      <c r="S44" s="140">
        <f t="shared" si="42"/>
        <v>0</v>
      </c>
      <c r="T44" s="210"/>
      <c r="U44" s="188"/>
      <c r="V44" s="188"/>
      <c r="W44" s="188"/>
      <c r="X44" s="188"/>
      <c r="Y44" s="188"/>
      <c r="Z44" s="188"/>
      <c r="AA44" s="188"/>
      <c r="AB44" s="188"/>
      <c r="AC44" s="194"/>
      <c r="AD44" s="209">
        <f t="shared" si="43"/>
        <v>0</v>
      </c>
      <c r="AE44" s="138">
        <f t="shared" si="44"/>
        <v>0</v>
      </c>
      <c r="AF44" s="140">
        <f t="shared" si="45"/>
        <v>0</v>
      </c>
      <c r="AG44" s="228"/>
      <c r="AH44" s="236">
        <f t="shared" si="46"/>
        <v>0</v>
      </c>
      <c r="AI44" s="138">
        <f t="shared" si="47"/>
        <v>0</v>
      </c>
      <c r="AJ44" s="140">
        <f t="shared" si="48"/>
        <v>0</v>
      </c>
      <c r="AK44" s="418">
        <f t="shared" si="49"/>
        <v>0</v>
      </c>
      <c r="AL44" s="419">
        <f t="shared" si="50"/>
        <v>0</v>
      </c>
      <c r="AM44" s="243">
        <f t="shared" si="51"/>
        <v>0</v>
      </c>
      <c r="AP44" s="82">
        <f t="shared" si="52"/>
        <v>0</v>
      </c>
      <c r="AQ44" s="82">
        <f t="shared" si="9"/>
        <v>0</v>
      </c>
      <c r="AT44" s="245">
        <f t="shared" si="53"/>
        <v>0</v>
      </c>
      <c r="AU44" s="82">
        <f t="shared" si="10"/>
        <v>0</v>
      </c>
      <c r="AW44" s="82">
        <f t="shared" si="54"/>
        <v>0</v>
      </c>
      <c r="AX44" s="82">
        <f t="shared" si="11"/>
        <v>0</v>
      </c>
      <c r="AZ44" s="151">
        <f t="shared" si="55"/>
        <v>0</v>
      </c>
      <c r="BA44" s="151">
        <f t="shared" si="56"/>
        <v>0</v>
      </c>
      <c r="BB44" s="151">
        <f t="shared" si="57"/>
        <v>0</v>
      </c>
      <c r="BC44" s="151">
        <f t="shared" si="58"/>
        <v>0</v>
      </c>
      <c r="BD44" s="151">
        <f t="shared" si="59"/>
        <v>0</v>
      </c>
      <c r="BE44" s="151">
        <f t="shared" si="12"/>
        <v>0</v>
      </c>
      <c r="BF44" s="151">
        <f t="shared" si="13"/>
        <v>0</v>
      </c>
      <c r="BG44" s="151">
        <f t="shared" si="14"/>
        <v>0</v>
      </c>
      <c r="BH44" s="151">
        <f t="shared" si="15"/>
        <v>0</v>
      </c>
      <c r="BI44" s="151">
        <f t="shared" si="16"/>
        <v>0</v>
      </c>
      <c r="BJ44" s="151">
        <f t="shared" si="17"/>
        <v>0</v>
      </c>
      <c r="BK44" s="151">
        <f t="shared" si="18"/>
        <v>0</v>
      </c>
      <c r="BL44" s="151">
        <f t="shared" si="19"/>
        <v>0</v>
      </c>
      <c r="BM44" s="151">
        <f t="shared" si="20"/>
        <v>0</v>
      </c>
      <c r="BN44" s="151">
        <f t="shared" si="21"/>
        <v>0</v>
      </c>
      <c r="BO44" s="151">
        <f t="shared" si="35"/>
        <v>0</v>
      </c>
      <c r="BP44" s="151">
        <f t="shared" si="36"/>
        <v>0</v>
      </c>
      <c r="BQ44" s="151">
        <f t="shared" si="37"/>
        <v>0</v>
      </c>
      <c r="BR44" s="151">
        <f t="shared" si="38"/>
        <v>0</v>
      </c>
      <c r="BS44" s="151">
        <f t="shared" si="39"/>
        <v>0</v>
      </c>
    </row>
    <row r="45" ht="24.9" customHeight="1" spans="1:71">
      <c r="A45" s="179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372"/>
      <c r="H45" s="374"/>
      <c r="I45" s="375"/>
      <c r="J45" s="188"/>
      <c r="K45" s="188"/>
      <c r="L45" s="188"/>
      <c r="M45" s="188"/>
      <c r="N45" s="188"/>
      <c r="O45" s="195"/>
      <c r="P45" s="196"/>
      <c r="Q45" s="211">
        <f t="shared" si="40"/>
        <v>0</v>
      </c>
      <c r="R45" s="138">
        <f t="shared" si="41"/>
        <v>0</v>
      </c>
      <c r="S45" s="140">
        <f t="shared" si="42"/>
        <v>0</v>
      </c>
      <c r="T45" s="210"/>
      <c r="U45" s="188"/>
      <c r="V45" s="188"/>
      <c r="W45" s="188"/>
      <c r="X45" s="188"/>
      <c r="Y45" s="188"/>
      <c r="Z45" s="188"/>
      <c r="AA45" s="188"/>
      <c r="AB45" s="188"/>
      <c r="AC45" s="194"/>
      <c r="AD45" s="209">
        <f t="shared" si="43"/>
        <v>0</v>
      </c>
      <c r="AE45" s="138">
        <f t="shared" si="44"/>
        <v>0</v>
      </c>
      <c r="AF45" s="140">
        <f t="shared" si="45"/>
        <v>0</v>
      </c>
      <c r="AG45" s="228"/>
      <c r="AH45" s="236">
        <f t="shared" si="46"/>
        <v>0</v>
      </c>
      <c r="AI45" s="138">
        <f t="shared" si="47"/>
        <v>0</v>
      </c>
      <c r="AJ45" s="140">
        <f t="shared" si="48"/>
        <v>0</v>
      </c>
      <c r="AK45" s="418">
        <f t="shared" si="49"/>
        <v>0</v>
      </c>
      <c r="AL45" s="419">
        <f t="shared" si="50"/>
        <v>0</v>
      </c>
      <c r="AM45" s="243">
        <f t="shared" si="51"/>
        <v>0</v>
      </c>
      <c r="AP45" s="82">
        <f t="shared" si="52"/>
        <v>0</v>
      </c>
      <c r="AQ45" s="82">
        <f t="shared" si="9"/>
        <v>0</v>
      </c>
      <c r="AT45" s="245">
        <f t="shared" si="53"/>
        <v>0</v>
      </c>
      <c r="AU45" s="82">
        <f t="shared" si="10"/>
        <v>0</v>
      </c>
      <c r="AW45" s="82">
        <f t="shared" si="54"/>
        <v>0</v>
      </c>
      <c r="AX45" s="82">
        <f t="shared" si="11"/>
        <v>0</v>
      </c>
      <c r="AZ45" s="151">
        <f t="shared" si="55"/>
        <v>0</v>
      </c>
      <c r="BA45" s="151">
        <f t="shared" si="56"/>
        <v>0</v>
      </c>
      <c r="BB45" s="151">
        <f t="shared" si="57"/>
        <v>0</v>
      </c>
      <c r="BC45" s="151">
        <f t="shared" si="58"/>
        <v>0</v>
      </c>
      <c r="BD45" s="151">
        <f t="shared" si="59"/>
        <v>0</v>
      </c>
      <c r="BE45" s="151">
        <f t="shared" si="12"/>
        <v>0</v>
      </c>
      <c r="BF45" s="151">
        <f t="shared" si="13"/>
        <v>0</v>
      </c>
      <c r="BG45" s="151">
        <f t="shared" si="14"/>
        <v>0</v>
      </c>
      <c r="BH45" s="151">
        <f t="shared" si="15"/>
        <v>0</v>
      </c>
      <c r="BI45" s="151">
        <f t="shared" si="16"/>
        <v>0</v>
      </c>
      <c r="BJ45" s="151">
        <f t="shared" si="17"/>
        <v>0</v>
      </c>
      <c r="BK45" s="151">
        <f t="shared" si="18"/>
        <v>0</v>
      </c>
      <c r="BL45" s="151">
        <f t="shared" si="19"/>
        <v>0</v>
      </c>
      <c r="BM45" s="151">
        <f t="shared" si="20"/>
        <v>0</v>
      </c>
      <c r="BN45" s="151">
        <f t="shared" si="21"/>
        <v>0</v>
      </c>
      <c r="BO45" s="151">
        <f t="shared" si="35"/>
        <v>0</v>
      </c>
      <c r="BP45" s="151">
        <f t="shared" si="36"/>
        <v>0</v>
      </c>
      <c r="BQ45" s="151">
        <f t="shared" si="37"/>
        <v>0</v>
      </c>
      <c r="BR45" s="151">
        <f t="shared" si="38"/>
        <v>0</v>
      </c>
      <c r="BS45" s="151">
        <f t="shared" si="39"/>
        <v>0</v>
      </c>
    </row>
    <row r="46" ht="24.9" customHeight="1" spans="1:71">
      <c r="A46" s="179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372"/>
      <c r="H46" s="374"/>
      <c r="I46" s="375"/>
      <c r="J46" s="188"/>
      <c r="K46" s="188"/>
      <c r="L46" s="188"/>
      <c r="M46" s="188"/>
      <c r="N46" s="188"/>
      <c r="O46" s="195"/>
      <c r="P46" s="196"/>
      <c r="Q46" s="211">
        <f t="shared" si="40"/>
        <v>0</v>
      </c>
      <c r="R46" s="138">
        <f t="shared" si="41"/>
        <v>0</v>
      </c>
      <c r="S46" s="140">
        <f t="shared" si="42"/>
        <v>0</v>
      </c>
      <c r="T46" s="210"/>
      <c r="U46" s="188"/>
      <c r="V46" s="188"/>
      <c r="W46" s="188"/>
      <c r="X46" s="188"/>
      <c r="Y46" s="188"/>
      <c r="Z46" s="188"/>
      <c r="AA46" s="188"/>
      <c r="AB46" s="188"/>
      <c r="AC46" s="194"/>
      <c r="AD46" s="209">
        <f t="shared" si="43"/>
        <v>0</v>
      </c>
      <c r="AE46" s="138">
        <f t="shared" si="44"/>
        <v>0</v>
      </c>
      <c r="AF46" s="140">
        <f t="shared" si="45"/>
        <v>0</v>
      </c>
      <c r="AG46" s="228"/>
      <c r="AH46" s="236">
        <f t="shared" si="46"/>
        <v>0</v>
      </c>
      <c r="AI46" s="138">
        <f t="shared" si="47"/>
        <v>0</v>
      </c>
      <c r="AJ46" s="140">
        <f t="shared" si="48"/>
        <v>0</v>
      </c>
      <c r="AK46" s="418">
        <f t="shared" si="49"/>
        <v>0</v>
      </c>
      <c r="AL46" s="419">
        <f t="shared" si="50"/>
        <v>0</v>
      </c>
      <c r="AM46" s="243">
        <f t="shared" si="51"/>
        <v>0</v>
      </c>
      <c r="AP46" s="82">
        <f t="shared" si="52"/>
        <v>0</v>
      </c>
      <c r="AQ46" s="82">
        <f t="shared" ref="AQ46:AQ73" si="60">IF(AP46&gt;$S$13,"Error",LOOKUP(AP46:AP136,AP46))</f>
        <v>0</v>
      </c>
      <c r="AT46" s="245">
        <f t="shared" si="53"/>
        <v>0</v>
      </c>
      <c r="AU46" s="82">
        <f t="shared" ref="AU46:AU73" si="61">IF(AT46&gt;$AF$13,"Error",LOOKUP(AT46:AT136,AT46))</f>
        <v>0</v>
      </c>
      <c r="AW46" s="82">
        <f t="shared" si="54"/>
        <v>0</v>
      </c>
      <c r="AX46" s="82">
        <f t="shared" ref="AX46:AX73" si="62">IF(AW46&gt;$AJ$13,"Error",LOOKUP(AW46:AW136,AW46))</f>
        <v>0</v>
      </c>
      <c r="AZ46" s="151">
        <f t="shared" si="55"/>
        <v>0</v>
      </c>
      <c r="BA46" s="151">
        <f t="shared" si="56"/>
        <v>0</v>
      </c>
      <c r="BB46" s="151">
        <f t="shared" si="57"/>
        <v>0</v>
      </c>
      <c r="BC46" s="151">
        <f t="shared" si="58"/>
        <v>0</v>
      </c>
      <c r="BD46" s="151">
        <f t="shared" si="59"/>
        <v>0</v>
      </c>
      <c r="BE46" s="151">
        <f t="shared" ref="BE46:BE73" si="63">IF(F46="M",LOOKUP(AZ46:AZ135,AZ46),0)</f>
        <v>0</v>
      </c>
      <c r="BF46" s="151">
        <f t="shared" ref="BF46:BF73" si="64">IF(F46="M",LOOKUP(BA46:BA135,BA46),0)</f>
        <v>0</v>
      </c>
      <c r="BG46" s="151">
        <f t="shared" ref="BG46:BG73" si="65">IF(F46="M",LOOKUP(BB46:BB135,BB46),0)</f>
        <v>0</v>
      </c>
      <c r="BH46" s="151">
        <f t="shared" ref="BH46:BH73" si="66">IF(F46="M",LOOKUP(BC46:BC135,BC46),0)</f>
        <v>0</v>
      </c>
      <c r="BI46" s="151">
        <f t="shared" ref="BI46:BI73" si="67">IF(F46="M",LOOKUP(BD46:BD135,BD46),0)</f>
        <v>0</v>
      </c>
      <c r="BJ46" s="151">
        <f t="shared" ref="BJ46:BJ73" si="68">IF(F46="F",LOOKUP(AZ46:AZ135,AZ46),0)</f>
        <v>0</v>
      </c>
      <c r="BK46" s="151">
        <f t="shared" ref="BK46:BK73" si="69">IF(F46="F",LOOKUP(BA46:BA135,BA46),0)</f>
        <v>0</v>
      </c>
      <c r="BL46" s="151">
        <f t="shared" ref="BL46:BL73" si="70">IF(F46="F",LOOKUP(BB46:BB135,BB46),0)</f>
        <v>0</v>
      </c>
      <c r="BM46" s="151">
        <f t="shared" ref="BM46:BM73" si="71">IF(F46="F",LOOKUP(BC46:BC135,BC46),0)</f>
        <v>0</v>
      </c>
      <c r="BN46" s="151">
        <f t="shared" ref="BN46:BN73" si="72">IF(F46="F",LOOKUP(BD46:BD135,BD46),0)</f>
        <v>0</v>
      </c>
      <c r="BO46" s="151">
        <f t="shared" si="35"/>
        <v>0</v>
      </c>
      <c r="BP46" s="151">
        <f t="shared" si="36"/>
        <v>0</v>
      </c>
      <c r="BQ46" s="151">
        <f t="shared" si="37"/>
        <v>0</v>
      </c>
      <c r="BR46" s="151">
        <f t="shared" si="38"/>
        <v>0</v>
      </c>
      <c r="BS46" s="151">
        <f t="shared" si="39"/>
        <v>0</v>
      </c>
    </row>
    <row r="47" ht="24.9" customHeight="1" spans="1:71">
      <c r="A47" s="179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372"/>
      <c r="H47" s="374"/>
      <c r="I47" s="375"/>
      <c r="J47" s="188"/>
      <c r="K47" s="188"/>
      <c r="L47" s="188"/>
      <c r="M47" s="188"/>
      <c r="N47" s="188"/>
      <c r="O47" s="195"/>
      <c r="P47" s="196"/>
      <c r="Q47" s="211">
        <f t="shared" si="40"/>
        <v>0</v>
      </c>
      <c r="R47" s="138">
        <f t="shared" si="41"/>
        <v>0</v>
      </c>
      <c r="S47" s="140">
        <f t="shared" si="42"/>
        <v>0</v>
      </c>
      <c r="T47" s="210"/>
      <c r="U47" s="188"/>
      <c r="V47" s="188"/>
      <c r="W47" s="188"/>
      <c r="X47" s="188"/>
      <c r="Y47" s="188"/>
      <c r="Z47" s="188"/>
      <c r="AA47" s="188"/>
      <c r="AB47" s="188"/>
      <c r="AC47" s="194"/>
      <c r="AD47" s="209">
        <f t="shared" si="43"/>
        <v>0</v>
      </c>
      <c r="AE47" s="138">
        <f t="shared" si="44"/>
        <v>0</v>
      </c>
      <c r="AF47" s="140">
        <f t="shared" si="45"/>
        <v>0</v>
      </c>
      <c r="AG47" s="228"/>
      <c r="AH47" s="236">
        <f t="shared" si="46"/>
        <v>0</v>
      </c>
      <c r="AI47" s="138">
        <f t="shared" si="47"/>
        <v>0</v>
      </c>
      <c r="AJ47" s="140">
        <f t="shared" si="48"/>
        <v>0</v>
      </c>
      <c r="AK47" s="418">
        <f t="shared" si="49"/>
        <v>0</v>
      </c>
      <c r="AL47" s="419">
        <f t="shared" si="50"/>
        <v>0</v>
      </c>
      <c r="AM47" s="243">
        <f t="shared" si="51"/>
        <v>0</v>
      </c>
      <c r="AP47" s="82">
        <f t="shared" si="52"/>
        <v>0</v>
      </c>
      <c r="AQ47" s="82">
        <f t="shared" si="60"/>
        <v>0</v>
      </c>
      <c r="AT47" s="245">
        <f t="shared" si="53"/>
        <v>0</v>
      </c>
      <c r="AU47" s="82">
        <f t="shared" si="61"/>
        <v>0</v>
      </c>
      <c r="AW47" s="82">
        <f t="shared" si="54"/>
        <v>0</v>
      </c>
      <c r="AX47" s="82">
        <f t="shared" si="62"/>
        <v>0</v>
      </c>
      <c r="AZ47" s="151">
        <f t="shared" si="55"/>
        <v>0</v>
      </c>
      <c r="BA47" s="151">
        <f t="shared" si="56"/>
        <v>0</v>
      </c>
      <c r="BB47" s="151">
        <f t="shared" si="57"/>
        <v>0</v>
      </c>
      <c r="BC47" s="151">
        <f t="shared" si="58"/>
        <v>0</v>
      </c>
      <c r="BD47" s="151">
        <f t="shared" si="59"/>
        <v>0</v>
      </c>
      <c r="BE47" s="151">
        <f t="shared" si="63"/>
        <v>0</v>
      </c>
      <c r="BF47" s="151">
        <f t="shared" si="64"/>
        <v>0</v>
      </c>
      <c r="BG47" s="151">
        <f t="shared" si="65"/>
        <v>0</v>
      </c>
      <c r="BH47" s="151">
        <f t="shared" si="66"/>
        <v>0</v>
      </c>
      <c r="BI47" s="151">
        <f t="shared" si="67"/>
        <v>0</v>
      </c>
      <c r="BJ47" s="151">
        <f t="shared" si="68"/>
        <v>0</v>
      </c>
      <c r="BK47" s="151">
        <f t="shared" si="69"/>
        <v>0</v>
      </c>
      <c r="BL47" s="151">
        <f t="shared" si="70"/>
        <v>0</v>
      </c>
      <c r="BM47" s="151">
        <f t="shared" si="71"/>
        <v>0</v>
      </c>
      <c r="BN47" s="151">
        <f t="shared" si="72"/>
        <v>0</v>
      </c>
      <c r="BO47" s="151">
        <f t="shared" si="35"/>
        <v>0</v>
      </c>
      <c r="BP47" s="151">
        <f t="shared" si="36"/>
        <v>0</v>
      </c>
      <c r="BQ47" s="151">
        <f t="shared" si="37"/>
        <v>0</v>
      </c>
      <c r="BR47" s="151">
        <f t="shared" si="38"/>
        <v>0</v>
      </c>
      <c r="BS47" s="151">
        <f t="shared" si="39"/>
        <v>0</v>
      </c>
    </row>
    <row r="48" ht="24.9" customHeight="1" spans="1:71">
      <c r="A48" s="179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372"/>
      <c r="H48" s="374"/>
      <c r="I48" s="375"/>
      <c r="J48" s="188"/>
      <c r="K48" s="188"/>
      <c r="L48" s="188"/>
      <c r="M48" s="188"/>
      <c r="N48" s="188"/>
      <c r="O48" s="195"/>
      <c r="P48" s="196"/>
      <c r="Q48" s="211">
        <f t="shared" si="40"/>
        <v>0</v>
      </c>
      <c r="R48" s="138">
        <f t="shared" si="41"/>
        <v>0</v>
      </c>
      <c r="S48" s="140">
        <f t="shared" si="42"/>
        <v>0</v>
      </c>
      <c r="T48" s="210"/>
      <c r="U48" s="188"/>
      <c r="V48" s="188"/>
      <c r="W48" s="188"/>
      <c r="X48" s="188"/>
      <c r="Y48" s="188"/>
      <c r="Z48" s="188"/>
      <c r="AA48" s="188"/>
      <c r="AB48" s="188"/>
      <c r="AC48" s="194"/>
      <c r="AD48" s="209">
        <f t="shared" si="43"/>
        <v>0</v>
      </c>
      <c r="AE48" s="138">
        <f t="shared" si="44"/>
        <v>0</v>
      </c>
      <c r="AF48" s="140">
        <f t="shared" si="45"/>
        <v>0</v>
      </c>
      <c r="AG48" s="228"/>
      <c r="AH48" s="236">
        <f t="shared" si="46"/>
        <v>0</v>
      </c>
      <c r="AI48" s="138">
        <f t="shared" si="47"/>
        <v>0</v>
      </c>
      <c r="AJ48" s="140">
        <f t="shared" si="48"/>
        <v>0</v>
      </c>
      <c r="AK48" s="418">
        <f t="shared" si="49"/>
        <v>0</v>
      </c>
      <c r="AL48" s="419">
        <f t="shared" si="50"/>
        <v>0</v>
      </c>
      <c r="AM48" s="243">
        <f t="shared" si="51"/>
        <v>0</v>
      </c>
      <c r="AP48" s="82">
        <f t="shared" si="52"/>
        <v>0</v>
      </c>
      <c r="AQ48" s="82">
        <f t="shared" si="60"/>
        <v>0</v>
      </c>
      <c r="AT48" s="245">
        <f t="shared" si="53"/>
        <v>0</v>
      </c>
      <c r="AU48" s="82">
        <f t="shared" si="61"/>
        <v>0</v>
      </c>
      <c r="AW48" s="82">
        <f t="shared" si="54"/>
        <v>0</v>
      </c>
      <c r="AX48" s="82">
        <f t="shared" si="62"/>
        <v>0</v>
      </c>
      <c r="AZ48" s="151">
        <f t="shared" si="55"/>
        <v>0</v>
      </c>
      <c r="BA48" s="151">
        <f t="shared" si="56"/>
        <v>0</v>
      </c>
      <c r="BB48" s="151">
        <f t="shared" si="57"/>
        <v>0</v>
      </c>
      <c r="BC48" s="151">
        <f t="shared" si="58"/>
        <v>0</v>
      </c>
      <c r="BD48" s="151">
        <f t="shared" si="59"/>
        <v>0</v>
      </c>
      <c r="BE48" s="151">
        <f t="shared" si="63"/>
        <v>0</v>
      </c>
      <c r="BF48" s="151">
        <f t="shared" si="64"/>
        <v>0</v>
      </c>
      <c r="BG48" s="151">
        <f t="shared" si="65"/>
        <v>0</v>
      </c>
      <c r="BH48" s="151">
        <f t="shared" si="66"/>
        <v>0</v>
      </c>
      <c r="BI48" s="151">
        <f t="shared" si="67"/>
        <v>0</v>
      </c>
      <c r="BJ48" s="151">
        <f t="shared" si="68"/>
        <v>0</v>
      </c>
      <c r="BK48" s="151">
        <f t="shared" si="69"/>
        <v>0</v>
      </c>
      <c r="BL48" s="151">
        <f t="shared" si="70"/>
        <v>0</v>
      </c>
      <c r="BM48" s="151">
        <f t="shared" si="71"/>
        <v>0</v>
      </c>
      <c r="BN48" s="151">
        <f t="shared" si="72"/>
        <v>0</v>
      </c>
      <c r="BO48" s="151">
        <f t="shared" si="35"/>
        <v>0</v>
      </c>
      <c r="BP48" s="151">
        <f t="shared" si="36"/>
        <v>0</v>
      </c>
      <c r="BQ48" s="151">
        <f t="shared" si="37"/>
        <v>0</v>
      </c>
      <c r="BR48" s="151">
        <f t="shared" si="38"/>
        <v>0</v>
      </c>
      <c r="BS48" s="151">
        <f t="shared" si="39"/>
        <v>0</v>
      </c>
    </row>
    <row r="49" ht="24.9" customHeight="1" spans="1:71">
      <c r="A49" s="179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372"/>
      <c r="H49" s="374"/>
      <c r="I49" s="375"/>
      <c r="J49" s="188"/>
      <c r="K49" s="188"/>
      <c r="L49" s="188"/>
      <c r="M49" s="188"/>
      <c r="N49" s="188"/>
      <c r="O49" s="195"/>
      <c r="P49" s="196"/>
      <c r="Q49" s="211">
        <f t="shared" si="40"/>
        <v>0</v>
      </c>
      <c r="R49" s="138">
        <f t="shared" si="41"/>
        <v>0</v>
      </c>
      <c r="S49" s="140">
        <f t="shared" si="42"/>
        <v>0</v>
      </c>
      <c r="T49" s="210"/>
      <c r="U49" s="188"/>
      <c r="V49" s="188"/>
      <c r="W49" s="188"/>
      <c r="X49" s="188"/>
      <c r="Y49" s="188"/>
      <c r="Z49" s="188"/>
      <c r="AA49" s="188"/>
      <c r="AB49" s="188"/>
      <c r="AC49" s="194"/>
      <c r="AD49" s="209">
        <f t="shared" si="43"/>
        <v>0</v>
      </c>
      <c r="AE49" s="138">
        <f t="shared" si="44"/>
        <v>0</v>
      </c>
      <c r="AF49" s="140">
        <f t="shared" si="45"/>
        <v>0</v>
      </c>
      <c r="AG49" s="228"/>
      <c r="AH49" s="236">
        <f t="shared" si="46"/>
        <v>0</v>
      </c>
      <c r="AI49" s="138">
        <f t="shared" si="47"/>
        <v>0</v>
      </c>
      <c r="AJ49" s="140">
        <f t="shared" si="48"/>
        <v>0</v>
      </c>
      <c r="AK49" s="418">
        <f t="shared" si="49"/>
        <v>0</v>
      </c>
      <c r="AL49" s="419">
        <f t="shared" si="50"/>
        <v>0</v>
      </c>
      <c r="AM49" s="243">
        <f t="shared" si="51"/>
        <v>0</v>
      </c>
      <c r="AP49" s="82">
        <f t="shared" si="52"/>
        <v>0</v>
      </c>
      <c r="AQ49" s="82">
        <f t="shared" si="60"/>
        <v>0</v>
      </c>
      <c r="AT49" s="245">
        <f t="shared" si="53"/>
        <v>0</v>
      </c>
      <c r="AU49" s="82">
        <f t="shared" si="61"/>
        <v>0</v>
      </c>
      <c r="AW49" s="82">
        <f t="shared" si="54"/>
        <v>0</v>
      </c>
      <c r="AX49" s="82">
        <f t="shared" si="62"/>
        <v>0</v>
      </c>
      <c r="AZ49" s="151">
        <f t="shared" si="55"/>
        <v>0</v>
      </c>
      <c r="BA49" s="151">
        <f t="shared" si="56"/>
        <v>0</v>
      </c>
      <c r="BB49" s="151">
        <f t="shared" si="57"/>
        <v>0</v>
      </c>
      <c r="BC49" s="151">
        <f t="shared" si="58"/>
        <v>0</v>
      </c>
      <c r="BD49" s="151">
        <f t="shared" si="59"/>
        <v>0</v>
      </c>
      <c r="BE49" s="151">
        <f t="shared" si="63"/>
        <v>0</v>
      </c>
      <c r="BF49" s="151">
        <f t="shared" si="64"/>
        <v>0</v>
      </c>
      <c r="BG49" s="151">
        <f t="shared" si="65"/>
        <v>0</v>
      </c>
      <c r="BH49" s="151">
        <f t="shared" si="66"/>
        <v>0</v>
      </c>
      <c r="BI49" s="151">
        <f t="shared" si="67"/>
        <v>0</v>
      </c>
      <c r="BJ49" s="151">
        <f t="shared" si="68"/>
        <v>0</v>
      </c>
      <c r="BK49" s="151">
        <f t="shared" si="69"/>
        <v>0</v>
      </c>
      <c r="BL49" s="151">
        <f t="shared" si="70"/>
        <v>0</v>
      </c>
      <c r="BM49" s="151">
        <f t="shared" si="71"/>
        <v>0</v>
      </c>
      <c r="BN49" s="151">
        <f t="shared" si="72"/>
        <v>0</v>
      </c>
      <c r="BO49" s="151">
        <f t="shared" si="35"/>
        <v>0</v>
      </c>
      <c r="BP49" s="151">
        <f t="shared" si="36"/>
        <v>0</v>
      </c>
      <c r="BQ49" s="151">
        <f t="shared" si="37"/>
        <v>0</v>
      </c>
      <c r="BR49" s="151">
        <f t="shared" si="38"/>
        <v>0</v>
      </c>
      <c r="BS49" s="151">
        <f t="shared" si="39"/>
        <v>0</v>
      </c>
    </row>
    <row r="50" ht="24.9" customHeight="1" spans="1:71">
      <c r="A50" s="179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372"/>
      <c r="H50" s="374"/>
      <c r="I50" s="375"/>
      <c r="J50" s="188"/>
      <c r="K50" s="188"/>
      <c r="L50" s="188"/>
      <c r="M50" s="188"/>
      <c r="N50" s="188"/>
      <c r="O50" s="195"/>
      <c r="P50" s="196"/>
      <c r="Q50" s="211">
        <f t="shared" si="40"/>
        <v>0</v>
      </c>
      <c r="R50" s="138">
        <f t="shared" si="41"/>
        <v>0</v>
      </c>
      <c r="S50" s="140">
        <f t="shared" si="42"/>
        <v>0</v>
      </c>
      <c r="T50" s="210"/>
      <c r="U50" s="188"/>
      <c r="V50" s="188"/>
      <c r="W50" s="188"/>
      <c r="X50" s="188"/>
      <c r="Y50" s="188"/>
      <c r="Z50" s="188"/>
      <c r="AA50" s="188"/>
      <c r="AB50" s="188"/>
      <c r="AC50" s="194"/>
      <c r="AD50" s="209">
        <f t="shared" si="43"/>
        <v>0</v>
      </c>
      <c r="AE50" s="138">
        <f t="shared" si="44"/>
        <v>0</v>
      </c>
      <c r="AF50" s="140">
        <f t="shared" si="45"/>
        <v>0</v>
      </c>
      <c r="AG50" s="228"/>
      <c r="AH50" s="236">
        <f t="shared" si="46"/>
        <v>0</v>
      </c>
      <c r="AI50" s="138">
        <f t="shared" si="47"/>
        <v>0</v>
      </c>
      <c r="AJ50" s="140">
        <f t="shared" si="48"/>
        <v>0</v>
      </c>
      <c r="AK50" s="418">
        <f t="shared" si="49"/>
        <v>0</v>
      </c>
      <c r="AL50" s="419">
        <f t="shared" si="50"/>
        <v>0</v>
      </c>
      <c r="AM50" s="243">
        <f t="shared" si="51"/>
        <v>0</v>
      </c>
      <c r="AP50" s="82">
        <f t="shared" si="52"/>
        <v>0</v>
      </c>
      <c r="AQ50" s="82">
        <f t="shared" si="60"/>
        <v>0</v>
      </c>
      <c r="AT50" s="245">
        <f t="shared" si="53"/>
        <v>0</v>
      </c>
      <c r="AU50" s="82">
        <f t="shared" si="61"/>
        <v>0</v>
      </c>
      <c r="AW50" s="82">
        <f t="shared" si="54"/>
        <v>0</v>
      </c>
      <c r="AX50" s="82">
        <f t="shared" si="62"/>
        <v>0</v>
      </c>
      <c r="AZ50" s="151">
        <f t="shared" si="55"/>
        <v>0</v>
      </c>
      <c r="BA50" s="151">
        <f t="shared" si="56"/>
        <v>0</v>
      </c>
      <c r="BB50" s="151">
        <f t="shared" si="57"/>
        <v>0</v>
      </c>
      <c r="BC50" s="151">
        <f t="shared" si="58"/>
        <v>0</v>
      </c>
      <c r="BD50" s="151">
        <f t="shared" si="59"/>
        <v>0</v>
      </c>
      <c r="BE50" s="151">
        <f t="shared" si="63"/>
        <v>0</v>
      </c>
      <c r="BF50" s="151">
        <f t="shared" si="64"/>
        <v>0</v>
      </c>
      <c r="BG50" s="151">
        <f t="shared" si="65"/>
        <v>0</v>
      </c>
      <c r="BH50" s="151">
        <f t="shared" si="66"/>
        <v>0</v>
      </c>
      <c r="BI50" s="151">
        <f t="shared" si="67"/>
        <v>0</v>
      </c>
      <c r="BJ50" s="151">
        <f t="shared" si="68"/>
        <v>0</v>
      </c>
      <c r="BK50" s="151">
        <f t="shared" si="69"/>
        <v>0</v>
      </c>
      <c r="BL50" s="151">
        <f t="shared" si="70"/>
        <v>0</v>
      </c>
      <c r="BM50" s="151">
        <f t="shared" si="71"/>
        <v>0</v>
      </c>
      <c r="BN50" s="151">
        <f t="shared" si="72"/>
        <v>0</v>
      </c>
      <c r="BO50" s="151">
        <f t="shared" si="35"/>
        <v>0</v>
      </c>
      <c r="BP50" s="151">
        <f t="shared" si="36"/>
        <v>0</v>
      </c>
      <c r="BQ50" s="151">
        <f t="shared" si="37"/>
        <v>0</v>
      </c>
      <c r="BR50" s="151">
        <f t="shared" si="38"/>
        <v>0</v>
      </c>
      <c r="BS50" s="151">
        <f t="shared" si="39"/>
        <v>0</v>
      </c>
    </row>
    <row r="51" ht="24.9" customHeight="1" spans="1:71">
      <c r="A51" s="179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372"/>
      <c r="H51" s="374"/>
      <c r="I51" s="375"/>
      <c r="J51" s="188"/>
      <c r="K51" s="188"/>
      <c r="L51" s="188"/>
      <c r="M51" s="188"/>
      <c r="N51" s="188"/>
      <c r="O51" s="195"/>
      <c r="P51" s="196"/>
      <c r="Q51" s="211">
        <f t="shared" si="40"/>
        <v>0</v>
      </c>
      <c r="R51" s="138">
        <f t="shared" si="41"/>
        <v>0</v>
      </c>
      <c r="S51" s="140">
        <f t="shared" si="42"/>
        <v>0</v>
      </c>
      <c r="T51" s="210"/>
      <c r="U51" s="188"/>
      <c r="V51" s="188"/>
      <c r="W51" s="188"/>
      <c r="X51" s="188"/>
      <c r="Y51" s="188"/>
      <c r="Z51" s="188"/>
      <c r="AA51" s="188"/>
      <c r="AB51" s="188"/>
      <c r="AC51" s="194"/>
      <c r="AD51" s="209">
        <f t="shared" si="43"/>
        <v>0</v>
      </c>
      <c r="AE51" s="138">
        <f t="shared" si="44"/>
        <v>0</v>
      </c>
      <c r="AF51" s="140">
        <f t="shared" si="45"/>
        <v>0</v>
      </c>
      <c r="AG51" s="228"/>
      <c r="AH51" s="236">
        <f t="shared" si="46"/>
        <v>0</v>
      </c>
      <c r="AI51" s="138">
        <f t="shared" si="47"/>
        <v>0</v>
      </c>
      <c r="AJ51" s="140">
        <f t="shared" si="48"/>
        <v>0</v>
      </c>
      <c r="AK51" s="418">
        <f t="shared" si="49"/>
        <v>0</v>
      </c>
      <c r="AL51" s="419">
        <f t="shared" si="50"/>
        <v>0</v>
      </c>
      <c r="AM51" s="243">
        <f t="shared" si="51"/>
        <v>0</v>
      </c>
      <c r="AP51" s="82">
        <f t="shared" si="52"/>
        <v>0</v>
      </c>
      <c r="AQ51" s="82">
        <f t="shared" si="60"/>
        <v>0</v>
      </c>
      <c r="AT51" s="245">
        <f t="shared" si="53"/>
        <v>0</v>
      </c>
      <c r="AU51" s="82">
        <f t="shared" si="61"/>
        <v>0</v>
      </c>
      <c r="AW51" s="82">
        <f t="shared" si="54"/>
        <v>0</v>
      </c>
      <c r="AX51" s="82">
        <f t="shared" si="62"/>
        <v>0</v>
      </c>
      <c r="AZ51" s="151">
        <f t="shared" si="55"/>
        <v>0</v>
      </c>
      <c r="BA51" s="151">
        <f t="shared" si="56"/>
        <v>0</v>
      </c>
      <c r="BB51" s="151">
        <f t="shared" si="57"/>
        <v>0</v>
      </c>
      <c r="BC51" s="151">
        <f t="shared" si="58"/>
        <v>0</v>
      </c>
      <c r="BD51" s="151">
        <f t="shared" si="59"/>
        <v>0</v>
      </c>
      <c r="BE51" s="151">
        <f t="shared" si="63"/>
        <v>0</v>
      </c>
      <c r="BF51" s="151">
        <f t="shared" si="64"/>
        <v>0</v>
      </c>
      <c r="BG51" s="151">
        <f t="shared" si="65"/>
        <v>0</v>
      </c>
      <c r="BH51" s="151">
        <f t="shared" si="66"/>
        <v>0</v>
      </c>
      <c r="BI51" s="151">
        <f t="shared" si="67"/>
        <v>0</v>
      </c>
      <c r="BJ51" s="151">
        <f t="shared" si="68"/>
        <v>0</v>
      </c>
      <c r="BK51" s="151">
        <f t="shared" si="69"/>
        <v>0</v>
      </c>
      <c r="BL51" s="151">
        <f t="shared" si="70"/>
        <v>0</v>
      </c>
      <c r="BM51" s="151">
        <f t="shared" si="71"/>
        <v>0</v>
      </c>
      <c r="BN51" s="151">
        <f t="shared" si="72"/>
        <v>0</v>
      </c>
      <c r="BO51" s="151">
        <f t="shared" si="35"/>
        <v>0</v>
      </c>
      <c r="BP51" s="151">
        <f t="shared" si="36"/>
        <v>0</v>
      </c>
      <c r="BQ51" s="151">
        <f t="shared" si="37"/>
        <v>0</v>
      </c>
      <c r="BR51" s="151">
        <f t="shared" si="38"/>
        <v>0</v>
      </c>
      <c r="BS51" s="151">
        <f t="shared" si="39"/>
        <v>0</v>
      </c>
    </row>
    <row r="52" ht="24.9" customHeight="1" spans="1:71">
      <c r="A52" s="179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372"/>
      <c r="H52" s="374"/>
      <c r="I52" s="375"/>
      <c r="J52" s="188"/>
      <c r="K52" s="188"/>
      <c r="L52" s="188"/>
      <c r="M52" s="188"/>
      <c r="N52" s="188"/>
      <c r="O52" s="195"/>
      <c r="P52" s="196"/>
      <c r="Q52" s="211">
        <f t="shared" si="40"/>
        <v>0</v>
      </c>
      <c r="R52" s="138">
        <f t="shared" si="41"/>
        <v>0</v>
      </c>
      <c r="S52" s="140">
        <f t="shared" si="42"/>
        <v>0</v>
      </c>
      <c r="T52" s="210"/>
      <c r="U52" s="188"/>
      <c r="V52" s="188"/>
      <c r="W52" s="188"/>
      <c r="X52" s="188"/>
      <c r="Y52" s="188"/>
      <c r="Z52" s="188"/>
      <c r="AA52" s="188"/>
      <c r="AB52" s="188"/>
      <c r="AC52" s="194"/>
      <c r="AD52" s="209">
        <f t="shared" si="43"/>
        <v>0</v>
      </c>
      <c r="AE52" s="138">
        <f t="shared" si="44"/>
        <v>0</v>
      </c>
      <c r="AF52" s="140">
        <f t="shared" si="45"/>
        <v>0</v>
      </c>
      <c r="AG52" s="228"/>
      <c r="AH52" s="236">
        <f t="shared" si="46"/>
        <v>0</v>
      </c>
      <c r="AI52" s="138">
        <f t="shared" si="47"/>
        <v>0</v>
      </c>
      <c r="AJ52" s="140">
        <f t="shared" si="48"/>
        <v>0</v>
      </c>
      <c r="AK52" s="418">
        <f t="shared" si="49"/>
        <v>0</v>
      </c>
      <c r="AL52" s="419">
        <f t="shared" si="50"/>
        <v>0</v>
      </c>
      <c r="AM52" s="243">
        <f t="shared" si="51"/>
        <v>0</v>
      </c>
      <c r="AP52" s="82">
        <f t="shared" si="52"/>
        <v>0</v>
      </c>
      <c r="AQ52" s="82">
        <f t="shared" si="60"/>
        <v>0</v>
      </c>
      <c r="AT52" s="245">
        <f t="shared" si="53"/>
        <v>0</v>
      </c>
      <c r="AU52" s="82">
        <f t="shared" si="61"/>
        <v>0</v>
      </c>
      <c r="AW52" s="82">
        <f t="shared" si="54"/>
        <v>0</v>
      </c>
      <c r="AX52" s="82">
        <f t="shared" si="62"/>
        <v>0</v>
      </c>
      <c r="AZ52" s="151">
        <f t="shared" si="55"/>
        <v>0</v>
      </c>
      <c r="BA52" s="151">
        <f t="shared" si="56"/>
        <v>0</v>
      </c>
      <c r="BB52" s="151">
        <f t="shared" si="57"/>
        <v>0</v>
      </c>
      <c r="BC52" s="151">
        <f t="shared" si="58"/>
        <v>0</v>
      </c>
      <c r="BD52" s="151">
        <f t="shared" si="59"/>
        <v>0</v>
      </c>
      <c r="BE52" s="151">
        <f t="shared" si="63"/>
        <v>0</v>
      </c>
      <c r="BF52" s="151">
        <f t="shared" si="64"/>
        <v>0</v>
      </c>
      <c r="BG52" s="151">
        <f t="shared" si="65"/>
        <v>0</v>
      </c>
      <c r="BH52" s="151">
        <f t="shared" si="66"/>
        <v>0</v>
      </c>
      <c r="BI52" s="151">
        <f t="shared" si="67"/>
        <v>0</v>
      </c>
      <c r="BJ52" s="151">
        <f t="shared" si="68"/>
        <v>0</v>
      </c>
      <c r="BK52" s="151">
        <f t="shared" si="69"/>
        <v>0</v>
      </c>
      <c r="BL52" s="151">
        <f t="shared" si="70"/>
        <v>0</v>
      </c>
      <c r="BM52" s="151">
        <f t="shared" si="71"/>
        <v>0</v>
      </c>
      <c r="BN52" s="151">
        <f t="shared" si="72"/>
        <v>0</v>
      </c>
      <c r="BO52" s="151">
        <f t="shared" si="35"/>
        <v>0</v>
      </c>
      <c r="BP52" s="151">
        <f t="shared" si="36"/>
        <v>0</v>
      </c>
      <c r="BQ52" s="151">
        <f t="shared" si="37"/>
        <v>0</v>
      </c>
      <c r="BR52" s="151">
        <f t="shared" si="38"/>
        <v>0</v>
      </c>
      <c r="BS52" s="151">
        <f t="shared" si="39"/>
        <v>0</v>
      </c>
    </row>
    <row r="53" ht="24.9" customHeight="1" spans="1:71">
      <c r="A53" s="179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372"/>
      <c r="H53" s="374"/>
      <c r="I53" s="375"/>
      <c r="J53" s="188"/>
      <c r="K53" s="188"/>
      <c r="L53" s="188"/>
      <c r="M53" s="188"/>
      <c r="N53" s="188"/>
      <c r="O53" s="195"/>
      <c r="P53" s="196"/>
      <c r="Q53" s="211">
        <f t="shared" si="40"/>
        <v>0</v>
      </c>
      <c r="R53" s="138">
        <f t="shared" si="41"/>
        <v>0</v>
      </c>
      <c r="S53" s="140">
        <f t="shared" si="42"/>
        <v>0</v>
      </c>
      <c r="T53" s="210"/>
      <c r="U53" s="188"/>
      <c r="V53" s="188"/>
      <c r="W53" s="188"/>
      <c r="X53" s="188"/>
      <c r="Y53" s="188"/>
      <c r="Z53" s="188"/>
      <c r="AA53" s="188"/>
      <c r="AB53" s="188"/>
      <c r="AC53" s="194"/>
      <c r="AD53" s="209">
        <f t="shared" si="43"/>
        <v>0</v>
      </c>
      <c r="AE53" s="138">
        <f t="shared" si="44"/>
        <v>0</v>
      </c>
      <c r="AF53" s="140">
        <f t="shared" si="45"/>
        <v>0</v>
      </c>
      <c r="AG53" s="228"/>
      <c r="AH53" s="236">
        <f t="shared" si="46"/>
        <v>0</v>
      </c>
      <c r="AI53" s="138">
        <f t="shared" si="47"/>
        <v>0</v>
      </c>
      <c r="AJ53" s="140">
        <f t="shared" si="48"/>
        <v>0</v>
      </c>
      <c r="AK53" s="418">
        <f t="shared" si="49"/>
        <v>0</v>
      </c>
      <c r="AL53" s="419">
        <f t="shared" si="50"/>
        <v>0</v>
      </c>
      <c r="AM53" s="243">
        <f t="shared" si="51"/>
        <v>0</v>
      </c>
      <c r="AP53" s="82">
        <f t="shared" si="52"/>
        <v>0</v>
      </c>
      <c r="AQ53" s="82">
        <f t="shared" si="60"/>
        <v>0</v>
      </c>
      <c r="AT53" s="245">
        <f t="shared" si="53"/>
        <v>0</v>
      </c>
      <c r="AU53" s="82">
        <f t="shared" si="61"/>
        <v>0</v>
      </c>
      <c r="AW53" s="82">
        <f t="shared" si="54"/>
        <v>0</v>
      </c>
      <c r="AX53" s="82">
        <f t="shared" si="62"/>
        <v>0</v>
      </c>
      <c r="AZ53" s="151">
        <f t="shared" si="55"/>
        <v>0</v>
      </c>
      <c r="BA53" s="151">
        <f t="shared" si="56"/>
        <v>0</v>
      </c>
      <c r="BB53" s="151">
        <f t="shared" si="57"/>
        <v>0</v>
      </c>
      <c r="BC53" s="151">
        <f t="shared" si="58"/>
        <v>0</v>
      </c>
      <c r="BD53" s="151">
        <f t="shared" si="59"/>
        <v>0</v>
      </c>
      <c r="BE53" s="151">
        <f t="shared" si="63"/>
        <v>0</v>
      </c>
      <c r="BF53" s="151">
        <f t="shared" si="64"/>
        <v>0</v>
      </c>
      <c r="BG53" s="151">
        <f t="shared" si="65"/>
        <v>0</v>
      </c>
      <c r="BH53" s="151">
        <f t="shared" si="66"/>
        <v>0</v>
      </c>
      <c r="BI53" s="151">
        <f t="shared" si="67"/>
        <v>0</v>
      </c>
      <c r="BJ53" s="151">
        <f t="shared" si="68"/>
        <v>0</v>
      </c>
      <c r="BK53" s="151">
        <f t="shared" si="69"/>
        <v>0</v>
      </c>
      <c r="BL53" s="151">
        <f t="shared" si="70"/>
        <v>0</v>
      </c>
      <c r="BM53" s="151">
        <f t="shared" si="71"/>
        <v>0</v>
      </c>
      <c r="BN53" s="151">
        <f t="shared" si="72"/>
        <v>0</v>
      </c>
      <c r="BO53" s="151">
        <f t="shared" si="35"/>
        <v>0</v>
      </c>
      <c r="BP53" s="151">
        <f t="shared" si="36"/>
        <v>0</v>
      </c>
      <c r="BQ53" s="151">
        <f t="shared" si="37"/>
        <v>0</v>
      </c>
      <c r="BR53" s="151">
        <f t="shared" si="38"/>
        <v>0</v>
      </c>
      <c r="BS53" s="151">
        <f t="shared" si="39"/>
        <v>0</v>
      </c>
    </row>
    <row r="54" ht="24.9" customHeight="1" spans="1:71">
      <c r="A54" s="179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372"/>
      <c r="H54" s="374"/>
      <c r="I54" s="375"/>
      <c r="J54" s="188"/>
      <c r="K54" s="188"/>
      <c r="L54" s="188"/>
      <c r="M54" s="188"/>
      <c r="N54" s="188"/>
      <c r="O54" s="195"/>
      <c r="P54" s="196"/>
      <c r="Q54" s="211">
        <f t="shared" si="40"/>
        <v>0</v>
      </c>
      <c r="R54" s="138">
        <f t="shared" si="41"/>
        <v>0</v>
      </c>
      <c r="S54" s="140">
        <f t="shared" si="42"/>
        <v>0</v>
      </c>
      <c r="T54" s="210"/>
      <c r="U54" s="188"/>
      <c r="V54" s="188"/>
      <c r="W54" s="188"/>
      <c r="X54" s="188"/>
      <c r="Y54" s="188"/>
      <c r="Z54" s="188"/>
      <c r="AA54" s="188"/>
      <c r="AB54" s="188"/>
      <c r="AC54" s="194"/>
      <c r="AD54" s="209">
        <f t="shared" si="43"/>
        <v>0</v>
      </c>
      <c r="AE54" s="138">
        <f t="shared" si="44"/>
        <v>0</v>
      </c>
      <c r="AF54" s="140">
        <f t="shared" si="45"/>
        <v>0</v>
      </c>
      <c r="AG54" s="228"/>
      <c r="AH54" s="236">
        <f t="shared" si="46"/>
        <v>0</v>
      </c>
      <c r="AI54" s="138">
        <f t="shared" si="47"/>
        <v>0</v>
      </c>
      <c r="AJ54" s="140">
        <f t="shared" si="48"/>
        <v>0</v>
      </c>
      <c r="AK54" s="418">
        <f t="shared" si="49"/>
        <v>0</v>
      </c>
      <c r="AL54" s="419">
        <f t="shared" si="50"/>
        <v>0</v>
      </c>
      <c r="AM54" s="243">
        <f t="shared" si="51"/>
        <v>0</v>
      </c>
      <c r="AP54" s="82">
        <f t="shared" si="52"/>
        <v>0</v>
      </c>
      <c r="AQ54" s="82">
        <f t="shared" si="60"/>
        <v>0</v>
      </c>
      <c r="AT54" s="245">
        <f t="shared" si="53"/>
        <v>0</v>
      </c>
      <c r="AU54" s="82">
        <f t="shared" si="61"/>
        <v>0</v>
      </c>
      <c r="AW54" s="82">
        <f t="shared" si="54"/>
        <v>0</v>
      </c>
      <c r="AX54" s="82">
        <f t="shared" si="62"/>
        <v>0</v>
      </c>
      <c r="AZ54" s="151">
        <f t="shared" si="55"/>
        <v>0</v>
      </c>
      <c r="BA54" s="151">
        <f t="shared" si="56"/>
        <v>0</v>
      </c>
      <c r="BB54" s="151">
        <f t="shared" si="57"/>
        <v>0</v>
      </c>
      <c r="BC54" s="151">
        <f t="shared" si="58"/>
        <v>0</v>
      </c>
      <c r="BD54" s="151">
        <f t="shared" si="59"/>
        <v>0</v>
      </c>
      <c r="BE54" s="151">
        <f t="shared" si="63"/>
        <v>0</v>
      </c>
      <c r="BF54" s="151">
        <f t="shared" si="64"/>
        <v>0</v>
      </c>
      <c r="BG54" s="151">
        <f t="shared" si="65"/>
        <v>0</v>
      </c>
      <c r="BH54" s="151">
        <f t="shared" si="66"/>
        <v>0</v>
      </c>
      <c r="BI54" s="151">
        <f t="shared" si="67"/>
        <v>0</v>
      </c>
      <c r="BJ54" s="151">
        <f t="shared" si="68"/>
        <v>0</v>
      </c>
      <c r="BK54" s="151">
        <f t="shared" si="69"/>
        <v>0</v>
      </c>
      <c r="BL54" s="151">
        <f t="shared" si="70"/>
        <v>0</v>
      </c>
      <c r="BM54" s="151">
        <f t="shared" si="71"/>
        <v>0</v>
      </c>
      <c r="BN54" s="151">
        <f t="shared" si="72"/>
        <v>0</v>
      </c>
      <c r="BO54" s="151">
        <f t="shared" si="35"/>
        <v>0</v>
      </c>
      <c r="BP54" s="151">
        <f t="shared" si="36"/>
        <v>0</v>
      </c>
      <c r="BQ54" s="151">
        <f t="shared" si="37"/>
        <v>0</v>
      </c>
      <c r="BR54" s="151">
        <f t="shared" si="38"/>
        <v>0</v>
      </c>
      <c r="BS54" s="151">
        <f t="shared" si="39"/>
        <v>0</v>
      </c>
    </row>
    <row r="55" ht="24.9" customHeight="1" spans="1:71">
      <c r="A55" s="179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372"/>
      <c r="H55" s="374"/>
      <c r="I55" s="375"/>
      <c r="J55" s="188"/>
      <c r="K55" s="188"/>
      <c r="L55" s="188"/>
      <c r="M55" s="188"/>
      <c r="N55" s="188"/>
      <c r="O55" s="195"/>
      <c r="P55" s="196"/>
      <c r="Q55" s="211">
        <f t="shared" si="40"/>
        <v>0</v>
      </c>
      <c r="R55" s="138">
        <f t="shared" si="41"/>
        <v>0</v>
      </c>
      <c r="S55" s="140">
        <f t="shared" si="42"/>
        <v>0</v>
      </c>
      <c r="T55" s="210"/>
      <c r="U55" s="188"/>
      <c r="V55" s="188"/>
      <c r="W55" s="188"/>
      <c r="X55" s="188"/>
      <c r="Y55" s="188"/>
      <c r="Z55" s="188"/>
      <c r="AA55" s="188"/>
      <c r="AB55" s="188"/>
      <c r="AC55" s="194"/>
      <c r="AD55" s="209">
        <f t="shared" si="43"/>
        <v>0</v>
      </c>
      <c r="AE55" s="138">
        <f t="shared" si="44"/>
        <v>0</v>
      </c>
      <c r="AF55" s="140">
        <f t="shared" si="45"/>
        <v>0</v>
      </c>
      <c r="AG55" s="228"/>
      <c r="AH55" s="236">
        <f t="shared" si="46"/>
        <v>0</v>
      </c>
      <c r="AI55" s="138">
        <f t="shared" si="47"/>
        <v>0</v>
      </c>
      <c r="AJ55" s="140">
        <f t="shared" si="48"/>
        <v>0</v>
      </c>
      <c r="AK55" s="418">
        <f t="shared" si="49"/>
        <v>0</v>
      </c>
      <c r="AL55" s="419">
        <f t="shared" si="50"/>
        <v>0</v>
      </c>
      <c r="AM55" s="243">
        <f t="shared" si="51"/>
        <v>0</v>
      </c>
      <c r="AP55" s="82">
        <f t="shared" si="52"/>
        <v>0</v>
      </c>
      <c r="AQ55" s="82">
        <f t="shared" si="60"/>
        <v>0</v>
      </c>
      <c r="AT55" s="245">
        <f t="shared" si="53"/>
        <v>0</v>
      </c>
      <c r="AU55" s="82">
        <f t="shared" si="61"/>
        <v>0</v>
      </c>
      <c r="AW55" s="82">
        <f t="shared" si="54"/>
        <v>0</v>
      </c>
      <c r="AX55" s="82">
        <f t="shared" si="62"/>
        <v>0</v>
      </c>
      <c r="AZ55" s="151">
        <f t="shared" si="55"/>
        <v>0</v>
      </c>
      <c r="BA55" s="151">
        <f t="shared" si="56"/>
        <v>0</v>
      </c>
      <c r="BB55" s="151">
        <f t="shared" si="57"/>
        <v>0</v>
      </c>
      <c r="BC55" s="151">
        <f t="shared" si="58"/>
        <v>0</v>
      </c>
      <c r="BD55" s="151">
        <f t="shared" si="59"/>
        <v>0</v>
      </c>
      <c r="BE55" s="151">
        <f t="shared" si="63"/>
        <v>0</v>
      </c>
      <c r="BF55" s="151">
        <f t="shared" si="64"/>
        <v>0</v>
      </c>
      <c r="BG55" s="151">
        <f t="shared" si="65"/>
        <v>0</v>
      </c>
      <c r="BH55" s="151">
        <f t="shared" si="66"/>
        <v>0</v>
      </c>
      <c r="BI55" s="151">
        <f t="shared" si="67"/>
        <v>0</v>
      </c>
      <c r="BJ55" s="151">
        <f t="shared" si="68"/>
        <v>0</v>
      </c>
      <c r="BK55" s="151">
        <f t="shared" si="69"/>
        <v>0</v>
      </c>
      <c r="BL55" s="151">
        <f t="shared" si="70"/>
        <v>0</v>
      </c>
      <c r="BM55" s="151">
        <f t="shared" si="71"/>
        <v>0</v>
      </c>
      <c r="BN55" s="151">
        <f t="shared" si="72"/>
        <v>0</v>
      </c>
      <c r="BO55" s="151">
        <f t="shared" si="35"/>
        <v>0</v>
      </c>
      <c r="BP55" s="151">
        <f t="shared" si="36"/>
        <v>0</v>
      </c>
      <c r="BQ55" s="151">
        <f t="shared" si="37"/>
        <v>0</v>
      </c>
      <c r="BR55" s="151">
        <f t="shared" si="38"/>
        <v>0</v>
      </c>
      <c r="BS55" s="151">
        <f t="shared" si="39"/>
        <v>0</v>
      </c>
    </row>
    <row r="56" ht="24.9" customHeight="1" spans="1:71">
      <c r="A56" s="179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372"/>
      <c r="H56" s="374"/>
      <c r="I56" s="375"/>
      <c r="J56" s="188"/>
      <c r="K56" s="188"/>
      <c r="L56" s="188"/>
      <c r="M56" s="188"/>
      <c r="N56" s="188"/>
      <c r="O56" s="195"/>
      <c r="P56" s="196"/>
      <c r="Q56" s="211">
        <f t="shared" si="40"/>
        <v>0</v>
      </c>
      <c r="R56" s="138">
        <f t="shared" si="41"/>
        <v>0</v>
      </c>
      <c r="S56" s="140">
        <f t="shared" si="42"/>
        <v>0</v>
      </c>
      <c r="T56" s="210"/>
      <c r="U56" s="210"/>
      <c r="V56" s="210"/>
      <c r="W56" s="210"/>
      <c r="X56" s="210"/>
      <c r="Y56" s="210"/>
      <c r="Z56" s="210"/>
      <c r="AA56" s="188"/>
      <c r="AB56" s="188"/>
      <c r="AC56" s="194"/>
      <c r="AD56" s="209">
        <f t="shared" si="43"/>
        <v>0</v>
      </c>
      <c r="AE56" s="138">
        <f t="shared" si="44"/>
        <v>0</v>
      </c>
      <c r="AF56" s="140">
        <f t="shared" si="45"/>
        <v>0</v>
      </c>
      <c r="AG56" s="228"/>
      <c r="AH56" s="236">
        <f t="shared" si="46"/>
        <v>0</v>
      </c>
      <c r="AI56" s="138">
        <f t="shared" si="47"/>
        <v>0</v>
      </c>
      <c r="AJ56" s="140">
        <f t="shared" si="48"/>
        <v>0</v>
      </c>
      <c r="AK56" s="418">
        <f t="shared" si="49"/>
        <v>0</v>
      </c>
      <c r="AL56" s="419">
        <f t="shared" si="50"/>
        <v>0</v>
      </c>
      <c r="AM56" s="243">
        <f t="shared" si="51"/>
        <v>0</v>
      </c>
      <c r="AP56" s="82">
        <f t="shared" si="52"/>
        <v>0</v>
      </c>
      <c r="AQ56" s="82">
        <f t="shared" si="60"/>
        <v>0</v>
      </c>
      <c r="AT56" s="245">
        <f t="shared" si="53"/>
        <v>0</v>
      </c>
      <c r="AU56" s="82">
        <f t="shared" si="61"/>
        <v>0</v>
      </c>
      <c r="AW56" s="82">
        <f t="shared" si="54"/>
        <v>0</v>
      </c>
      <c r="AX56" s="82">
        <f t="shared" si="62"/>
        <v>0</v>
      </c>
      <c r="AZ56" s="151">
        <f t="shared" si="55"/>
        <v>0</v>
      </c>
      <c r="BA56" s="151">
        <f t="shared" si="56"/>
        <v>0</v>
      </c>
      <c r="BB56" s="151">
        <f t="shared" si="57"/>
        <v>0</v>
      </c>
      <c r="BC56" s="151">
        <f t="shared" si="58"/>
        <v>0</v>
      </c>
      <c r="BD56" s="151">
        <f t="shared" si="59"/>
        <v>0</v>
      </c>
      <c r="BE56" s="151">
        <f t="shared" si="63"/>
        <v>0</v>
      </c>
      <c r="BF56" s="151">
        <f t="shared" si="64"/>
        <v>0</v>
      </c>
      <c r="BG56" s="151">
        <f t="shared" si="65"/>
        <v>0</v>
      </c>
      <c r="BH56" s="151">
        <f t="shared" si="66"/>
        <v>0</v>
      </c>
      <c r="BI56" s="151">
        <f t="shared" si="67"/>
        <v>0</v>
      </c>
      <c r="BJ56" s="151">
        <f t="shared" si="68"/>
        <v>0</v>
      </c>
      <c r="BK56" s="151">
        <f t="shared" si="69"/>
        <v>0</v>
      </c>
      <c r="BL56" s="151">
        <f t="shared" si="70"/>
        <v>0</v>
      </c>
      <c r="BM56" s="151">
        <f t="shared" si="71"/>
        <v>0</v>
      </c>
      <c r="BN56" s="151">
        <f t="shared" si="72"/>
        <v>0</v>
      </c>
      <c r="BO56" s="151">
        <f t="shared" si="35"/>
        <v>0</v>
      </c>
      <c r="BP56" s="151">
        <f t="shared" si="36"/>
        <v>0</v>
      </c>
      <c r="BQ56" s="151">
        <f t="shared" si="37"/>
        <v>0</v>
      </c>
      <c r="BR56" s="151">
        <f t="shared" si="38"/>
        <v>0</v>
      </c>
      <c r="BS56" s="151">
        <f t="shared" si="39"/>
        <v>0</v>
      </c>
    </row>
    <row r="57" ht="24.9" customHeight="1" spans="1:71">
      <c r="A57" s="179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372"/>
      <c r="H57" s="374"/>
      <c r="I57" s="375"/>
      <c r="J57" s="188"/>
      <c r="K57" s="188"/>
      <c r="L57" s="188"/>
      <c r="M57" s="188"/>
      <c r="N57" s="188"/>
      <c r="O57" s="195"/>
      <c r="P57" s="196"/>
      <c r="Q57" s="211">
        <f t="shared" si="40"/>
        <v>0</v>
      </c>
      <c r="R57" s="138">
        <f t="shared" si="41"/>
        <v>0</v>
      </c>
      <c r="S57" s="140">
        <f t="shared" si="42"/>
        <v>0</v>
      </c>
      <c r="T57" s="210"/>
      <c r="U57" s="210"/>
      <c r="V57" s="210"/>
      <c r="W57" s="210"/>
      <c r="X57" s="210"/>
      <c r="Y57" s="210"/>
      <c r="Z57" s="210"/>
      <c r="AA57" s="188"/>
      <c r="AB57" s="188"/>
      <c r="AC57" s="194"/>
      <c r="AD57" s="209">
        <f t="shared" si="43"/>
        <v>0</v>
      </c>
      <c r="AE57" s="138">
        <f t="shared" si="44"/>
        <v>0</v>
      </c>
      <c r="AF57" s="140">
        <f t="shared" si="45"/>
        <v>0</v>
      </c>
      <c r="AG57" s="228"/>
      <c r="AH57" s="236">
        <f t="shared" si="46"/>
        <v>0</v>
      </c>
      <c r="AI57" s="138">
        <f t="shared" si="47"/>
        <v>0</v>
      </c>
      <c r="AJ57" s="140">
        <f t="shared" si="48"/>
        <v>0</v>
      </c>
      <c r="AK57" s="418">
        <f t="shared" si="49"/>
        <v>0</v>
      </c>
      <c r="AL57" s="419">
        <f t="shared" si="50"/>
        <v>0</v>
      </c>
      <c r="AM57" s="243">
        <f t="shared" si="51"/>
        <v>0</v>
      </c>
      <c r="AP57" s="82">
        <f t="shared" si="52"/>
        <v>0</v>
      </c>
      <c r="AQ57" s="82">
        <f t="shared" si="60"/>
        <v>0</v>
      </c>
      <c r="AT57" s="245">
        <f t="shared" si="53"/>
        <v>0</v>
      </c>
      <c r="AU57" s="82">
        <f t="shared" si="61"/>
        <v>0</v>
      </c>
      <c r="AW57" s="82">
        <f t="shared" si="54"/>
        <v>0</v>
      </c>
      <c r="AX57" s="82">
        <f t="shared" si="62"/>
        <v>0</v>
      </c>
      <c r="AZ57" s="151">
        <f t="shared" si="55"/>
        <v>0</v>
      </c>
      <c r="BA57" s="151">
        <f t="shared" si="56"/>
        <v>0</v>
      </c>
      <c r="BB57" s="151">
        <f t="shared" si="57"/>
        <v>0</v>
      </c>
      <c r="BC57" s="151">
        <f t="shared" si="58"/>
        <v>0</v>
      </c>
      <c r="BD57" s="151">
        <f t="shared" si="59"/>
        <v>0</v>
      </c>
      <c r="BE57" s="151">
        <f t="shared" si="63"/>
        <v>0</v>
      </c>
      <c r="BF57" s="151">
        <f t="shared" si="64"/>
        <v>0</v>
      </c>
      <c r="BG57" s="151">
        <f t="shared" si="65"/>
        <v>0</v>
      </c>
      <c r="BH57" s="151">
        <f t="shared" si="66"/>
        <v>0</v>
      </c>
      <c r="BI57" s="151">
        <f t="shared" si="67"/>
        <v>0</v>
      </c>
      <c r="BJ57" s="151">
        <f t="shared" si="68"/>
        <v>0</v>
      </c>
      <c r="BK57" s="151">
        <f t="shared" si="69"/>
        <v>0</v>
      </c>
      <c r="BL57" s="151">
        <f t="shared" si="70"/>
        <v>0</v>
      </c>
      <c r="BM57" s="151">
        <f t="shared" si="71"/>
        <v>0</v>
      </c>
      <c r="BN57" s="151">
        <f t="shared" si="72"/>
        <v>0</v>
      </c>
      <c r="BO57" s="151">
        <f t="shared" si="35"/>
        <v>0</v>
      </c>
      <c r="BP57" s="151">
        <f t="shared" si="36"/>
        <v>0</v>
      </c>
      <c r="BQ57" s="151">
        <f t="shared" si="37"/>
        <v>0</v>
      </c>
      <c r="BR57" s="151">
        <f t="shared" si="38"/>
        <v>0</v>
      </c>
      <c r="BS57" s="151">
        <f t="shared" si="39"/>
        <v>0</v>
      </c>
    </row>
    <row r="58" ht="24.9" customHeight="1" spans="1:71">
      <c r="A58" s="179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372"/>
      <c r="H58" s="374"/>
      <c r="I58" s="375"/>
      <c r="J58" s="375"/>
      <c r="K58" s="375"/>
      <c r="L58" s="375"/>
      <c r="M58" s="375"/>
      <c r="N58" s="375"/>
      <c r="O58" s="384"/>
      <c r="P58" s="385"/>
      <c r="Q58" s="398">
        <f t="shared" si="40"/>
        <v>0</v>
      </c>
      <c r="R58" s="399">
        <f t="shared" si="41"/>
        <v>0</v>
      </c>
      <c r="S58" s="400">
        <f t="shared" si="42"/>
        <v>0</v>
      </c>
      <c r="T58" s="372"/>
      <c r="U58" s="375"/>
      <c r="V58" s="375"/>
      <c r="W58" s="375"/>
      <c r="X58" s="375"/>
      <c r="Y58" s="375"/>
      <c r="Z58" s="375"/>
      <c r="AA58" s="375"/>
      <c r="AB58" s="375"/>
      <c r="AC58" s="407"/>
      <c r="AD58" s="408">
        <f t="shared" si="43"/>
        <v>0</v>
      </c>
      <c r="AE58" s="399">
        <f t="shared" si="44"/>
        <v>0</v>
      </c>
      <c r="AF58" s="400">
        <f t="shared" si="45"/>
        <v>0</v>
      </c>
      <c r="AG58" s="420"/>
      <c r="AH58" s="421">
        <f t="shared" si="46"/>
        <v>0</v>
      </c>
      <c r="AI58" s="399">
        <f t="shared" si="47"/>
        <v>0</v>
      </c>
      <c r="AJ58" s="400">
        <f t="shared" si="48"/>
        <v>0</v>
      </c>
      <c r="AK58" s="422">
        <f t="shared" si="49"/>
        <v>0</v>
      </c>
      <c r="AL58" s="423">
        <f t="shared" si="50"/>
        <v>0</v>
      </c>
      <c r="AM58" s="424">
        <f t="shared" si="51"/>
        <v>0</v>
      </c>
      <c r="AP58" s="82">
        <f t="shared" si="52"/>
        <v>0</v>
      </c>
      <c r="AQ58" s="82">
        <f t="shared" si="60"/>
        <v>0</v>
      </c>
      <c r="AT58" s="245">
        <f t="shared" si="53"/>
        <v>0</v>
      </c>
      <c r="AU58" s="82">
        <f t="shared" si="61"/>
        <v>0</v>
      </c>
      <c r="AW58" s="82">
        <f t="shared" si="54"/>
        <v>0</v>
      </c>
      <c r="AX58" s="82">
        <f t="shared" si="62"/>
        <v>0</v>
      </c>
      <c r="AZ58" s="151">
        <f t="shared" si="55"/>
        <v>0</v>
      </c>
      <c r="BA58" s="151">
        <f t="shared" si="56"/>
        <v>0</v>
      </c>
      <c r="BB58" s="151">
        <f t="shared" si="57"/>
        <v>0</v>
      </c>
      <c r="BC58" s="151">
        <f t="shared" si="58"/>
        <v>0</v>
      </c>
      <c r="BD58" s="151">
        <f t="shared" si="59"/>
        <v>0</v>
      </c>
      <c r="BE58" s="151">
        <f t="shared" si="63"/>
        <v>0</v>
      </c>
      <c r="BF58" s="151">
        <f t="shared" si="64"/>
        <v>0</v>
      </c>
      <c r="BG58" s="151">
        <f t="shared" si="65"/>
        <v>0</v>
      </c>
      <c r="BH58" s="151">
        <f t="shared" si="66"/>
        <v>0</v>
      </c>
      <c r="BI58" s="151">
        <f t="shared" si="67"/>
        <v>0</v>
      </c>
      <c r="BJ58" s="151">
        <f t="shared" si="68"/>
        <v>0</v>
      </c>
      <c r="BK58" s="151">
        <f t="shared" si="69"/>
        <v>0</v>
      </c>
      <c r="BL58" s="151">
        <f t="shared" si="70"/>
        <v>0</v>
      </c>
      <c r="BM58" s="151">
        <f t="shared" si="71"/>
        <v>0</v>
      </c>
      <c r="BN58" s="151">
        <f t="shared" si="72"/>
        <v>0</v>
      </c>
      <c r="BO58" s="151">
        <f t="shared" si="35"/>
        <v>0</v>
      </c>
      <c r="BP58" s="151">
        <f t="shared" si="36"/>
        <v>0</v>
      </c>
      <c r="BQ58" s="151">
        <f t="shared" si="37"/>
        <v>0</v>
      </c>
      <c r="BR58" s="151">
        <f t="shared" si="38"/>
        <v>0</v>
      </c>
      <c r="BS58" s="151">
        <f t="shared" si="39"/>
        <v>0</v>
      </c>
    </row>
    <row r="59" ht="24.9" customHeight="1" spans="1:71">
      <c r="A59" s="179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372"/>
      <c r="H59" s="374"/>
      <c r="I59" s="375"/>
      <c r="J59" s="375"/>
      <c r="K59" s="375"/>
      <c r="L59" s="375"/>
      <c r="M59" s="375"/>
      <c r="N59" s="375"/>
      <c r="O59" s="384"/>
      <c r="P59" s="385"/>
      <c r="Q59" s="398">
        <f t="shared" si="40"/>
        <v>0</v>
      </c>
      <c r="R59" s="399">
        <f t="shared" si="41"/>
        <v>0</v>
      </c>
      <c r="S59" s="400">
        <f t="shared" si="42"/>
        <v>0</v>
      </c>
      <c r="T59" s="372"/>
      <c r="U59" s="375"/>
      <c r="V59" s="375"/>
      <c r="W59" s="375"/>
      <c r="X59" s="375"/>
      <c r="Y59" s="375"/>
      <c r="Z59" s="375"/>
      <c r="AA59" s="375"/>
      <c r="AB59" s="375"/>
      <c r="AC59" s="407"/>
      <c r="AD59" s="408">
        <f t="shared" si="43"/>
        <v>0</v>
      </c>
      <c r="AE59" s="399">
        <f t="shared" si="44"/>
        <v>0</v>
      </c>
      <c r="AF59" s="400">
        <f t="shared" si="45"/>
        <v>0</v>
      </c>
      <c r="AG59" s="420"/>
      <c r="AH59" s="421">
        <f t="shared" si="46"/>
        <v>0</v>
      </c>
      <c r="AI59" s="399">
        <f t="shared" si="47"/>
        <v>0</v>
      </c>
      <c r="AJ59" s="400">
        <f t="shared" si="48"/>
        <v>0</v>
      </c>
      <c r="AK59" s="422">
        <f t="shared" si="49"/>
        <v>0</v>
      </c>
      <c r="AL59" s="423">
        <f t="shared" si="50"/>
        <v>0</v>
      </c>
      <c r="AM59" s="424">
        <f t="shared" si="51"/>
        <v>0</v>
      </c>
      <c r="AP59" s="82">
        <f t="shared" si="52"/>
        <v>0</v>
      </c>
      <c r="AQ59" s="82">
        <f t="shared" si="60"/>
        <v>0</v>
      </c>
      <c r="AT59" s="245">
        <f t="shared" si="53"/>
        <v>0</v>
      </c>
      <c r="AU59" s="82">
        <f t="shared" si="61"/>
        <v>0</v>
      </c>
      <c r="AW59" s="82">
        <f t="shared" si="54"/>
        <v>0</v>
      </c>
      <c r="AX59" s="82">
        <f t="shared" si="62"/>
        <v>0</v>
      </c>
      <c r="AZ59" s="151">
        <f t="shared" si="55"/>
        <v>0</v>
      </c>
      <c r="BA59" s="151">
        <f t="shared" si="56"/>
        <v>0</v>
      </c>
      <c r="BB59" s="151">
        <f t="shared" si="57"/>
        <v>0</v>
      </c>
      <c r="BC59" s="151">
        <f t="shared" si="58"/>
        <v>0</v>
      </c>
      <c r="BD59" s="151">
        <f t="shared" si="59"/>
        <v>0</v>
      </c>
      <c r="BE59" s="151">
        <f t="shared" si="63"/>
        <v>0</v>
      </c>
      <c r="BF59" s="151">
        <f t="shared" si="64"/>
        <v>0</v>
      </c>
      <c r="BG59" s="151">
        <f t="shared" si="65"/>
        <v>0</v>
      </c>
      <c r="BH59" s="151">
        <f t="shared" si="66"/>
        <v>0</v>
      </c>
      <c r="BI59" s="151">
        <f t="shared" si="67"/>
        <v>0</v>
      </c>
      <c r="BJ59" s="151">
        <f t="shared" si="68"/>
        <v>0</v>
      </c>
      <c r="BK59" s="151">
        <f t="shared" si="69"/>
        <v>0</v>
      </c>
      <c r="BL59" s="151">
        <f t="shared" si="70"/>
        <v>0</v>
      </c>
      <c r="BM59" s="151">
        <f t="shared" si="71"/>
        <v>0</v>
      </c>
      <c r="BN59" s="151">
        <f t="shared" si="72"/>
        <v>0</v>
      </c>
      <c r="BO59" s="151">
        <f t="shared" si="35"/>
        <v>0</v>
      </c>
      <c r="BP59" s="151">
        <f t="shared" si="36"/>
        <v>0</v>
      </c>
      <c r="BQ59" s="151">
        <f t="shared" si="37"/>
        <v>0</v>
      </c>
      <c r="BR59" s="151">
        <f t="shared" si="38"/>
        <v>0</v>
      </c>
      <c r="BS59" s="151">
        <f t="shared" si="39"/>
        <v>0</v>
      </c>
    </row>
    <row r="60" ht="24.9" customHeight="1" spans="1:71">
      <c r="A60" s="179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372"/>
      <c r="H60" s="374"/>
      <c r="I60" s="375"/>
      <c r="J60" s="188"/>
      <c r="K60" s="188"/>
      <c r="L60" s="188"/>
      <c r="M60" s="188"/>
      <c r="N60" s="188"/>
      <c r="O60" s="195"/>
      <c r="P60" s="196"/>
      <c r="Q60" s="211">
        <f t="shared" si="40"/>
        <v>0</v>
      </c>
      <c r="R60" s="138">
        <f t="shared" si="41"/>
        <v>0</v>
      </c>
      <c r="S60" s="140">
        <f t="shared" si="42"/>
        <v>0</v>
      </c>
      <c r="T60" s="210"/>
      <c r="U60" s="188"/>
      <c r="V60" s="188"/>
      <c r="W60" s="188"/>
      <c r="X60" s="188"/>
      <c r="Y60" s="188"/>
      <c r="Z60" s="188"/>
      <c r="AA60" s="188"/>
      <c r="AB60" s="188"/>
      <c r="AC60" s="194"/>
      <c r="AD60" s="209">
        <f t="shared" si="43"/>
        <v>0</v>
      </c>
      <c r="AE60" s="138">
        <f t="shared" si="44"/>
        <v>0</v>
      </c>
      <c r="AF60" s="140">
        <f t="shared" si="45"/>
        <v>0</v>
      </c>
      <c r="AG60" s="228"/>
      <c r="AH60" s="236">
        <f t="shared" si="46"/>
        <v>0</v>
      </c>
      <c r="AI60" s="138">
        <f t="shared" si="47"/>
        <v>0</v>
      </c>
      <c r="AJ60" s="140">
        <f t="shared" si="48"/>
        <v>0</v>
      </c>
      <c r="AK60" s="418">
        <f t="shared" si="49"/>
        <v>0</v>
      </c>
      <c r="AL60" s="419">
        <f t="shared" si="50"/>
        <v>0</v>
      </c>
      <c r="AM60" s="243">
        <f t="shared" si="51"/>
        <v>0</v>
      </c>
      <c r="AP60" s="82">
        <f t="shared" si="52"/>
        <v>0</v>
      </c>
      <c r="AQ60" s="82">
        <f t="shared" si="60"/>
        <v>0</v>
      </c>
      <c r="AT60" s="245">
        <f t="shared" si="53"/>
        <v>0</v>
      </c>
      <c r="AU60" s="82">
        <f t="shared" si="61"/>
        <v>0</v>
      </c>
      <c r="AW60" s="82">
        <f t="shared" si="54"/>
        <v>0</v>
      </c>
      <c r="AX60" s="82">
        <f t="shared" si="62"/>
        <v>0</v>
      </c>
      <c r="AZ60" s="151">
        <f t="shared" si="55"/>
        <v>0</v>
      </c>
      <c r="BA60" s="151">
        <f t="shared" si="56"/>
        <v>0</v>
      </c>
      <c r="BB60" s="151">
        <f t="shared" si="57"/>
        <v>0</v>
      </c>
      <c r="BC60" s="151">
        <f t="shared" si="58"/>
        <v>0</v>
      </c>
      <c r="BD60" s="151">
        <f t="shared" si="59"/>
        <v>0</v>
      </c>
      <c r="BE60" s="151">
        <f t="shared" si="63"/>
        <v>0</v>
      </c>
      <c r="BF60" s="151">
        <f t="shared" si="64"/>
        <v>0</v>
      </c>
      <c r="BG60" s="151">
        <f t="shared" si="65"/>
        <v>0</v>
      </c>
      <c r="BH60" s="151">
        <f t="shared" si="66"/>
        <v>0</v>
      </c>
      <c r="BI60" s="151">
        <f t="shared" si="67"/>
        <v>0</v>
      </c>
      <c r="BJ60" s="151">
        <f t="shared" si="68"/>
        <v>0</v>
      </c>
      <c r="BK60" s="151">
        <f t="shared" si="69"/>
        <v>0</v>
      </c>
      <c r="BL60" s="151">
        <f t="shared" si="70"/>
        <v>0</v>
      </c>
      <c r="BM60" s="151">
        <f t="shared" si="71"/>
        <v>0</v>
      </c>
      <c r="BN60" s="151">
        <f t="shared" si="72"/>
        <v>0</v>
      </c>
      <c r="BO60" s="151">
        <f t="shared" si="35"/>
        <v>0</v>
      </c>
      <c r="BP60" s="151">
        <f t="shared" si="36"/>
        <v>0</v>
      </c>
      <c r="BQ60" s="151">
        <f t="shared" si="37"/>
        <v>0</v>
      </c>
      <c r="BR60" s="151">
        <f t="shared" si="38"/>
        <v>0</v>
      </c>
      <c r="BS60" s="151">
        <f t="shared" si="39"/>
        <v>0</v>
      </c>
    </row>
    <row r="61" ht="24.9" customHeight="1" spans="1:71">
      <c r="A61" s="179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372"/>
      <c r="H61" s="374"/>
      <c r="I61" s="375"/>
      <c r="J61" s="188"/>
      <c r="K61" s="188"/>
      <c r="L61" s="188"/>
      <c r="M61" s="188"/>
      <c r="N61" s="188"/>
      <c r="O61" s="195"/>
      <c r="P61" s="196"/>
      <c r="Q61" s="211">
        <f t="shared" si="40"/>
        <v>0</v>
      </c>
      <c r="R61" s="138">
        <f t="shared" si="41"/>
        <v>0</v>
      </c>
      <c r="S61" s="140">
        <f t="shared" si="42"/>
        <v>0</v>
      </c>
      <c r="T61" s="210"/>
      <c r="U61" s="188"/>
      <c r="V61" s="188"/>
      <c r="W61" s="188"/>
      <c r="X61" s="188"/>
      <c r="Y61" s="188"/>
      <c r="Z61" s="188"/>
      <c r="AA61" s="188"/>
      <c r="AB61" s="188"/>
      <c r="AC61" s="194"/>
      <c r="AD61" s="209">
        <f t="shared" si="43"/>
        <v>0</v>
      </c>
      <c r="AE61" s="138">
        <f t="shared" si="44"/>
        <v>0</v>
      </c>
      <c r="AF61" s="140">
        <f t="shared" si="45"/>
        <v>0</v>
      </c>
      <c r="AG61" s="228"/>
      <c r="AH61" s="236">
        <f t="shared" si="46"/>
        <v>0</v>
      </c>
      <c r="AI61" s="138">
        <f t="shared" si="47"/>
        <v>0</v>
      </c>
      <c r="AJ61" s="140">
        <f t="shared" si="48"/>
        <v>0</v>
      </c>
      <c r="AK61" s="418">
        <f t="shared" si="49"/>
        <v>0</v>
      </c>
      <c r="AL61" s="419">
        <f t="shared" si="50"/>
        <v>0</v>
      </c>
      <c r="AM61" s="243">
        <f t="shared" si="51"/>
        <v>0</v>
      </c>
      <c r="AP61" s="82">
        <f t="shared" si="52"/>
        <v>0</v>
      </c>
      <c r="AQ61" s="82">
        <f t="shared" si="60"/>
        <v>0</v>
      </c>
      <c r="AT61" s="245">
        <f t="shared" si="53"/>
        <v>0</v>
      </c>
      <c r="AU61" s="82">
        <f t="shared" si="61"/>
        <v>0</v>
      </c>
      <c r="AW61" s="82">
        <f t="shared" si="54"/>
        <v>0</v>
      </c>
      <c r="AX61" s="82">
        <f t="shared" si="62"/>
        <v>0</v>
      </c>
      <c r="AZ61" s="151">
        <f t="shared" si="55"/>
        <v>0</v>
      </c>
      <c r="BA61" s="151">
        <f t="shared" si="56"/>
        <v>0</v>
      </c>
      <c r="BB61" s="151">
        <f t="shared" si="57"/>
        <v>0</v>
      </c>
      <c r="BC61" s="151">
        <f t="shared" si="58"/>
        <v>0</v>
      </c>
      <c r="BD61" s="151">
        <f t="shared" si="59"/>
        <v>0</v>
      </c>
      <c r="BE61" s="151">
        <f t="shared" si="63"/>
        <v>0</v>
      </c>
      <c r="BF61" s="151">
        <f t="shared" si="64"/>
        <v>0</v>
      </c>
      <c r="BG61" s="151">
        <f t="shared" si="65"/>
        <v>0</v>
      </c>
      <c r="BH61" s="151">
        <f t="shared" si="66"/>
        <v>0</v>
      </c>
      <c r="BI61" s="151">
        <f t="shared" si="67"/>
        <v>0</v>
      </c>
      <c r="BJ61" s="151">
        <f t="shared" si="68"/>
        <v>0</v>
      </c>
      <c r="BK61" s="151">
        <f t="shared" si="69"/>
        <v>0</v>
      </c>
      <c r="BL61" s="151">
        <f t="shared" si="70"/>
        <v>0</v>
      </c>
      <c r="BM61" s="151">
        <f t="shared" si="71"/>
        <v>0</v>
      </c>
      <c r="BN61" s="151">
        <f t="shared" si="72"/>
        <v>0</v>
      </c>
      <c r="BO61" s="151">
        <f t="shared" si="35"/>
        <v>0</v>
      </c>
      <c r="BP61" s="151">
        <f t="shared" si="36"/>
        <v>0</v>
      </c>
      <c r="BQ61" s="151">
        <f t="shared" si="37"/>
        <v>0</v>
      </c>
      <c r="BR61" s="151">
        <f t="shared" si="38"/>
        <v>0</v>
      </c>
      <c r="BS61" s="151">
        <f t="shared" si="39"/>
        <v>0</v>
      </c>
    </row>
    <row r="62" ht="24.9" customHeight="1" spans="1:71">
      <c r="A62" s="179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372"/>
      <c r="H62" s="375"/>
      <c r="I62" s="375"/>
      <c r="J62" s="188"/>
      <c r="K62" s="188"/>
      <c r="L62" s="188"/>
      <c r="M62" s="188"/>
      <c r="N62" s="188"/>
      <c r="O62" s="195"/>
      <c r="P62" s="196"/>
      <c r="Q62" s="211">
        <f t="shared" si="40"/>
        <v>0</v>
      </c>
      <c r="R62" s="138">
        <f t="shared" si="41"/>
        <v>0</v>
      </c>
      <c r="S62" s="140">
        <f t="shared" si="42"/>
        <v>0</v>
      </c>
      <c r="T62" s="210"/>
      <c r="U62" s="188"/>
      <c r="V62" s="188"/>
      <c r="W62" s="188"/>
      <c r="X62" s="188"/>
      <c r="Y62" s="188"/>
      <c r="Z62" s="188"/>
      <c r="AA62" s="188"/>
      <c r="AB62" s="188"/>
      <c r="AC62" s="194"/>
      <c r="AD62" s="209">
        <f t="shared" si="43"/>
        <v>0</v>
      </c>
      <c r="AE62" s="138">
        <f t="shared" si="44"/>
        <v>0</v>
      </c>
      <c r="AF62" s="140">
        <f t="shared" si="45"/>
        <v>0</v>
      </c>
      <c r="AG62" s="228"/>
      <c r="AH62" s="236">
        <f t="shared" si="46"/>
        <v>0</v>
      </c>
      <c r="AI62" s="138">
        <f t="shared" si="47"/>
        <v>0</v>
      </c>
      <c r="AJ62" s="140">
        <f t="shared" si="48"/>
        <v>0</v>
      </c>
      <c r="AK62" s="418">
        <f t="shared" si="49"/>
        <v>0</v>
      </c>
      <c r="AL62" s="419">
        <f t="shared" si="50"/>
        <v>0</v>
      </c>
      <c r="AM62" s="243">
        <f t="shared" si="51"/>
        <v>0</v>
      </c>
      <c r="AP62" s="82">
        <f t="shared" si="52"/>
        <v>0</v>
      </c>
      <c r="AQ62" s="82">
        <f t="shared" si="60"/>
        <v>0</v>
      </c>
      <c r="AT62" s="245">
        <f t="shared" si="53"/>
        <v>0</v>
      </c>
      <c r="AU62" s="82">
        <f t="shared" si="61"/>
        <v>0</v>
      </c>
      <c r="AW62" s="82">
        <f t="shared" si="54"/>
        <v>0</v>
      </c>
      <c r="AX62" s="82">
        <f t="shared" si="62"/>
        <v>0</v>
      </c>
      <c r="AZ62" s="151">
        <f t="shared" si="55"/>
        <v>0</v>
      </c>
      <c r="BA62" s="151">
        <f t="shared" si="56"/>
        <v>0</v>
      </c>
      <c r="BB62" s="151">
        <f t="shared" si="57"/>
        <v>0</v>
      </c>
      <c r="BC62" s="151">
        <f t="shared" si="58"/>
        <v>0</v>
      </c>
      <c r="BD62" s="151">
        <f t="shared" si="59"/>
        <v>0</v>
      </c>
      <c r="BE62" s="151">
        <f t="shared" si="63"/>
        <v>0</v>
      </c>
      <c r="BF62" s="151">
        <f t="shared" si="64"/>
        <v>0</v>
      </c>
      <c r="BG62" s="151">
        <f t="shared" si="65"/>
        <v>0</v>
      </c>
      <c r="BH62" s="151">
        <f t="shared" si="66"/>
        <v>0</v>
      </c>
      <c r="BI62" s="151">
        <f t="shared" si="67"/>
        <v>0</v>
      </c>
      <c r="BJ62" s="151">
        <f t="shared" si="68"/>
        <v>0</v>
      </c>
      <c r="BK62" s="151">
        <f t="shared" si="69"/>
        <v>0</v>
      </c>
      <c r="BL62" s="151">
        <f t="shared" si="70"/>
        <v>0</v>
      </c>
      <c r="BM62" s="151">
        <f t="shared" si="71"/>
        <v>0</v>
      </c>
      <c r="BN62" s="151">
        <f t="shared" si="72"/>
        <v>0</v>
      </c>
      <c r="BO62" s="151">
        <f t="shared" si="35"/>
        <v>0</v>
      </c>
      <c r="BP62" s="151">
        <f t="shared" si="36"/>
        <v>0</v>
      </c>
      <c r="BQ62" s="151">
        <f t="shared" si="37"/>
        <v>0</v>
      </c>
      <c r="BR62" s="151">
        <f t="shared" si="38"/>
        <v>0</v>
      </c>
      <c r="BS62" s="151">
        <f t="shared" si="39"/>
        <v>0</v>
      </c>
    </row>
    <row r="63" ht="24.9" customHeight="1" spans="1:71">
      <c r="A63" s="179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372"/>
      <c r="H63" s="375"/>
      <c r="I63" s="375"/>
      <c r="J63" s="188"/>
      <c r="K63" s="188"/>
      <c r="L63" s="188"/>
      <c r="M63" s="188"/>
      <c r="N63" s="188"/>
      <c r="O63" s="195"/>
      <c r="P63" s="196"/>
      <c r="Q63" s="211">
        <f t="shared" si="40"/>
        <v>0</v>
      </c>
      <c r="R63" s="138">
        <f t="shared" si="41"/>
        <v>0</v>
      </c>
      <c r="S63" s="140">
        <f t="shared" si="42"/>
        <v>0</v>
      </c>
      <c r="T63" s="210"/>
      <c r="U63" s="188"/>
      <c r="V63" s="188"/>
      <c r="W63" s="188"/>
      <c r="X63" s="188"/>
      <c r="Y63" s="188"/>
      <c r="Z63" s="188"/>
      <c r="AA63" s="188"/>
      <c r="AB63" s="188"/>
      <c r="AC63" s="194"/>
      <c r="AD63" s="209">
        <f t="shared" si="43"/>
        <v>0</v>
      </c>
      <c r="AE63" s="138">
        <f t="shared" si="44"/>
        <v>0</v>
      </c>
      <c r="AF63" s="140">
        <f t="shared" si="45"/>
        <v>0</v>
      </c>
      <c r="AG63" s="228"/>
      <c r="AH63" s="236">
        <f t="shared" si="46"/>
        <v>0</v>
      </c>
      <c r="AI63" s="138">
        <f t="shared" si="47"/>
        <v>0</v>
      </c>
      <c r="AJ63" s="140">
        <f t="shared" si="48"/>
        <v>0</v>
      </c>
      <c r="AK63" s="418">
        <f t="shared" si="49"/>
        <v>0</v>
      </c>
      <c r="AL63" s="419">
        <f t="shared" si="50"/>
        <v>0</v>
      </c>
      <c r="AM63" s="243">
        <f t="shared" si="51"/>
        <v>0</v>
      </c>
      <c r="AP63" s="82">
        <f t="shared" si="52"/>
        <v>0</v>
      </c>
      <c r="AQ63" s="82">
        <f t="shared" si="60"/>
        <v>0</v>
      </c>
      <c r="AT63" s="245">
        <f t="shared" si="53"/>
        <v>0</v>
      </c>
      <c r="AU63" s="82">
        <f t="shared" si="61"/>
        <v>0</v>
      </c>
      <c r="AW63" s="82">
        <f t="shared" si="54"/>
        <v>0</v>
      </c>
      <c r="AX63" s="82">
        <f t="shared" si="62"/>
        <v>0</v>
      </c>
      <c r="AZ63" s="151">
        <f t="shared" si="55"/>
        <v>0</v>
      </c>
      <c r="BA63" s="151">
        <f t="shared" si="56"/>
        <v>0</v>
      </c>
      <c r="BB63" s="151">
        <f t="shared" si="57"/>
        <v>0</v>
      </c>
      <c r="BC63" s="151">
        <f t="shared" si="58"/>
        <v>0</v>
      </c>
      <c r="BD63" s="151">
        <f t="shared" si="59"/>
        <v>0</v>
      </c>
      <c r="BE63" s="151">
        <f t="shared" si="63"/>
        <v>0</v>
      </c>
      <c r="BF63" s="151">
        <f t="shared" si="64"/>
        <v>0</v>
      </c>
      <c r="BG63" s="151">
        <f t="shared" si="65"/>
        <v>0</v>
      </c>
      <c r="BH63" s="151">
        <f t="shared" si="66"/>
        <v>0</v>
      </c>
      <c r="BI63" s="151">
        <f t="shared" si="67"/>
        <v>0</v>
      </c>
      <c r="BJ63" s="151">
        <f t="shared" si="68"/>
        <v>0</v>
      </c>
      <c r="BK63" s="151">
        <f t="shared" si="69"/>
        <v>0</v>
      </c>
      <c r="BL63" s="151">
        <f t="shared" si="70"/>
        <v>0</v>
      </c>
      <c r="BM63" s="151">
        <f t="shared" si="71"/>
        <v>0</v>
      </c>
      <c r="BN63" s="151">
        <f t="shared" si="72"/>
        <v>0</v>
      </c>
      <c r="BO63" s="151">
        <f t="shared" si="35"/>
        <v>0</v>
      </c>
      <c r="BP63" s="151">
        <f t="shared" si="36"/>
        <v>0</v>
      </c>
      <c r="BQ63" s="151">
        <f t="shared" si="37"/>
        <v>0</v>
      </c>
      <c r="BR63" s="151">
        <f t="shared" si="38"/>
        <v>0</v>
      </c>
      <c r="BS63" s="151">
        <f t="shared" si="39"/>
        <v>0</v>
      </c>
    </row>
    <row r="64" ht="24.9" customHeight="1" spans="1:71">
      <c r="A64" s="179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372"/>
      <c r="H64" s="375"/>
      <c r="I64" s="375"/>
      <c r="J64" s="188"/>
      <c r="K64" s="188"/>
      <c r="L64" s="188"/>
      <c r="M64" s="188"/>
      <c r="N64" s="188"/>
      <c r="O64" s="195"/>
      <c r="P64" s="196"/>
      <c r="Q64" s="211">
        <f t="shared" si="40"/>
        <v>0</v>
      </c>
      <c r="R64" s="138">
        <f t="shared" si="41"/>
        <v>0</v>
      </c>
      <c r="S64" s="140">
        <f t="shared" si="42"/>
        <v>0</v>
      </c>
      <c r="T64" s="210"/>
      <c r="U64" s="188"/>
      <c r="V64" s="188"/>
      <c r="W64" s="188"/>
      <c r="X64" s="188"/>
      <c r="Y64" s="188"/>
      <c r="Z64" s="188"/>
      <c r="AA64" s="188"/>
      <c r="AB64" s="188"/>
      <c r="AC64" s="194"/>
      <c r="AD64" s="209">
        <f t="shared" si="43"/>
        <v>0</v>
      </c>
      <c r="AE64" s="138">
        <f t="shared" si="44"/>
        <v>0</v>
      </c>
      <c r="AF64" s="140">
        <f t="shared" si="45"/>
        <v>0</v>
      </c>
      <c r="AG64" s="228"/>
      <c r="AH64" s="236">
        <f t="shared" si="46"/>
        <v>0</v>
      </c>
      <c r="AI64" s="138">
        <f t="shared" si="47"/>
        <v>0</v>
      </c>
      <c r="AJ64" s="140">
        <f t="shared" si="48"/>
        <v>0</v>
      </c>
      <c r="AK64" s="418">
        <f t="shared" si="49"/>
        <v>0</v>
      </c>
      <c r="AL64" s="419">
        <f t="shared" si="50"/>
        <v>0</v>
      </c>
      <c r="AM64" s="243">
        <f t="shared" si="51"/>
        <v>0</v>
      </c>
      <c r="AP64" s="82">
        <f t="shared" si="52"/>
        <v>0</v>
      </c>
      <c r="AQ64" s="82">
        <f t="shared" si="60"/>
        <v>0</v>
      </c>
      <c r="AT64" s="245">
        <f t="shared" si="53"/>
        <v>0</v>
      </c>
      <c r="AU64" s="82">
        <f t="shared" si="61"/>
        <v>0</v>
      </c>
      <c r="AW64" s="82">
        <f t="shared" si="54"/>
        <v>0</v>
      </c>
      <c r="AX64" s="82">
        <f t="shared" si="62"/>
        <v>0</v>
      </c>
      <c r="AZ64" s="151">
        <f t="shared" si="55"/>
        <v>0</v>
      </c>
      <c r="BA64" s="151">
        <f t="shared" si="56"/>
        <v>0</v>
      </c>
      <c r="BB64" s="151">
        <f t="shared" si="57"/>
        <v>0</v>
      </c>
      <c r="BC64" s="151">
        <f t="shared" si="58"/>
        <v>0</v>
      </c>
      <c r="BD64" s="151">
        <f t="shared" si="59"/>
        <v>0</v>
      </c>
      <c r="BE64" s="151">
        <f t="shared" si="63"/>
        <v>0</v>
      </c>
      <c r="BF64" s="151">
        <f t="shared" si="64"/>
        <v>0</v>
      </c>
      <c r="BG64" s="151">
        <f t="shared" si="65"/>
        <v>0</v>
      </c>
      <c r="BH64" s="151">
        <f t="shared" si="66"/>
        <v>0</v>
      </c>
      <c r="BI64" s="151">
        <f t="shared" si="67"/>
        <v>0</v>
      </c>
      <c r="BJ64" s="151">
        <f t="shared" si="68"/>
        <v>0</v>
      </c>
      <c r="BK64" s="151">
        <f t="shared" si="69"/>
        <v>0</v>
      </c>
      <c r="BL64" s="151">
        <f t="shared" si="70"/>
        <v>0</v>
      </c>
      <c r="BM64" s="151">
        <f t="shared" si="71"/>
        <v>0</v>
      </c>
      <c r="BN64" s="151">
        <f t="shared" si="72"/>
        <v>0</v>
      </c>
      <c r="BO64" s="151">
        <f t="shared" si="35"/>
        <v>0</v>
      </c>
      <c r="BP64" s="151">
        <f t="shared" si="36"/>
        <v>0</v>
      </c>
      <c r="BQ64" s="151">
        <f t="shared" si="37"/>
        <v>0</v>
      </c>
      <c r="BR64" s="151">
        <f t="shared" si="38"/>
        <v>0</v>
      </c>
      <c r="BS64" s="151">
        <f t="shared" si="39"/>
        <v>0</v>
      </c>
    </row>
    <row r="65" ht="24.9" customHeight="1" spans="1:71">
      <c r="A65" s="179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372"/>
      <c r="H65" s="375"/>
      <c r="I65" s="375"/>
      <c r="J65" s="188"/>
      <c r="K65" s="188"/>
      <c r="L65" s="188"/>
      <c r="M65" s="188"/>
      <c r="N65" s="188"/>
      <c r="O65" s="195"/>
      <c r="P65" s="196"/>
      <c r="Q65" s="211">
        <f t="shared" si="40"/>
        <v>0</v>
      </c>
      <c r="R65" s="138">
        <f t="shared" si="41"/>
        <v>0</v>
      </c>
      <c r="S65" s="140">
        <f t="shared" si="42"/>
        <v>0</v>
      </c>
      <c r="T65" s="210"/>
      <c r="U65" s="188"/>
      <c r="V65" s="188"/>
      <c r="W65" s="188"/>
      <c r="X65" s="188"/>
      <c r="Y65" s="188"/>
      <c r="Z65" s="188"/>
      <c r="AA65" s="188"/>
      <c r="AB65" s="188"/>
      <c r="AC65" s="194"/>
      <c r="AD65" s="209">
        <f t="shared" si="43"/>
        <v>0</v>
      </c>
      <c r="AE65" s="138">
        <f t="shared" si="44"/>
        <v>0</v>
      </c>
      <c r="AF65" s="140">
        <f t="shared" si="45"/>
        <v>0</v>
      </c>
      <c r="AG65" s="228"/>
      <c r="AH65" s="236">
        <f t="shared" si="46"/>
        <v>0</v>
      </c>
      <c r="AI65" s="138">
        <f t="shared" si="47"/>
        <v>0</v>
      </c>
      <c r="AJ65" s="140">
        <f t="shared" si="48"/>
        <v>0</v>
      </c>
      <c r="AK65" s="418">
        <f t="shared" si="49"/>
        <v>0</v>
      </c>
      <c r="AL65" s="419">
        <f t="shared" si="50"/>
        <v>0</v>
      </c>
      <c r="AM65" s="243">
        <f t="shared" si="51"/>
        <v>0</v>
      </c>
      <c r="AP65" s="82">
        <f t="shared" si="52"/>
        <v>0</v>
      </c>
      <c r="AQ65" s="82">
        <f t="shared" si="60"/>
        <v>0</v>
      </c>
      <c r="AT65" s="245">
        <f t="shared" si="53"/>
        <v>0</v>
      </c>
      <c r="AU65" s="82">
        <f t="shared" si="61"/>
        <v>0</v>
      </c>
      <c r="AW65" s="82">
        <f t="shared" si="54"/>
        <v>0</v>
      </c>
      <c r="AX65" s="82">
        <f t="shared" si="62"/>
        <v>0</v>
      </c>
      <c r="AZ65" s="151">
        <f t="shared" si="55"/>
        <v>0</v>
      </c>
      <c r="BA65" s="151">
        <f t="shared" si="56"/>
        <v>0</v>
      </c>
      <c r="BB65" s="151">
        <f t="shared" si="57"/>
        <v>0</v>
      </c>
      <c r="BC65" s="151">
        <f t="shared" si="58"/>
        <v>0</v>
      </c>
      <c r="BD65" s="151">
        <f t="shared" si="59"/>
        <v>0</v>
      </c>
      <c r="BE65" s="151">
        <f t="shared" si="63"/>
        <v>0</v>
      </c>
      <c r="BF65" s="151">
        <f t="shared" si="64"/>
        <v>0</v>
      </c>
      <c r="BG65" s="151">
        <f t="shared" si="65"/>
        <v>0</v>
      </c>
      <c r="BH65" s="151">
        <f t="shared" si="66"/>
        <v>0</v>
      </c>
      <c r="BI65" s="151">
        <f t="shared" si="67"/>
        <v>0</v>
      </c>
      <c r="BJ65" s="151">
        <f t="shared" si="68"/>
        <v>0</v>
      </c>
      <c r="BK65" s="151">
        <f t="shared" si="69"/>
        <v>0</v>
      </c>
      <c r="BL65" s="151">
        <f t="shared" si="70"/>
        <v>0</v>
      </c>
      <c r="BM65" s="151">
        <f t="shared" si="71"/>
        <v>0</v>
      </c>
      <c r="BN65" s="151">
        <f t="shared" si="72"/>
        <v>0</v>
      </c>
      <c r="BO65" s="151">
        <f t="shared" si="35"/>
        <v>0</v>
      </c>
      <c r="BP65" s="151">
        <f t="shared" si="36"/>
        <v>0</v>
      </c>
      <c r="BQ65" s="151">
        <f t="shared" si="37"/>
        <v>0</v>
      </c>
      <c r="BR65" s="151">
        <f t="shared" si="38"/>
        <v>0</v>
      </c>
      <c r="BS65" s="151">
        <f t="shared" si="39"/>
        <v>0</v>
      </c>
    </row>
    <row r="66" ht="24.9" customHeight="1" spans="1:71">
      <c r="A66" s="179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372"/>
      <c r="H66" s="375"/>
      <c r="I66" s="375"/>
      <c r="J66" s="188"/>
      <c r="K66" s="188"/>
      <c r="L66" s="188"/>
      <c r="M66" s="188"/>
      <c r="N66" s="188"/>
      <c r="O66" s="195"/>
      <c r="P66" s="196"/>
      <c r="Q66" s="211">
        <f t="shared" si="40"/>
        <v>0</v>
      </c>
      <c r="R66" s="138">
        <f t="shared" si="41"/>
        <v>0</v>
      </c>
      <c r="S66" s="140">
        <f t="shared" si="42"/>
        <v>0</v>
      </c>
      <c r="T66" s="210"/>
      <c r="U66" s="188"/>
      <c r="V66" s="188"/>
      <c r="W66" s="188"/>
      <c r="X66" s="188"/>
      <c r="Y66" s="188"/>
      <c r="Z66" s="188"/>
      <c r="AA66" s="188"/>
      <c r="AB66" s="188"/>
      <c r="AC66" s="194"/>
      <c r="AD66" s="209">
        <f t="shared" si="43"/>
        <v>0</v>
      </c>
      <c r="AE66" s="138">
        <f t="shared" si="44"/>
        <v>0</v>
      </c>
      <c r="AF66" s="140">
        <f t="shared" si="45"/>
        <v>0</v>
      </c>
      <c r="AG66" s="228"/>
      <c r="AH66" s="236">
        <f t="shared" si="46"/>
        <v>0</v>
      </c>
      <c r="AI66" s="138">
        <f t="shared" si="47"/>
        <v>0</v>
      </c>
      <c r="AJ66" s="140">
        <f t="shared" si="48"/>
        <v>0</v>
      </c>
      <c r="AK66" s="418">
        <f t="shared" si="49"/>
        <v>0</v>
      </c>
      <c r="AL66" s="419">
        <f t="shared" si="50"/>
        <v>0</v>
      </c>
      <c r="AM66" s="243">
        <f t="shared" si="51"/>
        <v>0</v>
      </c>
      <c r="AP66" s="82">
        <f t="shared" si="52"/>
        <v>0</v>
      </c>
      <c r="AQ66" s="82">
        <f t="shared" si="60"/>
        <v>0</v>
      </c>
      <c r="AT66" s="245">
        <f t="shared" si="53"/>
        <v>0</v>
      </c>
      <c r="AU66" s="82">
        <f t="shared" si="61"/>
        <v>0</v>
      </c>
      <c r="AW66" s="82">
        <f t="shared" si="54"/>
        <v>0</v>
      </c>
      <c r="AX66" s="82">
        <f t="shared" si="62"/>
        <v>0</v>
      </c>
      <c r="AZ66" s="151">
        <f t="shared" si="55"/>
        <v>0</v>
      </c>
      <c r="BA66" s="151">
        <f t="shared" si="56"/>
        <v>0</v>
      </c>
      <c r="BB66" s="151">
        <f t="shared" si="57"/>
        <v>0</v>
      </c>
      <c r="BC66" s="151">
        <f t="shared" si="58"/>
        <v>0</v>
      </c>
      <c r="BD66" s="151">
        <f t="shared" si="59"/>
        <v>0</v>
      </c>
      <c r="BE66" s="151">
        <f t="shared" si="63"/>
        <v>0</v>
      </c>
      <c r="BF66" s="151">
        <f t="shared" si="64"/>
        <v>0</v>
      </c>
      <c r="BG66" s="151">
        <f t="shared" si="65"/>
        <v>0</v>
      </c>
      <c r="BH66" s="151">
        <f t="shared" si="66"/>
        <v>0</v>
      </c>
      <c r="BI66" s="151">
        <f t="shared" si="67"/>
        <v>0</v>
      </c>
      <c r="BJ66" s="151">
        <f t="shared" si="68"/>
        <v>0</v>
      </c>
      <c r="BK66" s="151">
        <f t="shared" si="69"/>
        <v>0</v>
      </c>
      <c r="BL66" s="151">
        <f t="shared" si="70"/>
        <v>0</v>
      </c>
      <c r="BM66" s="151">
        <f t="shared" si="71"/>
        <v>0</v>
      </c>
      <c r="BN66" s="151">
        <f t="shared" si="72"/>
        <v>0</v>
      </c>
      <c r="BO66" s="151">
        <f t="shared" si="35"/>
        <v>0</v>
      </c>
      <c r="BP66" s="151">
        <f t="shared" si="36"/>
        <v>0</v>
      </c>
      <c r="BQ66" s="151">
        <f t="shared" si="37"/>
        <v>0</v>
      </c>
      <c r="BR66" s="151">
        <f t="shared" si="38"/>
        <v>0</v>
      </c>
      <c r="BS66" s="151">
        <f t="shared" si="39"/>
        <v>0</v>
      </c>
    </row>
    <row r="67" ht="24.9" customHeight="1" spans="1:71">
      <c r="A67" s="179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372"/>
      <c r="H67" s="375"/>
      <c r="I67" s="375"/>
      <c r="J67" s="188"/>
      <c r="K67" s="188"/>
      <c r="L67" s="188"/>
      <c r="M67" s="188"/>
      <c r="N67" s="188"/>
      <c r="O67" s="195"/>
      <c r="P67" s="196"/>
      <c r="Q67" s="211">
        <f t="shared" si="40"/>
        <v>0</v>
      </c>
      <c r="R67" s="138">
        <f t="shared" si="41"/>
        <v>0</v>
      </c>
      <c r="S67" s="140">
        <f t="shared" si="42"/>
        <v>0</v>
      </c>
      <c r="T67" s="210"/>
      <c r="U67" s="188"/>
      <c r="V67" s="188"/>
      <c r="W67" s="188"/>
      <c r="X67" s="188"/>
      <c r="Y67" s="188"/>
      <c r="Z67" s="188"/>
      <c r="AA67" s="188"/>
      <c r="AB67" s="188"/>
      <c r="AC67" s="194"/>
      <c r="AD67" s="209">
        <f t="shared" si="43"/>
        <v>0</v>
      </c>
      <c r="AE67" s="138">
        <f t="shared" si="44"/>
        <v>0</v>
      </c>
      <c r="AF67" s="140">
        <f t="shared" si="45"/>
        <v>0</v>
      </c>
      <c r="AG67" s="228"/>
      <c r="AH67" s="236">
        <f t="shared" si="46"/>
        <v>0</v>
      </c>
      <c r="AI67" s="138">
        <f t="shared" si="47"/>
        <v>0</v>
      </c>
      <c r="AJ67" s="140">
        <f t="shared" si="48"/>
        <v>0</v>
      </c>
      <c r="AK67" s="418">
        <f t="shared" si="49"/>
        <v>0</v>
      </c>
      <c r="AL67" s="419">
        <f t="shared" si="50"/>
        <v>0</v>
      </c>
      <c r="AM67" s="243">
        <f t="shared" si="51"/>
        <v>0</v>
      </c>
      <c r="AP67" s="82">
        <f t="shared" si="52"/>
        <v>0</v>
      </c>
      <c r="AQ67" s="82">
        <f t="shared" si="60"/>
        <v>0</v>
      </c>
      <c r="AT67" s="245">
        <f t="shared" si="53"/>
        <v>0</v>
      </c>
      <c r="AU67" s="82">
        <f t="shared" si="61"/>
        <v>0</v>
      </c>
      <c r="AW67" s="82">
        <f t="shared" si="54"/>
        <v>0</v>
      </c>
      <c r="AX67" s="82">
        <f t="shared" si="62"/>
        <v>0</v>
      </c>
      <c r="AZ67" s="151">
        <f t="shared" si="55"/>
        <v>0</v>
      </c>
      <c r="BA67" s="151">
        <f t="shared" si="56"/>
        <v>0</v>
      </c>
      <c r="BB67" s="151">
        <f t="shared" si="57"/>
        <v>0</v>
      </c>
      <c r="BC67" s="151">
        <f t="shared" si="58"/>
        <v>0</v>
      </c>
      <c r="BD67" s="151">
        <f t="shared" si="59"/>
        <v>0</v>
      </c>
      <c r="BE67" s="151">
        <f t="shared" si="63"/>
        <v>0</v>
      </c>
      <c r="BF67" s="151">
        <f t="shared" si="64"/>
        <v>0</v>
      </c>
      <c r="BG67" s="151">
        <f t="shared" si="65"/>
        <v>0</v>
      </c>
      <c r="BH67" s="151">
        <f t="shared" si="66"/>
        <v>0</v>
      </c>
      <c r="BI67" s="151">
        <f t="shared" si="67"/>
        <v>0</v>
      </c>
      <c r="BJ67" s="151">
        <f t="shared" si="68"/>
        <v>0</v>
      </c>
      <c r="BK67" s="151">
        <f t="shared" si="69"/>
        <v>0</v>
      </c>
      <c r="BL67" s="151">
        <f t="shared" si="70"/>
        <v>0</v>
      </c>
      <c r="BM67" s="151">
        <f t="shared" si="71"/>
        <v>0</v>
      </c>
      <c r="BN67" s="151">
        <f t="shared" si="72"/>
        <v>0</v>
      </c>
      <c r="BO67" s="151">
        <f t="shared" si="35"/>
        <v>0</v>
      </c>
      <c r="BP67" s="151">
        <f t="shared" si="36"/>
        <v>0</v>
      </c>
      <c r="BQ67" s="151">
        <f t="shared" si="37"/>
        <v>0</v>
      </c>
      <c r="BR67" s="151">
        <f t="shared" si="38"/>
        <v>0</v>
      </c>
      <c r="BS67" s="151">
        <f t="shared" si="39"/>
        <v>0</v>
      </c>
    </row>
    <row r="68" ht="24.9" customHeight="1" spans="1:71">
      <c r="A68" s="179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372"/>
      <c r="H68" s="375"/>
      <c r="I68" s="375"/>
      <c r="J68" s="188"/>
      <c r="K68" s="188"/>
      <c r="L68" s="188"/>
      <c r="M68" s="188"/>
      <c r="N68" s="188"/>
      <c r="O68" s="195"/>
      <c r="P68" s="196"/>
      <c r="Q68" s="211">
        <f t="shared" si="40"/>
        <v>0</v>
      </c>
      <c r="R68" s="138">
        <f t="shared" si="41"/>
        <v>0</v>
      </c>
      <c r="S68" s="140">
        <f t="shared" si="42"/>
        <v>0</v>
      </c>
      <c r="T68" s="210"/>
      <c r="U68" s="188"/>
      <c r="V68" s="188"/>
      <c r="W68" s="188"/>
      <c r="X68" s="188"/>
      <c r="Y68" s="188"/>
      <c r="Z68" s="188"/>
      <c r="AA68" s="188"/>
      <c r="AB68" s="188"/>
      <c r="AC68" s="194"/>
      <c r="AD68" s="209">
        <f t="shared" si="43"/>
        <v>0</v>
      </c>
      <c r="AE68" s="138">
        <f t="shared" si="44"/>
        <v>0</v>
      </c>
      <c r="AF68" s="140">
        <f t="shared" si="45"/>
        <v>0</v>
      </c>
      <c r="AG68" s="228"/>
      <c r="AH68" s="236">
        <f t="shared" si="46"/>
        <v>0</v>
      </c>
      <c r="AI68" s="138">
        <f t="shared" si="47"/>
        <v>0</v>
      </c>
      <c r="AJ68" s="140">
        <f t="shared" si="48"/>
        <v>0</v>
      </c>
      <c r="AK68" s="418">
        <f t="shared" si="49"/>
        <v>0</v>
      </c>
      <c r="AL68" s="419">
        <f t="shared" si="50"/>
        <v>0</v>
      </c>
      <c r="AM68" s="243">
        <f t="shared" si="51"/>
        <v>0</v>
      </c>
      <c r="AP68" s="82">
        <f t="shared" si="52"/>
        <v>0</v>
      </c>
      <c r="AQ68" s="82">
        <f t="shared" si="60"/>
        <v>0</v>
      </c>
      <c r="AT68" s="245">
        <f t="shared" si="53"/>
        <v>0</v>
      </c>
      <c r="AU68" s="82">
        <f t="shared" si="61"/>
        <v>0</v>
      </c>
      <c r="AW68" s="82">
        <f t="shared" si="54"/>
        <v>0</v>
      </c>
      <c r="AX68" s="82">
        <f t="shared" si="62"/>
        <v>0</v>
      </c>
      <c r="AZ68" s="151">
        <f t="shared" si="55"/>
        <v>0</v>
      </c>
      <c r="BA68" s="151">
        <f t="shared" si="56"/>
        <v>0</v>
      </c>
      <c r="BB68" s="151">
        <f t="shared" si="57"/>
        <v>0</v>
      </c>
      <c r="BC68" s="151">
        <f t="shared" si="58"/>
        <v>0</v>
      </c>
      <c r="BD68" s="151">
        <f t="shared" si="59"/>
        <v>0</v>
      </c>
      <c r="BE68" s="151">
        <f t="shared" si="63"/>
        <v>0</v>
      </c>
      <c r="BF68" s="151">
        <f t="shared" si="64"/>
        <v>0</v>
      </c>
      <c r="BG68" s="151">
        <f t="shared" si="65"/>
        <v>0</v>
      </c>
      <c r="BH68" s="151">
        <f t="shared" si="66"/>
        <v>0</v>
      </c>
      <c r="BI68" s="151">
        <f t="shared" si="67"/>
        <v>0</v>
      </c>
      <c r="BJ68" s="151">
        <f t="shared" si="68"/>
        <v>0</v>
      </c>
      <c r="BK68" s="151">
        <f t="shared" si="69"/>
        <v>0</v>
      </c>
      <c r="BL68" s="151">
        <f t="shared" si="70"/>
        <v>0</v>
      </c>
      <c r="BM68" s="151">
        <f t="shared" si="71"/>
        <v>0</v>
      </c>
      <c r="BN68" s="151">
        <f t="shared" si="72"/>
        <v>0</v>
      </c>
      <c r="BO68" s="151">
        <f t="shared" si="35"/>
        <v>0</v>
      </c>
      <c r="BP68" s="151">
        <f t="shared" si="36"/>
        <v>0</v>
      </c>
      <c r="BQ68" s="151">
        <f t="shared" si="37"/>
        <v>0</v>
      </c>
      <c r="BR68" s="151">
        <f t="shared" si="38"/>
        <v>0</v>
      </c>
      <c r="BS68" s="151">
        <f t="shared" si="39"/>
        <v>0</v>
      </c>
    </row>
    <row r="69" ht="24.9" customHeight="1" spans="1:71">
      <c r="A69" s="179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372"/>
      <c r="H69" s="375"/>
      <c r="I69" s="375"/>
      <c r="J69" s="188"/>
      <c r="K69" s="188"/>
      <c r="L69" s="188"/>
      <c r="M69" s="188"/>
      <c r="N69" s="188"/>
      <c r="O69" s="195"/>
      <c r="P69" s="196"/>
      <c r="Q69" s="211">
        <f t="shared" si="40"/>
        <v>0</v>
      </c>
      <c r="R69" s="138">
        <f t="shared" si="41"/>
        <v>0</v>
      </c>
      <c r="S69" s="140">
        <f t="shared" si="42"/>
        <v>0</v>
      </c>
      <c r="T69" s="210"/>
      <c r="U69" s="188"/>
      <c r="V69" s="188"/>
      <c r="W69" s="188"/>
      <c r="X69" s="188"/>
      <c r="Y69" s="188"/>
      <c r="Z69" s="188"/>
      <c r="AA69" s="188"/>
      <c r="AB69" s="188"/>
      <c r="AC69" s="194"/>
      <c r="AD69" s="209">
        <f t="shared" si="43"/>
        <v>0</v>
      </c>
      <c r="AE69" s="138">
        <f t="shared" si="44"/>
        <v>0</v>
      </c>
      <c r="AF69" s="140">
        <f t="shared" si="45"/>
        <v>0</v>
      </c>
      <c r="AG69" s="228"/>
      <c r="AH69" s="236">
        <f t="shared" si="46"/>
        <v>0</v>
      </c>
      <c r="AI69" s="138">
        <f t="shared" si="47"/>
        <v>0</v>
      </c>
      <c r="AJ69" s="140">
        <f t="shared" si="48"/>
        <v>0</v>
      </c>
      <c r="AK69" s="418">
        <f t="shared" si="49"/>
        <v>0</v>
      </c>
      <c r="AL69" s="419">
        <f t="shared" si="50"/>
        <v>0</v>
      </c>
      <c r="AM69" s="243">
        <f t="shared" si="51"/>
        <v>0</v>
      </c>
      <c r="AP69" s="82">
        <f t="shared" si="52"/>
        <v>0</v>
      </c>
      <c r="AQ69" s="82">
        <f t="shared" si="60"/>
        <v>0</v>
      </c>
      <c r="AT69" s="245">
        <f t="shared" si="53"/>
        <v>0</v>
      </c>
      <c r="AU69" s="82">
        <f t="shared" si="61"/>
        <v>0</v>
      </c>
      <c r="AW69" s="82">
        <f t="shared" si="54"/>
        <v>0</v>
      </c>
      <c r="AX69" s="82">
        <f t="shared" si="62"/>
        <v>0</v>
      </c>
      <c r="AZ69" s="151">
        <f t="shared" si="55"/>
        <v>0</v>
      </c>
      <c r="BA69" s="151">
        <f t="shared" si="56"/>
        <v>0</v>
      </c>
      <c r="BB69" s="151">
        <f t="shared" si="57"/>
        <v>0</v>
      </c>
      <c r="BC69" s="151">
        <f t="shared" si="58"/>
        <v>0</v>
      </c>
      <c r="BD69" s="151">
        <f t="shared" si="59"/>
        <v>0</v>
      </c>
      <c r="BE69" s="151">
        <f t="shared" si="63"/>
        <v>0</v>
      </c>
      <c r="BF69" s="151">
        <f t="shared" si="64"/>
        <v>0</v>
      </c>
      <c r="BG69" s="151">
        <f t="shared" si="65"/>
        <v>0</v>
      </c>
      <c r="BH69" s="151">
        <f t="shared" si="66"/>
        <v>0</v>
      </c>
      <c r="BI69" s="151">
        <f t="shared" si="67"/>
        <v>0</v>
      </c>
      <c r="BJ69" s="151">
        <f t="shared" si="68"/>
        <v>0</v>
      </c>
      <c r="BK69" s="151">
        <f t="shared" si="69"/>
        <v>0</v>
      </c>
      <c r="BL69" s="151">
        <f t="shared" si="70"/>
        <v>0</v>
      </c>
      <c r="BM69" s="151">
        <f t="shared" si="71"/>
        <v>0</v>
      </c>
      <c r="BN69" s="151">
        <f t="shared" si="72"/>
        <v>0</v>
      </c>
      <c r="BO69" s="151">
        <f t="shared" si="35"/>
        <v>0</v>
      </c>
      <c r="BP69" s="151">
        <f t="shared" si="36"/>
        <v>0</v>
      </c>
      <c r="BQ69" s="151">
        <f t="shared" si="37"/>
        <v>0</v>
      </c>
      <c r="BR69" s="151">
        <f t="shared" si="38"/>
        <v>0</v>
      </c>
      <c r="BS69" s="151">
        <f t="shared" si="39"/>
        <v>0</v>
      </c>
    </row>
    <row r="70" ht="24.9" customHeight="1" spans="1:71">
      <c r="A70" s="179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372"/>
      <c r="H70" s="375"/>
      <c r="I70" s="375"/>
      <c r="J70" s="188"/>
      <c r="K70" s="188"/>
      <c r="L70" s="188"/>
      <c r="M70" s="188"/>
      <c r="N70" s="188"/>
      <c r="O70" s="195"/>
      <c r="P70" s="196"/>
      <c r="Q70" s="211">
        <f t="shared" si="40"/>
        <v>0</v>
      </c>
      <c r="R70" s="138">
        <f t="shared" si="41"/>
        <v>0</v>
      </c>
      <c r="S70" s="140">
        <f t="shared" si="42"/>
        <v>0</v>
      </c>
      <c r="T70" s="210"/>
      <c r="U70" s="188"/>
      <c r="V70" s="188"/>
      <c r="W70" s="188"/>
      <c r="X70" s="188"/>
      <c r="Y70" s="188"/>
      <c r="Z70" s="188"/>
      <c r="AA70" s="188"/>
      <c r="AB70" s="188"/>
      <c r="AC70" s="194"/>
      <c r="AD70" s="209">
        <f t="shared" si="43"/>
        <v>0</v>
      </c>
      <c r="AE70" s="138">
        <f t="shared" si="44"/>
        <v>0</v>
      </c>
      <c r="AF70" s="140">
        <f t="shared" si="45"/>
        <v>0</v>
      </c>
      <c r="AG70" s="228"/>
      <c r="AH70" s="236">
        <f t="shared" si="46"/>
        <v>0</v>
      </c>
      <c r="AI70" s="138">
        <f t="shared" si="47"/>
        <v>0</v>
      </c>
      <c r="AJ70" s="140">
        <f t="shared" si="48"/>
        <v>0</v>
      </c>
      <c r="AK70" s="418">
        <f t="shared" si="49"/>
        <v>0</v>
      </c>
      <c r="AL70" s="419">
        <f t="shared" si="50"/>
        <v>0</v>
      </c>
      <c r="AM70" s="243">
        <f t="shared" si="51"/>
        <v>0</v>
      </c>
      <c r="AP70" s="82">
        <f t="shared" si="52"/>
        <v>0</v>
      </c>
      <c r="AQ70" s="82">
        <f t="shared" si="60"/>
        <v>0</v>
      </c>
      <c r="AT70" s="245">
        <f t="shared" si="53"/>
        <v>0</v>
      </c>
      <c r="AU70" s="82">
        <f t="shared" si="61"/>
        <v>0</v>
      </c>
      <c r="AW70" s="82">
        <f t="shared" si="54"/>
        <v>0</v>
      </c>
      <c r="AX70" s="82">
        <f t="shared" si="62"/>
        <v>0</v>
      </c>
      <c r="AZ70" s="151">
        <f t="shared" si="55"/>
        <v>0</v>
      </c>
      <c r="BA70" s="151">
        <f t="shared" si="56"/>
        <v>0</v>
      </c>
      <c r="BB70" s="151">
        <f t="shared" si="57"/>
        <v>0</v>
      </c>
      <c r="BC70" s="151">
        <f t="shared" si="58"/>
        <v>0</v>
      </c>
      <c r="BD70" s="151">
        <f t="shared" si="59"/>
        <v>0</v>
      </c>
      <c r="BE70" s="151">
        <f t="shared" si="63"/>
        <v>0</v>
      </c>
      <c r="BF70" s="151">
        <f t="shared" si="64"/>
        <v>0</v>
      </c>
      <c r="BG70" s="151">
        <f t="shared" si="65"/>
        <v>0</v>
      </c>
      <c r="BH70" s="151">
        <f t="shared" si="66"/>
        <v>0</v>
      </c>
      <c r="BI70" s="151">
        <f t="shared" si="67"/>
        <v>0</v>
      </c>
      <c r="BJ70" s="151">
        <f t="shared" si="68"/>
        <v>0</v>
      </c>
      <c r="BK70" s="151">
        <f t="shared" si="69"/>
        <v>0</v>
      </c>
      <c r="BL70" s="151">
        <f t="shared" si="70"/>
        <v>0</v>
      </c>
      <c r="BM70" s="151">
        <f t="shared" si="71"/>
        <v>0</v>
      </c>
      <c r="BN70" s="151">
        <f t="shared" si="72"/>
        <v>0</v>
      </c>
      <c r="BO70" s="151">
        <f t="shared" si="35"/>
        <v>0</v>
      </c>
      <c r="BP70" s="151">
        <f t="shared" si="36"/>
        <v>0</v>
      </c>
      <c r="BQ70" s="151">
        <f t="shared" si="37"/>
        <v>0</v>
      </c>
      <c r="BR70" s="151">
        <f t="shared" si="38"/>
        <v>0</v>
      </c>
      <c r="BS70" s="151">
        <f t="shared" si="39"/>
        <v>0</v>
      </c>
    </row>
    <row r="71" ht="24.9" customHeight="1" spans="1:71">
      <c r="A71" s="179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372"/>
      <c r="H71" s="425"/>
      <c r="I71" s="375"/>
      <c r="J71" s="188"/>
      <c r="K71" s="188"/>
      <c r="L71" s="188"/>
      <c r="M71" s="188"/>
      <c r="N71" s="188"/>
      <c r="O71" s="195"/>
      <c r="P71" s="196"/>
      <c r="Q71" s="211">
        <f t="shared" si="40"/>
        <v>0</v>
      </c>
      <c r="R71" s="138">
        <f t="shared" si="41"/>
        <v>0</v>
      </c>
      <c r="S71" s="140">
        <f t="shared" si="42"/>
        <v>0</v>
      </c>
      <c r="T71" s="210"/>
      <c r="U71" s="188"/>
      <c r="V71" s="188"/>
      <c r="W71" s="188"/>
      <c r="X71" s="188"/>
      <c r="Y71" s="188"/>
      <c r="Z71" s="188"/>
      <c r="AA71" s="188"/>
      <c r="AB71" s="188"/>
      <c r="AC71" s="194"/>
      <c r="AD71" s="209">
        <f t="shared" si="43"/>
        <v>0</v>
      </c>
      <c r="AE71" s="138">
        <f t="shared" si="44"/>
        <v>0</v>
      </c>
      <c r="AF71" s="140">
        <f t="shared" si="45"/>
        <v>0</v>
      </c>
      <c r="AG71" s="228"/>
      <c r="AH71" s="236">
        <f t="shared" si="46"/>
        <v>0</v>
      </c>
      <c r="AI71" s="138">
        <f t="shared" si="47"/>
        <v>0</v>
      </c>
      <c r="AJ71" s="140">
        <f t="shared" si="48"/>
        <v>0</v>
      </c>
      <c r="AK71" s="418">
        <f t="shared" si="49"/>
        <v>0</v>
      </c>
      <c r="AL71" s="419">
        <f t="shared" si="50"/>
        <v>0</v>
      </c>
      <c r="AM71" s="243">
        <f t="shared" si="51"/>
        <v>0</v>
      </c>
      <c r="AP71" s="82">
        <f t="shared" si="52"/>
        <v>0</v>
      </c>
      <c r="AQ71" s="82">
        <f t="shared" si="60"/>
        <v>0</v>
      </c>
      <c r="AT71" s="245">
        <f t="shared" si="53"/>
        <v>0</v>
      </c>
      <c r="AU71" s="82">
        <f t="shared" si="61"/>
        <v>0</v>
      </c>
      <c r="AW71" s="82">
        <f t="shared" si="54"/>
        <v>0</v>
      </c>
      <c r="AX71" s="82">
        <f t="shared" si="62"/>
        <v>0</v>
      </c>
      <c r="AZ71" s="151">
        <f t="shared" si="55"/>
        <v>0</v>
      </c>
      <c r="BA71" s="151">
        <f t="shared" si="56"/>
        <v>0</v>
      </c>
      <c r="BB71" s="151">
        <f t="shared" si="57"/>
        <v>0</v>
      </c>
      <c r="BC71" s="151">
        <f t="shared" si="58"/>
        <v>0</v>
      </c>
      <c r="BD71" s="151">
        <f t="shared" si="59"/>
        <v>0</v>
      </c>
      <c r="BE71" s="151">
        <f t="shared" si="63"/>
        <v>0</v>
      </c>
      <c r="BF71" s="151">
        <f t="shared" si="64"/>
        <v>0</v>
      </c>
      <c r="BG71" s="151">
        <f t="shared" si="65"/>
        <v>0</v>
      </c>
      <c r="BH71" s="151">
        <f t="shared" si="66"/>
        <v>0</v>
      </c>
      <c r="BI71" s="151">
        <f t="shared" si="67"/>
        <v>0</v>
      </c>
      <c r="BJ71" s="151">
        <f t="shared" si="68"/>
        <v>0</v>
      </c>
      <c r="BK71" s="151">
        <f t="shared" si="69"/>
        <v>0</v>
      </c>
      <c r="BL71" s="151">
        <f t="shared" si="70"/>
        <v>0</v>
      </c>
      <c r="BM71" s="151">
        <f t="shared" si="71"/>
        <v>0</v>
      </c>
      <c r="BN71" s="151">
        <f t="shared" si="72"/>
        <v>0</v>
      </c>
      <c r="BO71" s="151">
        <f t="shared" si="35"/>
        <v>0</v>
      </c>
      <c r="BP71" s="151">
        <f t="shared" si="36"/>
        <v>0</v>
      </c>
      <c r="BQ71" s="151">
        <f t="shared" si="37"/>
        <v>0</v>
      </c>
      <c r="BR71" s="151">
        <f t="shared" si="38"/>
        <v>0</v>
      </c>
      <c r="BS71" s="151">
        <f t="shared" si="39"/>
        <v>0</v>
      </c>
    </row>
    <row r="72" ht="24.9" customHeight="1" spans="1:71">
      <c r="A72" s="179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372"/>
      <c r="H72" s="425"/>
      <c r="I72" s="375"/>
      <c r="J72" s="188"/>
      <c r="K72" s="188"/>
      <c r="L72" s="188"/>
      <c r="M72" s="188"/>
      <c r="N72" s="188"/>
      <c r="O72" s="195"/>
      <c r="P72" s="196"/>
      <c r="Q72" s="211">
        <f t="shared" si="40"/>
        <v>0</v>
      </c>
      <c r="R72" s="138">
        <f t="shared" si="41"/>
        <v>0</v>
      </c>
      <c r="S72" s="140">
        <f t="shared" si="42"/>
        <v>0</v>
      </c>
      <c r="T72" s="210"/>
      <c r="U72" s="188"/>
      <c r="V72" s="188"/>
      <c r="W72" s="188"/>
      <c r="X72" s="188"/>
      <c r="Y72" s="188"/>
      <c r="Z72" s="188"/>
      <c r="AA72" s="188"/>
      <c r="AB72" s="188"/>
      <c r="AC72" s="194"/>
      <c r="AD72" s="209">
        <f t="shared" si="43"/>
        <v>0</v>
      </c>
      <c r="AE72" s="138">
        <f t="shared" si="44"/>
        <v>0</v>
      </c>
      <c r="AF72" s="140">
        <f t="shared" si="45"/>
        <v>0</v>
      </c>
      <c r="AG72" s="228"/>
      <c r="AH72" s="236">
        <f t="shared" si="46"/>
        <v>0</v>
      </c>
      <c r="AI72" s="138">
        <f t="shared" si="47"/>
        <v>0</v>
      </c>
      <c r="AJ72" s="140">
        <f t="shared" si="48"/>
        <v>0</v>
      </c>
      <c r="AK72" s="418">
        <f t="shared" si="49"/>
        <v>0</v>
      </c>
      <c r="AL72" s="419">
        <f t="shared" si="50"/>
        <v>0</v>
      </c>
      <c r="AM72" s="243">
        <f t="shared" si="51"/>
        <v>0</v>
      </c>
      <c r="AP72" s="82">
        <f t="shared" si="52"/>
        <v>0</v>
      </c>
      <c r="AQ72" s="82">
        <f t="shared" si="60"/>
        <v>0</v>
      </c>
      <c r="AT72" s="245">
        <f t="shared" si="53"/>
        <v>0</v>
      </c>
      <c r="AU72" s="82">
        <f t="shared" si="61"/>
        <v>0</v>
      </c>
      <c r="AW72" s="82">
        <f t="shared" si="54"/>
        <v>0</v>
      </c>
      <c r="AX72" s="82">
        <f t="shared" si="62"/>
        <v>0</v>
      </c>
      <c r="AZ72" s="151">
        <f t="shared" si="55"/>
        <v>0</v>
      </c>
      <c r="BA72" s="151">
        <f t="shared" si="56"/>
        <v>0</v>
      </c>
      <c r="BB72" s="151">
        <f t="shared" si="57"/>
        <v>0</v>
      </c>
      <c r="BC72" s="151">
        <f t="shared" si="58"/>
        <v>0</v>
      </c>
      <c r="BD72" s="151">
        <f t="shared" si="59"/>
        <v>0</v>
      </c>
      <c r="BE72" s="151">
        <f t="shared" si="63"/>
        <v>0</v>
      </c>
      <c r="BF72" s="151">
        <f t="shared" si="64"/>
        <v>0</v>
      </c>
      <c r="BG72" s="151">
        <f t="shared" si="65"/>
        <v>0</v>
      </c>
      <c r="BH72" s="151">
        <f t="shared" si="66"/>
        <v>0</v>
      </c>
      <c r="BI72" s="151">
        <f t="shared" si="67"/>
        <v>0</v>
      </c>
      <c r="BJ72" s="151">
        <f t="shared" si="68"/>
        <v>0</v>
      </c>
      <c r="BK72" s="151">
        <f t="shared" si="69"/>
        <v>0</v>
      </c>
      <c r="BL72" s="151">
        <f t="shared" si="70"/>
        <v>0</v>
      </c>
      <c r="BM72" s="151">
        <f t="shared" si="71"/>
        <v>0</v>
      </c>
      <c r="BN72" s="151">
        <f t="shared" si="72"/>
        <v>0</v>
      </c>
      <c r="BO72" s="151">
        <f t="shared" si="35"/>
        <v>0</v>
      </c>
      <c r="BP72" s="151">
        <f t="shared" si="36"/>
        <v>0</v>
      </c>
      <c r="BQ72" s="151">
        <f t="shared" si="37"/>
        <v>0</v>
      </c>
      <c r="BR72" s="151">
        <f t="shared" si="38"/>
        <v>0</v>
      </c>
      <c r="BS72" s="151">
        <f t="shared" si="39"/>
        <v>0</v>
      </c>
    </row>
    <row r="73" ht="24.9" customHeight="1" spans="1:71">
      <c r="A73" s="179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372"/>
      <c r="H73" s="425"/>
      <c r="I73" s="375"/>
      <c r="J73" s="188"/>
      <c r="K73" s="188"/>
      <c r="L73" s="188"/>
      <c r="M73" s="188"/>
      <c r="N73" s="188"/>
      <c r="O73" s="195"/>
      <c r="P73" s="196"/>
      <c r="Q73" s="211">
        <f t="shared" si="40"/>
        <v>0</v>
      </c>
      <c r="R73" s="138">
        <f t="shared" si="41"/>
        <v>0</v>
      </c>
      <c r="S73" s="140">
        <f t="shared" si="42"/>
        <v>0</v>
      </c>
      <c r="T73" s="210"/>
      <c r="U73" s="188"/>
      <c r="V73" s="188"/>
      <c r="W73" s="188"/>
      <c r="X73" s="188"/>
      <c r="Y73" s="188"/>
      <c r="Z73" s="188"/>
      <c r="AA73" s="188"/>
      <c r="AB73" s="188"/>
      <c r="AC73" s="194"/>
      <c r="AD73" s="209">
        <f t="shared" si="43"/>
        <v>0</v>
      </c>
      <c r="AE73" s="138">
        <f t="shared" si="44"/>
        <v>0</v>
      </c>
      <c r="AF73" s="140">
        <f t="shared" si="45"/>
        <v>0</v>
      </c>
      <c r="AG73" s="228"/>
      <c r="AH73" s="236">
        <f t="shared" si="46"/>
        <v>0</v>
      </c>
      <c r="AI73" s="138">
        <f t="shared" si="47"/>
        <v>0</v>
      </c>
      <c r="AJ73" s="140">
        <f t="shared" si="48"/>
        <v>0</v>
      </c>
      <c r="AK73" s="418">
        <f t="shared" si="49"/>
        <v>0</v>
      </c>
      <c r="AL73" s="419">
        <f t="shared" si="50"/>
        <v>0</v>
      </c>
      <c r="AM73" s="243">
        <f t="shared" si="51"/>
        <v>0</v>
      </c>
      <c r="AP73" s="82">
        <f t="shared" si="52"/>
        <v>0</v>
      </c>
      <c r="AQ73" s="82">
        <f t="shared" si="60"/>
        <v>0</v>
      </c>
      <c r="AT73" s="245">
        <f t="shared" si="53"/>
        <v>0</v>
      </c>
      <c r="AU73" s="82">
        <f t="shared" si="61"/>
        <v>0</v>
      </c>
      <c r="AW73" s="82">
        <f t="shared" si="54"/>
        <v>0</v>
      </c>
      <c r="AX73" s="82">
        <f t="shared" si="62"/>
        <v>0</v>
      </c>
      <c r="AZ73" s="151">
        <f t="shared" si="55"/>
        <v>0</v>
      </c>
      <c r="BA73" s="151">
        <f t="shared" si="56"/>
        <v>0</v>
      </c>
      <c r="BB73" s="151">
        <f t="shared" si="57"/>
        <v>0</v>
      </c>
      <c r="BC73" s="151">
        <f t="shared" si="58"/>
        <v>0</v>
      </c>
      <c r="BD73" s="151">
        <f t="shared" si="59"/>
        <v>0</v>
      </c>
      <c r="BE73" s="151">
        <f t="shared" si="63"/>
        <v>0</v>
      </c>
      <c r="BF73" s="151">
        <f t="shared" si="64"/>
        <v>0</v>
      </c>
      <c r="BG73" s="151">
        <f t="shared" si="65"/>
        <v>0</v>
      </c>
      <c r="BH73" s="151">
        <f t="shared" si="66"/>
        <v>0</v>
      </c>
      <c r="BI73" s="151">
        <f t="shared" si="67"/>
        <v>0</v>
      </c>
      <c r="BJ73" s="151">
        <f t="shared" si="68"/>
        <v>0</v>
      </c>
      <c r="BK73" s="151">
        <f t="shared" si="69"/>
        <v>0</v>
      </c>
      <c r="BL73" s="151">
        <f t="shared" si="70"/>
        <v>0</v>
      </c>
      <c r="BM73" s="151">
        <f t="shared" si="71"/>
        <v>0</v>
      </c>
      <c r="BN73" s="151">
        <f t="shared" si="72"/>
        <v>0</v>
      </c>
      <c r="BO73" s="151">
        <f t="shared" si="35"/>
        <v>0</v>
      </c>
      <c r="BP73" s="151">
        <f t="shared" si="36"/>
        <v>0</v>
      </c>
      <c r="BQ73" s="151">
        <f t="shared" si="37"/>
        <v>0</v>
      </c>
      <c r="BR73" s="151">
        <f t="shared" si="38"/>
        <v>0</v>
      </c>
      <c r="BS73" s="151">
        <f t="shared" si="39"/>
        <v>0</v>
      </c>
    </row>
    <row r="74" ht="18" hidden="1" spans="1:71">
      <c r="A74" s="179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189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3">SUM(G74:P74)</f>
        <v>0</v>
      </c>
      <c r="R74" s="138">
        <f t="shared" ref="R74:R103" si="74">Q74/$Q$13*100</f>
        <v>0</v>
      </c>
      <c r="S74" s="140">
        <f t="shared" ref="S74:S103" si="75">AQ74</f>
        <v>0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76">SUM(T74:AC74)</f>
        <v>0</v>
      </c>
      <c r="AE74" s="138">
        <f t="shared" ref="AE74:AE103" si="77">AD74/$AD$13*100</f>
        <v>0</v>
      </c>
      <c r="AF74" s="140">
        <f t="shared" ref="AF74:AF103" si="78">AU74</f>
        <v>0</v>
      </c>
      <c r="AG74" s="235"/>
      <c r="AH74" s="236">
        <f t="shared" ref="AH74:AH103" si="79">AG74</f>
        <v>0</v>
      </c>
      <c r="AI74" s="138">
        <f t="shared" ref="AI74:AI103" si="80">AH74/$AH$13*100</f>
        <v>0</v>
      </c>
      <c r="AJ74" s="140">
        <f t="shared" ref="AJ74:AJ103" si="81">AX74</f>
        <v>0</v>
      </c>
      <c r="AK74" s="418">
        <f t="shared" ref="AK74:AK103" si="82">S74+AF74+AJ74</f>
        <v>0</v>
      </c>
      <c r="AL74" s="419">
        <f t="shared" ref="AL74:AL103" si="83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243">
        <f t="shared" ref="AM74:AM103" si="84">IF(AL74&gt;89,"Outstanding",IF(AL74&gt;84,"Very Satisfactory",IF(AL74&gt;79,"Satisfactory",IF(AL74&gt;74,"Fairly Satisfactory",IF(AL74&gt;59,"Did Not Meet Expectations",0)))))</f>
        <v>0</v>
      </c>
      <c r="AP74" s="82">
        <f t="shared" ref="AP74:AP103" si="85">R74*$G$11</f>
        <v>0</v>
      </c>
      <c r="AQ74" s="82">
        <f t="shared" ref="AQ74:AQ99" si="86">IF(AP74&gt;$S$13,"Error",LOOKUP(AP74:AP175,AP74))</f>
        <v>0</v>
      </c>
      <c r="AT74" s="245">
        <f t="shared" ref="AT74:AT103" si="87">AE74*$T$11</f>
        <v>0</v>
      </c>
      <c r="AU74" s="82">
        <f t="shared" ref="AU74:AU99" si="88">IF(AT74&gt;$AF$13,"Error",LOOKUP(AT74:AT175,AT74))</f>
        <v>0</v>
      </c>
      <c r="AW74" s="82">
        <f t="shared" ref="AW74:AW103" si="89">AI74*$AG$11</f>
        <v>0</v>
      </c>
      <c r="AX74" s="82">
        <f t="shared" ref="AX74:AX99" si="90">IF(AW74&gt;$AJ$13,"Error",LOOKUP(AW74:AW175,AW74))</f>
        <v>0</v>
      </c>
      <c r="AZ74" s="151">
        <f t="shared" ref="AZ74:AZ103" si="91">IF(AM74="Outstanding",1,0)</f>
        <v>0</v>
      </c>
      <c r="BA74" s="151">
        <f t="shared" ref="BA74:BA103" si="92">IF(AM74="Very Satisfactory",1,0)</f>
        <v>0</v>
      </c>
      <c r="BB74" s="151">
        <f t="shared" ref="BB74:BB103" si="93">IF(AM74="Satisfactory",1,0)</f>
        <v>0</v>
      </c>
      <c r="BC74" s="151">
        <f t="shared" ref="BC74:BC103" si="94">IF(AM74="Fairly Satisfactory",1,0)</f>
        <v>0</v>
      </c>
      <c r="BD74" s="151">
        <f t="shared" ref="BD74:BD103" si="95">IF(AM74="Did Not Meet Expectations",1,0)</f>
        <v>0</v>
      </c>
      <c r="BE74" s="151">
        <f t="shared" ref="BE74:BE99" si="96">IF(F74="M",LOOKUP(AZ74:AZ174,AZ74),0)</f>
        <v>0</v>
      </c>
      <c r="BF74" s="151">
        <f t="shared" ref="BF74:BF99" si="97">IF(F74="M",LOOKUP(BA74:BA174,BA74),0)</f>
        <v>0</v>
      </c>
      <c r="BG74" s="151">
        <f t="shared" ref="BG74:BG99" si="98">IF(F74="M",LOOKUP(BB74:BB174,BB74),0)</f>
        <v>0</v>
      </c>
      <c r="BH74" s="151">
        <f t="shared" ref="BH74:BH99" si="99">IF(F74="M",LOOKUP(BC74:BC174,BC74),0)</f>
        <v>0</v>
      </c>
      <c r="BI74" s="151">
        <f t="shared" ref="BI74:BI99" si="100">IF(F74="M",LOOKUP(BD74:BD174,BD74),0)</f>
        <v>0</v>
      </c>
      <c r="BJ74" s="151">
        <f t="shared" ref="BJ74:BJ99" si="101">IF(F74="F",LOOKUP(AZ74:AZ174,AZ74),0)</f>
        <v>0</v>
      </c>
      <c r="BK74" s="151">
        <f t="shared" ref="BK74:BK99" si="102">IF(F74="F",LOOKUP(BA74:BA174,BA74),0)</f>
        <v>0</v>
      </c>
      <c r="BL74" s="151">
        <f t="shared" ref="BL74:BL99" si="103">IF(F74="F",LOOKUP(BB74:BB174,BB74),0)</f>
        <v>0</v>
      </c>
      <c r="BM74" s="151">
        <f t="shared" ref="BM74:BM99" si="104">IF(F74="F",LOOKUP(BC74:BC174,BC74),0)</f>
        <v>0</v>
      </c>
      <c r="BN74" s="151">
        <f t="shared" ref="BN74:BN99" si="105">IF(F74="F",LOOKUP(BD74:BD174,BD74),0)</f>
        <v>0</v>
      </c>
      <c r="BO74" s="151">
        <f t="shared" ref="BO74:BO103" si="106">BE74+BJ74</f>
        <v>0</v>
      </c>
      <c r="BP74" s="151">
        <f t="shared" ref="BP74:BP103" si="107">BF74+BK74</f>
        <v>0</v>
      </c>
      <c r="BQ74" s="151">
        <f t="shared" ref="BQ74:BQ103" si="108">BG74+BL74</f>
        <v>0</v>
      </c>
      <c r="BR74" s="151">
        <f t="shared" ref="BR74:BR103" si="109">BH74+BM74</f>
        <v>0</v>
      </c>
      <c r="BS74" s="151">
        <f t="shared" ref="BS74:BS103" si="110">BI74+BN74</f>
        <v>0</v>
      </c>
    </row>
    <row r="75" ht="18" hidden="1" spans="1:71">
      <c r="A75" s="179" t="str">
        <f t="shared" ref="A75:A103" si="111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189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3"/>
        <v>0</v>
      </c>
      <c r="R75" s="138">
        <f t="shared" si="74"/>
        <v>0</v>
      </c>
      <c r="S75" s="140">
        <f t="shared" si="75"/>
        <v>0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76"/>
        <v>0</v>
      </c>
      <c r="AE75" s="138">
        <f t="shared" si="77"/>
        <v>0</v>
      </c>
      <c r="AF75" s="140">
        <f t="shared" si="78"/>
        <v>0</v>
      </c>
      <c r="AG75" s="235"/>
      <c r="AH75" s="236">
        <f t="shared" si="79"/>
        <v>0</v>
      </c>
      <c r="AI75" s="138">
        <f t="shared" si="80"/>
        <v>0</v>
      </c>
      <c r="AJ75" s="140">
        <f t="shared" si="81"/>
        <v>0</v>
      </c>
      <c r="AK75" s="418">
        <f t="shared" si="82"/>
        <v>0</v>
      </c>
      <c r="AL75" s="419">
        <f t="shared" si="83"/>
        <v>0</v>
      </c>
      <c r="AM75" s="243">
        <f t="shared" si="84"/>
        <v>0</v>
      </c>
      <c r="AP75" s="82">
        <f t="shared" si="85"/>
        <v>0</v>
      </c>
      <c r="AQ75" s="82">
        <f t="shared" si="86"/>
        <v>0</v>
      </c>
      <c r="AT75" s="245">
        <f t="shared" si="87"/>
        <v>0</v>
      </c>
      <c r="AU75" s="82">
        <f t="shared" si="88"/>
        <v>0</v>
      </c>
      <c r="AW75" s="82">
        <f t="shared" si="89"/>
        <v>0</v>
      </c>
      <c r="AX75" s="82">
        <f t="shared" si="90"/>
        <v>0</v>
      </c>
      <c r="AZ75" s="151">
        <f t="shared" si="91"/>
        <v>0</v>
      </c>
      <c r="BA75" s="151">
        <f t="shared" si="92"/>
        <v>0</v>
      </c>
      <c r="BB75" s="151">
        <f t="shared" si="93"/>
        <v>0</v>
      </c>
      <c r="BC75" s="151">
        <f t="shared" si="94"/>
        <v>0</v>
      </c>
      <c r="BD75" s="151">
        <f t="shared" si="95"/>
        <v>0</v>
      </c>
      <c r="BE75" s="151">
        <f t="shared" si="96"/>
        <v>0</v>
      </c>
      <c r="BF75" s="151">
        <f t="shared" si="97"/>
        <v>0</v>
      </c>
      <c r="BG75" s="151">
        <f t="shared" si="98"/>
        <v>0</v>
      </c>
      <c r="BH75" s="151">
        <f t="shared" si="99"/>
        <v>0</v>
      </c>
      <c r="BI75" s="151">
        <f t="shared" si="100"/>
        <v>0</v>
      </c>
      <c r="BJ75" s="151">
        <f t="shared" si="101"/>
        <v>0</v>
      </c>
      <c r="BK75" s="151">
        <f t="shared" si="102"/>
        <v>0</v>
      </c>
      <c r="BL75" s="151">
        <f t="shared" si="103"/>
        <v>0</v>
      </c>
      <c r="BM75" s="151">
        <f t="shared" si="104"/>
        <v>0</v>
      </c>
      <c r="BN75" s="151">
        <f t="shared" si="105"/>
        <v>0</v>
      </c>
      <c r="BO75" s="151">
        <f t="shared" si="106"/>
        <v>0</v>
      </c>
      <c r="BP75" s="151">
        <f t="shared" si="107"/>
        <v>0</v>
      </c>
      <c r="BQ75" s="151">
        <f t="shared" si="108"/>
        <v>0</v>
      </c>
      <c r="BR75" s="151">
        <f t="shared" si="109"/>
        <v>0</v>
      </c>
      <c r="BS75" s="151">
        <f t="shared" si="110"/>
        <v>0</v>
      </c>
    </row>
    <row r="76" ht="18" hidden="1" spans="1:71">
      <c r="A76" s="179" t="str">
        <f t="shared" si="111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189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3"/>
        <v>0</v>
      </c>
      <c r="R76" s="138">
        <f t="shared" si="74"/>
        <v>0</v>
      </c>
      <c r="S76" s="140">
        <f t="shared" si="75"/>
        <v>0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76"/>
        <v>0</v>
      </c>
      <c r="AE76" s="138">
        <f t="shared" si="77"/>
        <v>0</v>
      </c>
      <c r="AF76" s="140">
        <f t="shared" si="78"/>
        <v>0</v>
      </c>
      <c r="AG76" s="235"/>
      <c r="AH76" s="236">
        <f t="shared" si="79"/>
        <v>0</v>
      </c>
      <c r="AI76" s="138">
        <f t="shared" si="80"/>
        <v>0</v>
      </c>
      <c r="AJ76" s="140">
        <f t="shared" si="81"/>
        <v>0</v>
      </c>
      <c r="AK76" s="418">
        <f t="shared" si="82"/>
        <v>0</v>
      </c>
      <c r="AL76" s="419">
        <f t="shared" si="83"/>
        <v>0</v>
      </c>
      <c r="AM76" s="243">
        <f t="shared" si="84"/>
        <v>0</v>
      </c>
      <c r="AP76" s="82">
        <f t="shared" si="85"/>
        <v>0</v>
      </c>
      <c r="AQ76" s="82">
        <f t="shared" si="86"/>
        <v>0</v>
      </c>
      <c r="AT76" s="245">
        <f t="shared" si="87"/>
        <v>0</v>
      </c>
      <c r="AU76" s="82">
        <f t="shared" si="88"/>
        <v>0</v>
      </c>
      <c r="AW76" s="82">
        <f t="shared" si="89"/>
        <v>0</v>
      </c>
      <c r="AX76" s="82">
        <f t="shared" si="90"/>
        <v>0</v>
      </c>
      <c r="AZ76" s="151">
        <f t="shared" si="91"/>
        <v>0</v>
      </c>
      <c r="BA76" s="151">
        <f t="shared" si="92"/>
        <v>0</v>
      </c>
      <c r="BB76" s="151">
        <f t="shared" si="93"/>
        <v>0</v>
      </c>
      <c r="BC76" s="151">
        <f t="shared" si="94"/>
        <v>0</v>
      </c>
      <c r="BD76" s="151">
        <f t="shared" si="95"/>
        <v>0</v>
      </c>
      <c r="BE76" s="151">
        <f t="shared" si="96"/>
        <v>0</v>
      </c>
      <c r="BF76" s="151">
        <f t="shared" si="97"/>
        <v>0</v>
      </c>
      <c r="BG76" s="151">
        <f t="shared" si="98"/>
        <v>0</v>
      </c>
      <c r="BH76" s="151">
        <f t="shared" si="99"/>
        <v>0</v>
      </c>
      <c r="BI76" s="151">
        <f t="shared" si="100"/>
        <v>0</v>
      </c>
      <c r="BJ76" s="151">
        <f t="shared" si="101"/>
        <v>0</v>
      </c>
      <c r="BK76" s="151">
        <f t="shared" si="102"/>
        <v>0</v>
      </c>
      <c r="BL76" s="151">
        <f t="shared" si="103"/>
        <v>0</v>
      </c>
      <c r="BM76" s="151">
        <f t="shared" si="104"/>
        <v>0</v>
      </c>
      <c r="BN76" s="151">
        <f t="shared" si="105"/>
        <v>0</v>
      </c>
      <c r="BO76" s="151">
        <f t="shared" si="106"/>
        <v>0</v>
      </c>
      <c r="BP76" s="151">
        <f t="shared" si="107"/>
        <v>0</v>
      </c>
      <c r="BQ76" s="151">
        <f t="shared" si="108"/>
        <v>0</v>
      </c>
      <c r="BR76" s="151">
        <f t="shared" si="109"/>
        <v>0</v>
      </c>
      <c r="BS76" s="151">
        <f t="shared" si="110"/>
        <v>0</v>
      </c>
    </row>
    <row r="77" ht="18" hidden="1" spans="1:71">
      <c r="A77" s="179" t="str">
        <f t="shared" si="111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189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3"/>
        <v>0</v>
      </c>
      <c r="R77" s="138">
        <f t="shared" si="74"/>
        <v>0</v>
      </c>
      <c r="S77" s="140">
        <f t="shared" si="75"/>
        <v>0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76"/>
        <v>0</v>
      </c>
      <c r="AE77" s="138">
        <f t="shared" si="77"/>
        <v>0</v>
      </c>
      <c r="AF77" s="140">
        <f t="shared" si="78"/>
        <v>0</v>
      </c>
      <c r="AG77" s="235"/>
      <c r="AH77" s="236">
        <f t="shared" si="79"/>
        <v>0</v>
      </c>
      <c r="AI77" s="138">
        <f t="shared" si="80"/>
        <v>0</v>
      </c>
      <c r="AJ77" s="140">
        <f t="shared" si="81"/>
        <v>0</v>
      </c>
      <c r="AK77" s="418">
        <f t="shared" si="82"/>
        <v>0</v>
      </c>
      <c r="AL77" s="419">
        <f t="shared" si="83"/>
        <v>0</v>
      </c>
      <c r="AM77" s="243">
        <f t="shared" si="84"/>
        <v>0</v>
      </c>
      <c r="AP77" s="82">
        <f t="shared" si="85"/>
        <v>0</v>
      </c>
      <c r="AQ77" s="82">
        <f t="shared" si="86"/>
        <v>0</v>
      </c>
      <c r="AT77" s="245">
        <f t="shared" si="87"/>
        <v>0</v>
      </c>
      <c r="AU77" s="82">
        <f t="shared" si="88"/>
        <v>0</v>
      </c>
      <c r="AW77" s="82">
        <f t="shared" si="89"/>
        <v>0</v>
      </c>
      <c r="AX77" s="82">
        <f t="shared" si="90"/>
        <v>0</v>
      </c>
      <c r="AZ77" s="151">
        <f t="shared" si="91"/>
        <v>0</v>
      </c>
      <c r="BA77" s="151">
        <f t="shared" si="92"/>
        <v>0</v>
      </c>
      <c r="BB77" s="151">
        <f t="shared" si="93"/>
        <v>0</v>
      </c>
      <c r="BC77" s="151">
        <f t="shared" si="94"/>
        <v>0</v>
      </c>
      <c r="BD77" s="151">
        <f t="shared" si="95"/>
        <v>0</v>
      </c>
      <c r="BE77" s="151">
        <f t="shared" si="96"/>
        <v>0</v>
      </c>
      <c r="BF77" s="151">
        <f t="shared" si="97"/>
        <v>0</v>
      </c>
      <c r="BG77" s="151">
        <f t="shared" si="98"/>
        <v>0</v>
      </c>
      <c r="BH77" s="151">
        <f t="shared" si="99"/>
        <v>0</v>
      </c>
      <c r="BI77" s="151">
        <f t="shared" si="100"/>
        <v>0</v>
      </c>
      <c r="BJ77" s="151">
        <f t="shared" si="101"/>
        <v>0</v>
      </c>
      <c r="BK77" s="151">
        <f t="shared" si="102"/>
        <v>0</v>
      </c>
      <c r="BL77" s="151">
        <f t="shared" si="103"/>
        <v>0</v>
      </c>
      <c r="BM77" s="151">
        <f t="shared" si="104"/>
        <v>0</v>
      </c>
      <c r="BN77" s="151">
        <f t="shared" si="105"/>
        <v>0</v>
      </c>
      <c r="BO77" s="151">
        <f t="shared" si="106"/>
        <v>0</v>
      </c>
      <c r="BP77" s="151">
        <f t="shared" si="107"/>
        <v>0</v>
      </c>
      <c r="BQ77" s="151">
        <f t="shared" si="108"/>
        <v>0</v>
      </c>
      <c r="BR77" s="151">
        <f t="shared" si="109"/>
        <v>0</v>
      </c>
      <c r="BS77" s="151">
        <f t="shared" si="110"/>
        <v>0</v>
      </c>
    </row>
    <row r="78" ht="18" hidden="1" spans="1:71">
      <c r="A78" s="179" t="str">
        <f t="shared" si="111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189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3"/>
        <v>0</v>
      </c>
      <c r="R78" s="138">
        <f t="shared" si="74"/>
        <v>0</v>
      </c>
      <c r="S78" s="140">
        <f t="shared" si="75"/>
        <v>0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76"/>
        <v>0</v>
      </c>
      <c r="AE78" s="138">
        <f t="shared" si="77"/>
        <v>0</v>
      </c>
      <c r="AF78" s="140">
        <f t="shared" si="78"/>
        <v>0</v>
      </c>
      <c r="AG78" s="235"/>
      <c r="AH78" s="236">
        <f t="shared" si="79"/>
        <v>0</v>
      </c>
      <c r="AI78" s="138">
        <f t="shared" si="80"/>
        <v>0</v>
      </c>
      <c r="AJ78" s="140">
        <f t="shared" si="81"/>
        <v>0</v>
      </c>
      <c r="AK78" s="418">
        <f t="shared" si="82"/>
        <v>0</v>
      </c>
      <c r="AL78" s="419">
        <f t="shared" si="83"/>
        <v>0</v>
      </c>
      <c r="AM78" s="243">
        <f t="shared" si="84"/>
        <v>0</v>
      </c>
      <c r="AP78" s="82">
        <f t="shared" si="85"/>
        <v>0</v>
      </c>
      <c r="AQ78" s="82">
        <f t="shared" si="86"/>
        <v>0</v>
      </c>
      <c r="AT78" s="245">
        <f t="shared" si="87"/>
        <v>0</v>
      </c>
      <c r="AU78" s="82">
        <f t="shared" si="88"/>
        <v>0</v>
      </c>
      <c r="AW78" s="82">
        <f t="shared" si="89"/>
        <v>0</v>
      </c>
      <c r="AX78" s="82">
        <f t="shared" si="90"/>
        <v>0</v>
      </c>
      <c r="AZ78" s="151">
        <f t="shared" si="91"/>
        <v>0</v>
      </c>
      <c r="BA78" s="151">
        <f t="shared" si="92"/>
        <v>0</v>
      </c>
      <c r="BB78" s="151">
        <f t="shared" si="93"/>
        <v>0</v>
      </c>
      <c r="BC78" s="151">
        <f t="shared" si="94"/>
        <v>0</v>
      </c>
      <c r="BD78" s="151">
        <f t="shared" si="95"/>
        <v>0</v>
      </c>
      <c r="BE78" s="151">
        <f t="shared" si="96"/>
        <v>0</v>
      </c>
      <c r="BF78" s="151">
        <f t="shared" si="97"/>
        <v>0</v>
      </c>
      <c r="BG78" s="151">
        <f t="shared" si="98"/>
        <v>0</v>
      </c>
      <c r="BH78" s="151">
        <f t="shared" si="99"/>
        <v>0</v>
      </c>
      <c r="BI78" s="151">
        <f t="shared" si="100"/>
        <v>0</v>
      </c>
      <c r="BJ78" s="151">
        <f t="shared" si="101"/>
        <v>0</v>
      </c>
      <c r="BK78" s="151">
        <f t="shared" si="102"/>
        <v>0</v>
      </c>
      <c r="BL78" s="151">
        <f t="shared" si="103"/>
        <v>0</v>
      </c>
      <c r="BM78" s="151">
        <f t="shared" si="104"/>
        <v>0</v>
      </c>
      <c r="BN78" s="151">
        <f t="shared" si="105"/>
        <v>0</v>
      </c>
      <c r="BO78" s="151">
        <f t="shared" si="106"/>
        <v>0</v>
      </c>
      <c r="BP78" s="151">
        <f t="shared" si="107"/>
        <v>0</v>
      </c>
      <c r="BQ78" s="151">
        <f t="shared" si="108"/>
        <v>0</v>
      </c>
      <c r="BR78" s="151">
        <f t="shared" si="109"/>
        <v>0</v>
      </c>
      <c r="BS78" s="151">
        <f t="shared" si="110"/>
        <v>0</v>
      </c>
    </row>
    <row r="79" ht="18" hidden="1" spans="1:71">
      <c r="A79" s="179" t="str">
        <f t="shared" si="111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189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3"/>
        <v>0</v>
      </c>
      <c r="R79" s="138">
        <f t="shared" si="74"/>
        <v>0</v>
      </c>
      <c r="S79" s="140">
        <f t="shared" si="75"/>
        <v>0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76"/>
        <v>0</v>
      </c>
      <c r="AE79" s="138">
        <f t="shared" si="77"/>
        <v>0</v>
      </c>
      <c r="AF79" s="140">
        <f t="shared" si="78"/>
        <v>0</v>
      </c>
      <c r="AG79" s="235"/>
      <c r="AH79" s="236">
        <f t="shared" si="79"/>
        <v>0</v>
      </c>
      <c r="AI79" s="138">
        <f t="shared" si="80"/>
        <v>0</v>
      </c>
      <c r="AJ79" s="140">
        <f t="shared" si="81"/>
        <v>0</v>
      </c>
      <c r="AK79" s="418">
        <f t="shared" si="82"/>
        <v>0</v>
      </c>
      <c r="AL79" s="419">
        <f t="shared" si="83"/>
        <v>0</v>
      </c>
      <c r="AM79" s="243">
        <f t="shared" si="84"/>
        <v>0</v>
      </c>
      <c r="AP79" s="82">
        <f t="shared" si="85"/>
        <v>0</v>
      </c>
      <c r="AQ79" s="82">
        <f t="shared" si="86"/>
        <v>0</v>
      </c>
      <c r="AT79" s="245">
        <f t="shared" si="87"/>
        <v>0</v>
      </c>
      <c r="AU79" s="82">
        <f t="shared" si="88"/>
        <v>0</v>
      </c>
      <c r="AW79" s="82">
        <f t="shared" si="89"/>
        <v>0</v>
      </c>
      <c r="AX79" s="82">
        <f t="shared" si="90"/>
        <v>0</v>
      </c>
      <c r="AZ79" s="151">
        <f t="shared" si="91"/>
        <v>0</v>
      </c>
      <c r="BA79" s="151">
        <f t="shared" si="92"/>
        <v>0</v>
      </c>
      <c r="BB79" s="151">
        <f t="shared" si="93"/>
        <v>0</v>
      </c>
      <c r="BC79" s="151">
        <f t="shared" si="94"/>
        <v>0</v>
      </c>
      <c r="BD79" s="151">
        <f t="shared" si="95"/>
        <v>0</v>
      </c>
      <c r="BE79" s="151">
        <f t="shared" si="96"/>
        <v>0</v>
      </c>
      <c r="BF79" s="151">
        <f t="shared" si="97"/>
        <v>0</v>
      </c>
      <c r="BG79" s="151">
        <f t="shared" si="98"/>
        <v>0</v>
      </c>
      <c r="BH79" s="151">
        <f t="shared" si="99"/>
        <v>0</v>
      </c>
      <c r="BI79" s="151">
        <f t="shared" si="100"/>
        <v>0</v>
      </c>
      <c r="BJ79" s="151">
        <f t="shared" si="101"/>
        <v>0</v>
      </c>
      <c r="BK79" s="151">
        <f t="shared" si="102"/>
        <v>0</v>
      </c>
      <c r="BL79" s="151">
        <f t="shared" si="103"/>
        <v>0</v>
      </c>
      <c r="BM79" s="151">
        <f t="shared" si="104"/>
        <v>0</v>
      </c>
      <c r="BN79" s="151">
        <f t="shared" si="105"/>
        <v>0</v>
      </c>
      <c r="BO79" s="151">
        <f t="shared" si="106"/>
        <v>0</v>
      </c>
      <c r="BP79" s="151">
        <f t="shared" si="107"/>
        <v>0</v>
      </c>
      <c r="BQ79" s="151">
        <f t="shared" si="108"/>
        <v>0</v>
      </c>
      <c r="BR79" s="151">
        <f t="shared" si="109"/>
        <v>0</v>
      </c>
      <c r="BS79" s="151">
        <f t="shared" si="110"/>
        <v>0</v>
      </c>
    </row>
    <row r="80" ht="18" hidden="1" spans="1:71">
      <c r="A80" s="179" t="str">
        <f t="shared" si="111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189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3"/>
        <v>0</v>
      </c>
      <c r="R80" s="138">
        <f t="shared" si="74"/>
        <v>0</v>
      </c>
      <c r="S80" s="140">
        <f t="shared" si="75"/>
        <v>0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76"/>
        <v>0</v>
      </c>
      <c r="AE80" s="138">
        <f t="shared" si="77"/>
        <v>0</v>
      </c>
      <c r="AF80" s="140">
        <f t="shared" si="78"/>
        <v>0</v>
      </c>
      <c r="AG80" s="235"/>
      <c r="AH80" s="236">
        <f t="shared" si="79"/>
        <v>0</v>
      </c>
      <c r="AI80" s="138">
        <f t="shared" si="80"/>
        <v>0</v>
      </c>
      <c r="AJ80" s="140">
        <f t="shared" si="81"/>
        <v>0</v>
      </c>
      <c r="AK80" s="418">
        <f t="shared" si="82"/>
        <v>0</v>
      </c>
      <c r="AL80" s="419">
        <f t="shared" si="83"/>
        <v>0</v>
      </c>
      <c r="AM80" s="243">
        <f t="shared" si="84"/>
        <v>0</v>
      </c>
      <c r="AP80" s="82">
        <f t="shared" si="85"/>
        <v>0</v>
      </c>
      <c r="AQ80" s="82">
        <f t="shared" si="86"/>
        <v>0</v>
      </c>
      <c r="AT80" s="245">
        <f t="shared" si="87"/>
        <v>0</v>
      </c>
      <c r="AU80" s="82">
        <f t="shared" si="88"/>
        <v>0</v>
      </c>
      <c r="AW80" s="82">
        <f t="shared" si="89"/>
        <v>0</v>
      </c>
      <c r="AX80" s="82">
        <f t="shared" si="90"/>
        <v>0</v>
      </c>
      <c r="AZ80" s="151">
        <f t="shared" si="91"/>
        <v>0</v>
      </c>
      <c r="BA80" s="151">
        <f t="shared" si="92"/>
        <v>0</v>
      </c>
      <c r="BB80" s="151">
        <f t="shared" si="93"/>
        <v>0</v>
      </c>
      <c r="BC80" s="151">
        <f t="shared" si="94"/>
        <v>0</v>
      </c>
      <c r="BD80" s="151">
        <f t="shared" si="95"/>
        <v>0</v>
      </c>
      <c r="BE80" s="151">
        <f t="shared" si="96"/>
        <v>0</v>
      </c>
      <c r="BF80" s="151">
        <f t="shared" si="97"/>
        <v>0</v>
      </c>
      <c r="BG80" s="151">
        <f t="shared" si="98"/>
        <v>0</v>
      </c>
      <c r="BH80" s="151">
        <f t="shared" si="99"/>
        <v>0</v>
      </c>
      <c r="BI80" s="151">
        <f t="shared" si="100"/>
        <v>0</v>
      </c>
      <c r="BJ80" s="151">
        <f t="shared" si="101"/>
        <v>0</v>
      </c>
      <c r="BK80" s="151">
        <f t="shared" si="102"/>
        <v>0</v>
      </c>
      <c r="BL80" s="151">
        <f t="shared" si="103"/>
        <v>0</v>
      </c>
      <c r="BM80" s="151">
        <f t="shared" si="104"/>
        <v>0</v>
      </c>
      <c r="BN80" s="151">
        <f t="shared" si="105"/>
        <v>0</v>
      </c>
      <c r="BO80" s="151">
        <f t="shared" si="106"/>
        <v>0</v>
      </c>
      <c r="BP80" s="151">
        <f t="shared" si="107"/>
        <v>0</v>
      </c>
      <c r="BQ80" s="151">
        <f t="shared" si="108"/>
        <v>0</v>
      </c>
      <c r="BR80" s="151">
        <f t="shared" si="109"/>
        <v>0</v>
      </c>
      <c r="BS80" s="151">
        <f t="shared" si="110"/>
        <v>0</v>
      </c>
    </row>
    <row r="81" ht="18" hidden="1" spans="1:71">
      <c r="A81" s="179" t="str">
        <f t="shared" si="111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189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3"/>
        <v>0</v>
      </c>
      <c r="R81" s="138">
        <f t="shared" si="74"/>
        <v>0</v>
      </c>
      <c r="S81" s="140">
        <f t="shared" si="75"/>
        <v>0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76"/>
        <v>0</v>
      </c>
      <c r="AE81" s="138">
        <f t="shared" si="77"/>
        <v>0</v>
      </c>
      <c r="AF81" s="140">
        <f t="shared" si="78"/>
        <v>0</v>
      </c>
      <c r="AG81" s="235"/>
      <c r="AH81" s="236">
        <f t="shared" si="79"/>
        <v>0</v>
      </c>
      <c r="AI81" s="138">
        <f t="shared" si="80"/>
        <v>0</v>
      </c>
      <c r="AJ81" s="140">
        <f t="shared" si="81"/>
        <v>0</v>
      </c>
      <c r="AK81" s="418">
        <f t="shared" si="82"/>
        <v>0</v>
      </c>
      <c r="AL81" s="419">
        <f t="shared" si="83"/>
        <v>0</v>
      </c>
      <c r="AM81" s="243">
        <f t="shared" si="84"/>
        <v>0</v>
      </c>
      <c r="AP81" s="82">
        <f t="shared" si="85"/>
        <v>0</v>
      </c>
      <c r="AQ81" s="82">
        <f t="shared" si="86"/>
        <v>0</v>
      </c>
      <c r="AT81" s="245">
        <f t="shared" si="87"/>
        <v>0</v>
      </c>
      <c r="AU81" s="82">
        <f t="shared" si="88"/>
        <v>0</v>
      </c>
      <c r="AW81" s="82">
        <f t="shared" si="89"/>
        <v>0</v>
      </c>
      <c r="AX81" s="82">
        <f t="shared" si="90"/>
        <v>0</v>
      </c>
      <c r="AZ81" s="151">
        <f t="shared" si="91"/>
        <v>0</v>
      </c>
      <c r="BA81" s="151">
        <f t="shared" si="92"/>
        <v>0</v>
      </c>
      <c r="BB81" s="151">
        <f t="shared" si="93"/>
        <v>0</v>
      </c>
      <c r="BC81" s="151">
        <f t="shared" si="94"/>
        <v>0</v>
      </c>
      <c r="BD81" s="151">
        <f t="shared" si="95"/>
        <v>0</v>
      </c>
      <c r="BE81" s="151">
        <f t="shared" si="96"/>
        <v>0</v>
      </c>
      <c r="BF81" s="151">
        <f t="shared" si="97"/>
        <v>0</v>
      </c>
      <c r="BG81" s="151">
        <f t="shared" si="98"/>
        <v>0</v>
      </c>
      <c r="BH81" s="151">
        <f t="shared" si="99"/>
        <v>0</v>
      </c>
      <c r="BI81" s="151">
        <f t="shared" si="100"/>
        <v>0</v>
      </c>
      <c r="BJ81" s="151">
        <f t="shared" si="101"/>
        <v>0</v>
      </c>
      <c r="BK81" s="151">
        <f t="shared" si="102"/>
        <v>0</v>
      </c>
      <c r="BL81" s="151">
        <f t="shared" si="103"/>
        <v>0</v>
      </c>
      <c r="BM81" s="151">
        <f t="shared" si="104"/>
        <v>0</v>
      </c>
      <c r="BN81" s="151">
        <f t="shared" si="105"/>
        <v>0</v>
      </c>
      <c r="BO81" s="151">
        <f t="shared" si="106"/>
        <v>0</v>
      </c>
      <c r="BP81" s="151">
        <f t="shared" si="107"/>
        <v>0</v>
      </c>
      <c r="BQ81" s="151">
        <f t="shared" si="108"/>
        <v>0</v>
      </c>
      <c r="BR81" s="151">
        <f t="shared" si="109"/>
        <v>0</v>
      </c>
      <c r="BS81" s="151">
        <f t="shared" si="110"/>
        <v>0</v>
      </c>
    </row>
    <row r="82" ht="18" hidden="1" spans="1:71">
      <c r="A82" s="179" t="str">
        <f t="shared" si="111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189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3"/>
        <v>0</v>
      </c>
      <c r="R82" s="138">
        <f t="shared" si="74"/>
        <v>0</v>
      </c>
      <c r="S82" s="140">
        <f t="shared" si="75"/>
        <v>0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76"/>
        <v>0</v>
      </c>
      <c r="AE82" s="138">
        <f t="shared" si="77"/>
        <v>0</v>
      </c>
      <c r="AF82" s="140">
        <f t="shared" si="78"/>
        <v>0</v>
      </c>
      <c r="AG82" s="235"/>
      <c r="AH82" s="236">
        <f t="shared" si="79"/>
        <v>0</v>
      </c>
      <c r="AI82" s="138">
        <f t="shared" si="80"/>
        <v>0</v>
      </c>
      <c r="AJ82" s="140">
        <f t="shared" si="81"/>
        <v>0</v>
      </c>
      <c r="AK82" s="418">
        <f t="shared" si="82"/>
        <v>0</v>
      </c>
      <c r="AL82" s="419">
        <f t="shared" si="83"/>
        <v>0</v>
      </c>
      <c r="AM82" s="243">
        <f t="shared" si="84"/>
        <v>0</v>
      </c>
      <c r="AP82" s="82">
        <f t="shared" si="85"/>
        <v>0</v>
      </c>
      <c r="AQ82" s="82">
        <f t="shared" si="86"/>
        <v>0</v>
      </c>
      <c r="AT82" s="245">
        <f t="shared" si="87"/>
        <v>0</v>
      </c>
      <c r="AU82" s="82">
        <f t="shared" si="88"/>
        <v>0</v>
      </c>
      <c r="AW82" s="82">
        <f t="shared" si="89"/>
        <v>0</v>
      </c>
      <c r="AX82" s="82">
        <f t="shared" si="90"/>
        <v>0</v>
      </c>
      <c r="AZ82" s="151">
        <f t="shared" si="91"/>
        <v>0</v>
      </c>
      <c r="BA82" s="151">
        <f t="shared" si="92"/>
        <v>0</v>
      </c>
      <c r="BB82" s="151">
        <f t="shared" si="93"/>
        <v>0</v>
      </c>
      <c r="BC82" s="151">
        <f t="shared" si="94"/>
        <v>0</v>
      </c>
      <c r="BD82" s="151">
        <f t="shared" si="95"/>
        <v>0</v>
      </c>
      <c r="BE82" s="151">
        <f t="shared" si="96"/>
        <v>0</v>
      </c>
      <c r="BF82" s="151">
        <f t="shared" si="97"/>
        <v>0</v>
      </c>
      <c r="BG82" s="151">
        <f t="shared" si="98"/>
        <v>0</v>
      </c>
      <c r="BH82" s="151">
        <f t="shared" si="99"/>
        <v>0</v>
      </c>
      <c r="BI82" s="151">
        <f t="shared" si="100"/>
        <v>0</v>
      </c>
      <c r="BJ82" s="151">
        <f t="shared" si="101"/>
        <v>0</v>
      </c>
      <c r="BK82" s="151">
        <f t="shared" si="102"/>
        <v>0</v>
      </c>
      <c r="BL82" s="151">
        <f t="shared" si="103"/>
        <v>0</v>
      </c>
      <c r="BM82" s="151">
        <f t="shared" si="104"/>
        <v>0</v>
      </c>
      <c r="BN82" s="151">
        <f t="shared" si="105"/>
        <v>0</v>
      </c>
      <c r="BO82" s="151">
        <f t="shared" si="106"/>
        <v>0</v>
      </c>
      <c r="BP82" s="151">
        <f t="shared" si="107"/>
        <v>0</v>
      </c>
      <c r="BQ82" s="151">
        <f t="shared" si="108"/>
        <v>0</v>
      </c>
      <c r="BR82" s="151">
        <f t="shared" si="109"/>
        <v>0</v>
      </c>
      <c r="BS82" s="151">
        <f t="shared" si="110"/>
        <v>0</v>
      </c>
    </row>
    <row r="83" ht="18" hidden="1" spans="1:71">
      <c r="A83" s="179" t="str">
        <f t="shared" si="111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189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3"/>
        <v>0</v>
      </c>
      <c r="R83" s="138">
        <f t="shared" si="74"/>
        <v>0</v>
      </c>
      <c r="S83" s="140">
        <f t="shared" si="75"/>
        <v>0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76"/>
        <v>0</v>
      </c>
      <c r="AE83" s="138">
        <f t="shared" si="77"/>
        <v>0</v>
      </c>
      <c r="AF83" s="140">
        <f t="shared" si="78"/>
        <v>0</v>
      </c>
      <c r="AG83" s="235"/>
      <c r="AH83" s="236">
        <f t="shared" si="79"/>
        <v>0</v>
      </c>
      <c r="AI83" s="138">
        <f t="shared" si="80"/>
        <v>0</v>
      </c>
      <c r="AJ83" s="140">
        <f t="shared" si="81"/>
        <v>0</v>
      </c>
      <c r="AK83" s="418">
        <f t="shared" si="82"/>
        <v>0</v>
      </c>
      <c r="AL83" s="419">
        <f t="shared" si="83"/>
        <v>0</v>
      </c>
      <c r="AM83" s="243">
        <f t="shared" si="84"/>
        <v>0</v>
      </c>
      <c r="AP83" s="82">
        <f t="shared" si="85"/>
        <v>0</v>
      </c>
      <c r="AQ83" s="82">
        <f t="shared" si="86"/>
        <v>0</v>
      </c>
      <c r="AT83" s="245">
        <f t="shared" si="87"/>
        <v>0</v>
      </c>
      <c r="AU83" s="82">
        <f t="shared" si="88"/>
        <v>0</v>
      </c>
      <c r="AW83" s="82">
        <f t="shared" si="89"/>
        <v>0</v>
      </c>
      <c r="AX83" s="82">
        <f t="shared" si="90"/>
        <v>0</v>
      </c>
      <c r="AZ83" s="151">
        <f t="shared" si="91"/>
        <v>0</v>
      </c>
      <c r="BA83" s="151">
        <f t="shared" si="92"/>
        <v>0</v>
      </c>
      <c r="BB83" s="151">
        <f t="shared" si="93"/>
        <v>0</v>
      </c>
      <c r="BC83" s="151">
        <f t="shared" si="94"/>
        <v>0</v>
      </c>
      <c r="BD83" s="151">
        <f t="shared" si="95"/>
        <v>0</v>
      </c>
      <c r="BE83" s="151">
        <f t="shared" si="96"/>
        <v>0</v>
      </c>
      <c r="BF83" s="151">
        <f t="shared" si="97"/>
        <v>0</v>
      </c>
      <c r="BG83" s="151">
        <f t="shared" si="98"/>
        <v>0</v>
      </c>
      <c r="BH83" s="151">
        <f t="shared" si="99"/>
        <v>0</v>
      </c>
      <c r="BI83" s="151">
        <f t="shared" si="100"/>
        <v>0</v>
      </c>
      <c r="BJ83" s="151">
        <f t="shared" si="101"/>
        <v>0</v>
      </c>
      <c r="BK83" s="151">
        <f t="shared" si="102"/>
        <v>0</v>
      </c>
      <c r="BL83" s="151">
        <f t="shared" si="103"/>
        <v>0</v>
      </c>
      <c r="BM83" s="151">
        <f t="shared" si="104"/>
        <v>0</v>
      </c>
      <c r="BN83" s="151">
        <f t="shared" si="105"/>
        <v>0</v>
      </c>
      <c r="BO83" s="151">
        <f t="shared" si="106"/>
        <v>0</v>
      </c>
      <c r="BP83" s="151">
        <f t="shared" si="107"/>
        <v>0</v>
      </c>
      <c r="BQ83" s="151">
        <f t="shared" si="108"/>
        <v>0</v>
      </c>
      <c r="BR83" s="151">
        <f t="shared" si="109"/>
        <v>0</v>
      </c>
      <c r="BS83" s="151">
        <f t="shared" si="110"/>
        <v>0</v>
      </c>
    </row>
    <row r="84" ht="18" hidden="1" spans="1:71">
      <c r="A84" s="179" t="str">
        <f t="shared" si="111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189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3"/>
        <v>0</v>
      </c>
      <c r="R84" s="138">
        <f t="shared" si="74"/>
        <v>0</v>
      </c>
      <c r="S84" s="140">
        <f t="shared" si="75"/>
        <v>0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76"/>
        <v>0</v>
      </c>
      <c r="AE84" s="138">
        <f t="shared" si="77"/>
        <v>0</v>
      </c>
      <c r="AF84" s="140">
        <f t="shared" si="78"/>
        <v>0</v>
      </c>
      <c r="AG84" s="235"/>
      <c r="AH84" s="236">
        <f t="shared" si="79"/>
        <v>0</v>
      </c>
      <c r="AI84" s="138">
        <f t="shared" si="80"/>
        <v>0</v>
      </c>
      <c r="AJ84" s="140">
        <f t="shared" si="81"/>
        <v>0</v>
      </c>
      <c r="AK84" s="418">
        <f t="shared" si="82"/>
        <v>0</v>
      </c>
      <c r="AL84" s="419">
        <f t="shared" si="83"/>
        <v>0</v>
      </c>
      <c r="AM84" s="243">
        <f t="shared" si="84"/>
        <v>0</v>
      </c>
      <c r="AP84" s="82">
        <f t="shared" si="85"/>
        <v>0</v>
      </c>
      <c r="AQ84" s="82">
        <f t="shared" si="86"/>
        <v>0</v>
      </c>
      <c r="AT84" s="245">
        <f t="shared" si="87"/>
        <v>0</v>
      </c>
      <c r="AU84" s="82">
        <f t="shared" si="88"/>
        <v>0</v>
      </c>
      <c r="AW84" s="82">
        <f t="shared" si="89"/>
        <v>0</v>
      </c>
      <c r="AX84" s="82">
        <f t="shared" si="90"/>
        <v>0</v>
      </c>
      <c r="AZ84" s="151">
        <f t="shared" si="91"/>
        <v>0</v>
      </c>
      <c r="BA84" s="151">
        <f t="shared" si="92"/>
        <v>0</v>
      </c>
      <c r="BB84" s="151">
        <f t="shared" si="93"/>
        <v>0</v>
      </c>
      <c r="BC84" s="151">
        <f t="shared" si="94"/>
        <v>0</v>
      </c>
      <c r="BD84" s="151">
        <f t="shared" si="95"/>
        <v>0</v>
      </c>
      <c r="BE84" s="151">
        <f t="shared" si="96"/>
        <v>0</v>
      </c>
      <c r="BF84" s="151">
        <f t="shared" si="97"/>
        <v>0</v>
      </c>
      <c r="BG84" s="151">
        <f t="shared" si="98"/>
        <v>0</v>
      </c>
      <c r="BH84" s="151">
        <f t="shared" si="99"/>
        <v>0</v>
      </c>
      <c r="BI84" s="151">
        <f t="shared" si="100"/>
        <v>0</v>
      </c>
      <c r="BJ84" s="151">
        <f t="shared" si="101"/>
        <v>0</v>
      </c>
      <c r="BK84" s="151">
        <f t="shared" si="102"/>
        <v>0</v>
      </c>
      <c r="BL84" s="151">
        <f t="shared" si="103"/>
        <v>0</v>
      </c>
      <c r="BM84" s="151">
        <f t="shared" si="104"/>
        <v>0</v>
      </c>
      <c r="BN84" s="151">
        <f t="shared" si="105"/>
        <v>0</v>
      </c>
      <c r="BO84" s="151">
        <f t="shared" si="106"/>
        <v>0</v>
      </c>
      <c r="BP84" s="151">
        <f t="shared" si="107"/>
        <v>0</v>
      </c>
      <c r="BQ84" s="151">
        <f t="shared" si="108"/>
        <v>0</v>
      </c>
      <c r="BR84" s="151">
        <f t="shared" si="109"/>
        <v>0</v>
      </c>
      <c r="BS84" s="151">
        <f t="shared" si="110"/>
        <v>0</v>
      </c>
    </row>
    <row r="85" ht="18" hidden="1" spans="1:71">
      <c r="A85" s="179" t="str">
        <f t="shared" si="111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189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3"/>
        <v>0</v>
      </c>
      <c r="R85" s="138">
        <f t="shared" si="74"/>
        <v>0</v>
      </c>
      <c r="S85" s="140">
        <f t="shared" si="75"/>
        <v>0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76"/>
        <v>0</v>
      </c>
      <c r="AE85" s="138">
        <f t="shared" si="77"/>
        <v>0</v>
      </c>
      <c r="AF85" s="140">
        <f t="shared" si="78"/>
        <v>0</v>
      </c>
      <c r="AG85" s="235"/>
      <c r="AH85" s="236">
        <f t="shared" si="79"/>
        <v>0</v>
      </c>
      <c r="AI85" s="138">
        <f t="shared" si="80"/>
        <v>0</v>
      </c>
      <c r="AJ85" s="140">
        <f t="shared" si="81"/>
        <v>0</v>
      </c>
      <c r="AK85" s="418">
        <f t="shared" si="82"/>
        <v>0</v>
      </c>
      <c r="AL85" s="419">
        <f t="shared" si="83"/>
        <v>0</v>
      </c>
      <c r="AM85" s="243">
        <f t="shared" si="84"/>
        <v>0</v>
      </c>
      <c r="AP85" s="82">
        <f t="shared" si="85"/>
        <v>0</v>
      </c>
      <c r="AQ85" s="82">
        <f t="shared" si="86"/>
        <v>0</v>
      </c>
      <c r="AT85" s="245">
        <f t="shared" si="87"/>
        <v>0</v>
      </c>
      <c r="AU85" s="82">
        <f t="shared" si="88"/>
        <v>0</v>
      </c>
      <c r="AW85" s="82">
        <f t="shared" si="89"/>
        <v>0</v>
      </c>
      <c r="AX85" s="82">
        <f t="shared" si="90"/>
        <v>0</v>
      </c>
      <c r="AZ85" s="151">
        <f t="shared" si="91"/>
        <v>0</v>
      </c>
      <c r="BA85" s="151">
        <f t="shared" si="92"/>
        <v>0</v>
      </c>
      <c r="BB85" s="151">
        <f t="shared" si="93"/>
        <v>0</v>
      </c>
      <c r="BC85" s="151">
        <f t="shared" si="94"/>
        <v>0</v>
      </c>
      <c r="BD85" s="151">
        <f t="shared" si="95"/>
        <v>0</v>
      </c>
      <c r="BE85" s="151">
        <f t="shared" si="96"/>
        <v>0</v>
      </c>
      <c r="BF85" s="151">
        <f t="shared" si="97"/>
        <v>0</v>
      </c>
      <c r="BG85" s="151">
        <f t="shared" si="98"/>
        <v>0</v>
      </c>
      <c r="BH85" s="151">
        <f t="shared" si="99"/>
        <v>0</v>
      </c>
      <c r="BI85" s="151">
        <f t="shared" si="100"/>
        <v>0</v>
      </c>
      <c r="BJ85" s="151">
        <f t="shared" si="101"/>
        <v>0</v>
      </c>
      <c r="BK85" s="151">
        <f t="shared" si="102"/>
        <v>0</v>
      </c>
      <c r="BL85" s="151">
        <f t="shared" si="103"/>
        <v>0</v>
      </c>
      <c r="BM85" s="151">
        <f t="shared" si="104"/>
        <v>0</v>
      </c>
      <c r="BN85" s="151">
        <f t="shared" si="105"/>
        <v>0</v>
      </c>
      <c r="BO85" s="151">
        <f t="shared" si="106"/>
        <v>0</v>
      </c>
      <c r="BP85" s="151">
        <f t="shared" si="107"/>
        <v>0</v>
      </c>
      <c r="BQ85" s="151">
        <f t="shared" si="108"/>
        <v>0</v>
      </c>
      <c r="BR85" s="151">
        <f t="shared" si="109"/>
        <v>0</v>
      </c>
      <c r="BS85" s="151">
        <f t="shared" si="110"/>
        <v>0</v>
      </c>
    </row>
    <row r="86" ht="18" hidden="1" spans="1:71">
      <c r="A86" s="179" t="str">
        <f t="shared" si="111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189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3"/>
        <v>0</v>
      </c>
      <c r="R86" s="138">
        <f t="shared" si="74"/>
        <v>0</v>
      </c>
      <c r="S86" s="140">
        <f t="shared" si="75"/>
        <v>0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76"/>
        <v>0</v>
      </c>
      <c r="AE86" s="138">
        <f t="shared" si="77"/>
        <v>0</v>
      </c>
      <c r="AF86" s="140">
        <f t="shared" si="78"/>
        <v>0</v>
      </c>
      <c r="AG86" s="235"/>
      <c r="AH86" s="236">
        <f t="shared" si="79"/>
        <v>0</v>
      </c>
      <c r="AI86" s="138">
        <f t="shared" si="80"/>
        <v>0</v>
      </c>
      <c r="AJ86" s="140">
        <f t="shared" si="81"/>
        <v>0</v>
      </c>
      <c r="AK86" s="418">
        <f t="shared" si="82"/>
        <v>0</v>
      </c>
      <c r="AL86" s="419">
        <f t="shared" si="83"/>
        <v>0</v>
      </c>
      <c r="AM86" s="243">
        <f t="shared" si="84"/>
        <v>0</v>
      </c>
      <c r="AP86" s="82">
        <f t="shared" si="85"/>
        <v>0</v>
      </c>
      <c r="AQ86" s="82">
        <f t="shared" si="86"/>
        <v>0</v>
      </c>
      <c r="AT86" s="245">
        <f t="shared" si="87"/>
        <v>0</v>
      </c>
      <c r="AU86" s="82">
        <f t="shared" si="88"/>
        <v>0</v>
      </c>
      <c r="AW86" s="82">
        <f t="shared" si="89"/>
        <v>0</v>
      </c>
      <c r="AX86" s="82">
        <f t="shared" si="90"/>
        <v>0</v>
      </c>
      <c r="AZ86" s="151">
        <f t="shared" si="91"/>
        <v>0</v>
      </c>
      <c r="BA86" s="151">
        <f t="shared" si="92"/>
        <v>0</v>
      </c>
      <c r="BB86" s="151">
        <f t="shared" si="93"/>
        <v>0</v>
      </c>
      <c r="BC86" s="151">
        <f t="shared" si="94"/>
        <v>0</v>
      </c>
      <c r="BD86" s="151">
        <f t="shared" si="95"/>
        <v>0</v>
      </c>
      <c r="BE86" s="151">
        <f t="shared" si="96"/>
        <v>0</v>
      </c>
      <c r="BF86" s="151">
        <f t="shared" si="97"/>
        <v>0</v>
      </c>
      <c r="BG86" s="151">
        <f t="shared" si="98"/>
        <v>0</v>
      </c>
      <c r="BH86" s="151">
        <f t="shared" si="99"/>
        <v>0</v>
      </c>
      <c r="BI86" s="151">
        <f t="shared" si="100"/>
        <v>0</v>
      </c>
      <c r="BJ86" s="151">
        <f t="shared" si="101"/>
        <v>0</v>
      </c>
      <c r="BK86" s="151">
        <f t="shared" si="102"/>
        <v>0</v>
      </c>
      <c r="BL86" s="151">
        <f t="shared" si="103"/>
        <v>0</v>
      </c>
      <c r="BM86" s="151">
        <f t="shared" si="104"/>
        <v>0</v>
      </c>
      <c r="BN86" s="151">
        <f t="shared" si="105"/>
        <v>0</v>
      </c>
      <c r="BO86" s="151">
        <f t="shared" si="106"/>
        <v>0</v>
      </c>
      <c r="BP86" s="151">
        <f t="shared" si="107"/>
        <v>0</v>
      </c>
      <c r="BQ86" s="151">
        <f t="shared" si="108"/>
        <v>0</v>
      </c>
      <c r="BR86" s="151">
        <f t="shared" si="109"/>
        <v>0</v>
      </c>
      <c r="BS86" s="151">
        <f t="shared" si="110"/>
        <v>0</v>
      </c>
    </row>
    <row r="87" ht="18" hidden="1" spans="1:71">
      <c r="A87" s="179" t="str">
        <f t="shared" si="111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189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3"/>
        <v>0</v>
      </c>
      <c r="R87" s="138">
        <f t="shared" si="74"/>
        <v>0</v>
      </c>
      <c r="S87" s="140">
        <f t="shared" si="75"/>
        <v>0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76"/>
        <v>0</v>
      </c>
      <c r="AE87" s="138">
        <f t="shared" si="77"/>
        <v>0</v>
      </c>
      <c r="AF87" s="140">
        <f t="shared" si="78"/>
        <v>0</v>
      </c>
      <c r="AG87" s="235"/>
      <c r="AH87" s="236">
        <f t="shared" si="79"/>
        <v>0</v>
      </c>
      <c r="AI87" s="138">
        <f t="shared" si="80"/>
        <v>0</v>
      </c>
      <c r="AJ87" s="140">
        <f t="shared" si="81"/>
        <v>0</v>
      </c>
      <c r="AK87" s="418">
        <f t="shared" si="82"/>
        <v>0</v>
      </c>
      <c r="AL87" s="419">
        <f t="shared" si="83"/>
        <v>0</v>
      </c>
      <c r="AM87" s="243">
        <f t="shared" si="84"/>
        <v>0</v>
      </c>
      <c r="AP87" s="82">
        <f t="shared" si="85"/>
        <v>0</v>
      </c>
      <c r="AQ87" s="82">
        <f t="shared" si="86"/>
        <v>0</v>
      </c>
      <c r="AT87" s="245">
        <f t="shared" si="87"/>
        <v>0</v>
      </c>
      <c r="AU87" s="82">
        <f t="shared" si="88"/>
        <v>0</v>
      </c>
      <c r="AW87" s="82">
        <f t="shared" si="89"/>
        <v>0</v>
      </c>
      <c r="AX87" s="82">
        <f t="shared" si="90"/>
        <v>0</v>
      </c>
      <c r="AZ87" s="151">
        <f t="shared" si="91"/>
        <v>0</v>
      </c>
      <c r="BA87" s="151">
        <f t="shared" si="92"/>
        <v>0</v>
      </c>
      <c r="BB87" s="151">
        <f t="shared" si="93"/>
        <v>0</v>
      </c>
      <c r="BC87" s="151">
        <f t="shared" si="94"/>
        <v>0</v>
      </c>
      <c r="BD87" s="151">
        <f t="shared" si="95"/>
        <v>0</v>
      </c>
      <c r="BE87" s="151">
        <f t="shared" si="96"/>
        <v>0</v>
      </c>
      <c r="BF87" s="151">
        <f t="shared" si="97"/>
        <v>0</v>
      </c>
      <c r="BG87" s="151">
        <f t="shared" si="98"/>
        <v>0</v>
      </c>
      <c r="BH87" s="151">
        <f t="shared" si="99"/>
        <v>0</v>
      </c>
      <c r="BI87" s="151">
        <f t="shared" si="100"/>
        <v>0</v>
      </c>
      <c r="BJ87" s="151">
        <f t="shared" si="101"/>
        <v>0</v>
      </c>
      <c r="BK87" s="151">
        <f t="shared" si="102"/>
        <v>0</v>
      </c>
      <c r="BL87" s="151">
        <f t="shared" si="103"/>
        <v>0</v>
      </c>
      <c r="BM87" s="151">
        <f t="shared" si="104"/>
        <v>0</v>
      </c>
      <c r="BN87" s="151">
        <f t="shared" si="105"/>
        <v>0</v>
      </c>
      <c r="BO87" s="151">
        <f t="shared" si="106"/>
        <v>0</v>
      </c>
      <c r="BP87" s="151">
        <f t="shared" si="107"/>
        <v>0</v>
      </c>
      <c r="BQ87" s="151">
        <f t="shared" si="108"/>
        <v>0</v>
      </c>
      <c r="BR87" s="151">
        <f t="shared" si="109"/>
        <v>0</v>
      </c>
      <c r="BS87" s="151">
        <f t="shared" si="110"/>
        <v>0</v>
      </c>
    </row>
    <row r="88" ht="18" hidden="1" spans="1:71">
      <c r="A88" s="179" t="str">
        <f t="shared" si="111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189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3"/>
        <v>0</v>
      </c>
      <c r="R88" s="138">
        <f t="shared" si="74"/>
        <v>0</v>
      </c>
      <c r="S88" s="140">
        <f t="shared" si="75"/>
        <v>0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76"/>
        <v>0</v>
      </c>
      <c r="AE88" s="138">
        <f t="shared" si="77"/>
        <v>0</v>
      </c>
      <c r="AF88" s="140">
        <f t="shared" si="78"/>
        <v>0</v>
      </c>
      <c r="AG88" s="235"/>
      <c r="AH88" s="236">
        <f t="shared" si="79"/>
        <v>0</v>
      </c>
      <c r="AI88" s="138">
        <f t="shared" si="80"/>
        <v>0</v>
      </c>
      <c r="AJ88" s="140">
        <f t="shared" si="81"/>
        <v>0</v>
      </c>
      <c r="AK88" s="418">
        <f t="shared" si="82"/>
        <v>0</v>
      </c>
      <c r="AL88" s="419">
        <f t="shared" si="83"/>
        <v>0</v>
      </c>
      <c r="AM88" s="243">
        <f t="shared" si="84"/>
        <v>0</v>
      </c>
      <c r="AP88" s="82">
        <f t="shared" si="85"/>
        <v>0</v>
      </c>
      <c r="AQ88" s="82">
        <f t="shared" si="86"/>
        <v>0</v>
      </c>
      <c r="AT88" s="245">
        <f t="shared" si="87"/>
        <v>0</v>
      </c>
      <c r="AU88" s="82">
        <f t="shared" si="88"/>
        <v>0</v>
      </c>
      <c r="AW88" s="82">
        <f t="shared" si="89"/>
        <v>0</v>
      </c>
      <c r="AX88" s="82">
        <f t="shared" si="90"/>
        <v>0</v>
      </c>
      <c r="AZ88" s="151">
        <f t="shared" si="91"/>
        <v>0</v>
      </c>
      <c r="BA88" s="151">
        <f t="shared" si="92"/>
        <v>0</v>
      </c>
      <c r="BB88" s="151">
        <f t="shared" si="93"/>
        <v>0</v>
      </c>
      <c r="BC88" s="151">
        <f t="shared" si="94"/>
        <v>0</v>
      </c>
      <c r="BD88" s="151">
        <f t="shared" si="95"/>
        <v>0</v>
      </c>
      <c r="BE88" s="151">
        <f t="shared" si="96"/>
        <v>0</v>
      </c>
      <c r="BF88" s="151">
        <f t="shared" si="97"/>
        <v>0</v>
      </c>
      <c r="BG88" s="151">
        <f t="shared" si="98"/>
        <v>0</v>
      </c>
      <c r="BH88" s="151">
        <f t="shared" si="99"/>
        <v>0</v>
      </c>
      <c r="BI88" s="151">
        <f t="shared" si="100"/>
        <v>0</v>
      </c>
      <c r="BJ88" s="151">
        <f t="shared" si="101"/>
        <v>0</v>
      </c>
      <c r="BK88" s="151">
        <f t="shared" si="102"/>
        <v>0</v>
      </c>
      <c r="BL88" s="151">
        <f t="shared" si="103"/>
        <v>0</v>
      </c>
      <c r="BM88" s="151">
        <f t="shared" si="104"/>
        <v>0</v>
      </c>
      <c r="BN88" s="151">
        <f t="shared" si="105"/>
        <v>0</v>
      </c>
      <c r="BO88" s="151">
        <f t="shared" si="106"/>
        <v>0</v>
      </c>
      <c r="BP88" s="151">
        <f t="shared" si="107"/>
        <v>0</v>
      </c>
      <c r="BQ88" s="151">
        <f t="shared" si="108"/>
        <v>0</v>
      </c>
      <c r="BR88" s="151">
        <f t="shared" si="109"/>
        <v>0</v>
      </c>
      <c r="BS88" s="151">
        <f t="shared" si="110"/>
        <v>0</v>
      </c>
    </row>
    <row r="89" ht="18" hidden="1" spans="1:71">
      <c r="A89" s="179" t="str">
        <f t="shared" si="111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189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3"/>
        <v>0</v>
      </c>
      <c r="R89" s="138">
        <f t="shared" si="74"/>
        <v>0</v>
      </c>
      <c r="S89" s="140">
        <f t="shared" si="75"/>
        <v>0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76"/>
        <v>0</v>
      </c>
      <c r="AE89" s="138">
        <f t="shared" si="77"/>
        <v>0</v>
      </c>
      <c r="AF89" s="140">
        <f t="shared" si="78"/>
        <v>0</v>
      </c>
      <c r="AG89" s="235"/>
      <c r="AH89" s="236">
        <f t="shared" si="79"/>
        <v>0</v>
      </c>
      <c r="AI89" s="138">
        <f t="shared" si="80"/>
        <v>0</v>
      </c>
      <c r="AJ89" s="140">
        <f t="shared" si="81"/>
        <v>0</v>
      </c>
      <c r="AK89" s="418">
        <f t="shared" si="82"/>
        <v>0</v>
      </c>
      <c r="AL89" s="419">
        <f t="shared" si="83"/>
        <v>0</v>
      </c>
      <c r="AM89" s="243">
        <f t="shared" si="84"/>
        <v>0</v>
      </c>
      <c r="AP89" s="82">
        <f t="shared" si="85"/>
        <v>0</v>
      </c>
      <c r="AQ89" s="82">
        <f t="shared" si="86"/>
        <v>0</v>
      </c>
      <c r="AT89" s="245">
        <f t="shared" si="87"/>
        <v>0</v>
      </c>
      <c r="AU89" s="82">
        <f t="shared" si="88"/>
        <v>0</v>
      </c>
      <c r="AW89" s="82">
        <f t="shared" si="89"/>
        <v>0</v>
      </c>
      <c r="AX89" s="82">
        <f t="shared" si="90"/>
        <v>0</v>
      </c>
      <c r="AZ89" s="151">
        <f t="shared" si="91"/>
        <v>0</v>
      </c>
      <c r="BA89" s="151">
        <f t="shared" si="92"/>
        <v>0</v>
      </c>
      <c r="BB89" s="151">
        <f t="shared" si="93"/>
        <v>0</v>
      </c>
      <c r="BC89" s="151">
        <f t="shared" si="94"/>
        <v>0</v>
      </c>
      <c r="BD89" s="151">
        <f t="shared" si="95"/>
        <v>0</v>
      </c>
      <c r="BE89" s="151">
        <f t="shared" si="96"/>
        <v>0</v>
      </c>
      <c r="BF89" s="151">
        <f t="shared" si="97"/>
        <v>0</v>
      </c>
      <c r="BG89" s="151">
        <f t="shared" si="98"/>
        <v>0</v>
      </c>
      <c r="BH89" s="151">
        <f t="shared" si="99"/>
        <v>0</v>
      </c>
      <c r="BI89" s="151">
        <f t="shared" si="100"/>
        <v>0</v>
      </c>
      <c r="BJ89" s="151">
        <f t="shared" si="101"/>
        <v>0</v>
      </c>
      <c r="BK89" s="151">
        <f t="shared" si="102"/>
        <v>0</v>
      </c>
      <c r="BL89" s="151">
        <f t="shared" si="103"/>
        <v>0</v>
      </c>
      <c r="BM89" s="151">
        <f t="shared" si="104"/>
        <v>0</v>
      </c>
      <c r="BN89" s="151">
        <f t="shared" si="105"/>
        <v>0</v>
      </c>
      <c r="BO89" s="151">
        <f t="shared" si="106"/>
        <v>0</v>
      </c>
      <c r="BP89" s="151">
        <f t="shared" si="107"/>
        <v>0</v>
      </c>
      <c r="BQ89" s="151">
        <f t="shared" si="108"/>
        <v>0</v>
      </c>
      <c r="BR89" s="151">
        <f t="shared" si="109"/>
        <v>0</v>
      </c>
      <c r="BS89" s="151">
        <f t="shared" si="110"/>
        <v>0</v>
      </c>
    </row>
    <row r="90" ht="18" hidden="1" spans="1:71">
      <c r="A90" s="179" t="str">
        <f t="shared" si="111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189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3"/>
        <v>0</v>
      </c>
      <c r="R90" s="138">
        <f t="shared" si="74"/>
        <v>0</v>
      </c>
      <c r="S90" s="140">
        <f t="shared" si="75"/>
        <v>0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76"/>
        <v>0</v>
      </c>
      <c r="AE90" s="138">
        <f t="shared" si="77"/>
        <v>0</v>
      </c>
      <c r="AF90" s="140">
        <f t="shared" si="78"/>
        <v>0</v>
      </c>
      <c r="AG90" s="235"/>
      <c r="AH90" s="236">
        <f t="shared" si="79"/>
        <v>0</v>
      </c>
      <c r="AI90" s="138">
        <f t="shared" si="80"/>
        <v>0</v>
      </c>
      <c r="AJ90" s="140">
        <f t="shared" si="81"/>
        <v>0</v>
      </c>
      <c r="AK90" s="418">
        <f t="shared" si="82"/>
        <v>0</v>
      </c>
      <c r="AL90" s="419">
        <f t="shared" si="83"/>
        <v>0</v>
      </c>
      <c r="AM90" s="243">
        <f t="shared" si="84"/>
        <v>0</v>
      </c>
      <c r="AP90" s="82">
        <f t="shared" si="85"/>
        <v>0</v>
      </c>
      <c r="AQ90" s="82">
        <f t="shared" si="86"/>
        <v>0</v>
      </c>
      <c r="AT90" s="245">
        <f t="shared" si="87"/>
        <v>0</v>
      </c>
      <c r="AU90" s="82">
        <f t="shared" si="88"/>
        <v>0</v>
      </c>
      <c r="AW90" s="82">
        <f t="shared" si="89"/>
        <v>0</v>
      </c>
      <c r="AX90" s="82">
        <f t="shared" si="90"/>
        <v>0</v>
      </c>
      <c r="AZ90" s="151">
        <f t="shared" si="91"/>
        <v>0</v>
      </c>
      <c r="BA90" s="151">
        <f t="shared" si="92"/>
        <v>0</v>
      </c>
      <c r="BB90" s="151">
        <f t="shared" si="93"/>
        <v>0</v>
      </c>
      <c r="BC90" s="151">
        <f t="shared" si="94"/>
        <v>0</v>
      </c>
      <c r="BD90" s="151">
        <f t="shared" si="95"/>
        <v>0</v>
      </c>
      <c r="BE90" s="151">
        <f t="shared" si="96"/>
        <v>0</v>
      </c>
      <c r="BF90" s="151">
        <f t="shared" si="97"/>
        <v>0</v>
      </c>
      <c r="BG90" s="151">
        <f t="shared" si="98"/>
        <v>0</v>
      </c>
      <c r="BH90" s="151">
        <f t="shared" si="99"/>
        <v>0</v>
      </c>
      <c r="BI90" s="151">
        <f t="shared" si="100"/>
        <v>0</v>
      </c>
      <c r="BJ90" s="151">
        <f t="shared" si="101"/>
        <v>0</v>
      </c>
      <c r="BK90" s="151">
        <f t="shared" si="102"/>
        <v>0</v>
      </c>
      <c r="BL90" s="151">
        <f t="shared" si="103"/>
        <v>0</v>
      </c>
      <c r="BM90" s="151">
        <f t="shared" si="104"/>
        <v>0</v>
      </c>
      <c r="BN90" s="151">
        <f t="shared" si="105"/>
        <v>0</v>
      </c>
      <c r="BO90" s="151">
        <f t="shared" si="106"/>
        <v>0</v>
      </c>
      <c r="BP90" s="151">
        <f t="shared" si="107"/>
        <v>0</v>
      </c>
      <c r="BQ90" s="151">
        <f t="shared" si="108"/>
        <v>0</v>
      </c>
      <c r="BR90" s="151">
        <f t="shared" si="109"/>
        <v>0</v>
      </c>
      <c r="BS90" s="151">
        <f t="shared" si="110"/>
        <v>0</v>
      </c>
    </row>
    <row r="91" ht="18" hidden="1" spans="1:71">
      <c r="A91" s="179" t="str">
        <f t="shared" si="111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189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3"/>
        <v>0</v>
      </c>
      <c r="R91" s="138">
        <f t="shared" si="74"/>
        <v>0</v>
      </c>
      <c r="S91" s="140">
        <f t="shared" si="75"/>
        <v>0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76"/>
        <v>0</v>
      </c>
      <c r="AE91" s="138">
        <f t="shared" si="77"/>
        <v>0</v>
      </c>
      <c r="AF91" s="140">
        <f t="shared" si="78"/>
        <v>0</v>
      </c>
      <c r="AG91" s="235"/>
      <c r="AH91" s="236">
        <f t="shared" si="79"/>
        <v>0</v>
      </c>
      <c r="AI91" s="138">
        <f t="shared" si="80"/>
        <v>0</v>
      </c>
      <c r="AJ91" s="140">
        <f t="shared" si="81"/>
        <v>0</v>
      </c>
      <c r="AK91" s="418">
        <f t="shared" si="82"/>
        <v>0</v>
      </c>
      <c r="AL91" s="419">
        <f t="shared" si="83"/>
        <v>0</v>
      </c>
      <c r="AM91" s="243">
        <f t="shared" si="84"/>
        <v>0</v>
      </c>
      <c r="AP91" s="82">
        <f t="shared" si="85"/>
        <v>0</v>
      </c>
      <c r="AQ91" s="82">
        <f t="shared" si="86"/>
        <v>0</v>
      </c>
      <c r="AT91" s="245">
        <f t="shared" si="87"/>
        <v>0</v>
      </c>
      <c r="AU91" s="82">
        <f t="shared" si="88"/>
        <v>0</v>
      </c>
      <c r="AW91" s="82">
        <f t="shared" si="89"/>
        <v>0</v>
      </c>
      <c r="AX91" s="82">
        <f t="shared" si="90"/>
        <v>0</v>
      </c>
      <c r="AZ91" s="151">
        <f t="shared" si="91"/>
        <v>0</v>
      </c>
      <c r="BA91" s="151">
        <f t="shared" si="92"/>
        <v>0</v>
      </c>
      <c r="BB91" s="151">
        <f t="shared" si="93"/>
        <v>0</v>
      </c>
      <c r="BC91" s="151">
        <f t="shared" si="94"/>
        <v>0</v>
      </c>
      <c r="BD91" s="151">
        <f t="shared" si="95"/>
        <v>0</v>
      </c>
      <c r="BE91" s="151">
        <f t="shared" si="96"/>
        <v>0</v>
      </c>
      <c r="BF91" s="151">
        <f t="shared" si="97"/>
        <v>0</v>
      </c>
      <c r="BG91" s="151">
        <f t="shared" si="98"/>
        <v>0</v>
      </c>
      <c r="BH91" s="151">
        <f t="shared" si="99"/>
        <v>0</v>
      </c>
      <c r="BI91" s="151">
        <f t="shared" si="100"/>
        <v>0</v>
      </c>
      <c r="BJ91" s="151">
        <f t="shared" si="101"/>
        <v>0</v>
      </c>
      <c r="BK91" s="151">
        <f t="shared" si="102"/>
        <v>0</v>
      </c>
      <c r="BL91" s="151">
        <f t="shared" si="103"/>
        <v>0</v>
      </c>
      <c r="BM91" s="151">
        <f t="shared" si="104"/>
        <v>0</v>
      </c>
      <c r="BN91" s="151">
        <f t="shared" si="105"/>
        <v>0</v>
      </c>
      <c r="BO91" s="151">
        <f t="shared" si="106"/>
        <v>0</v>
      </c>
      <c r="BP91" s="151">
        <f t="shared" si="107"/>
        <v>0</v>
      </c>
      <c r="BQ91" s="151">
        <f t="shared" si="108"/>
        <v>0</v>
      </c>
      <c r="BR91" s="151">
        <f t="shared" si="109"/>
        <v>0</v>
      </c>
      <c r="BS91" s="151">
        <f t="shared" si="110"/>
        <v>0</v>
      </c>
    </row>
    <row r="92" ht="18" hidden="1" spans="1:71">
      <c r="A92" s="179" t="str">
        <f t="shared" si="111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189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3"/>
        <v>0</v>
      </c>
      <c r="R92" s="138">
        <f t="shared" si="74"/>
        <v>0</v>
      </c>
      <c r="S92" s="140">
        <f t="shared" si="75"/>
        <v>0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76"/>
        <v>0</v>
      </c>
      <c r="AE92" s="138">
        <f t="shared" si="77"/>
        <v>0</v>
      </c>
      <c r="AF92" s="140">
        <f t="shared" si="78"/>
        <v>0</v>
      </c>
      <c r="AG92" s="235"/>
      <c r="AH92" s="236">
        <f t="shared" si="79"/>
        <v>0</v>
      </c>
      <c r="AI92" s="138">
        <f t="shared" si="80"/>
        <v>0</v>
      </c>
      <c r="AJ92" s="140">
        <f t="shared" si="81"/>
        <v>0</v>
      </c>
      <c r="AK92" s="418">
        <f t="shared" si="82"/>
        <v>0</v>
      </c>
      <c r="AL92" s="419">
        <f t="shared" si="83"/>
        <v>0</v>
      </c>
      <c r="AM92" s="243">
        <f t="shared" si="84"/>
        <v>0</v>
      </c>
      <c r="AP92" s="82">
        <f t="shared" si="85"/>
        <v>0</v>
      </c>
      <c r="AQ92" s="82">
        <f t="shared" si="86"/>
        <v>0</v>
      </c>
      <c r="AT92" s="245">
        <f t="shared" si="87"/>
        <v>0</v>
      </c>
      <c r="AU92" s="82">
        <f t="shared" si="88"/>
        <v>0</v>
      </c>
      <c r="AW92" s="82">
        <f t="shared" si="89"/>
        <v>0</v>
      </c>
      <c r="AX92" s="82">
        <f t="shared" si="90"/>
        <v>0</v>
      </c>
      <c r="AZ92" s="151">
        <f t="shared" si="91"/>
        <v>0</v>
      </c>
      <c r="BA92" s="151">
        <f t="shared" si="92"/>
        <v>0</v>
      </c>
      <c r="BB92" s="151">
        <f t="shared" si="93"/>
        <v>0</v>
      </c>
      <c r="BC92" s="151">
        <f t="shared" si="94"/>
        <v>0</v>
      </c>
      <c r="BD92" s="151">
        <f t="shared" si="95"/>
        <v>0</v>
      </c>
      <c r="BE92" s="151">
        <f t="shared" si="96"/>
        <v>0</v>
      </c>
      <c r="BF92" s="151">
        <f t="shared" si="97"/>
        <v>0</v>
      </c>
      <c r="BG92" s="151">
        <f t="shared" si="98"/>
        <v>0</v>
      </c>
      <c r="BH92" s="151">
        <f t="shared" si="99"/>
        <v>0</v>
      </c>
      <c r="BI92" s="151">
        <f t="shared" si="100"/>
        <v>0</v>
      </c>
      <c r="BJ92" s="151">
        <f t="shared" si="101"/>
        <v>0</v>
      </c>
      <c r="BK92" s="151">
        <f t="shared" si="102"/>
        <v>0</v>
      </c>
      <c r="BL92" s="151">
        <f t="shared" si="103"/>
        <v>0</v>
      </c>
      <c r="BM92" s="151">
        <f t="shared" si="104"/>
        <v>0</v>
      </c>
      <c r="BN92" s="151">
        <f t="shared" si="105"/>
        <v>0</v>
      </c>
      <c r="BO92" s="151">
        <f t="shared" si="106"/>
        <v>0</v>
      </c>
      <c r="BP92" s="151">
        <f t="shared" si="107"/>
        <v>0</v>
      </c>
      <c r="BQ92" s="151">
        <f t="shared" si="108"/>
        <v>0</v>
      </c>
      <c r="BR92" s="151">
        <f t="shared" si="109"/>
        <v>0</v>
      </c>
      <c r="BS92" s="151">
        <f t="shared" si="110"/>
        <v>0</v>
      </c>
    </row>
    <row r="93" ht="18" hidden="1" spans="1:71">
      <c r="A93" s="179" t="str">
        <f t="shared" si="111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189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3"/>
        <v>0</v>
      </c>
      <c r="R93" s="138">
        <f t="shared" si="74"/>
        <v>0</v>
      </c>
      <c r="S93" s="140">
        <f t="shared" si="75"/>
        <v>0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76"/>
        <v>0</v>
      </c>
      <c r="AE93" s="138">
        <f t="shared" si="77"/>
        <v>0</v>
      </c>
      <c r="AF93" s="140">
        <f t="shared" si="78"/>
        <v>0</v>
      </c>
      <c r="AG93" s="235"/>
      <c r="AH93" s="236">
        <f t="shared" si="79"/>
        <v>0</v>
      </c>
      <c r="AI93" s="138">
        <f t="shared" si="80"/>
        <v>0</v>
      </c>
      <c r="AJ93" s="140">
        <f t="shared" si="81"/>
        <v>0</v>
      </c>
      <c r="AK93" s="418">
        <f t="shared" si="82"/>
        <v>0</v>
      </c>
      <c r="AL93" s="419">
        <f t="shared" si="83"/>
        <v>0</v>
      </c>
      <c r="AM93" s="243">
        <f t="shared" si="84"/>
        <v>0</v>
      </c>
      <c r="AP93" s="82">
        <f t="shared" si="85"/>
        <v>0</v>
      </c>
      <c r="AQ93" s="82">
        <f t="shared" si="86"/>
        <v>0</v>
      </c>
      <c r="AT93" s="245">
        <f t="shared" si="87"/>
        <v>0</v>
      </c>
      <c r="AU93" s="82">
        <f t="shared" si="88"/>
        <v>0</v>
      </c>
      <c r="AW93" s="82">
        <f t="shared" si="89"/>
        <v>0</v>
      </c>
      <c r="AX93" s="82">
        <f t="shared" si="90"/>
        <v>0</v>
      </c>
      <c r="AZ93" s="151">
        <f t="shared" si="91"/>
        <v>0</v>
      </c>
      <c r="BA93" s="151">
        <f t="shared" si="92"/>
        <v>0</v>
      </c>
      <c r="BB93" s="151">
        <f t="shared" si="93"/>
        <v>0</v>
      </c>
      <c r="BC93" s="151">
        <f t="shared" si="94"/>
        <v>0</v>
      </c>
      <c r="BD93" s="151">
        <f t="shared" si="95"/>
        <v>0</v>
      </c>
      <c r="BE93" s="151">
        <f t="shared" si="96"/>
        <v>0</v>
      </c>
      <c r="BF93" s="151">
        <f t="shared" si="97"/>
        <v>0</v>
      </c>
      <c r="BG93" s="151">
        <f t="shared" si="98"/>
        <v>0</v>
      </c>
      <c r="BH93" s="151">
        <f t="shared" si="99"/>
        <v>0</v>
      </c>
      <c r="BI93" s="151">
        <f t="shared" si="100"/>
        <v>0</v>
      </c>
      <c r="BJ93" s="151">
        <f t="shared" si="101"/>
        <v>0</v>
      </c>
      <c r="BK93" s="151">
        <f t="shared" si="102"/>
        <v>0</v>
      </c>
      <c r="BL93" s="151">
        <f t="shared" si="103"/>
        <v>0</v>
      </c>
      <c r="BM93" s="151">
        <f t="shared" si="104"/>
        <v>0</v>
      </c>
      <c r="BN93" s="151">
        <f t="shared" si="105"/>
        <v>0</v>
      </c>
      <c r="BO93" s="151">
        <f t="shared" si="106"/>
        <v>0</v>
      </c>
      <c r="BP93" s="151">
        <f t="shared" si="107"/>
        <v>0</v>
      </c>
      <c r="BQ93" s="151">
        <f t="shared" si="108"/>
        <v>0</v>
      </c>
      <c r="BR93" s="151">
        <f t="shared" si="109"/>
        <v>0</v>
      </c>
      <c r="BS93" s="151">
        <f t="shared" si="110"/>
        <v>0</v>
      </c>
    </row>
    <row r="94" ht="18" hidden="1" spans="1:71">
      <c r="A94" s="179" t="str">
        <f t="shared" si="111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189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3"/>
        <v>0</v>
      </c>
      <c r="R94" s="138">
        <f t="shared" si="74"/>
        <v>0</v>
      </c>
      <c r="S94" s="140">
        <f t="shared" si="75"/>
        <v>0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76"/>
        <v>0</v>
      </c>
      <c r="AE94" s="138">
        <f t="shared" si="77"/>
        <v>0</v>
      </c>
      <c r="AF94" s="140">
        <f t="shared" si="78"/>
        <v>0</v>
      </c>
      <c r="AG94" s="235"/>
      <c r="AH94" s="236">
        <f t="shared" si="79"/>
        <v>0</v>
      </c>
      <c r="AI94" s="138">
        <f t="shared" si="80"/>
        <v>0</v>
      </c>
      <c r="AJ94" s="140">
        <f t="shared" si="81"/>
        <v>0</v>
      </c>
      <c r="AK94" s="418">
        <f t="shared" si="82"/>
        <v>0</v>
      </c>
      <c r="AL94" s="419">
        <f t="shared" si="83"/>
        <v>0</v>
      </c>
      <c r="AM94" s="243">
        <f t="shared" si="84"/>
        <v>0</v>
      </c>
      <c r="AP94" s="82">
        <f t="shared" si="85"/>
        <v>0</v>
      </c>
      <c r="AQ94" s="82">
        <f t="shared" si="86"/>
        <v>0</v>
      </c>
      <c r="AT94" s="245">
        <f t="shared" si="87"/>
        <v>0</v>
      </c>
      <c r="AU94" s="82">
        <f t="shared" si="88"/>
        <v>0</v>
      </c>
      <c r="AW94" s="82">
        <f t="shared" si="89"/>
        <v>0</v>
      </c>
      <c r="AX94" s="82">
        <f t="shared" si="90"/>
        <v>0</v>
      </c>
      <c r="AZ94" s="151">
        <f t="shared" si="91"/>
        <v>0</v>
      </c>
      <c r="BA94" s="151">
        <f t="shared" si="92"/>
        <v>0</v>
      </c>
      <c r="BB94" s="151">
        <f t="shared" si="93"/>
        <v>0</v>
      </c>
      <c r="BC94" s="151">
        <f t="shared" si="94"/>
        <v>0</v>
      </c>
      <c r="BD94" s="151">
        <f t="shared" si="95"/>
        <v>0</v>
      </c>
      <c r="BE94" s="151">
        <f t="shared" si="96"/>
        <v>0</v>
      </c>
      <c r="BF94" s="151">
        <f t="shared" si="97"/>
        <v>0</v>
      </c>
      <c r="BG94" s="151">
        <f t="shared" si="98"/>
        <v>0</v>
      </c>
      <c r="BH94" s="151">
        <f t="shared" si="99"/>
        <v>0</v>
      </c>
      <c r="BI94" s="151">
        <f t="shared" si="100"/>
        <v>0</v>
      </c>
      <c r="BJ94" s="151">
        <f t="shared" si="101"/>
        <v>0</v>
      </c>
      <c r="BK94" s="151">
        <f t="shared" si="102"/>
        <v>0</v>
      </c>
      <c r="BL94" s="151">
        <f t="shared" si="103"/>
        <v>0</v>
      </c>
      <c r="BM94" s="151">
        <f t="shared" si="104"/>
        <v>0</v>
      </c>
      <c r="BN94" s="151">
        <f t="shared" si="105"/>
        <v>0</v>
      </c>
      <c r="BO94" s="151">
        <f t="shared" si="106"/>
        <v>0</v>
      </c>
      <c r="BP94" s="151">
        <f t="shared" si="107"/>
        <v>0</v>
      </c>
      <c r="BQ94" s="151">
        <f t="shared" si="108"/>
        <v>0</v>
      </c>
      <c r="BR94" s="151">
        <f t="shared" si="109"/>
        <v>0</v>
      </c>
      <c r="BS94" s="151">
        <f t="shared" si="110"/>
        <v>0</v>
      </c>
    </row>
    <row r="95" ht="18" hidden="1" spans="1:71">
      <c r="A95" s="179" t="str">
        <f t="shared" si="111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189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3"/>
        <v>0</v>
      </c>
      <c r="R95" s="138">
        <f t="shared" si="74"/>
        <v>0</v>
      </c>
      <c r="S95" s="140">
        <f t="shared" si="75"/>
        <v>0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76"/>
        <v>0</v>
      </c>
      <c r="AE95" s="138">
        <f t="shared" si="77"/>
        <v>0</v>
      </c>
      <c r="AF95" s="140">
        <f t="shared" si="78"/>
        <v>0</v>
      </c>
      <c r="AG95" s="235"/>
      <c r="AH95" s="236">
        <f t="shared" si="79"/>
        <v>0</v>
      </c>
      <c r="AI95" s="138">
        <f t="shared" si="80"/>
        <v>0</v>
      </c>
      <c r="AJ95" s="140">
        <f t="shared" si="81"/>
        <v>0</v>
      </c>
      <c r="AK95" s="418">
        <f t="shared" si="82"/>
        <v>0</v>
      </c>
      <c r="AL95" s="419">
        <f t="shared" si="83"/>
        <v>0</v>
      </c>
      <c r="AM95" s="243">
        <f t="shared" si="84"/>
        <v>0</v>
      </c>
      <c r="AP95" s="82">
        <f t="shared" si="85"/>
        <v>0</v>
      </c>
      <c r="AQ95" s="82">
        <f t="shared" si="86"/>
        <v>0</v>
      </c>
      <c r="AT95" s="245">
        <f t="shared" si="87"/>
        <v>0</v>
      </c>
      <c r="AU95" s="82">
        <f t="shared" si="88"/>
        <v>0</v>
      </c>
      <c r="AW95" s="82">
        <f t="shared" si="89"/>
        <v>0</v>
      </c>
      <c r="AX95" s="82">
        <f t="shared" si="90"/>
        <v>0</v>
      </c>
      <c r="AZ95" s="151">
        <f t="shared" si="91"/>
        <v>0</v>
      </c>
      <c r="BA95" s="151">
        <f t="shared" si="92"/>
        <v>0</v>
      </c>
      <c r="BB95" s="151">
        <f t="shared" si="93"/>
        <v>0</v>
      </c>
      <c r="BC95" s="151">
        <f t="shared" si="94"/>
        <v>0</v>
      </c>
      <c r="BD95" s="151">
        <f t="shared" si="95"/>
        <v>0</v>
      </c>
      <c r="BE95" s="151">
        <f t="shared" si="96"/>
        <v>0</v>
      </c>
      <c r="BF95" s="151">
        <f t="shared" si="97"/>
        <v>0</v>
      </c>
      <c r="BG95" s="151">
        <f t="shared" si="98"/>
        <v>0</v>
      </c>
      <c r="BH95" s="151">
        <f t="shared" si="99"/>
        <v>0</v>
      </c>
      <c r="BI95" s="151">
        <f t="shared" si="100"/>
        <v>0</v>
      </c>
      <c r="BJ95" s="151">
        <f t="shared" si="101"/>
        <v>0</v>
      </c>
      <c r="BK95" s="151">
        <f t="shared" si="102"/>
        <v>0</v>
      </c>
      <c r="BL95" s="151">
        <f t="shared" si="103"/>
        <v>0</v>
      </c>
      <c r="BM95" s="151">
        <f t="shared" si="104"/>
        <v>0</v>
      </c>
      <c r="BN95" s="151">
        <f t="shared" si="105"/>
        <v>0</v>
      </c>
      <c r="BO95" s="151">
        <f t="shared" si="106"/>
        <v>0</v>
      </c>
      <c r="BP95" s="151">
        <f t="shared" si="107"/>
        <v>0</v>
      </c>
      <c r="BQ95" s="151">
        <f t="shared" si="108"/>
        <v>0</v>
      </c>
      <c r="BR95" s="151">
        <f t="shared" si="109"/>
        <v>0</v>
      </c>
      <c r="BS95" s="151">
        <f t="shared" si="110"/>
        <v>0</v>
      </c>
    </row>
    <row r="96" ht="18" hidden="1" spans="1:71">
      <c r="A96" s="179" t="str">
        <f t="shared" si="111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189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3"/>
        <v>0</v>
      </c>
      <c r="R96" s="138">
        <f t="shared" si="74"/>
        <v>0</v>
      </c>
      <c r="S96" s="140">
        <f t="shared" si="75"/>
        <v>0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76"/>
        <v>0</v>
      </c>
      <c r="AE96" s="138">
        <f t="shared" si="77"/>
        <v>0</v>
      </c>
      <c r="AF96" s="140">
        <f t="shared" si="78"/>
        <v>0</v>
      </c>
      <c r="AG96" s="235"/>
      <c r="AH96" s="236">
        <f t="shared" si="79"/>
        <v>0</v>
      </c>
      <c r="AI96" s="138">
        <f t="shared" si="80"/>
        <v>0</v>
      </c>
      <c r="AJ96" s="140">
        <f t="shared" si="81"/>
        <v>0</v>
      </c>
      <c r="AK96" s="418">
        <f t="shared" si="82"/>
        <v>0</v>
      </c>
      <c r="AL96" s="419">
        <f t="shared" si="83"/>
        <v>0</v>
      </c>
      <c r="AM96" s="243">
        <f t="shared" si="84"/>
        <v>0</v>
      </c>
      <c r="AP96" s="82">
        <f t="shared" si="85"/>
        <v>0</v>
      </c>
      <c r="AQ96" s="82">
        <f t="shared" si="86"/>
        <v>0</v>
      </c>
      <c r="AT96" s="245">
        <f t="shared" si="87"/>
        <v>0</v>
      </c>
      <c r="AU96" s="82">
        <f t="shared" si="88"/>
        <v>0</v>
      </c>
      <c r="AW96" s="82">
        <f t="shared" si="89"/>
        <v>0</v>
      </c>
      <c r="AX96" s="82">
        <f t="shared" si="90"/>
        <v>0</v>
      </c>
      <c r="AZ96" s="151">
        <f t="shared" si="91"/>
        <v>0</v>
      </c>
      <c r="BA96" s="151">
        <f t="shared" si="92"/>
        <v>0</v>
      </c>
      <c r="BB96" s="151">
        <f t="shared" si="93"/>
        <v>0</v>
      </c>
      <c r="BC96" s="151">
        <f t="shared" si="94"/>
        <v>0</v>
      </c>
      <c r="BD96" s="151">
        <f t="shared" si="95"/>
        <v>0</v>
      </c>
      <c r="BE96" s="151">
        <f t="shared" si="96"/>
        <v>0</v>
      </c>
      <c r="BF96" s="151">
        <f t="shared" si="97"/>
        <v>0</v>
      </c>
      <c r="BG96" s="151">
        <f t="shared" si="98"/>
        <v>0</v>
      </c>
      <c r="BH96" s="151">
        <f t="shared" si="99"/>
        <v>0</v>
      </c>
      <c r="BI96" s="151">
        <f t="shared" si="100"/>
        <v>0</v>
      </c>
      <c r="BJ96" s="151">
        <f t="shared" si="101"/>
        <v>0</v>
      </c>
      <c r="BK96" s="151">
        <f t="shared" si="102"/>
        <v>0</v>
      </c>
      <c r="BL96" s="151">
        <f t="shared" si="103"/>
        <v>0</v>
      </c>
      <c r="BM96" s="151">
        <f t="shared" si="104"/>
        <v>0</v>
      </c>
      <c r="BN96" s="151">
        <f t="shared" si="105"/>
        <v>0</v>
      </c>
      <c r="BO96" s="151">
        <f t="shared" si="106"/>
        <v>0</v>
      </c>
      <c r="BP96" s="151">
        <f t="shared" si="107"/>
        <v>0</v>
      </c>
      <c r="BQ96" s="151">
        <f t="shared" si="108"/>
        <v>0</v>
      </c>
      <c r="BR96" s="151">
        <f t="shared" si="109"/>
        <v>0</v>
      </c>
      <c r="BS96" s="151">
        <f t="shared" si="110"/>
        <v>0</v>
      </c>
    </row>
    <row r="97" ht="18" hidden="1" spans="1:71">
      <c r="A97" s="179" t="str">
        <f t="shared" si="111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189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3"/>
        <v>0</v>
      </c>
      <c r="R97" s="138">
        <f t="shared" si="74"/>
        <v>0</v>
      </c>
      <c r="S97" s="140">
        <f t="shared" si="75"/>
        <v>0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76"/>
        <v>0</v>
      </c>
      <c r="AE97" s="138">
        <f t="shared" si="77"/>
        <v>0</v>
      </c>
      <c r="AF97" s="140">
        <f t="shared" si="78"/>
        <v>0</v>
      </c>
      <c r="AG97" s="235"/>
      <c r="AH97" s="236">
        <f t="shared" si="79"/>
        <v>0</v>
      </c>
      <c r="AI97" s="138">
        <f t="shared" si="80"/>
        <v>0</v>
      </c>
      <c r="AJ97" s="140">
        <f t="shared" si="81"/>
        <v>0</v>
      </c>
      <c r="AK97" s="418">
        <f t="shared" si="82"/>
        <v>0</v>
      </c>
      <c r="AL97" s="419">
        <f t="shared" si="83"/>
        <v>0</v>
      </c>
      <c r="AM97" s="243">
        <f t="shared" si="84"/>
        <v>0</v>
      </c>
      <c r="AP97" s="82">
        <f t="shared" si="85"/>
        <v>0</v>
      </c>
      <c r="AQ97" s="82">
        <f t="shared" si="86"/>
        <v>0</v>
      </c>
      <c r="AT97" s="245">
        <f t="shared" si="87"/>
        <v>0</v>
      </c>
      <c r="AU97" s="82">
        <f t="shared" si="88"/>
        <v>0</v>
      </c>
      <c r="AW97" s="82">
        <f t="shared" si="89"/>
        <v>0</v>
      </c>
      <c r="AX97" s="82">
        <f t="shared" si="90"/>
        <v>0</v>
      </c>
      <c r="AZ97" s="151">
        <f t="shared" si="91"/>
        <v>0</v>
      </c>
      <c r="BA97" s="151">
        <f t="shared" si="92"/>
        <v>0</v>
      </c>
      <c r="BB97" s="151">
        <f t="shared" si="93"/>
        <v>0</v>
      </c>
      <c r="BC97" s="151">
        <f t="shared" si="94"/>
        <v>0</v>
      </c>
      <c r="BD97" s="151">
        <f t="shared" si="95"/>
        <v>0</v>
      </c>
      <c r="BE97" s="151">
        <f t="shared" si="96"/>
        <v>0</v>
      </c>
      <c r="BF97" s="151">
        <f t="shared" si="97"/>
        <v>0</v>
      </c>
      <c r="BG97" s="151">
        <f t="shared" si="98"/>
        <v>0</v>
      </c>
      <c r="BH97" s="151">
        <f t="shared" si="99"/>
        <v>0</v>
      </c>
      <c r="BI97" s="151">
        <f t="shared" si="100"/>
        <v>0</v>
      </c>
      <c r="BJ97" s="151">
        <f t="shared" si="101"/>
        <v>0</v>
      </c>
      <c r="BK97" s="151">
        <f t="shared" si="102"/>
        <v>0</v>
      </c>
      <c r="BL97" s="151">
        <f t="shared" si="103"/>
        <v>0</v>
      </c>
      <c r="BM97" s="151">
        <f t="shared" si="104"/>
        <v>0</v>
      </c>
      <c r="BN97" s="151">
        <f t="shared" si="105"/>
        <v>0</v>
      </c>
      <c r="BO97" s="151">
        <f t="shared" si="106"/>
        <v>0</v>
      </c>
      <c r="BP97" s="151">
        <f t="shared" si="107"/>
        <v>0</v>
      </c>
      <c r="BQ97" s="151">
        <f t="shared" si="108"/>
        <v>0</v>
      </c>
      <c r="BR97" s="151">
        <f t="shared" si="109"/>
        <v>0</v>
      </c>
      <c r="BS97" s="151">
        <f t="shared" si="110"/>
        <v>0</v>
      </c>
    </row>
    <row r="98" ht="18" hidden="1" spans="1:71">
      <c r="A98" s="179" t="str">
        <f t="shared" si="111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189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3"/>
        <v>0</v>
      </c>
      <c r="R98" s="138">
        <f t="shared" si="74"/>
        <v>0</v>
      </c>
      <c r="S98" s="140">
        <f t="shared" si="75"/>
        <v>0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76"/>
        <v>0</v>
      </c>
      <c r="AE98" s="138">
        <f t="shared" si="77"/>
        <v>0</v>
      </c>
      <c r="AF98" s="140">
        <f t="shared" si="78"/>
        <v>0</v>
      </c>
      <c r="AG98" s="235"/>
      <c r="AH98" s="236">
        <f t="shared" si="79"/>
        <v>0</v>
      </c>
      <c r="AI98" s="138">
        <f t="shared" si="80"/>
        <v>0</v>
      </c>
      <c r="AJ98" s="140">
        <f t="shared" si="81"/>
        <v>0</v>
      </c>
      <c r="AK98" s="418">
        <f t="shared" si="82"/>
        <v>0</v>
      </c>
      <c r="AL98" s="419">
        <f t="shared" si="83"/>
        <v>0</v>
      </c>
      <c r="AM98" s="243">
        <f t="shared" si="84"/>
        <v>0</v>
      </c>
      <c r="AP98" s="82">
        <f t="shared" si="85"/>
        <v>0</v>
      </c>
      <c r="AQ98" s="82">
        <f t="shared" si="86"/>
        <v>0</v>
      </c>
      <c r="AT98" s="245">
        <f t="shared" si="87"/>
        <v>0</v>
      </c>
      <c r="AU98" s="82">
        <f t="shared" si="88"/>
        <v>0</v>
      </c>
      <c r="AW98" s="82">
        <f t="shared" si="89"/>
        <v>0</v>
      </c>
      <c r="AX98" s="82">
        <f t="shared" si="90"/>
        <v>0</v>
      </c>
      <c r="AZ98" s="151">
        <f t="shared" si="91"/>
        <v>0</v>
      </c>
      <c r="BA98" s="151">
        <f t="shared" si="92"/>
        <v>0</v>
      </c>
      <c r="BB98" s="151">
        <f t="shared" si="93"/>
        <v>0</v>
      </c>
      <c r="BC98" s="151">
        <f t="shared" si="94"/>
        <v>0</v>
      </c>
      <c r="BD98" s="151">
        <f t="shared" si="95"/>
        <v>0</v>
      </c>
      <c r="BE98" s="151">
        <f t="shared" si="96"/>
        <v>0</v>
      </c>
      <c r="BF98" s="151">
        <f t="shared" si="97"/>
        <v>0</v>
      </c>
      <c r="BG98" s="151">
        <f t="shared" si="98"/>
        <v>0</v>
      </c>
      <c r="BH98" s="151">
        <f t="shared" si="99"/>
        <v>0</v>
      </c>
      <c r="BI98" s="151">
        <f t="shared" si="100"/>
        <v>0</v>
      </c>
      <c r="BJ98" s="151">
        <f t="shared" si="101"/>
        <v>0</v>
      </c>
      <c r="BK98" s="151">
        <f t="shared" si="102"/>
        <v>0</v>
      </c>
      <c r="BL98" s="151">
        <f t="shared" si="103"/>
        <v>0</v>
      </c>
      <c r="BM98" s="151">
        <f t="shared" si="104"/>
        <v>0</v>
      </c>
      <c r="BN98" s="151">
        <f t="shared" si="105"/>
        <v>0</v>
      </c>
      <c r="BO98" s="151">
        <f t="shared" si="106"/>
        <v>0</v>
      </c>
      <c r="BP98" s="151">
        <f t="shared" si="107"/>
        <v>0</v>
      </c>
      <c r="BQ98" s="151">
        <f t="shared" si="108"/>
        <v>0</v>
      </c>
      <c r="BR98" s="151">
        <f t="shared" si="109"/>
        <v>0</v>
      </c>
      <c r="BS98" s="151">
        <f t="shared" si="110"/>
        <v>0</v>
      </c>
    </row>
    <row r="99" ht="18" hidden="1" spans="1:71">
      <c r="A99" s="179" t="str">
        <f t="shared" si="111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189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3"/>
        <v>0</v>
      </c>
      <c r="R99" s="138">
        <f t="shared" si="74"/>
        <v>0</v>
      </c>
      <c r="S99" s="140">
        <f t="shared" si="75"/>
        <v>0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76"/>
        <v>0</v>
      </c>
      <c r="AE99" s="138">
        <f t="shared" si="77"/>
        <v>0</v>
      </c>
      <c r="AF99" s="140">
        <f t="shared" si="78"/>
        <v>0</v>
      </c>
      <c r="AG99" s="235"/>
      <c r="AH99" s="236">
        <f t="shared" si="79"/>
        <v>0</v>
      </c>
      <c r="AI99" s="138">
        <f t="shared" si="80"/>
        <v>0</v>
      </c>
      <c r="AJ99" s="140">
        <f t="shared" si="81"/>
        <v>0</v>
      </c>
      <c r="AK99" s="418">
        <f t="shared" si="82"/>
        <v>0</v>
      </c>
      <c r="AL99" s="419">
        <f t="shared" si="83"/>
        <v>0</v>
      </c>
      <c r="AM99" s="243">
        <f t="shared" si="84"/>
        <v>0</v>
      </c>
      <c r="AP99" s="82">
        <f t="shared" si="85"/>
        <v>0</v>
      </c>
      <c r="AQ99" s="82">
        <f t="shared" si="86"/>
        <v>0</v>
      </c>
      <c r="AT99" s="245">
        <f t="shared" si="87"/>
        <v>0</v>
      </c>
      <c r="AU99" s="82">
        <f t="shared" si="88"/>
        <v>0</v>
      </c>
      <c r="AW99" s="82">
        <f t="shared" si="89"/>
        <v>0</v>
      </c>
      <c r="AX99" s="82">
        <f t="shared" si="90"/>
        <v>0</v>
      </c>
      <c r="AZ99" s="151">
        <f t="shared" si="91"/>
        <v>0</v>
      </c>
      <c r="BA99" s="151">
        <f t="shared" si="92"/>
        <v>0</v>
      </c>
      <c r="BB99" s="151">
        <f t="shared" si="93"/>
        <v>0</v>
      </c>
      <c r="BC99" s="151">
        <f t="shared" si="94"/>
        <v>0</v>
      </c>
      <c r="BD99" s="151">
        <f t="shared" si="95"/>
        <v>0</v>
      </c>
      <c r="BE99" s="151">
        <f t="shared" si="96"/>
        <v>0</v>
      </c>
      <c r="BF99" s="151">
        <f t="shared" si="97"/>
        <v>0</v>
      </c>
      <c r="BG99" s="151">
        <f t="shared" si="98"/>
        <v>0</v>
      </c>
      <c r="BH99" s="151">
        <f t="shared" si="99"/>
        <v>0</v>
      </c>
      <c r="BI99" s="151">
        <f t="shared" si="100"/>
        <v>0</v>
      </c>
      <c r="BJ99" s="151">
        <f t="shared" si="101"/>
        <v>0</v>
      </c>
      <c r="BK99" s="151">
        <f t="shared" si="102"/>
        <v>0</v>
      </c>
      <c r="BL99" s="151">
        <f t="shared" si="103"/>
        <v>0</v>
      </c>
      <c r="BM99" s="151">
        <f t="shared" si="104"/>
        <v>0</v>
      </c>
      <c r="BN99" s="151">
        <f t="shared" si="105"/>
        <v>0</v>
      </c>
      <c r="BO99" s="151">
        <f t="shared" si="106"/>
        <v>0</v>
      </c>
      <c r="BP99" s="151">
        <f t="shared" si="107"/>
        <v>0</v>
      </c>
      <c r="BQ99" s="151">
        <f t="shared" si="108"/>
        <v>0</v>
      </c>
      <c r="BR99" s="151">
        <f t="shared" si="109"/>
        <v>0</v>
      </c>
      <c r="BS99" s="151">
        <f t="shared" si="110"/>
        <v>0</v>
      </c>
    </row>
    <row r="100" ht="18" hidden="1" spans="1:71">
      <c r="A100" s="179" t="str">
        <f t="shared" si="111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189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3"/>
        <v>0</v>
      </c>
      <c r="R100" s="138">
        <f t="shared" si="74"/>
        <v>0</v>
      </c>
      <c r="S100" s="140">
        <f t="shared" si="75"/>
        <v>0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76"/>
        <v>0</v>
      </c>
      <c r="AE100" s="138">
        <f t="shared" si="77"/>
        <v>0</v>
      </c>
      <c r="AF100" s="140">
        <f t="shared" si="78"/>
        <v>0</v>
      </c>
      <c r="AG100" s="235"/>
      <c r="AH100" s="236">
        <f t="shared" si="79"/>
        <v>0</v>
      </c>
      <c r="AI100" s="138">
        <f t="shared" si="80"/>
        <v>0</v>
      </c>
      <c r="AJ100" s="140">
        <f t="shared" si="81"/>
        <v>0</v>
      </c>
      <c r="AK100" s="418">
        <f t="shared" si="82"/>
        <v>0</v>
      </c>
      <c r="AL100" s="419">
        <f t="shared" si="83"/>
        <v>0</v>
      </c>
      <c r="AM100" s="243">
        <f t="shared" si="84"/>
        <v>0</v>
      </c>
      <c r="AP100" s="82">
        <f t="shared" si="85"/>
        <v>0</v>
      </c>
      <c r="AQ100" s="82">
        <f t="shared" ref="AQ100:AQ103" si="112">IF(AP100&gt;$S$13,"Error",LOOKUP(AP100:AP203,AP100))</f>
        <v>0</v>
      </c>
      <c r="AT100" s="245">
        <f t="shared" si="87"/>
        <v>0</v>
      </c>
      <c r="AU100" s="82">
        <f t="shared" ref="AU100:AU103" si="113">IF(AT100&gt;$AF$13,"Error",LOOKUP(AT100:AT203,AT100))</f>
        <v>0</v>
      </c>
      <c r="AW100" s="82">
        <f t="shared" si="89"/>
        <v>0</v>
      </c>
      <c r="AX100" s="82">
        <f t="shared" ref="AX100:AX103" si="114">IF(AW100&gt;$AJ$13,"Error",LOOKUP(AW100:AW203,AW100))</f>
        <v>0</v>
      </c>
      <c r="AZ100" s="151">
        <f t="shared" si="91"/>
        <v>0</v>
      </c>
      <c r="BA100" s="151">
        <f t="shared" si="92"/>
        <v>0</v>
      </c>
      <c r="BB100" s="151">
        <f t="shared" si="93"/>
        <v>0</v>
      </c>
      <c r="BC100" s="151">
        <f t="shared" si="94"/>
        <v>0</v>
      </c>
      <c r="BD100" s="151">
        <f t="shared" si="95"/>
        <v>0</v>
      </c>
      <c r="BE100" s="151">
        <f t="shared" ref="BE100:BE103" si="115">IF(F100="M",LOOKUP(AZ100:AZ202,AZ100),0)</f>
        <v>0</v>
      </c>
      <c r="BF100" s="151">
        <f t="shared" ref="BF100:BF103" si="116">IF(F100="M",LOOKUP(BA100:BA202,BA100),0)</f>
        <v>0</v>
      </c>
      <c r="BG100" s="151">
        <f t="shared" ref="BG100:BG103" si="117">IF(F100="M",LOOKUP(BB100:BB202,BB100),0)</f>
        <v>0</v>
      </c>
      <c r="BH100" s="151">
        <f t="shared" ref="BH100:BH103" si="118">IF(F100="M",LOOKUP(BC100:BC202,BC100),0)</f>
        <v>0</v>
      </c>
      <c r="BI100" s="151">
        <f t="shared" ref="BI100:BI103" si="119">IF(F100="M",LOOKUP(BD100:BD202,BD100),0)</f>
        <v>0</v>
      </c>
      <c r="BJ100" s="151">
        <f t="shared" ref="BJ100:BJ103" si="120">IF(F100="F",LOOKUP(AZ100:AZ202,AZ100),0)</f>
        <v>0</v>
      </c>
      <c r="BK100" s="151">
        <f t="shared" ref="BK100:BK103" si="121">IF(F100="F",LOOKUP(BA100:BA202,BA100),0)</f>
        <v>0</v>
      </c>
      <c r="BL100" s="151">
        <f t="shared" ref="BL100:BL103" si="122">IF(F100="F",LOOKUP(BB100:BB202,BB100),0)</f>
        <v>0</v>
      </c>
      <c r="BM100" s="151">
        <f t="shared" ref="BM100:BM103" si="123">IF(F100="F",LOOKUP(BC100:BC202,BC100),0)</f>
        <v>0</v>
      </c>
      <c r="BN100" s="151">
        <f t="shared" ref="BN100:BN103" si="124">IF(F100="F",LOOKUP(BD100:BD202,BD100),0)</f>
        <v>0</v>
      </c>
      <c r="BO100" s="151">
        <f t="shared" si="106"/>
        <v>0</v>
      </c>
      <c r="BP100" s="151">
        <f t="shared" si="107"/>
        <v>0</v>
      </c>
      <c r="BQ100" s="151">
        <f t="shared" si="108"/>
        <v>0</v>
      </c>
      <c r="BR100" s="151">
        <f t="shared" si="109"/>
        <v>0</v>
      </c>
      <c r="BS100" s="151">
        <f t="shared" si="110"/>
        <v>0</v>
      </c>
    </row>
    <row r="101" ht="18" hidden="1" spans="1:71">
      <c r="A101" s="179" t="str">
        <f t="shared" si="111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189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3"/>
        <v>0</v>
      </c>
      <c r="R101" s="138">
        <f t="shared" si="74"/>
        <v>0</v>
      </c>
      <c r="S101" s="140">
        <f t="shared" si="75"/>
        <v>0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76"/>
        <v>0</v>
      </c>
      <c r="AE101" s="138">
        <f t="shared" si="77"/>
        <v>0</v>
      </c>
      <c r="AF101" s="140">
        <f t="shared" si="78"/>
        <v>0</v>
      </c>
      <c r="AG101" s="235"/>
      <c r="AH101" s="236">
        <f t="shared" si="79"/>
        <v>0</v>
      </c>
      <c r="AI101" s="138">
        <f t="shared" si="80"/>
        <v>0</v>
      </c>
      <c r="AJ101" s="140">
        <f t="shared" si="81"/>
        <v>0</v>
      </c>
      <c r="AK101" s="418">
        <f t="shared" si="82"/>
        <v>0</v>
      </c>
      <c r="AL101" s="419">
        <f t="shared" si="83"/>
        <v>0</v>
      </c>
      <c r="AM101" s="243">
        <f t="shared" si="84"/>
        <v>0</v>
      </c>
      <c r="AP101" s="82">
        <f t="shared" si="85"/>
        <v>0</v>
      </c>
      <c r="AQ101" s="82">
        <f t="shared" si="112"/>
        <v>0</v>
      </c>
      <c r="AT101" s="245">
        <f t="shared" si="87"/>
        <v>0</v>
      </c>
      <c r="AU101" s="82">
        <f t="shared" si="113"/>
        <v>0</v>
      </c>
      <c r="AW101" s="82">
        <f t="shared" si="89"/>
        <v>0</v>
      </c>
      <c r="AX101" s="82">
        <f t="shared" si="114"/>
        <v>0</v>
      </c>
      <c r="AZ101" s="151">
        <f t="shared" si="91"/>
        <v>0</v>
      </c>
      <c r="BA101" s="151">
        <f t="shared" si="92"/>
        <v>0</v>
      </c>
      <c r="BB101" s="151">
        <f t="shared" si="93"/>
        <v>0</v>
      </c>
      <c r="BC101" s="151">
        <f t="shared" si="94"/>
        <v>0</v>
      </c>
      <c r="BD101" s="151">
        <f t="shared" si="95"/>
        <v>0</v>
      </c>
      <c r="BE101" s="151">
        <f t="shared" si="115"/>
        <v>0</v>
      </c>
      <c r="BF101" s="151">
        <f t="shared" si="116"/>
        <v>0</v>
      </c>
      <c r="BG101" s="151">
        <f t="shared" si="117"/>
        <v>0</v>
      </c>
      <c r="BH101" s="151">
        <f t="shared" si="118"/>
        <v>0</v>
      </c>
      <c r="BI101" s="151">
        <f t="shared" si="119"/>
        <v>0</v>
      </c>
      <c r="BJ101" s="151">
        <f t="shared" si="120"/>
        <v>0</v>
      </c>
      <c r="BK101" s="151">
        <f t="shared" si="121"/>
        <v>0</v>
      </c>
      <c r="BL101" s="151">
        <f t="shared" si="122"/>
        <v>0</v>
      </c>
      <c r="BM101" s="151">
        <f t="shared" si="123"/>
        <v>0</v>
      </c>
      <c r="BN101" s="151">
        <f t="shared" si="124"/>
        <v>0</v>
      </c>
      <c r="BO101" s="151">
        <f t="shared" si="106"/>
        <v>0</v>
      </c>
      <c r="BP101" s="151">
        <f t="shared" si="107"/>
        <v>0</v>
      </c>
      <c r="BQ101" s="151">
        <f t="shared" si="108"/>
        <v>0</v>
      </c>
      <c r="BR101" s="151">
        <f t="shared" si="109"/>
        <v>0</v>
      </c>
      <c r="BS101" s="151">
        <f t="shared" si="110"/>
        <v>0</v>
      </c>
    </row>
    <row r="102" ht="18" hidden="1" spans="1:71">
      <c r="A102" s="179" t="str">
        <f t="shared" si="111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189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3"/>
        <v>0</v>
      </c>
      <c r="R102" s="138">
        <f t="shared" si="74"/>
        <v>0</v>
      </c>
      <c r="S102" s="140">
        <f t="shared" si="75"/>
        <v>0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76"/>
        <v>0</v>
      </c>
      <c r="AE102" s="138">
        <f t="shared" si="77"/>
        <v>0</v>
      </c>
      <c r="AF102" s="140">
        <f t="shared" si="78"/>
        <v>0</v>
      </c>
      <c r="AG102" s="235"/>
      <c r="AH102" s="236">
        <f t="shared" si="79"/>
        <v>0</v>
      </c>
      <c r="AI102" s="138">
        <f t="shared" si="80"/>
        <v>0</v>
      </c>
      <c r="AJ102" s="140">
        <f t="shared" si="81"/>
        <v>0</v>
      </c>
      <c r="AK102" s="418">
        <f t="shared" si="82"/>
        <v>0</v>
      </c>
      <c r="AL102" s="419">
        <f t="shared" si="83"/>
        <v>0</v>
      </c>
      <c r="AM102" s="243">
        <f t="shared" si="84"/>
        <v>0</v>
      </c>
      <c r="AP102" s="82">
        <f t="shared" si="85"/>
        <v>0</v>
      </c>
      <c r="AQ102" s="82">
        <f t="shared" si="112"/>
        <v>0</v>
      </c>
      <c r="AT102" s="245">
        <f t="shared" si="87"/>
        <v>0</v>
      </c>
      <c r="AU102" s="82">
        <f t="shared" si="113"/>
        <v>0</v>
      </c>
      <c r="AW102" s="82">
        <f t="shared" si="89"/>
        <v>0</v>
      </c>
      <c r="AX102" s="82">
        <f t="shared" si="114"/>
        <v>0</v>
      </c>
      <c r="AZ102" s="151">
        <f t="shared" si="91"/>
        <v>0</v>
      </c>
      <c r="BA102" s="151">
        <f t="shared" si="92"/>
        <v>0</v>
      </c>
      <c r="BB102" s="151">
        <f t="shared" si="93"/>
        <v>0</v>
      </c>
      <c r="BC102" s="151">
        <f t="shared" si="94"/>
        <v>0</v>
      </c>
      <c r="BD102" s="151">
        <f t="shared" si="95"/>
        <v>0</v>
      </c>
      <c r="BE102" s="151">
        <f t="shared" si="115"/>
        <v>0</v>
      </c>
      <c r="BF102" s="151">
        <f t="shared" si="116"/>
        <v>0</v>
      </c>
      <c r="BG102" s="151">
        <f t="shared" si="117"/>
        <v>0</v>
      </c>
      <c r="BH102" s="151">
        <f t="shared" si="118"/>
        <v>0</v>
      </c>
      <c r="BI102" s="151">
        <f t="shared" si="119"/>
        <v>0</v>
      </c>
      <c r="BJ102" s="151">
        <f t="shared" si="120"/>
        <v>0</v>
      </c>
      <c r="BK102" s="151">
        <f t="shared" si="121"/>
        <v>0</v>
      </c>
      <c r="BL102" s="151">
        <f t="shared" si="122"/>
        <v>0</v>
      </c>
      <c r="BM102" s="151">
        <f t="shared" si="123"/>
        <v>0</v>
      </c>
      <c r="BN102" s="151">
        <f t="shared" si="124"/>
        <v>0</v>
      </c>
      <c r="BO102" s="151">
        <f t="shared" si="106"/>
        <v>0</v>
      </c>
      <c r="BP102" s="151">
        <f t="shared" si="107"/>
        <v>0</v>
      </c>
      <c r="BQ102" s="151">
        <f t="shared" si="108"/>
        <v>0</v>
      </c>
      <c r="BR102" s="151">
        <f t="shared" si="109"/>
        <v>0</v>
      </c>
      <c r="BS102" s="151">
        <f t="shared" si="110"/>
        <v>0</v>
      </c>
    </row>
    <row r="103" ht="18.75" hidden="1" spans="1:71">
      <c r="A103" s="179" t="str">
        <f t="shared" si="111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3"/>
        <v>0</v>
      </c>
      <c r="R103" s="103">
        <f t="shared" si="74"/>
        <v>0</v>
      </c>
      <c r="S103" s="112">
        <f t="shared" si="75"/>
        <v>0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6"/>
        <v>0</v>
      </c>
      <c r="AE103" s="103">
        <f t="shared" si="77"/>
        <v>0</v>
      </c>
      <c r="AF103" s="112">
        <f t="shared" si="78"/>
        <v>0</v>
      </c>
      <c r="AG103" s="261"/>
      <c r="AH103" s="262">
        <f t="shared" si="79"/>
        <v>0</v>
      </c>
      <c r="AI103" s="103">
        <f t="shared" si="80"/>
        <v>0</v>
      </c>
      <c r="AJ103" s="112">
        <f t="shared" si="81"/>
        <v>0</v>
      </c>
      <c r="AK103" s="226">
        <f t="shared" si="82"/>
        <v>0</v>
      </c>
      <c r="AL103" s="267">
        <f t="shared" si="83"/>
        <v>0</v>
      </c>
      <c r="AM103" s="271">
        <f t="shared" si="84"/>
        <v>0</v>
      </c>
      <c r="AP103" s="82">
        <f t="shared" si="85"/>
        <v>0</v>
      </c>
      <c r="AQ103" s="82">
        <f t="shared" si="112"/>
        <v>0</v>
      </c>
      <c r="AT103" s="245">
        <f t="shared" si="87"/>
        <v>0</v>
      </c>
      <c r="AU103" s="82">
        <f t="shared" si="113"/>
        <v>0</v>
      </c>
      <c r="AW103" s="82">
        <f t="shared" si="89"/>
        <v>0</v>
      </c>
      <c r="AX103" s="82">
        <f t="shared" si="114"/>
        <v>0</v>
      </c>
      <c r="AZ103" s="151">
        <f t="shared" si="91"/>
        <v>0</v>
      </c>
      <c r="BA103" s="151">
        <f t="shared" si="92"/>
        <v>0</v>
      </c>
      <c r="BB103" s="151">
        <f t="shared" si="93"/>
        <v>0</v>
      </c>
      <c r="BC103" s="151">
        <f t="shared" si="94"/>
        <v>0</v>
      </c>
      <c r="BD103" s="151">
        <f t="shared" si="95"/>
        <v>0</v>
      </c>
      <c r="BE103" s="151">
        <f t="shared" si="115"/>
        <v>0</v>
      </c>
      <c r="BF103" s="151">
        <f t="shared" si="116"/>
        <v>0</v>
      </c>
      <c r="BG103" s="151">
        <f t="shared" si="117"/>
        <v>0</v>
      </c>
      <c r="BH103" s="151">
        <f t="shared" si="118"/>
        <v>0</v>
      </c>
      <c r="BI103" s="151">
        <f t="shared" si="119"/>
        <v>0</v>
      </c>
      <c r="BJ103" s="151">
        <f t="shared" si="120"/>
        <v>0</v>
      </c>
      <c r="BK103" s="151">
        <f t="shared" si="121"/>
        <v>0</v>
      </c>
      <c r="BL103" s="151">
        <f t="shared" si="122"/>
        <v>0</v>
      </c>
      <c r="BM103" s="151">
        <f t="shared" si="123"/>
        <v>0</v>
      </c>
      <c r="BN103" s="151">
        <f t="shared" si="124"/>
        <v>0</v>
      </c>
      <c r="BO103" s="151">
        <f t="shared" si="106"/>
        <v>0</v>
      </c>
      <c r="BP103" s="151">
        <f t="shared" si="107"/>
        <v>0</v>
      </c>
      <c r="BQ103" s="151">
        <f t="shared" si="108"/>
        <v>0</v>
      </c>
      <c r="BR103" s="151">
        <f t="shared" si="109"/>
        <v>0</v>
      </c>
      <c r="BS103" s="151">
        <f t="shared" si="110"/>
        <v>0</v>
      </c>
    </row>
    <row r="104" ht="17.4" spans="1:71">
      <c r="A104" s="431" t="str">
        <f>AE8</f>
        <v>Mr. Carlos Malait, LPT</v>
      </c>
      <c r="B104" s="431"/>
      <c r="C104" s="431"/>
      <c r="D104" s="431"/>
      <c r="E104" s="431"/>
      <c r="F104" s="431"/>
      <c r="G104" s="431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98"/>
      <c r="AC104" s="98"/>
      <c r="AD104" s="98"/>
      <c r="AE104" s="98"/>
      <c r="AF104" s="98"/>
      <c r="AG104" s="98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5"/>
      <c r="AZ104" s="151">
        <f t="shared" ref="AZ104:BS104" si="125">SUM(AZ14:AZ103)</f>
        <v>0</v>
      </c>
      <c r="BA104" s="151">
        <f t="shared" si="125"/>
        <v>0</v>
      </c>
      <c r="BB104" s="151">
        <f t="shared" si="125"/>
        <v>0</v>
      </c>
      <c r="BC104" s="151">
        <f t="shared" si="125"/>
        <v>0</v>
      </c>
      <c r="BD104" s="151">
        <f t="shared" si="125"/>
        <v>0</v>
      </c>
      <c r="BE104" s="151">
        <f t="shared" si="125"/>
        <v>0</v>
      </c>
      <c r="BF104" s="151">
        <f t="shared" si="125"/>
        <v>0</v>
      </c>
      <c r="BG104" s="151">
        <f t="shared" si="125"/>
        <v>0</v>
      </c>
      <c r="BH104" s="151">
        <f t="shared" si="125"/>
        <v>0</v>
      </c>
      <c r="BI104" s="151">
        <f t="shared" si="125"/>
        <v>0</v>
      </c>
      <c r="BJ104" s="151">
        <f t="shared" si="125"/>
        <v>0</v>
      </c>
      <c r="BK104" s="151">
        <f t="shared" si="125"/>
        <v>0</v>
      </c>
      <c r="BL104" s="151">
        <f t="shared" si="125"/>
        <v>0</v>
      </c>
      <c r="BM104" s="151">
        <f t="shared" si="125"/>
        <v>0</v>
      </c>
      <c r="BN104" s="151">
        <f t="shared" si="125"/>
        <v>0</v>
      </c>
      <c r="BO104" s="151">
        <f t="shared" si="125"/>
        <v>0</v>
      </c>
      <c r="BP104" s="151">
        <f t="shared" si="125"/>
        <v>0</v>
      </c>
      <c r="BQ104" s="151">
        <f t="shared" si="125"/>
        <v>0</v>
      </c>
      <c r="BR104" s="151">
        <f t="shared" si="125"/>
        <v>0</v>
      </c>
      <c r="BS104" s="151">
        <f t="shared" si="125"/>
        <v>0</v>
      </c>
    </row>
    <row r="105" ht="22.5" customHeight="1" spans="1:62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72"/>
      <c r="BE105" s="151" t="s">
        <v>342</v>
      </c>
      <c r="BJ105" s="151" t="s">
        <v>342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346</v>
      </c>
      <c r="BA106" s="244" t="s">
        <v>347</v>
      </c>
      <c r="BB106" s="244" t="s">
        <v>348</v>
      </c>
      <c r="BC106" s="244" t="s">
        <v>349</v>
      </c>
      <c r="BD106" s="244" t="s">
        <v>350</v>
      </c>
      <c r="BE106" s="244" t="s">
        <v>346</v>
      </c>
      <c r="BF106" s="244" t="s">
        <v>347</v>
      </c>
      <c r="BG106" s="244" t="s">
        <v>348</v>
      </c>
      <c r="BH106" s="244" t="s">
        <v>349</v>
      </c>
      <c r="BI106" s="244" t="s">
        <v>350</v>
      </c>
      <c r="BJ106" s="244" t="s">
        <v>346</v>
      </c>
      <c r="BK106" s="244" t="s">
        <v>347</v>
      </c>
      <c r="BL106" s="244" t="s">
        <v>348</v>
      </c>
      <c r="BM106" s="244" t="s">
        <v>349</v>
      </c>
      <c r="BN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356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321" t="s">
        <v>50</v>
      </c>
      <c r="C112" s="322"/>
      <c r="D112" s="322"/>
      <c r="E112" s="323"/>
      <c r="F112" s="323"/>
      <c r="G112" s="321" t="s">
        <v>357</v>
      </c>
      <c r="H112" s="322"/>
      <c r="I112" s="322" t="s">
        <v>358</v>
      </c>
      <c r="J112" s="338"/>
      <c r="K112" s="321" t="s">
        <v>359</v>
      </c>
      <c r="L112" s="322"/>
      <c r="M112" s="322" t="s">
        <v>358</v>
      </c>
      <c r="N112" s="338"/>
      <c r="O112" s="321" t="s">
        <v>337</v>
      </c>
      <c r="P112" s="322"/>
      <c r="Q112" s="322" t="s">
        <v>358</v>
      </c>
      <c r="R112" s="338"/>
    </row>
    <row r="113" ht="22.5" customHeight="1" spans="2:18">
      <c r="B113" s="324" t="s">
        <v>360</v>
      </c>
      <c r="C113" s="325"/>
      <c r="D113" s="325"/>
      <c r="E113" s="325"/>
      <c r="F113" s="326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329" t="s">
        <v>361</v>
      </c>
      <c r="C114" s="330"/>
      <c r="D114" s="330"/>
      <c r="E114" s="330"/>
      <c r="F114" s="331"/>
      <c r="G114" s="332" t="str">
        <f>IF(BF$104=0,"",BF$104)</f>
        <v/>
      </c>
      <c r="H114" s="179"/>
      <c r="I114" s="341" t="str">
        <f t="shared" ref="I114:I117" si="126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27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28">IF(O114="","",O114/SUM(O114:P118)*100)</f>
        <v/>
      </c>
      <c r="R114" s="342"/>
    </row>
    <row r="115" ht="22.5" customHeight="1" spans="2:18">
      <c r="B115" s="329" t="s">
        <v>362</v>
      </c>
      <c r="C115" s="330"/>
      <c r="D115" s="330"/>
      <c r="E115" s="330"/>
      <c r="F115" s="331"/>
      <c r="G115" s="332" t="str">
        <f>IF(BG$104=0,"",BG$104)</f>
        <v/>
      </c>
      <c r="H115" s="179"/>
      <c r="I115" s="341" t="str">
        <f t="shared" si="126"/>
        <v/>
      </c>
      <c r="J115" s="342"/>
      <c r="K115" s="332" t="str">
        <f>IF(BL$104=0,"",BL$104)</f>
        <v/>
      </c>
      <c r="L115" s="179"/>
      <c r="M115" s="341" t="str">
        <f t="shared" si="127"/>
        <v/>
      </c>
      <c r="N115" s="342"/>
      <c r="O115" s="332" t="str">
        <f>IF(BQ$104=0,"",BQ$104)</f>
        <v/>
      </c>
      <c r="P115" s="179"/>
      <c r="Q115" s="341" t="str">
        <f t="shared" si="128"/>
        <v/>
      </c>
      <c r="R115" s="342"/>
    </row>
    <row r="116" ht="22.5" customHeight="1" spans="2:18">
      <c r="B116" s="329" t="s">
        <v>363</v>
      </c>
      <c r="C116" s="330"/>
      <c r="D116" s="330"/>
      <c r="E116" s="330"/>
      <c r="F116" s="331"/>
      <c r="G116" s="332" t="str">
        <f>IF(BH$104=0,"",BH$104)</f>
        <v/>
      </c>
      <c r="H116" s="179"/>
      <c r="I116" s="341" t="str">
        <f t="shared" si="126"/>
        <v/>
      </c>
      <c r="J116" s="342"/>
      <c r="K116" s="332" t="str">
        <f>IF(BM$104=0,"",BM$104)</f>
        <v/>
      </c>
      <c r="L116" s="179"/>
      <c r="M116" s="341" t="str">
        <f t="shared" si="127"/>
        <v/>
      </c>
      <c r="N116" s="342"/>
      <c r="O116" s="332" t="str">
        <f>IF(BR$104=0,"",BR$104)</f>
        <v/>
      </c>
      <c r="P116" s="179"/>
      <c r="Q116" s="341" t="str">
        <f t="shared" si="128"/>
        <v/>
      </c>
      <c r="R116" s="342"/>
    </row>
    <row r="117" ht="22.5" customHeight="1" spans="2:18">
      <c r="B117" s="333" t="s">
        <v>364</v>
      </c>
      <c r="C117" s="334"/>
      <c r="D117" s="334"/>
      <c r="E117" s="334"/>
      <c r="F117" s="335"/>
      <c r="G117" s="336" t="str">
        <f>IF(BI$104=0,"",BI$104)</f>
        <v/>
      </c>
      <c r="H117" s="337"/>
      <c r="I117" s="343" t="str">
        <f t="shared" si="126"/>
        <v/>
      </c>
      <c r="J117" s="344"/>
      <c r="K117" s="336" t="str">
        <f>IF(BN$104=0,"",BN$104)</f>
        <v/>
      </c>
      <c r="L117" s="337"/>
      <c r="M117" s="343" t="str">
        <f t="shared" si="127"/>
        <v/>
      </c>
      <c r="N117" s="344"/>
      <c r="O117" s="336" t="str">
        <f>IF(BS$104=0,"",BS$104)</f>
        <v/>
      </c>
      <c r="P117" s="337"/>
      <c r="Q117" s="343" t="str">
        <f t="shared" si="128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Q8:AA9"/>
    <mergeCell ref="A10:F12"/>
  </mergeCells>
  <conditionalFormatting sqref="V17">
    <cfRule type="cellIs" dxfId="2" priority="34" operator="greaterThan">
      <formula>$V$13</formula>
    </cfRule>
  </conditionalFormatting>
  <conditionalFormatting sqref="W17">
    <cfRule type="cellIs" dxfId="2" priority="33" operator="greaterThan">
      <formula>$W$13</formula>
    </cfRule>
  </conditionalFormatting>
  <conditionalFormatting sqref="X17">
    <cfRule type="cellIs" dxfId="2" priority="32" operator="greaterThan">
      <formula>$X$13</formula>
    </cfRule>
  </conditionalFormatting>
  <conditionalFormatting sqref="Y17">
    <cfRule type="cellIs" dxfId="2" priority="31" operator="greaterThan">
      <formula>$Y$13</formula>
    </cfRule>
  </conditionalFormatting>
  <conditionalFormatting sqref="G14:G103">
    <cfRule type="cellIs" dxfId="2" priority="138" operator="greaterThan">
      <formula>$G$13</formula>
    </cfRule>
    <cfRule type="aboveAverage" priority="139"/>
  </conditionalFormatting>
  <conditionalFormatting sqref="H14:H103">
    <cfRule type="cellIs" dxfId="2" priority="78" operator="greaterThan">
      <formula>$H$13</formula>
    </cfRule>
  </conditionalFormatting>
  <conditionalFormatting sqref="I14:I103">
    <cfRule type="cellIs" dxfId="2" priority="77" operator="greaterThan">
      <formula>$I$13</formula>
    </cfRule>
  </conditionalFormatting>
  <conditionalFormatting sqref="J14:J103">
    <cfRule type="cellIs" dxfId="2" priority="76" operator="greaterThan">
      <formula>$J$13</formula>
    </cfRule>
  </conditionalFormatting>
  <conditionalFormatting sqref="K14:K103">
    <cfRule type="cellIs" dxfId="2" priority="75" operator="greaterThan">
      <formula>$K$13</formula>
    </cfRule>
  </conditionalFormatting>
  <conditionalFormatting sqref="L14:L103">
    <cfRule type="cellIs" dxfId="2" priority="74" operator="greaterThan">
      <formula>$L$13</formula>
    </cfRule>
  </conditionalFormatting>
  <conditionalFormatting sqref="M14:M103">
    <cfRule type="cellIs" dxfId="2" priority="73" operator="greaterThan">
      <formula>$M$13</formula>
    </cfRule>
  </conditionalFormatting>
  <conditionalFormatting sqref="N14:N103">
    <cfRule type="cellIs" dxfId="2" priority="72" operator="greaterThan">
      <formula>$N$13</formula>
    </cfRule>
  </conditionalFormatting>
  <conditionalFormatting sqref="O14:O103">
    <cfRule type="cellIs" dxfId="2" priority="71" operator="greaterThan">
      <formula>$O$13</formula>
    </cfRule>
  </conditionalFormatting>
  <conditionalFormatting sqref="P14:P103">
    <cfRule type="cellIs" dxfId="2" priority="70" operator="greaterThan">
      <formula>$P$13</formula>
    </cfRule>
  </conditionalFormatting>
  <conditionalFormatting sqref="T14:T103">
    <cfRule type="cellIs" dxfId="2" priority="48" operator="greaterThan">
      <formula>$T$13</formula>
    </cfRule>
  </conditionalFormatting>
  <conditionalFormatting sqref="U14:U15">
    <cfRule type="cellIs" dxfId="2" priority="47" operator="greaterThan">
      <formula>$U$13</formula>
    </cfRule>
  </conditionalFormatting>
  <conditionalFormatting sqref="U19:U55">
    <cfRule type="cellIs" dxfId="2" priority="56" operator="greaterThan">
      <formula>$U$13</formula>
    </cfRule>
  </conditionalFormatting>
  <conditionalFormatting sqref="V14:V15">
    <cfRule type="cellIs" dxfId="2" priority="46" operator="greaterThan">
      <formula>$V$13</formula>
    </cfRule>
  </conditionalFormatting>
  <conditionalFormatting sqref="V19:V20">
    <cfRule type="cellIs" dxfId="2" priority="67" operator="greaterThan">
      <formula>$V$13</formula>
    </cfRule>
  </conditionalFormatting>
  <conditionalFormatting sqref="V22:V55">
    <cfRule type="cellIs" dxfId="2" priority="4" operator="greaterThan">
      <formula>$V$13</formula>
    </cfRule>
  </conditionalFormatting>
  <conditionalFormatting sqref="V58:V103">
    <cfRule type="cellIs" dxfId="2" priority="14" operator="greaterThan">
      <formula>$V$13</formula>
    </cfRule>
  </conditionalFormatting>
  <conditionalFormatting sqref="W14:W15">
    <cfRule type="cellIs" dxfId="2" priority="45" operator="greaterThan">
      <formula>$W$13</formula>
    </cfRule>
  </conditionalFormatting>
  <conditionalFormatting sqref="W19:W20">
    <cfRule type="cellIs" dxfId="2" priority="66" operator="greaterThan">
      <formula>$W$13</formula>
    </cfRule>
  </conditionalFormatting>
  <conditionalFormatting sqref="W22:W55">
    <cfRule type="cellIs" dxfId="2" priority="3" operator="greaterThan">
      <formula>$W$13</formula>
    </cfRule>
  </conditionalFormatting>
  <conditionalFormatting sqref="W58:W103">
    <cfRule type="cellIs" dxfId="2" priority="13" operator="greaterThan">
      <formula>$W$13</formula>
    </cfRule>
  </conditionalFormatting>
  <conditionalFormatting sqref="X14:X15">
    <cfRule type="cellIs" dxfId="2" priority="44" operator="greaterThan">
      <formula>$X$13</formula>
    </cfRule>
  </conditionalFormatting>
  <conditionalFormatting sqref="X19:X20">
    <cfRule type="cellIs" dxfId="2" priority="65" operator="greaterThan">
      <formula>$X$13</formula>
    </cfRule>
  </conditionalFormatting>
  <conditionalFormatting sqref="X22:X55">
    <cfRule type="cellIs" dxfId="2" priority="2" operator="greaterThan">
      <formula>$X$13</formula>
    </cfRule>
  </conditionalFormatting>
  <conditionalFormatting sqref="X58:X103">
    <cfRule type="cellIs" dxfId="2" priority="12" operator="greaterThan">
      <formula>$X$13</formula>
    </cfRule>
  </conditionalFormatting>
  <conditionalFormatting sqref="Y14:Y15">
    <cfRule type="cellIs" dxfId="2" priority="43" operator="greaterThan">
      <formula>$Y$13</formula>
    </cfRule>
  </conditionalFormatting>
  <conditionalFormatting sqref="Y19:Y20">
    <cfRule type="cellIs" dxfId="2" priority="64" operator="greaterThan">
      <formula>$Y$13</formula>
    </cfRule>
  </conditionalFormatting>
  <conditionalFormatting sqref="Y22:Y55">
    <cfRule type="cellIs" dxfId="2" priority="1" operator="greaterThan">
      <formula>$Y$13</formula>
    </cfRule>
  </conditionalFormatting>
  <conditionalFormatting sqref="Y58:Y103">
    <cfRule type="cellIs" dxfId="2" priority="11" operator="greaterThan">
      <formula>$Y$13</formula>
    </cfRule>
  </conditionalFormatting>
  <conditionalFormatting sqref="Z14:Z15">
    <cfRule type="cellIs" dxfId="2" priority="42" operator="greaterThan">
      <formula>$Z$13</formula>
    </cfRule>
  </conditionalFormatting>
  <conditionalFormatting sqref="Z22:Z55">
    <cfRule type="cellIs" dxfId="2" priority="51" operator="greaterThan">
      <formula>$Z$13</formula>
    </cfRule>
  </conditionalFormatting>
  <conditionalFormatting sqref="AA14:AA17">
    <cfRule type="cellIs" dxfId="2" priority="41" operator="greaterThan">
      <formula>$AA$13</formula>
    </cfRule>
  </conditionalFormatting>
  <conditionalFormatting sqref="AA19:AA103">
    <cfRule type="cellIs" dxfId="2" priority="50" operator="greaterThan">
      <formula>$AA$13</formula>
    </cfRule>
  </conditionalFormatting>
  <conditionalFormatting sqref="AB14:AB103">
    <cfRule type="cellIs" dxfId="2" priority="61" operator="greaterThan">
      <formula>$AB$13</formula>
    </cfRule>
  </conditionalFormatting>
  <conditionalFormatting sqref="AC14:AC103">
    <cfRule type="cellIs" dxfId="2" priority="60" operator="greaterThan">
      <formula>$AC$13</formula>
    </cfRule>
  </conditionalFormatting>
  <conditionalFormatting sqref="AG14:AG103">
    <cfRule type="cellIs" dxfId="2" priority="59" operator="greaterThan">
      <formula>$AG$13</formula>
    </cfRule>
  </conditionalFormatting>
  <conditionalFormatting sqref="AH13:AH103">
    <cfRule type="cellIs" dxfId="1" priority="81" operator="equal">
      <formula>0</formula>
    </cfRule>
  </conditionalFormatting>
  <conditionalFormatting sqref="AL13:AL103">
    <cfRule type="cellIs" dxfId="2" priority="82" operator="between">
      <formula>60</formula>
      <formula>74</formula>
    </cfRule>
  </conditionalFormatting>
  <conditionalFormatting sqref="AM14:AM103">
    <cfRule type="cellIs" dxfId="1" priority="80" operator="equal">
      <formula>0</formula>
    </cfRule>
    <cfRule type="containsText" dxfId="0" priority="83" operator="between" text="Did Not Meet Expectations">
      <formula>NOT(ISERROR(SEARCH("Did Not Meet Expectations",AM14)))</formula>
    </cfRule>
    <cfRule type="containsText" dxfId="0" priority="85" stopIfTrue="1" operator="between" text="beginning">
      <formula>NOT(ISERROR(SEARCH("beginning",AM14)))</formula>
    </cfRule>
  </conditionalFormatting>
  <conditionalFormatting sqref="AI13:AL103 AH12:AJ12 R12:S103 AD12:AF103">
    <cfRule type="cellIs" dxfId="1" priority="84" stopIfTrue="1" operator="lessThan">
      <formula>1</formula>
    </cfRule>
  </conditionalFormatting>
  <conditionalFormatting sqref="U16:Z16 U18:AA18 U56:Z57">
    <cfRule type="cellIs" dxfId="2" priority="69" operator="greaterThan">
      <formula>$T$13</formula>
    </cfRule>
  </conditionalFormatting>
  <conditionalFormatting sqref="U17 V21:Z21 U58:U103">
    <cfRule type="cellIs" dxfId="2" priority="68" operator="greaterThan">
      <formula>$U$13</formula>
    </cfRule>
  </conditionalFormatting>
  <conditionalFormatting sqref="Z17 Z19:Z20 Z58:Z103">
    <cfRule type="cellIs" dxfId="2" priority="63" operator="greaterThan">
      <formula>$Z$13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AE12:AF73 R12:S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ErrorMessage="1" sqref="B14:F103"/>
    <dataValidation allowBlank="1" showInputMessage="1" showErrorMessage="1" prompt="Enter the Raw Score here!" sqref="G14:P103"/>
    <dataValidation allowBlank="1" showInputMessage="1" showErrorMessage="1" prompt="Enter The Raw Score Here!" sqref="T14:AC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G93"/>
  <sheetViews>
    <sheetView showGridLines="0" tabSelected="1" zoomScalePageLayoutView="67" topLeftCell="A63" workbookViewId="0">
      <selection activeCell="W72" sqref="W72"/>
    </sheetView>
  </sheetViews>
  <sheetFormatPr defaultColWidth="8.88888888888889" defaultRowHeight="13.2"/>
  <cols>
    <col min="1" max="1" width="4.44444444444444" customWidth="1"/>
    <col min="2" max="2" width="21.6666666666667" customWidth="1"/>
    <col min="3" max="3" width="2" customWidth="1"/>
    <col min="4" max="4" width="17.4444444444444" customWidth="1"/>
    <col min="5" max="6" width="4.88888888888889" customWidth="1"/>
    <col min="7" max="16" width="2.88888888888889" customWidth="1"/>
    <col min="17" max="17" width="2.88888888888889" style="3" customWidth="1"/>
    <col min="18" max="22" width="2.88888888888889" customWidth="1"/>
    <col min="23" max="26" width="3.88888888888889" customWidth="1"/>
    <col min="27" max="27" width="2.44444444444444" customWidth="1"/>
    <col min="28" max="28" width="2.11111111111111" customWidth="1"/>
    <col min="29" max="29" width="6.33333333333333" customWidth="1"/>
    <col min="30" max="30" width="7.44444444444444" customWidth="1"/>
    <col min="31" max="33" width="2.88888888888889" customWidth="1"/>
    <col min="34" max="34" width="4.44444444444444" customWidth="1"/>
    <col min="35" max="35" width="3.88888888888889" customWidth="1"/>
    <col min="36" max="36" width="28" customWidth="1"/>
    <col min="38" max="39" width="9.11111111111111" customWidth="1"/>
    <col min="40" max="58" width="9.11111111111111" style="151" hidden="1" customWidth="1"/>
    <col min="59" max="59" width="8.88888888888889" style="151" hidden="1" customWidth="1"/>
    <col min="60" max="60" width="9.11111111111111" style="2"/>
  </cols>
  <sheetData>
    <row r="1" ht="22.5" customHeight="1" spans="1:36">
      <c r="A1" s="4" t="s">
        <v>315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28.5" customHeight="1" spans="1:3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24.75" customHeight="1" spans="1:36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24.75" customHeight="1" spans="1:36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</row>
    <row r="5" ht="15" customHeight="1" spans="1:36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81"/>
    </row>
    <row r="6" ht="24" customHeight="1" spans="1:36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303" t="s">
        <v>322</v>
      </c>
      <c r="Z6" s="304"/>
      <c r="AA6" s="304"/>
      <c r="AB6" s="304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</row>
    <row r="7" ht="12.75" customHeight="1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21" spans="1:36">
      <c r="A8" s="17"/>
      <c r="B8" s="18" t="s">
        <v>324</v>
      </c>
      <c r="C8" s="18"/>
      <c r="D8" s="18"/>
      <c r="E8" s="273" t="s">
        <v>367</v>
      </c>
      <c r="F8" s="274"/>
      <c r="G8" s="274"/>
      <c r="H8" s="274"/>
      <c r="I8" s="274"/>
      <c r="J8" s="274"/>
      <c r="K8" s="289"/>
      <c r="L8" s="17"/>
      <c r="M8" s="54" t="s">
        <v>326</v>
      </c>
      <c r="N8" s="54"/>
      <c r="O8" s="54"/>
      <c r="P8" s="54"/>
      <c r="Q8" s="294" t="str">
        <f>'FIRST QUARTER CLASS RECORD '!Q8:V8</f>
        <v>Understanding Culture, Society and Politics (IC)</v>
      </c>
      <c r="R8" s="295"/>
      <c r="S8" s="295"/>
      <c r="T8" s="295"/>
      <c r="U8" s="295"/>
      <c r="V8" s="295"/>
      <c r="W8" s="295"/>
      <c r="X8" s="295"/>
      <c r="Y8" s="305"/>
      <c r="Z8" s="306" t="s">
        <v>368</v>
      </c>
      <c r="AA8" s="307"/>
      <c r="AB8" s="307"/>
      <c r="AC8" s="14" t="str">
        <f>'FIRST QUARTER CLASS RECORD '!AE8</f>
        <v>Mr. Carlos Malait, LPT</v>
      </c>
      <c r="AD8" s="15"/>
      <c r="AE8" s="15"/>
      <c r="AF8" s="15"/>
      <c r="AG8" s="15"/>
      <c r="AH8" s="15"/>
      <c r="AI8" s="15"/>
      <c r="AJ8" s="51"/>
    </row>
    <row r="9" ht="15.75" customHeight="1" spans="1:3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82"/>
    </row>
    <row r="10" ht="22.5" customHeight="1" spans="1:55">
      <c r="A10" s="22" t="s">
        <v>369</v>
      </c>
      <c r="B10" s="23"/>
      <c r="C10" s="23"/>
      <c r="D10" s="23"/>
      <c r="E10" s="24"/>
      <c r="F10" s="24"/>
      <c r="G10" s="275" t="s">
        <v>370</v>
      </c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96" t="s">
        <v>371</v>
      </c>
      <c r="X10" s="297"/>
      <c r="Y10" s="297"/>
      <c r="Z10" s="308"/>
      <c r="AA10" s="309" t="s">
        <v>372</v>
      </c>
      <c r="AB10" s="310"/>
      <c r="AC10" s="310"/>
      <c r="AD10" s="310"/>
      <c r="AE10" s="73" t="s">
        <v>373</v>
      </c>
      <c r="AF10" s="73"/>
      <c r="AG10" s="73"/>
      <c r="AH10" s="73"/>
      <c r="AI10" s="316" t="s">
        <v>332</v>
      </c>
      <c r="AJ10" s="317"/>
      <c r="AS10" s="151" t="s">
        <v>342</v>
      </c>
      <c r="AX10" s="151" t="s">
        <v>342</v>
      </c>
      <c r="BC10" s="151" t="s">
        <v>374</v>
      </c>
    </row>
    <row r="11" ht="30" customHeight="1" spans="1:59">
      <c r="A11" s="277"/>
      <c r="B11" s="278" t="s">
        <v>343</v>
      </c>
      <c r="C11" s="279"/>
      <c r="D11" s="280" t="s">
        <v>344</v>
      </c>
      <c r="E11" s="281" t="s">
        <v>345</v>
      </c>
      <c r="F11" s="282" t="s">
        <v>305</v>
      </c>
      <c r="G11" s="283" t="s">
        <v>325</v>
      </c>
      <c r="H11" s="284"/>
      <c r="I11" s="284"/>
      <c r="J11" s="284"/>
      <c r="K11" s="284"/>
      <c r="L11" s="284"/>
      <c r="M11" s="284"/>
      <c r="N11" s="290"/>
      <c r="O11" s="291" t="s">
        <v>366</v>
      </c>
      <c r="P11" s="292"/>
      <c r="Q11" s="292"/>
      <c r="R11" s="292"/>
      <c r="S11" s="292"/>
      <c r="T11" s="292"/>
      <c r="U11" s="292"/>
      <c r="V11" s="298"/>
      <c r="W11" s="299"/>
      <c r="X11" s="300"/>
      <c r="Y11" s="300"/>
      <c r="Z11" s="311"/>
      <c r="AA11" s="312"/>
      <c r="AB11" s="313"/>
      <c r="AC11" s="313"/>
      <c r="AD11" s="313"/>
      <c r="AE11" s="314"/>
      <c r="AF11" s="314"/>
      <c r="AG11" s="314"/>
      <c r="AH11" s="314"/>
      <c r="AI11" s="318"/>
      <c r="AJ11" s="319"/>
      <c r="AN11" s="244" t="s">
        <v>346</v>
      </c>
      <c r="AO11" s="244" t="s">
        <v>347</v>
      </c>
      <c r="AP11" s="244" t="s">
        <v>348</v>
      </c>
      <c r="AQ11" s="244" t="s">
        <v>349</v>
      </c>
      <c r="AR11" s="244" t="s">
        <v>350</v>
      </c>
      <c r="AS11" s="244" t="s">
        <v>346</v>
      </c>
      <c r="AT11" s="244" t="s">
        <v>347</v>
      </c>
      <c r="AU11" s="244" t="s">
        <v>348</v>
      </c>
      <c r="AV11" s="244" t="s">
        <v>349</v>
      </c>
      <c r="AW11" s="244" t="s">
        <v>350</v>
      </c>
      <c r="AX11" s="244" t="s">
        <v>346</v>
      </c>
      <c r="AY11" s="244" t="s">
        <v>347</v>
      </c>
      <c r="AZ11" s="244" t="s">
        <v>348</v>
      </c>
      <c r="BA11" s="244" t="s">
        <v>349</v>
      </c>
      <c r="BB11" s="244" t="s">
        <v>350</v>
      </c>
      <c r="BC11" s="244" t="s">
        <v>346</v>
      </c>
      <c r="BD11" s="244" t="s">
        <v>347</v>
      </c>
      <c r="BE11" s="244" t="s">
        <v>348</v>
      </c>
      <c r="BF11" s="244" t="s">
        <v>349</v>
      </c>
      <c r="BG11" s="244" t="s">
        <v>350</v>
      </c>
    </row>
    <row r="12" ht="24.9" customHeight="1" spans="1:59">
      <c r="A12" s="35">
        <v>1</v>
      </c>
      <c r="B12" s="36"/>
      <c r="C12" s="37"/>
      <c r="D12" s="37"/>
      <c r="E12" s="38"/>
      <c r="F12" s="285"/>
      <c r="G12" s="286"/>
      <c r="H12" s="287"/>
      <c r="I12" s="287"/>
      <c r="J12" s="287"/>
      <c r="K12" s="287"/>
      <c r="L12" s="287"/>
      <c r="M12" s="287"/>
      <c r="N12" s="293"/>
      <c r="O12" s="286"/>
      <c r="P12" s="287"/>
      <c r="Q12" s="287"/>
      <c r="R12" s="287"/>
      <c r="S12" s="287"/>
      <c r="T12" s="287"/>
      <c r="U12" s="287"/>
      <c r="V12" s="293"/>
      <c r="W12" s="301"/>
      <c r="X12" s="302"/>
      <c r="Y12" s="302"/>
      <c r="Z12" s="302"/>
      <c r="AA12" s="315"/>
      <c r="AB12" s="315"/>
      <c r="AC12" s="315"/>
      <c r="AD12" s="315"/>
      <c r="AE12" s="79"/>
      <c r="AF12" s="79"/>
      <c r="AG12" s="79"/>
      <c r="AH12" s="79"/>
      <c r="AI12" s="79"/>
      <c r="AJ12" s="89"/>
      <c r="AN12" s="151">
        <f>IF(AI12="Outstanding",1,0)</f>
        <v>0</v>
      </c>
      <c r="AO12" s="151">
        <f>IF(AI12="Very Satisfactory",1,0)</f>
        <v>0</v>
      </c>
      <c r="AP12" s="151">
        <f>IF(AI12="Satisfactory",1,0)</f>
        <v>0</v>
      </c>
      <c r="AQ12" s="151">
        <f>IF(AI12="Fairly Satisfactory",1,0)</f>
        <v>0</v>
      </c>
      <c r="AR12" s="151">
        <f>IF(AI12="Did Not Meet Expectations",1,0)</f>
        <v>0</v>
      </c>
      <c r="AS12" s="151">
        <f t="shared" ref="AS12:AS30" si="0">IF(F12="M",LOOKUP(AN12:AN71,AN12),0)</f>
        <v>0</v>
      </c>
      <c r="AT12" s="151">
        <f t="shared" ref="AT12:AT30" si="1">IF(F12="M",LOOKUP(AO12:AO71,AO12),0)</f>
        <v>0</v>
      </c>
      <c r="AU12" s="151">
        <f t="shared" ref="AU12:AU30" si="2">IF(F12="M",LOOKUP(AP12:AP71,AP12),0)</f>
        <v>0</v>
      </c>
      <c r="AV12" s="151">
        <f t="shared" ref="AV12:AV30" si="3">IF(F12="M",LOOKUP(AQ12:AQ71,AQ12),0)</f>
        <v>0</v>
      </c>
      <c r="AW12" s="151">
        <f t="shared" ref="AW12:AW30" si="4">IF(F12="M",LOOKUP(AR12:AR71,AR12),0)</f>
        <v>0</v>
      </c>
      <c r="AX12" s="151">
        <f t="shared" ref="AX12:AX30" si="5">IF(F12="F",LOOKUP(AN12:AN71,AN12),0)</f>
        <v>0</v>
      </c>
      <c r="AY12" s="151">
        <f t="shared" ref="AY12:AY30" si="6">IF(F12="F",LOOKUP(AO12:AO71,AO12),0)</f>
        <v>0</v>
      </c>
      <c r="AZ12" s="151">
        <f t="shared" ref="AZ12:AZ30" si="7">IF(F12="F",LOOKUP(AP12:AP71,AP12),0)</f>
        <v>0</v>
      </c>
      <c r="BA12" s="151">
        <f t="shared" ref="BA12:BA30" si="8">IF(F12="F",LOOKUP(AQ12:AQ71,AQ12),0)</f>
        <v>0</v>
      </c>
      <c r="BB12" s="151">
        <f t="shared" ref="BB12:BB30" si="9">IF(F12="F",LOOKUP(AR12:AR71,AR12),0)</f>
        <v>0</v>
      </c>
      <c r="BC12" s="151">
        <f>AS12+AX12</f>
        <v>0</v>
      </c>
      <c r="BD12" s="151">
        <f t="shared" ref="BD12:BG12" si="10">AT12+AY12</f>
        <v>0</v>
      </c>
      <c r="BE12" s="151">
        <f t="shared" si="10"/>
        <v>0</v>
      </c>
      <c r="BF12" s="151">
        <f t="shared" si="10"/>
        <v>0</v>
      </c>
      <c r="BG12" s="151">
        <f t="shared" si="10"/>
        <v>0</v>
      </c>
    </row>
    <row r="13" ht="24.9" customHeight="1" spans="1:59">
      <c r="A13" s="35">
        <v>2</v>
      </c>
      <c r="B13" s="36"/>
      <c r="C13" s="37"/>
      <c r="D13" s="37"/>
      <c r="E13" s="38"/>
      <c r="F13" s="288"/>
      <c r="G13" s="286"/>
      <c r="H13" s="287"/>
      <c r="I13" s="287"/>
      <c r="J13" s="287"/>
      <c r="K13" s="287"/>
      <c r="L13" s="287"/>
      <c r="M13" s="287"/>
      <c r="N13" s="293"/>
      <c r="O13" s="286"/>
      <c r="P13" s="287"/>
      <c r="Q13" s="287"/>
      <c r="R13" s="287"/>
      <c r="S13" s="287"/>
      <c r="T13" s="287"/>
      <c r="U13" s="287"/>
      <c r="V13" s="293"/>
      <c r="W13" s="301"/>
      <c r="X13" s="302"/>
      <c r="Y13" s="302"/>
      <c r="Z13" s="302"/>
      <c r="AA13" s="315"/>
      <c r="AB13" s="315"/>
      <c r="AC13" s="315"/>
      <c r="AD13" s="315"/>
      <c r="AE13" s="79"/>
      <c r="AF13" s="79"/>
      <c r="AG13" s="79"/>
      <c r="AH13" s="79"/>
      <c r="AI13" s="79"/>
      <c r="AJ13" s="89"/>
      <c r="AN13" s="151">
        <f t="shared" ref="AN13:AN71" si="11">IF(AI13="Outstanding",1,0)</f>
        <v>0</v>
      </c>
      <c r="AO13" s="151">
        <f t="shared" ref="AO13:AO71" si="12">IF(AI13="Very Satisfactory",1,0)</f>
        <v>0</v>
      </c>
      <c r="AP13" s="151">
        <f t="shared" ref="AP13:AP71" si="13">IF(AI13="Satisfactory",1,0)</f>
        <v>0</v>
      </c>
      <c r="AQ13" s="151">
        <f t="shared" ref="AQ13:AQ71" si="14">IF(AI13="Fairly Satisfactory",1,0)</f>
        <v>0</v>
      </c>
      <c r="AR13" s="151">
        <f t="shared" ref="AR13:AR71" si="15">IF(AI13="Did Not Meet Expectations",1,0)</f>
        <v>0</v>
      </c>
      <c r="AS13" s="151">
        <f t="shared" si="0"/>
        <v>0</v>
      </c>
      <c r="AT13" s="151">
        <f t="shared" si="1"/>
        <v>0</v>
      </c>
      <c r="AU13" s="151">
        <f t="shared" si="2"/>
        <v>0</v>
      </c>
      <c r="AV13" s="151">
        <f t="shared" si="3"/>
        <v>0</v>
      </c>
      <c r="AW13" s="151">
        <f t="shared" si="4"/>
        <v>0</v>
      </c>
      <c r="AX13" s="151">
        <f t="shared" si="5"/>
        <v>0</v>
      </c>
      <c r="AY13" s="151">
        <f t="shared" si="6"/>
        <v>0</v>
      </c>
      <c r="AZ13" s="151">
        <f t="shared" si="7"/>
        <v>0</v>
      </c>
      <c r="BA13" s="151">
        <f t="shared" si="8"/>
        <v>0</v>
      </c>
      <c r="BB13" s="151">
        <f t="shared" si="9"/>
        <v>0</v>
      </c>
      <c r="BC13" s="151">
        <f t="shared" ref="BC13:BC71" si="16">AS13+AX13</f>
        <v>0</v>
      </c>
      <c r="BD13" s="151">
        <f t="shared" ref="BD13:BD71" si="17">AT13+AY13</f>
        <v>0</v>
      </c>
      <c r="BE13" s="151">
        <f t="shared" ref="BE13:BE71" si="18">AU13+AZ13</f>
        <v>0</v>
      </c>
      <c r="BF13" s="151">
        <f t="shared" ref="BF13:BF71" si="19">AV13+BA13</f>
        <v>0</v>
      </c>
      <c r="BG13" s="151">
        <f t="shared" ref="BG13:BG71" si="20">AW13+BB13</f>
        <v>0</v>
      </c>
    </row>
    <row r="14" ht="24.9" customHeight="1" spans="1:59">
      <c r="A14" s="35">
        <v>3</v>
      </c>
      <c r="B14" s="36"/>
      <c r="C14" s="37"/>
      <c r="D14" s="37"/>
      <c r="E14" s="38"/>
      <c r="F14" s="288"/>
      <c r="G14" s="286"/>
      <c r="H14" s="287"/>
      <c r="I14" s="287"/>
      <c r="J14" s="287"/>
      <c r="K14" s="287"/>
      <c r="L14" s="287"/>
      <c r="M14" s="287"/>
      <c r="N14" s="293"/>
      <c r="O14" s="286"/>
      <c r="P14" s="287"/>
      <c r="Q14" s="287"/>
      <c r="R14" s="287"/>
      <c r="S14" s="287"/>
      <c r="T14" s="287"/>
      <c r="U14" s="287"/>
      <c r="V14" s="293"/>
      <c r="W14" s="301"/>
      <c r="X14" s="302"/>
      <c r="Y14" s="302"/>
      <c r="Z14" s="302"/>
      <c r="AA14" s="315"/>
      <c r="AB14" s="315"/>
      <c r="AC14" s="315"/>
      <c r="AD14" s="315"/>
      <c r="AE14" s="79"/>
      <c r="AF14" s="79"/>
      <c r="AG14" s="79"/>
      <c r="AH14" s="79"/>
      <c r="AI14" s="79"/>
      <c r="AJ14" s="89"/>
      <c r="AN14" s="151">
        <f t="shared" si="11"/>
        <v>0</v>
      </c>
      <c r="AO14" s="151">
        <f t="shared" si="12"/>
        <v>0</v>
      </c>
      <c r="AP14" s="151">
        <f t="shared" si="13"/>
        <v>0</v>
      </c>
      <c r="AQ14" s="151">
        <f t="shared" si="14"/>
        <v>0</v>
      </c>
      <c r="AR14" s="151">
        <f t="shared" si="15"/>
        <v>0</v>
      </c>
      <c r="AS14" s="151">
        <f t="shared" si="0"/>
        <v>0</v>
      </c>
      <c r="AT14" s="151">
        <f t="shared" si="1"/>
        <v>0</v>
      </c>
      <c r="AU14" s="151">
        <f t="shared" si="2"/>
        <v>0</v>
      </c>
      <c r="AV14" s="151">
        <f t="shared" si="3"/>
        <v>0</v>
      </c>
      <c r="AW14" s="151">
        <f t="shared" si="4"/>
        <v>0</v>
      </c>
      <c r="AX14" s="151">
        <f t="shared" si="5"/>
        <v>0</v>
      </c>
      <c r="AY14" s="151">
        <f t="shared" si="6"/>
        <v>0</v>
      </c>
      <c r="AZ14" s="151">
        <f t="shared" si="7"/>
        <v>0</v>
      </c>
      <c r="BA14" s="151">
        <f t="shared" si="8"/>
        <v>0</v>
      </c>
      <c r="BB14" s="151">
        <f t="shared" si="9"/>
        <v>0</v>
      </c>
      <c r="BC14" s="151">
        <f t="shared" si="16"/>
        <v>0</v>
      </c>
      <c r="BD14" s="151">
        <f t="shared" si="17"/>
        <v>0</v>
      </c>
      <c r="BE14" s="151">
        <f t="shared" si="18"/>
        <v>0</v>
      </c>
      <c r="BF14" s="151">
        <f t="shared" si="19"/>
        <v>0</v>
      </c>
      <c r="BG14" s="151">
        <f t="shared" si="20"/>
        <v>0</v>
      </c>
    </row>
    <row r="15" s="2" customFormat="1" ht="24.9" customHeight="1" spans="1:59">
      <c r="A15" s="35">
        <v>4</v>
      </c>
      <c r="B15" s="36"/>
      <c r="C15" s="37"/>
      <c r="D15" s="37"/>
      <c r="E15" s="38"/>
      <c r="F15" s="288"/>
      <c r="G15" s="286"/>
      <c r="H15" s="287"/>
      <c r="I15" s="287"/>
      <c r="J15" s="287"/>
      <c r="K15" s="287"/>
      <c r="L15" s="287"/>
      <c r="M15" s="287"/>
      <c r="N15" s="293"/>
      <c r="O15" s="286"/>
      <c r="P15" s="287"/>
      <c r="Q15" s="287"/>
      <c r="R15" s="287"/>
      <c r="S15" s="287"/>
      <c r="T15" s="287"/>
      <c r="U15" s="287"/>
      <c r="V15" s="293"/>
      <c r="W15" s="301"/>
      <c r="X15" s="302"/>
      <c r="Y15" s="302"/>
      <c r="Z15" s="302"/>
      <c r="AA15" s="315"/>
      <c r="AB15" s="315"/>
      <c r="AC15" s="315"/>
      <c r="AD15" s="315"/>
      <c r="AE15" s="79"/>
      <c r="AF15" s="79"/>
      <c r="AG15" s="79"/>
      <c r="AH15" s="79"/>
      <c r="AI15" s="79"/>
      <c r="AJ15" s="89"/>
      <c r="AK15"/>
      <c r="AL15"/>
      <c r="AM15"/>
      <c r="AN15" s="151">
        <f t="shared" si="11"/>
        <v>0</v>
      </c>
      <c r="AO15" s="151">
        <f t="shared" si="12"/>
        <v>0</v>
      </c>
      <c r="AP15" s="151">
        <f t="shared" si="13"/>
        <v>0</v>
      </c>
      <c r="AQ15" s="151">
        <f t="shared" si="14"/>
        <v>0</v>
      </c>
      <c r="AR15" s="151">
        <f t="shared" si="15"/>
        <v>0</v>
      </c>
      <c r="AS15" s="151">
        <f t="shared" si="0"/>
        <v>0</v>
      </c>
      <c r="AT15" s="151">
        <f t="shared" si="1"/>
        <v>0</v>
      </c>
      <c r="AU15" s="151">
        <f t="shared" si="2"/>
        <v>0</v>
      </c>
      <c r="AV15" s="151">
        <f t="shared" si="3"/>
        <v>0</v>
      </c>
      <c r="AW15" s="151">
        <f t="shared" si="4"/>
        <v>0</v>
      </c>
      <c r="AX15" s="151">
        <f t="shared" si="5"/>
        <v>0</v>
      </c>
      <c r="AY15" s="151">
        <f t="shared" si="6"/>
        <v>0</v>
      </c>
      <c r="AZ15" s="151">
        <f t="shared" si="7"/>
        <v>0</v>
      </c>
      <c r="BA15" s="151">
        <f t="shared" si="8"/>
        <v>0</v>
      </c>
      <c r="BB15" s="151">
        <f t="shared" si="9"/>
        <v>0</v>
      </c>
      <c r="BC15" s="151">
        <f t="shared" si="16"/>
        <v>0</v>
      </c>
      <c r="BD15" s="151">
        <f t="shared" si="17"/>
        <v>0</v>
      </c>
      <c r="BE15" s="151">
        <f t="shared" si="18"/>
        <v>0</v>
      </c>
      <c r="BF15" s="151">
        <f t="shared" si="19"/>
        <v>0</v>
      </c>
      <c r="BG15" s="151">
        <f t="shared" si="20"/>
        <v>0</v>
      </c>
    </row>
    <row r="16" s="2" customFormat="1" ht="24.9" customHeight="1" spans="1:59">
      <c r="A16" s="35">
        <v>5</v>
      </c>
      <c r="B16" s="36"/>
      <c r="C16" s="37"/>
      <c r="D16" s="37"/>
      <c r="E16" s="38"/>
      <c r="F16" s="288"/>
      <c r="G16" s="286"/>
      <c r="H16" s="287"/>
      <c r="I16" s="287"/>
      <c r="J16" s="287"/>
      <c r="K16" s="287"/>
      <c r="L16" s="287"/>
      <c r="M16" s="287"/>
      <c r="N16" s="293"/>
      <c r="O16" s="286"/>
      <c r="P16" s="287"/>
      <c r="Q16" s="287"/>
      <c r="R16" s="287"/>
      <c r="S16" s="287"/>
      <c r="T16" s="287"/>
      <c r="U16" s="287"/>
      <c r="V16" s="293"/>
      <c r="W16" s="301"/>
      <c r="X16" s="302"/>
      <c r="Y16" s="302"/>
      <c r="Z16" s="302"/>
      <c r="AA16" s="315"/>
      <c r="AB16" s="315"/>
      <c r="AC16" s="315"/>
      <c r="AD16" s="315"/>
      <c r="AE16" s="79"/>
      <c r="AF16" s="79"/>
      <c r="AG16" s="79"/>
      <c r="AH16" s="79"/>
      <c r="AI16" s="79"/>
      <c r="AJ16" s="89"/>
      <c r="AK16"/>
      <c r="AL16"/>
      <c r="AM16"/>
      <c r="AN16" s="151">
        <f t="shared" ref="AN16:AN30" si="21">IF(AI16="Outstanding",1,0)</f>
        <v>0</v>
      </c>
      <c r="AO16" s="151">
        <f t="shared" ref="AO16:AO30" si="22">IF(AI16="Very Satisfactory",1,0)</f>
        <v>0</v>
      </c>
      <c r="AP16" s="151">
        <f t="shared" ref="AP16:AP30" si="23">IF(AI16="Satisfactory",1,0)</f>
        <v>0</v>
      </c>
      <c r="AQ16" s="151">
        <f t="shared" ref="AQ16:AQ30" si="24">IF(AI16="Fairly Satisfactory",1,0)</f>
        <v>0</v>
      </c>
      <c r="AR16" s="151">
        <f t="shared" ref="AR16:AR30" si="25">IF(AI16="Did Not Meet Expectations",1,0)</f>
        <v>0</v>
      </c>
      <c r="AS16" s="151">
        <f t="shared" si="0"/>
        <v>0</v>
      </c>
      <c r="AT16" s="151">
        <f t="shared" si="1"/>
        <v>0</v>
      </c>
      <c r="AU16" s="151">
        <f t="shared" si="2"/>
        <v>0</v>
      </c>
      <c r="AV16" s="151">
        <f t="shared" si="3"/>
        <v>0</v>
      </c>
      <c r="AW16" s="151">
        <f t="shared" si="4"/>
        <v>0</v>
      </c>
      <c r="AX16" s="151">
        <f t="shared" si="5"/>
        <v>0</v>
      </c>
      <c r="AY16" s="151">
        <f t="shared" si="6"/>
        <v>0</v>
      </c>
      <c r="AZ16" s="151">
        <f t="shared" si="7"/>
        <v>0</v>
      </c>
      <c r="BA16" s="151">
        <f t="shared" si="8"/>
        <v>0</v>
      </c>
      <c r="BB16" s="151">
        <f t="shared" si="9"/>
        <v>0</v>
      </c>
      <c r="BC16" s="151">
        <f t="shared" si="16"/>
        <v>0</v>
      </c>
      <c r="BD16" s="151">
        <f t="shared" si="17"/>
        <v>0</v>
      </c>
      <c r="BE16" s="151">
        <f t="shared" si="18"/>
        <v>0</v>
      </c>
      <c r="BF16" s="151">
        <f t="shared" si="19"/>
        <v>0</v>
      </c>
      <c r="BG16" s="151">
        <f t="shared" si="20"/>
        <v>0</v>
      </c>
    </row>
    <row r="17" s="2" customFormat="1" ht="24.9" customHeight="1" spans="1:59">
      <c r="A17" s="35">
        <v>6</v>
      </c>
      <c r="B17" s="36"/>
      <c r="C17" s="37"/>
      <c r="D17" s="37"/>
      <c r="E17" s="38"/>
      <c r="F17" s="288"/>
      <c r="G17" s="286"/>
      <c r="H17" s="287"/>
      <c r="I17" s="287"/>
      <c r="J17" s="287"/>
      <c r="K17" s="287"/>
      <c r="L17" s="287"/>
      <c r="M17" s="287"/>
      <c r="N17" s="293"/>
      <c r="O17" s="286"/>
      <c r="P17" s="287"/>
      <c r="Q17" s="287"/>
      <c r="R17" s="287"/>
      <c r="S17" s="287"/>
      <c r="T17" s="287"/>
      <c r="U17" s="287"/>
      <c r="V17" s="293"/>
      <c r="W17" s="301"/>
      <c r="X17" s="302"/>
      <c r="Y17" s="302"/>
      <c r="Z17" s="302"/>
      <c r="AA17" s="315"/>
      <c r="AB17" s="315"/>
      <c r="AC17" s="315"/>
      <c r="AD17" s="315"/>
      <c r="AE17" s="79"/>
      <c r="AF17" s="79"/>
      <c r="AG17" s="79"/>
      <c r="AH17" s="79"/>
      <c r="AI17" s="79"/>
      <c r="AJ17" s="89"/>
      <c r="AK17"/>
      <c r="AL17"/>
      <c r="AM17"/>
      <c r="AN17" s="151">
        <f t="shared" si="21"/>
        <v>0</v>
      </c>
      <c r="AO17" s="151">
        <f t="shared" si="22"/>
        <v>0</v>
      </c>
      <c r="AP17" s="151">
        <f t="shared" si="23"/>
        <v>0</v>
      </c>
      <c r="AQ17" s="151">
        <f t="shared" si="24"/>
        <v>0</v>
      </c>
      <c r="AR17" s="151">
        <f t="shared" si="25"/>
        <v>0</v>
      </c>
      <c r="AS17" s="151">
        <f t="shared" si="0"/>
        <v>0</v>
      </c>
      <c r="AT17" s="151">
        <f t="shared" si="1"/>
        <v>0</v>
      </c>
      <c r="AU17" s="151">
        <f t="shared" si="2"/>
        <v>0</v>
      </c>
      <c r="AV17" s="151">
        <f t="shared" si="3"/>
        <v>0</v>
      </c>
      <c r="AW17" s="151">
        <f t="shared" si="4"/>
        <v>0</v>
      </c>
      <c r="AX17" s="151">
        <f t="shared" si="5"/>
        <v>0</v>
      </c>
      <c r="AY17" s="151">
        <f t="shared" si="6"/>
        <v>0</v>
      </c>
      <c r="AZ17" s="151">
        <f t="shared" si="7"/>
        <v>0</v>
      </c>
      <c r="BA17" s="151">
        <f t="shared" si="8"/>
        <v>0</v>
      </c>
      <c r="BB17" s="151">
        <f t="shared" si="9"/>
        <v>0</v>
      </c>
      <c r="BC17" s="151">
        <f t="shared" si="16"/>
        <v>0</v>
      </c>
      <c r="BD17" s="151">
        <f t="shared" si="17"/>
        <v>0</v>
      </c>
      <c r="BE17" s="151">
        <f t="shared" si="18"/>
        <v>0</v>
      </c>
      <c r="BF17" s="151">
        <f t="shared" si="19"/>
        <v>0</v>
      </c>
      <c r="BG17" s="151">
        <f t="shared" si="20"/>
        <v>0</v>
      </c>
    </row>
    <row r="18" s="2" customFormat="1" ht="24.9" customHeight="1" spans="1:59">
      <c r="A18" s="35">
        <v>7</v>
      </c>
      <c r="B18" s="36"/>
      <c r="C18" s="37"/>
      <c r="D18" s="37"/>
      <c r="E18" s="38"/>
      <c r="F18" s="288"/>
      <c r="G18" s="286"/>
      <c r="H18" s="287"/>
      <c r="I18" s="287"/>
      <c r="J18" s="287"/>
      <c r="K18" s="287"/>
      <c r="L18" s="287"/>
      <c r="M18" s="287"/>
      <c r="N18" s="293"/>
      <c r="O18" s="286"/>
      <c r="P18" s="287"/>
      <c r="Q18" s="287"/>
      <c r="R18" s="287"/>
      <c r="S18" s="287"/>
      <c r="T18" s="287"/>
      <c r="U18" s="287"/>
      <c r="V18" s="293"/>
      <c r="W18" s="301"/>
      <c r="X18" s="302"/>
      <c r="Y18" s="302"/>
      <c r="Z18" s="302"/>
      <c r="AA18" s="315"/>
      <c r="AB18" s="315"/>
      <c r="AC18" s="315"/>
      <c r="AD18" s="315"/>
      <c r="AE18" s="79"/>
      <c r="AF18" s="79"/>
      <c r="AG18" s="79"/>
      <c r="AH18" s="79"/>
      <c r="AI18" s="79"/>
      <c r="AJ18" s="89"/>
      <c r="AK18"/>
      <c r="AL18"/>
      <c r="AM18"/>
      <c r="AN18" s="151">
        <f t="shared" si="21"/>
        <v>0</v>
      </c>
      <c r="AO18" s="151">
        <f t="shared" si="22"/>
        <v>0</v>
      </c>
      <c r="AP18" s="151">
        <f t="shared" si="23"/>
        <v>0</v>
      </c>
      <c r="AQ18" s="151">
        <f t="shared" si="24"/>
        <v>0</v>
      </c>
      <c r="AR18" s="151">
        <f t="shared" si="25"/>
        <v>0</v>
      </c>
      <c r="AS18" s="151">
        <f t="shared" si="0"/>
        <v>0</v>
      </c>
      <c r="AT18" s="151">
        <f t="shared" si="1"/>
        <v>0</v>
      </c>
      <c r="AU18" s="151">
        <f t="shared" si="2"/>
        <v>0</v>
      </c>
      <c r="AV18" s="151">
        <f t="shared" si="3"/>
        <v>0</v>
      </c>
      <c r="AW18" s="151">
        <f t="shared" si="4"/>
        <v>0</v>
      </c>
      <c r="AX18" s="151">
        <f t="shared" si="5"/>
        <v>0</v>
      </c>
      <c r="AY18" s="151">
        <f t="shared" si="6"/>
        <v>0</v>
      </c>
      <c r="AZ18" s="151">
        <f t="shared" si="7"/>
        <v>0</v>
      </c>
      <c r="BA18" s="151">
        <f t="shared" si="8"/>
        <v>0</v>
      </c>
      <c r="BB18" s="151">
        <f t="shared" si="9"/>
        <v>0</v>
      </c>
      <c r="BC18" s="151">
        <f t="shared" si="16"/>
        <v>0</v>
      </c>
      <c r="BD18" s="151">
        <f t="shared" si="17"/>
        <v>0</v>
      </c>
      <c r="BE18" s="151">
        <f t="shared" si="18"/>
        <v>0</v>
      </c>
      <c r="BF18" s="151">
        <f t="shared" si="19"/>
        <v>0</v>
      </c>
      <c r="BG18" s="151">
        <f t="shared" si="20"/>
        <v>0</v>
      </c>
    </row>
    <row r="19" s="2" customFormat="1" ht="24.9" customHeight="1" spans="1:59">
      <c r="A19" s="35">
        <v>8</v>
      </c>
      <c r="B19" s="36"/>
      <c r="C19" s="37"/>
      <c r="D19" s="37"/>
      <c r="E19" s="38"/>
      <c r="F19" s="288"/>
      <c r="G19" s="286"/>
      <c r="H19" s="287"/>
      <c r="I19" s="287"/>
      <c r="J19" s="287"/>
      <c r="K19" s="287"/>
      <c r="L19" s="287"/>
      <c r="M19" s="287"/>
      <c r="N19" s="293"/>
      <c r="O19" s="286"/>
      <c r="P19" s="287"/>
      <c r="Q19" s="287"/>
      <c r="R19" s="287"/>
      <c r="S19" s="287"/>
      <c r="T19" s="287"/>
      <c r="U19" s="287"/>
      <c r="V19" s="293"/>
      <c r="W19" s="301"/>
      <c r="X19" s="302"/>
      <c r="Y19" s="302"/>
      <c r="Z19" s="302"/>
      <c r="AA19" s="315"/>
      <c r="AB19" s="315"/>
      <c r="AC19" s="315"/>
      <c r="AD19" s="315"/>
      <c r="AE19" s="79"/>
      <c r="AF19" s="79"/>
      <c r="AG19" s="79"/>
      <c r="AH19" s="79"/>
      <c r="AI19" s="79"/>
      <c r="AJ19" s="89"/>
      <c r="AK19"/>
      <c r="AL19"/>
      <c r="AM19"/>
      <c r="AN19" s="151">
        <f t="shared" si="21"/>
        <v>0</v>
      </c>
      <c r="AO19" s="151">
        <f t="shared" si="22"/>
        <v>0</v>
      </c>
      <c r="AP19" s="151">
        <f t="shared" si="23"/>
        <v>0</v>
      </c>
      <c r="AQ19" s="151">
        <f t="shared" si="24"/>
        <v>0</v>
      </c>
      <c r="AR19" s="151">
        <f t="shared" si="25"/>
        <v>0</v>
      </c>
      <c r="AS19" s="151">
        <f t="shared" si="0"/>
        <v>0</v>
      </c>
      <c r="AT19" s="151">
        <f t="shared" si="1"/>
        <v>0</v>
      </c>
      <c r="AU19" s="151">
        <f t="shared" si="2"/>
        <v>0</v>
      </c>
      <c r="AV19" s="151">
        <f t="shared" si="3"/>
        <v>0</v>
      </c>
      <c r="AW19" s="151">
        <f t="shared" si="4"/>
        <v>0</v>
      </c>
      <c r="AX19" s="151">
        <f t="shared" si="5"/>
        <v>0</v>
      </c>
      <c r="AY19" s="151">
        <f t="shared" si="6"/>
        <v>0</v>
      </c>
      <c r="AZ19" s="151">
        <f t="shared" si="7"/>
        <v>0</v>
      </c>
      <c r="BA19" s="151">
        <f t="shared" si="8"/>
        <v>0</v>
      </c>
      <c r="BB19" s="151">
        <f t="shared" si="9"/>
        <v>0</v>
      </c>
      <c r="BC19" s="151">
        <f t="shared" si="16"/>
        <v>0</v>
      </c>
      <c r="BD19" s="151">
        <f t="shared" si="17"/>
        <v>0</v>
      </c>
      <c r="BE19" s="151">
        <f t="shared" si="18"/>
        <v>0</v>
      </c>
      <c r="BF19" s="151">
        <f t="shared" si="19"/>
        <v>0</v>
      </c>
      <c r="BG19" s="151">
        <f t="shared" si="20"/>
        <v>0</v>
      </c>
    </row>
    <row r="20" s="2" customFormat="1" ht="24.9" customHeight="1" spans="1:59">
      <c r="A20" s="35">
        <v>9</v>
      </c>
      <c r="B20" s="36"/>
      <c r="C20" s="37"/>
      <c r="D20" s="37"/>
      <c r="E20" s="38"/>
      <c r="F20" s="288"/>
      <c r="G20" s="286"/>
      <c r="H20" s="287"/>
      <c r="I20" s="287"/>
      <c r="J20" s="287"/>
      <c r="K20" s="287"/>
      <c r="L20" s="287"/>
      <c r="M20" s="287"/>
      <c r="N20" s="293"/>
      <c r="O20" s="286"/>
      <c r="P20" s="287"/>
      <c r="Q20" s="287"/>
      <c r="R20" s="287"/>
      <c r="S20" s="287"/>
      <c r="T20" s="287"/>
      <c r="U20" s="287"/>
      <c r="V20" s="293"/>
      <c r="W20" s="301"/>
      <c r="X20" s="302"/>
      <c r="Y20" s="302"/>
      <c r="Z20" s="302"/>
      <c r="AA20" s="315"/>
      <c r="AB20" s="315"/>
      <c r="AC20" s="315"/>
      <c r="AD20" s="315"/>
      <c r="AE20" s="79"/>
      <c r="AF20" s="79"/>
      <c r="AG20" s="79"/>
      <c r="AH20" s="79"/>
      <c r="AI20" s="79"/>
      <c r="AJ20" s="89"/>
      <c r="AK20"/>
      <c r="AL20"/>
      <c r="AM20"/>
      <c r="AN20" s="151">
        <f t="shared" si="21"/>
        <v>0</v>
      </c>
      <c r="AO20" s="151">
        <f t="shared" si="22"/>
        <v>0</v>
      </c>
      <c r="AP20" s="151">
        <f t="shared" si="23"/>
        <v>0</v>
      </c>
      <c r="AQ20" s="151">
        <f t="shared" si="24"/>
        <v>0</v>
      </c>
      <c r="AR20" s="151">
        <f t="shared" si="25"/>
        <v>0</v>
      </c>
      <c r="AS20" s="151">
        <f t="shared" si="0"/>
        <v>0</v>
      </c>
      <c r="AT20" s="151">
        <f t="shared" si="1"/>
        <v>0</v>
      </c>
      <c r="AU20" s="151">
        <f t="shared" si="2"/>
        <v>0</v>
      </c>
      <c r="AV20" s="151">
        <f t="shared" si="3"/>
        <v>0</v>
      </c>
      <c r="AW20" s="151">
        <f t="shared" si="4"/>
        <v>0</v>
      </c>
      <c r="AX20" s="151">
        <f t="shared" si="5"/>
        <v>0</v>
      </c>
      <c r="AY20" s="151">
        <f t="shared" si="6"/>
        <v>0</v>
      </c>
      <c r="AZ20" s="151">
        <f t="shared" si="7"/>
        <v>0</v>
      </c>
      <c r="BA20" s="151">
        <f t="shared" si="8"/>
        <v>0</v>
      </c>
      <c r="BB20" s="151">
        <f t="shared" si="9"/>
        <v>0</v>
      </c>
      <c r="BC20" s="151">
        <f t="shared" si="16"/>
        <v>0</v>
      </c>
      <c r="BD20" s="151">
        <f t="shared" si="17"/>
        <v>0</v>
      </c>
      <c r="BE20" s="151">
        <f t="shared" si="18"/>
        <v>0</v>
      </c>
      <c r="BF20" s="151">
        <f t="shared" si="19"/>
        <v>0</v>
      </c>
      <c r="BG20" s="151">
        <f t="shared" si="20"/>
        <v>0</v>
      </c>
    </row>
    <row r="21" s="2" customFormat="1" ht="24.9" customHeight="1" spans="1:59">
      <c r="A21" s="35">
        <v>10</v>
      </c>
      <c r="B21" s="36"/>
      <c r="C21" s="37"/>
      <c r="D21" s="37"/>
      <c r="E21" s="38"/>
      <c r="F21" s="288"/>
      <c r="G21" s="286"/>
      <c r="H21" s="287"/>
      <c r="I21" s="287"/>
      <c r="J21" s="287"/>
      <c r="K21" s="287"/>
      <c r="L21" s="287"/>
      <c r="M21" s="287"/>
      <c r="N21" s="293"/>
      <c r="O21" s="286"/>
      <c r="P21" s="287"/>
      <c r="Q21" s="287"/>
      <c r="R21" s="287"/>
      <c r="S21" s="287"/>
      <c r="T21" s="287"/>
      <c r="U21" s="287"/>
      <c r="V21" s="293"/>
      <c r="W21" s="301"/>
      <c r="X21" s="302"/>
      <c r="Y21" s="302"/>
      <c r="Z21" s="302"/>
      <c r="AA21" s="315"/>
      <c r="AB21" s="315"/>
      <c r="AC21" s="315"/>
      <c r="AD21" s="315"/>
      <c r="AE21" s="79"/>
      <c r="AF21" s="79"/>
      <c r="AG21" s="79"/>
      <c r="AH21" s="79"/>
      <c r="AI21" s="79"/>
      <c r="AJ21" s="89"/>
      <c r="AK21"/>
      <c r="AL21"/>
      <c r="AM21"/>
      <c r="AN21" s="151">
        <f t="shared" si="21"/>
        <v>0</v>
      </c>
      <c r="AO21" s="151">
        <f t="shared" si="22"/>
        <v>0</v>
      </c>
      <c r="AP21" s="151">
        <f t="shared" si="23"/>
        <v>0</v>
      </c>
      <c r="AQ21" s="151">
        <f t="shared" si="24"/>
        <v>0</v>
      </c>
      <c r="AR21" s="151">
        <f t="shared" si="25"/>
        <v>0</v>
      </c>
      <c r="AS21" s="151">
        <f t="shared" si="0"/>
        <v>0</v>
      </c>
      <c r="AT21" s="151">
        <f t="shared" si="1"/>
        <v>0</v>
      </c>
      <c r="AU21" s="151">
        <f t="shared" si="2"/>
        <v>0</v>
      </c>
      <c r="AV21" s="151">
        <f t="shared" si="3"/>
        <v>0</v>
      </c>
      <c r="AW21" s="151">
        <f t="shared" si="4"/>
        <v>0</v>
      </c>
      <c r="AX21" s="151">
        <f t="shared" si="5"/>
        <v>0</v>
      </c>
      <c r="AY21" s="151">
        <f t="shared" si="6"/>
        <v>0</v>
      </c>
      <c r="AZ21" s="151">
        <f t="shared" si="7"/>
        <v>0</v>
      </c>
      <c r="BA21" s="151">
        <f t="shared" si="8"/>
        <v>0</v>
      </c>
      <c r="BB21" s="151">
        <f t="shared" si="9"/>
        <v>0</v>
      </c>
      <c r="BC21" s="151">
        <f t="shared" si="16"/>
        <v>0</v>
      </c>
      <c r="BD21" s="151">
        <f t="shared" si="17"/>
        <v>0</v>
      </c>
      <c r="BE21" s="151">
        <f t="shared" si="18"/>
        <v>0</v>
      </c>
      <c r="BF21" s="151">
        <f t="shared" si="19"/>
        <v>0</v>
      </c>
      <c r="BG21" s="151">
        <f t="shared" si="20"/>
        <v>0</v>
      </c>
    </row>
    <row r="22" s="2" customFormat="1" ht="24.9" customHeight="1" spans="1:59">
      <c r="A22" s="35">
        <v>11</v>
      </c>
      <c r="B22" s="36"/>
      <c r="C22" s="37"/>
      <c r="D22" s="37"/>
      <c r="E22" s="38"/>
      <c r="F22" s="288"/>
      <c r="G22" s="286"/>
      <c r="H22" s="287"/>
      <c r="I22" s="287"/>
      <c r="J22" s="287"/>
      <c r="K22" s="287"/>
      <c r="L22" s="287"/>
      <c r="M22" s="287"/>
      <c r="N22" s="293"/>
      <c r="O22" s="286"/>
      <c r="P22" s="287"/>
      <c r="Q22" s="287"/>
      <c r="R22" s="287"/>
      <c r="S22" s="287"/>
      <c r="T22" s="287"/>
      <c r="U22" s="287"/>
      <c r="V22" s="293"/>
      <c r="W22" s="301"/>
      <c r="X22" s="302"/>
      <c r="Y22" s="302"/>
      <c r="Z22" s="302"/>
      <c r="AA22" s="315"/>
      <c r="AB22" s="315"/>
      <c r="AC22" s="315"/>
      <c r="AD22" s="315"/>
      <c r="AE22" s="79"/>
      <c r="AF22" s="79"/>
      <c r="AG22" s="79"/>
      <c r="AH22" s="79"/>
      <c r="AI22" s="79"/>
      <c r="AJ22" s="89"/>
      <c r="AK22"/>
      <c r="AL22"/>
      <c r="AM22"/>
      <c r="AN22" s="151">
        <f t="shared" si="21"/>
        <v>0</v>
      </c>
      <c r="AO22" s="151">
        <f t="shared" si="22"/>
        <v>0</v>
      </c>
      <c r="AP22" s="151">
        <f t="shared" si="23"/>
        <v>0</v>
      </c>
      <c r="AQ22" s="151">
        <f t="shared" si="24"/>
        <v>0</v>
      </c>
      <c r="AR22" s="151">
        <f t="shared" si="25"/>
        <v>0</v>
      </c>
      <c r="AS22" s="151">
        <f t="shared" si="0"/>
        <v>0</v>
      </c>
      <c r="AT22" s="151">
        <f t="shared" si="1"/>
        <v>0</v>
      </c>
      <c r="AU22" s="151">
        <f t="shared" si="2"/>
        <v>0</v>
      </c>
      <c r="AV22" s="151">
        <f t="shared" si="3"/>
        <v>0</v>
      </c>
      <c r="AW22" s="151">
        <f t="shared" si="4"/>
        <v>0</v>
      </c>
      <c r="AX22" s="151">
        <f t="shared" si="5"/>
        <v>0</v>
      </c>
      <c r="AY22" s="151">
        <f t="shared" si="6"/>
        <v>0</v>
      </c>
      <c r="AZ22" s="151">
        <f t="shared" si="7"/>
        <v>0</v>
      </c>
      <c r="BA22" s="151">
        <f t="shared" si="8"/>
        <v>0</v>
      </c>
      <c r="BB22" s="151">
        <f t="shared" si="9"/>
        <v>0</v>
      </c>
      <c r="BC22" s="151">
        <f t="shared" si="16"/>
        <v>0</v>
      </c>
      <c r="BD22" s="151">
        <f t="shared" si="17"/>
        <v>0</v>
      </c>
      <c r="BE22" s="151">
        <f t="shared" si="18"/>
        <v>0</v>
      </c>
      <c r="BF22" s="151">
        <f t="shared" si="19"/>
        <v>0</v>
      </c>
      <c r="BG22" s="151">
        <f t="shared" si="20"/>
        <v>0</v>
      </c>
    </row>
    <row r="23" s="2" customFormat="1" ht="24.9" customHeight="1" spans="1:59">
      <c r="A23" s="35">
        <v>12</v>
      </c>
      <c r="B23" s="36"/>
      <c r="C23" s="37"/>
      <c r="D23" s="37"/>
      <c r="E23" s="38"/>
      <c r="F23" s="288"/>
      <c r="G23" s="286"/>
      <c r="H23" s="287"/>
      <c r="I23" s="287"/>
      <c r="J23" s="287"/>
      <c r="K23" s="287"/>
      <c r="L23" s="287"/>
      <c r="M23" s="287"/>
      <c r="N23" s="293"/>
      <c r="O23" s="286"/>
      <c r="P23" s="287"/>
      <c r="Q23" s="287"/>
      <c r="R23" s="287"/>
      <c r="S23" s="287"/>
      <c r="T23" s="287"/>
      <c r="U23" s="287"/>
      <c r="V23" s="293"/>
      <c r="W23" s="301"/>
      <c r="X23" s="302"/>
      <c r="Y23" s="302"/>
      <c r="Z23" s="302"/>
      <c r="AA23" s="315"/>
      <c r="AB23" s="315"/>
      <c r="AC23" s="315"/>
      <c r="AD23" s="315"/>
      <c r="AE23" s="79"/>
      <c r="AF23" s="79"/>
      <c r="AG23" s="79"/>
      <c r="AH23" s="79"/>
      <c r="AI23" s="79"/>
      <c r="AJ23" s="89"/>
      <c r="AK23"/>
      <c r="AL23"/>
      <c r="AM23"/>
      <c r="AN23" s="151">
        <f t="shared" si="21"/>
        <v>0</v>
      </c>
      <c r="AO23" s="151">
        <f t="shared" si="22"/>
        <v>0</v>
      </c>
      <c r="AP23" s="151">
        <f t="shared" si="23"/>
        <v>0</v>
      </c>
      <c r="AQ23" s="151">
        <f t="shared" si="24"/>
        <v>0</v>
      </c>
      <c r="AR23" s="151">
        <f t="shared" si="25"/>
        <v>0</v>
      </c>
      <c r="AS23" s="151">
        <f t="shared" si="0"/>
        <v>0</v>
      </c>
      <c r="AT23" s="151">
        <f t="shared" si="1"/>
        <v>0</v>
      </c>
      <c r="AU23" s="151">
        <f t="shared" si="2"/>
        <v>0</v>
      </c>
      <c r="AV23" s="151">
        <f t="shared" si="3"/>
        <v>0</v>
      </c>
      <c r="AW23" s="151">
        <f t="shared" si="4"/>
        <v>0</v>
      </c>
      <c r="AX23" s="151">
        <f t="shared" si="5"/>
        <v>0</v>
      </c>
      <c r="AY23" s="151">
        <f t="shared" si="6"/>
        <v>0</v>
      </c>
      <c r="AZ23" s="151">
        <f t="shared" si="7"/>
        <v>0</v>
      </c>
      <c r="BA23" s="151">
        <f t="shared" si="8"/>
        <v>0</v>
      </c>
      <c r="BB23" s="151">
        <f t="shared" si="9"/>
        <v>0</v>
      </c>
      <c r="BC23" s="151">
        <f t="shared" si="16"/>
        <v>0</v>
      </c>
      <c r="BD23" s="151">
        <f t="shared" si="17"/>
        <v>0</v>
      </c>
      <c r="BE23" s="151">
        <f t="shared" si="18"/>
        <v>0</v>
      </c>
      <c r="BF23" s="151">
        <f t="shared" si="19"/>
        <v>0</v>
      </c>
      <c r="BG23" s="151">
        <f t="shared" si="20"/>
        <v>0</v>
      </c>
    </row>
    <row r="24" s="2" customFormat="1" ht="24.9" customHeight="1" spans="1:59">
      <c r="A24" s="35">
        <v>13</v>
      </c>
      <c r="B24" s="36"/>
      <c r="C24" s="37"/>
      <c r="D24" s="37"/>
      <c r="E24" s="38"/>
      <c r="F24" s="288"/>
      <c r="G24" s="286"/>
      <c r="H24" s="287"/>
      <c r="I24" s="287"/>
      <c r="J24" s="287"/>
      <c r="K24" s="287"/>
      <c r="L24" s="287"/>
      <c r="M24" s="287"/>
      <c r="N24" s="293"/>
      <c r="O24" s="286"/>
      <c r="P24" s="287"/>
      <c r="Q24" s="287"/>
      <c r="R24" s="287"/>
      <c r="S24" s="287"/>
      <c r="T24" s="287"/>
      <c r="U24" s="287"/>
      <c r="V24" s="293"/>
      <c r="W24" s="301"/>
      <c r="X24" s="302"/>
      <c r="Y24" s="302"/>
      <c r="Z24" s="302"/>
      <c r="AA24" s="315"/>
      <c r="AB24" s="315"/>
      <c r="AC24" s="315"/>
      <c r="AD24" s="315"/>
      <c r="AE24" s="79"/>
      <c r="AF24" s="79"/>
      <c r="AG24" s="79"/>
      <c r="AH24" s="79"/>
      <c r="AI24" s="79"/>
      <c r="AJ24" s="89"/>
      <c r="AK24"/>
      <c r="AL24"/>
      <c r="AM24"/>
      <c r="AN24" s="151">
        <f t="shared" si="21"/>
        <v>0</v>
      </c>
      <c r="AO24" s="151">
        <f t="shared" si="22"/>
        <v>0</v>
      </c>
      <c r="AP24" s="151">
        <f t="shared" si="23"/>
        <v>0</v>
      </c>
      <c r="AQ24" s="151">
        <f t="shared" si="24"/>
        <v>0</v>
      </c>
      <c r="AR24" s="151">
        <f t="shared" si="25"/>
        <v>0</v>
      </c>
      <c r="AS24" s="151">
        <f t="shared" si="0"/>
        <v>0</v>
      </c>
      <c r="AT24" s="151">
        <f t="shared" si="1"/>
        <v>0</v>
      </c>
      <c r="AU24" s="151">
        <f t="shared" si="2"/>
        <v>0</v>
      </c>
      <c r="AV24" s="151">
        <f t="shared" si="3"/>
        <v>0</v>
      </c>
      <c r="AW24" s="151">
        <f t="shared" si="4"/>
        <v>0</v>
      </c>
      <c r="AX24" s="151">
        <f t="shared" si="5"/>
        <v>0</v>
      </c>
      <c r="AY24" s="151">
        <f t="shared" si="6"/>
        <v>0</v>
      </c>
      <c r="AZ24" s="151">
        <f t="shared" si="7"/>
        <v>0</v>
      </c>
      <c r="BA24" s="151">
        <f t="shared" si="8"/>
        <v>0</v>
      </c>
      <c r="BB24" s="151">
        <f t="shared" si="9"/>
        <v>0</v>
      </c>
      <c r="BC24" s="151">
        <f t="shared" si="16"/>
        <v>0</v>
      </c>
      <c r="BD24" s="151">
        <f t="shared" si="17"/>
        <v>0</v>
      </c>
      <c r="BE24" s="151">
        <f t="shared" si="18"/>
        <v>0</v>
      </c>
      <c r="BF24" s="151">
        <f t="shared" si="19"/>
        <v>0</v>
      </c>
      <c r="BG24" s="151">
        <f t="shared" si="20"/>
        <v>0</v>
      </c>
    </row>
    <row r="25" s="2" customFormat="1" ht="24.9" customHeight="1" spans="1:59">
      <c r="A25" s="35">
        <v>14</v>
      </c>
      <c r="B25" s="36"/>
      <c r="C25" s="37"/>
      <c r="D25" s="37"/>
      <c r="E25" s="38"/>
      <c r="F25" s="288"/>
      <c r="G25" s="286"/>
      <c r="H25" s="287"/>
      <c r="I25" s="287"/>
      <c r="J25" s="287"/>
      <c r="K25" s="287"/>
      <c r="L25" s="287"/>
      <c r="M25" s="287"/>
      <c r="N25" s="293"/>
      <c r="O25" s="286"/>
      <c r="P25" s="287"/>
      <c r="Q25" s="287"/>
      <c r="R25" s="287"/>
      <c r="S25" s="287"/>
      <c r="T25" s="287"/>
      <c r="U25" s="287"/>
      <c r="V25" s="293"/>
      <c r="W25" s="301"/>
      <c r="X25" s="302"/>
      <c r="Y25" s="302"/>
      <c r="Z25" s="302"/>
      <c r="AA25" s="315"/>
      <c r="AB25" s="315"/>
      <c r="AC25" s="315"/>
      <c r="AD25" s="315"/>
      <c r="AE25" s="79"/>
      <c r="AF25" s="79"/>
      <c r="AG25" s="79"/>
      <c r="AH25" s="79"/>
      <c r="AI25" s="79"/>
      <c r="AJ25" s="89"/>
      <c r="AK25"/>
      <c r="AL25"/>
      <c r="AM25"/>
      <c r="AN25" s="151">
        <f t="shared" si="21"/>
        <v>0</v>
      </c>
      <c r="AO25" s="151">
        <f t="shared" si="22"/>
        <v>0</v>
      </c>
      <c r="AP25" s="151">
        <f t="shared" si="23"/>
        <v>0</v>
      </c>
      <c r="AQ25" s="151">
        <f t="shared" si="24"/>
        <v>0</v>
      </c>
      <c r="AR25" s="151">
        <f t="shared" si="25"/>
        <v>0</v>
      </c>
      <c r="AS25" s="151">
        <f t="shared" si="0"/>
        <v>0</v>
      </c>
      <c r="AT25" s="151">
        <f t="shared" si="1"/>
        <v>0</v>
      </c>
      <c r="AU25" s="151">
        <f t="shared" si="2"/>
        <v>0</v>
      </c>
      <c r="AV25" s="151">
        <f t="shared" si="3"/>
        <v>0</v>
      </c>
      <c r="AW25" s="151">
        <f t="shared" si="4"/>
        <v>0</v>
      </c>
      <c r="AX25" s="151">
        <f t="shared" si="5"/>
        <v>0</v>
      </c>
      <c r="AY25" s="151">
        <f t="shared" si="6"/>
        <v>0</v>
      </c>
      <c r="AZ25" s="151">
        <f t="shared" si="7"/>
        <v>0</v>
      </c>
      <c r="BA25" s="151">
        <f t="shared" si="8"/>
        <v>0</v>
      </c>
      <c r="BB25" s="151">
        <f t="shared" si="9"/>
        <v>0</v>
      </c>
      <c r="BC25" s="151">
        <f t="shared" si="16"/>
        <v>0</v>
      </c>
      <c r="BD25" s="151">
        <f t="shared" si="17"/>
        <v>0</v>
      </c>
      <c r="BE25" s="151">
        <f t="shared" si="18"/>
        <v>0</v>
      </c>
      <c r="BF25" s="151">
        <f t="shared" si="19"/>
        <v>0</v>
      </c>
      <c r="BG25" s="151">
        <f t="shared" si="20"/>
        <v>0</v>
      </c>
    </row>
    <row r="26" s="2" customFormat="1" ht="24.9" customHeight="1" spans="1:59">
      <c r="A26" s="35">
        <v>15</v>
      </c>
      <c r="B26" s="36"/>
      <c r="C26" s="37"/>
      <c r="D26" s="37"/>
      <c r="E26" s="38"/>
      <c r="F26" s="288"/>
      <c r="G26" s="286"/>
      <c r="H26" s="287"/>
      <c r="I26" s="287"/>
      <c r="J26" s="287"/>
      <c r="K26" s="287"/>
      <c r="L26" s="287"/>
      <c r="M26" s="287"/>
      <c r="N26" s="293"/>
      <c r="O26" s="286"/>
      <c r="P26" s="287"/>
      <c r="Q26" s="287"/>
      <c r="R26" s="287"/>
      <c r="S26" s="287"/>
      <c r="T26" s="287"/>
      <c r="U26" s="287"/>
      <c r="V26" s="293"/>
      <c r="W26" s="301"/>
      <c r="X26" s="302"/>
      <c r="Y26" s="302"/>
      <c r="Z26" s="302"/>
      <c r="AA26" s="315"/>
      <c r="AB26" s="315"/>
      <c r="AC26" s="315"/>
      <c r="AD26" s="315"/>
      <c r="AE26" s="79"/>
      <c r="AF26" s="79"/>
      <c r="AG26" s="79"/>
      <c r="AH26" s="79"/>
      <c r="AI26" s="79"/>
      <c r="AJ26" s="89"/>
      <c r="AK26"/>
      <c r="AL26"/>
      <c r="AM26"/>
      <c r="AN26" s="151">
        <f t="shared" si="21"/>
        <v>0</v>
      </c>
      <c r="AO26" s="151">
        <f t="shared" si="22"/>
        <v>0</v>
      </c>
      <c r="AP26" s="151">
        <f t="shared" si="23"/>
        <v>0</v>
      </c>
      <c r="AQ26" s="151">
        <f t="shared" si="24"/>
        <v>0</v>
      </c>
      <c r="AR26" s="151">
        <f t="shared" si="25"/>
        <v>0</v>
      </c>
      <c r="AS26" s="151">
        <f t="shared" si="0"/>
        <v>0</v>
      </c>
      <c r="AT26" s="151">
        <f t="shared" si="1"/>
        <v>0</v>
      </c>
      <c r="AU26" s="151">
        <f t="shared" si="2"/>
        <v>0</v>
      </c>
      <c r="AV26" s="151">
        <f t="shared" si="3"/>
        <v>0</v>
      </c>
      <c r="AW26" s="151">
        <f t="shared" si="4"/>
        <v>0</v>
      </c>
      <c r="AX26" s="151">
        <f t="shared" si="5"/>
        <v>0</v>
      </c>
      <c r="AY26" s="151">
        <f t="shared" si="6"/>
        <v>0</v>
      </c>
      <c r="AZ26" s="151">
        <f t="shared" si="7"/>
        <v>0</v>
      </c>
      <c r="BA26" s="151">
        <f t="shared" si="8"/>
        <v>0</v>
      </c>
      <c r="BB26" s="151">
        <f t="shared" si="9"/>
        <v>0</v>
      </c>
      <c r="BC26" s="151">
        <f t="shared" si="16"/>
        <v>0</v>
      </c>
      <c r="BD26" s="151">
        <f t="shared" si="17"/>
        <v>0</v>
      </c>
      <c r="BE26" s="151">
        <f t="shared" si="18"/>
        <v>0</v>
      </c>
      <c r="BF26" s="151">
        <f t="shared" si="19"/>
        <v>0</v>
      </c>
      <c r="BG26" s="151">
        <f t="shared" si="20"/>
        <v>0</v>
      </c>
    </row>
    <row r="27" s="2" customFormat="1" ht="24.9" customHeight="1" spans="1:59">
      <c r="A27" s="35">
        <v>16</v>
      </c>
      <c r="B27" s="36"/>
      <c r="C27" s="37"/>
      <c r="D27" s="37"/>
      <c r="E27" s="38"/>
      <c r="F27" s="288"/>
      <c r="G27" s="286"/>
      <c r="H27" s="287"/>
      <c r="I27" s="287"/>
      <c r="J27" s="287"/>
      <c r="K27" s="287"/>
      <c r="L27" s="287"/>
      <c r="M27" s="287"/>
      <c r="N27" s="293"/>
      <c r="O27" s="286"/>
      <c r="P27" s="287"/>
      <c r="Q27" s="287"/>
      <c r="R27" s="287"/>
      <c r="S27" s="287"/>
      <c r="T27" s="287"/>
      <c r="U27" s="287"/>
      <c r="V27" s="293"/>
      <c r="W27" s="301"/>
      <c r="X27" s="302"/>
      <c r="Y27" s="302"/>
      <c r="Z27" s="302"/>
      <c r="AA27" s="315"/>
      <c r="AB27" s="315"/>
      <c r="AC27" s="315"/>
      <c r="AD27" s="315"/>
      <c r="AE27" s="79"/>
      <c r="AF27" s="79"/>
      <c r="AG27" s="79"/>
      <c r="AH27" s="79"/>
      <c r="AI27" s="79"/>
      <c r="AJ27" s="89"/>
      <c r="AK27"/>
      <c r="AL27"/>
      <c r="AM27"/>
      <c r="AN27" s="151">
        <f t="shared" si="21"/>
        <v>0</v>
      </c>
      <c r="AO27" s="151">
        <f t="shared" si="22"/>
        <v>0</v>
      </c>
      <c r="AP27" s="151">
        <f t="shared" si="23"/>
        <v>0</v>
      </c>
      <c r="AQ27" s="151">
        <f t="shared" si="24"/>
        <v>0</v>
      </c>
      <c r="AR27" s="151">
        <f t="shared" si="25"/>
        <v>0</v>
      </c>
      <c r="AS27" s="151">
        <f t="shared" si="0"/>
        <v>0</v>
      </c>
      <c r="AT27" s="151">
        <f t="shared" si="1"/>
        <v>0</v>
      </c>
      <c r="AU27" s="151">
        <f t="shared" si="2"/>
        <v>0</v>
      </c>
      <c r="AV27" s="151">
        <f t="shared" si="3"/>
        <v>0</v>
      </c>
      <c r="AW27" s="151">
        <f t="shared" si="4"/>
        <v>0</v>
      </c>
      <c r="AX27" s="151">
        <f t="shared" si="5"/>
        <v>0</v>
      </c>
      <c r="AY27" s="151">
        <f t="shared" si="6"/>
        <v>0</v>
      </c>
      <c r="AZ27" s="151">
        <f t="shared" si="7"/>
        <v>0</v>
      </c>
      <c r="BA27" s="151">
        <f t="shared" si="8"/>
        <v>0</v>
      </c>
      <c r="BB27" s="151">
        <f t="shared" si="9"/>
        <v>0</v>
      </c>
      <c r="BC27" s="151">
        <f t="shared" si="16"/>
        <v>0</v>
      </c>
      <c r="BD27" s="151">
        <f t="shared" si="17"/>
        <v>0</v>
      </c>
      <c r="BE27" s="151">
        <f t="shared" si="18"/>
        <v>0</v>
      </c>
      <c r="BF27" s="151">
        <f t="shared" si="19"/>
        <v>0</v>
      </c>
      <c r="BG27" s="151">
        <f t="shared" si="20"/>
        <v>0</v>
      </c>
    </row>
    <row r="28" s="2" customFormat="1" ht="24.9" customHeight="1" spans="1:59">
      <c r="A28" s="35">
        <v>17</v>
      </c>
      <c r="B28" s="36"/>
      <c r="C28" s="37"/>
      <c r="D28" s="37"/>
      <c r="E28" s="38"/>
      <c r="F28" s="288"/>
      <c r="G28" s="286"/>
      <c r="H28" s="287"/>
      <c r="I28" s="287"/>
      <c r="J28" s="287"/>
      <c r="K28" s="287"/>
      <c r="L28" s="287"/>
      <c r="M28" s="287"/>
      <c r="N28" s="293"/>
      <c r="O28" s="286"/>
      <c r="P28" s="287"/>
      <c r="Q28" s="287"/>
      <c r="R28" s="287"/>
      <c r="S28" s="287"/>
      <c r="T28" s="287"/>
      <c r="U28" s="287"/>
      <c r="V28" s="293"/>
      <c r="W28" s="301"/>
      <c r="X28" s="302"/>
      <c r="Y28" s="302"/>
      <c r="Z28" s="302"/>
      <c r="AA28" s="315"/>
      <c r="AB28" s="315"/>
      <c r="AC28" s="315"/>
      <c r="AD28" s="315"/>
      <c r="AE28" s="79"/>
      <c r="AF28" s="79"/>
      <c r="AG28" s="79"/>
      <c r="AH28" s="79"/>
      <c r="AI28" s="79"/>
      <c r="AJ28" s="89"/>
      <c r="AK28"/>
      <c r="AL28"/>
      <c r="AM28"/>
      <c r="AN28" s="151">
        <f t="shared" si="21"/>
        <v>0</v>
      </c>
      <c r="AO28" s="151">
        <f t="shared" si="22"/>
        <v>0</v>
      </c>
      <c r="AP28" s="151">
        <f t="shared" si="23"/>
        <v>0</v>
      </c>
      <c r="AQ28" s="151">
        <f t="shared" si="24"/>
        <v>0</v>
      </c>
      <c r="AR28" s="151">
        <f t="shared" si="25"/>
        <v>0</v>
      </c>
      <c r="AS28" s="151">
        <f t="shared" si="0"/>
        <v>0</v>
      </c>
      <c r="AT28" s="151">
        <f t="shared" si="1"/>
        <v>0</v>
      </c>
      <c r="AU28" s="151">
        <f t="shared" si="2"/>
        <v>0</v>
      </c>
      <c r="AV28" s="151">
        <f t="shared" si="3"/>
        <v>0</v>
      </c>
      <c r="AW28" s="151">
        <f t="shared" si="4"/>
        <v>0</v>
      </c>
      <c r="AX28" s="151">
        <f t="shared" si="5"/>
        <v>0</v>
      </c>
      <c r="AY28" s="151">
        <f t="shared" si="6"/>
        <v>0</v>
      </c>
      <c r="AZ28" s="151">
        <f t="shared" si="7"/>
        <v>0</v>
      </c>
      <c r="BA28" s="151">
        <f t="shared" si="8"/>
        <v>0</v>
      </c>
      <c r="BB28" s="151">
        <f t="shared" si="9"/>
        <v>0</v>
      </c>
      <c r="BC28" s="151">
        <f t="shared" si="16"/>
        <v>0</v>
      </c>
      <c r="BD28" s="151">
        <f t="shared" si="17"/>
        <v>0</v>
      </c>
      <c r="BE28" s="151">
        <f t="shared" si="18"/>
        <v>0</v>
      </c>
      <c r="BF28" s="151">
        <f t="shared" si="19"/>
        <v>0</v>
      </c>
      <c r="BG28" s="151">
        <f t="shared" si="20"/>
        <v>0</v>
      </c>
    </row>
    <row r="29" s="2" customFormat="1" ht="24.9" customHeight="1" spans="1:59">
      <c r="A29" s="35">
        <v>18</v>
      </c>
      <c r="B29" s="36"/>
      <c r="C29" s="37"/>
      <c r="D29" s="37"/>
      <c r="E29" s="38"/>
      <c r="F29" s="288"/>
      <c r="G29" s="286"/>
      <c r="H29" s="287"/>
      <c r="I29" s="287"/>
      <c r="J29" s="287"/>
      <c r="K29" s="287"/>
      <c r="L29" s="287"/>
      <c r="M29" s="287"/>
      <c r="N29" s="293"/>
      <c r="O29" s="286"/>
      <c r="P29" s="287"/>
      <c r="Q29" s="287"/>
      <c r="R29" s="287"/>
      <c r="S29" s="287"/>
      <c r="T29" s="287"/>
      <c r="U29" s="287"/>
      <c r="V29" s="293"/>
      <c r="W29" s="301"/>
      <c r="X29" s="302"/>
      <c r="Y29" s="302"/>
      <c r="Z29" s="302"/>
      <c r="AA29" s="315"/>
      <c r="AB29" s="315"/>
      <c r="AC29" s="315"/>
      <c r="AD29" s="315"/>
      <c r="AE29" s="79"/>
      <c r="AF29" s="79"/>
      <c r="AG29" s="79"/>
      <c r="AH29" s="79"/>
      <c r="AI29" s="79"/>
      <c r="AJ29" s="89"/>
      <c r="AK29"/>
      <c r="AL29"/>
      <c r="AM29"/>
      <c r="AN29" s="151">
        <f t="shared" si="21"/>
        <v>0</v>
      </c>
      <c r="AO29" s="151">
        <f t="shared" si="22"/>
        <v>0</v>
      </c>
      <c r="AP29" s="151">
        <f t="shared" si="23"/>
        <v>0</v>
      </c>
      <c r="AQ29" s="151">
        <f t="shared" si="24"/>
        <v>0</v>
      </c>
      <c r="AR29" s="151">
        <f t="shared" si="25"/>
        <v>0</v>
      </c>
      <c r="AS29" s="151">
        <f t="shared" si="0"/>
        <v>0</v>
      </c>
      <c r="AT29" s="151">
        <f t="shared" si="1"/>
        <v>0</v>
      </c>
      <c r="AU29" s="151">
        <f t="shared" si="2"/>
        <v>0</v>
      </c>
      <c r="AV29" s="151">
        <f t="shared" si="3"/>
        <v>0</v>
      </c>
      <c r="AW29" s="151">
        <f t="shared" si="4"/>
        <v>0</v>
      </c>
      <c r="AX29" s="151">
        <f t="shared" si="5"/>
        <v>0</v>
      </c>
      <c r="AY29" s="151">
        <f t="shared" si="6"/>
        <v>0</v>
      </c>
      <c r="AZ29" s="151">
        <f t="shared" si="7"/>
        <v>0</v>
      </c>
      <c r="BA29" s="151">
        <f t="shared" si="8"/>
        <v>0</v>
      </c>
      <c r="BB29" s="151">
        <f t="shared" si="9"/>
        <v>0</v>
      </c>
      <c r="BC29" s="151">
        <f t="shared" si="16"/>
        <v>0</v>
      </c>
      <c r="BD29" s="151">
        <f t="shared" si="17"/>
        <v>0</v>
      </c>
      <c r="BE29" s="151">
        <f t="shared" si="18"/>
        <v>0</v>
      </c>
      <c r="BF29" s="151">
        <f t="shared" si="19"/>
        <v>0</v>
      </c>
      <c r="BG29" s="151">
        <f t="shared" si="20"/>
        <v>0</v>
      </c>
    </row>
    <row r="30" s="2" customFormat="1" ht="24.9" customHeight="1" spans="1:59">
      <c r="A30" s="35">
        <v>19</v>
      </c>
      <c r="B30" s="36"/>
      <c r="C30" s="37"/>
      <c r="D30" s="37"/>
      <c r="E30" s="38"/>
      <c r="F30" s="288"/>
      <c r="G30" s="286"/>
      <c r="H30" s="287"/>
      <c r="I30" s="287"/>
      <c r="J30" s="287"/>
      <c r="K30" s="287"/>
      <c r="L30" s="287"/>
      <c r="M30" s="287"/>
      <c r="N30" s="293"/>
      <c r="O30" s="286"/>
      <c r="P30" s="287"/>
      <c r="Q30" s="287"/>
      <c r="R30" s="287"/>
      <c r="S30" s="287"/>
      <c r="T30" s="287"/>
      <c r="U30" s="287"/>
      <c r="V30" s="293"/>
      <c r="W30" s="301"/>
      <c r="X30" s="302"/>
      <c r="Y30" s="302"/>
      <c r="Z30" s="302"/>
      <c r="AA30" s="315"/>
      <c r="AB30" s="315"/>
      <c r="AC30" s="315"/>
      <c r="AD30" s="315"/>
      <c r="AE30" s="79"/>
      <c r="AF30" s="79"/>
      <c r="AG30" s="79"/>
      <c r="AH30" s="79"/>
      <c r="AI30" s="79"/>
      <c r="AJ30" s="89"/>
      <c r="AK30"/>
      <c r="AL30"/>
      <c r="AM30"/>
      <c r="AN30" s="151">
        <f t="shared" si="21"/>
        <v>0</v>
      </c>
      <c r="AO30" s="151">
        <f t="shared" si="22"/>
        <v>0</v>
      </c>
      <c r="AP30" s="151">
        <f t="shared" si="23"/>
        <v>0</v>
      </c>
      <c r="AQ30" s="151">
        <f t="shared" si="24"/>
        <v>0</v>
      </c>
      <c r="AR30" s="151">
        <f t="shared" si="25"/>
        <v>0</v>
      </c>
      <c r="AS30" s="151">
        <f t="shared" si="0"/>
        <v>0</v>
      </c>
      <c r="AT30" s="151">
        <f t="shared" si="1"/>
        <v>0</v>
      </c>
      <c r="AU30" s="151">
        <f t="shared" si="2"/>
        <v>0</v>
      </c>
      <c r="AV30" s="151">
        <f t="shared" si="3"/>
        <v>0</v>
      </c>
      <c r="AW30" s="151">
        <f t="shared" si="4"/>
        <v>0</v>
      </c>
      <c r="AX30" s="151">
        <f t="shared" si="5"/>
        <v>0</v>
      </c>
      <c r="AY30" s="151">
        <f t="shared" si="6"/>
        <v>0</v>
      </c>
      <c r="AZ30" s="151">
        <f t="shared" si="7"/>
        <v>0</v>
      </c>
      <c r="BA30" s="151">
        <f t="shared" si="8"/>
        <v>0</v>
      </c>
      <c r="BB30" s="151">
        <f t="shared" si="9"/>
        <v>0</v>
      </c>
      <c r="BC30" s="151">
        <f t="shared" si="16"/>
        <v>0</v>
      </c>
      <c r="BD30" s="151">
        <f t="shared" si="17"/>
        <v>0</v>
      </c>
      <c r="BE30" s="151">
        <f t="shared" si="18"/>
        <v>0</v>
      </c>
      <c r="BF30" s="151">
        <f t="shared" si="19"/>
        <v>0</v>
      </c>
      <c r="BG30" s="151">
        <f t="shared" si="20"/>
        <v>0</v>
      </c>
    </row>
    <row r="31" s="2" customFormat="1" ht="24.9" customHeight="1" spans="1:59">
      <c r="A31" s="35">
        <v>20</v>
      </c>
      <c r="B31" s="36"/>
      <c r="C31" s="37"/>
      <c r="D31" s="37"/>
      <c r="E31" s="38"/>
      <c r="F31" s="288"/>
      <c r="G31" s="286"/>
      <c r="H31" s="287"/>
      <c r="I31" s="287"/>
      <c r="J31" s="287"/>
      <c r="K31" s="287"/>
      <c r="L31" s="287"/>
      <c r="M31" s="287"/>
      <c r="N31" s="293"/>
      <c r="O31" s="286"/>
      <c r="P31" s="287"/>
      <c r="Q31" s="287"/>
      <c r="R31" s="287"/>
      <c r="S31" s="287"/>
      <c r="T31" s="287"/>
      <c r="U31" s="287"/>
      <c r="V31" s="293"/>
      <c r="W31" s="301"/>
      <c r="X31" s="302"/>
      <c r="Y31" s="302"/>
      <c r="Z31" s="302"/>
      <c r="AA31" s="315"/>
      <c r="AB31" s="315"/>
      <c r="AC31" s="315"/>
      <c r="AD31" s="315"/>
      <c r="AE31" s="79"/>
      <c r="AF31" s="79"/>
      <c r="AG31" s="79"/>
      <c r="AH31" s="79"/>
      <c r="AI31" s="79"/>
      <c r="AJ31" s="89"/>
      <c r="AK31"/>
      <c r="AL31"/>
      <c r="AM31"/>
      <c r="AN31" s="151">
        <f t="shared" si="11"/>
        <v>0</v>
      </c>
      <c r="AO31" s="151">
        <f t="shared" si="12"/>
        <v>0</v>
      </c>
      <c r="AP31" s="151">
        <f t="shared" si="13"/>
        <v>0</v>
      </c>
      <c r="AQ31" s="151">
        <f t="shared" si="14"/>
        <v>0</v>
      </c>
      <c r="AR31" s="151">
        <f t="shared" si="15"/>
        <v>0</v>
      </c>
      <c r="AS31" s="151">
        <f t="shared" ref="AS31:AS71" si="26">IF(F31="M",LOOKUP(AN31:AN80,AN31),0)</f>
        <v>0</v>
      </c>
      <c r="AT31" s="151">
        <f t="shared" ref="AT31:AT71" si="27">IF(F31="M",LOOKUP(AO31:AO80,AO31),0)</f>
        <v>0</v>
      </c>
      <c r="AU31" s="151">
        <f t="shared" ref="AU31:AU71" si="28">IF(F31="M",LOOKUP(AP31:AP80,AP31),0)</f>
        <v>0</v>
      </c>
      <c r="AV31" s="151">
        <f t="shared" ref="AV31:AV71" si="29">IF(F31="M",LOOKUP(AQ31:AQ80,AQ31),0)</f>
        <v>0</v>
      </c>
      <c r="AW31" s="151">
        <f t="shared" ref="AW31:AW71" si="30">IF(F31="M",LOOKUP(AR31:AR80,AR31),0)</f>
        <v>0</v>
      </c>
      <c r="AX31" s="151">
        <f t="shared" ref="AX31:AX71" si="31">IF(F31="F",LOOKUP(AN31:AN80,AN31),0)</f>
        <v>0</v>
      </c>
      <c r="AY31" s="151">
        <f t="shared" ref="AY31:AY71" si="32">IF(F31="F",LOOKUP(AO31:AO80,AO31),0)</f>
        <v>0</v>
      </c>
      <c r="AZ31" s="151">
        <f t="shared" ref="AZ31:AZ71" si="33">IF(F31="F",LOOKUP(AP31:AP80,AP31),0)</f>
        <v>0</v>
      </c>
      <c r="BA31" s="151">
        <f t="shared" ref="BA31:BA71" si="34">IF(F31="F",LOOKUP(AQ31:AQ80,AQ31),0)</f>
        <v>0</v>
      </c>
      <c r="BB31" s="151">
        <f t="shared" ref="BB31:BB71" si="35">IF(F31="F",LOOKUP(AR31:AR80,AR31),0)</f>
        <v>0</v>
      </c>
      <c r="BC31" s="151">
        <f t="shared" si="16"/>
        <v>0</v>
      </c>
      <c r="BD31" s="151">
        <f t="shared" si="17"/>
        <v>0</v>
      </c>
      <c r="BE31" s="151">
        <f t="shared" si="18"/>
        <v>0</v>
      </c>
      <c r="BF31" s="151">
        <f t="shared" si="19"/>
        <v>0</v>
      </c>
      <c r="BG31" s="151">
        <f t="shared" si="20"/>
        <v>0</v>
      </c>
    </row>
    <row r="32" s="2" customFormat="1" ht="24.9" customHeight="1" spans="1:59">
      <c r="A32" s="35">
        <v>21</v>
      </c>
      <c r="B32" s="36"/>
      <c r="C32" s="37"/>
      <c r="D32" s="37"/>
      <c r="E32" s="38"/>
      <c r="F32" s="288"/>
      <c r="G32" s="286"/>
      <c r="H32" s="287"/>
      <c r="I32" s="287"/>
      <c r="J32" s="287"/>
      <c r="K32" s="287"/>
      <c r="L32" s="287"/>
      <c r="M32" s="287"/>
      <c r="N32" s="293"/>
      <c r="O32" s="286"/>
      <c r="P32" s="287"/>
      <c r="Q32" s="287"/>
      <c r="R32" s="287"/>
      <c r="S32" s="287"/>
      <c r="T32" s="287"/>
      <c r="U32" s="287"/>
      <c r="V32" s="293"/>
      <c r="W32" s="301"/>
      <c r="X32" s="302"/>
      <c r="Y32" s="302"/>
      <c r="Z32" s="302"/>
      <c r="AA32" s="315"/>
      <c r="AB32" s="315"/>
      <c r="AC32" s="315"/>
      <c r="AD32" s="315"/>
      <c r="AE32" s="79"/>
      <c r="AF32" s="79"/>
      <c r="AG32" s="79"/>
      <c r="AH32" s="79"/>
      <c r="AI32" s="79"/>
      <c r="AJ32" s="89"/>
      <c r="AK32"/>
      <c r="AL32"/>
      <c r="AM32"/>
      <c r="AN32" s="151">
        <f t="shared" si="11"/>
        <v>0</v>
      </c>
      <c r="AO32" s="151">
        <f t="shared" si="12"/>
        <v>0</v>
      </c>
      <c r="AP32" s="151">
        <f t="shared" si="13"/>
        <v>0</v>
      </c>
      <c r="AQ32" s="151">
        <f t="shared" si="14"/>
        <v>0</v>
      </c>
      <c r="AR32" s="151">
        <f t="shared" si="15"/>
        <v>0</v>
      </c>
      <c r="AS32" s="151">
        <f t="shared" si="26"/>
        <v>0</v>
      </c>
      <c r="AT32" s="151">
        <f t="shared" si="27"/>
        <v>0</v>
      </c>
      <c r="AU32" s="151">
        <f t="shared" si="28"/>
        <v>0</v>
      </c>
      <c r="AV32" s="151">
        <f t="shared" si="29"/>
        <v>0</v>
      </c>
      <c r="AW32" s="151">
        <f t="shared" si="30"/>
        <v>0</v>
      </c>
      <c r="AX32" s="151">
        <f t="shared" si="31"/>
        <v>0</v>
      </c>
      <c r="AY32" s="151">
        <f t="shared" si="32"/>
        <v>0</v>
      </c>
      <c r="AZ32" s="151">
        <f t="shared" si="33"/>
        <v>0</v>
      </c>
      <c r="BA32" s="151">
        <f t="shared" si="34"/>
        <v>0</v>
      </c>
      <c r="BB32" s="151">
        <f t="shared" si="35"/>
        <v>0</v>
      </c>
      <c r="BC32" s="151">
        <f t="shared" si="16"/>
        <v>0</v>
      </c>
      <c r="BD32" s="151">
        <f t="shared" si="17"/>
        <v>0</v>
      </c>
      <c r="BE32" s="151">
        <f t="shared" si="18"/>
        <v>0</v>
      </c>
      <c r="BF32" s="151">
        <f t="shared" si="19"/>
        <v>0</v>
      </c>
      <c r="BG32" s="151">
        <f t="shared" si="20"/>
        <v>0</v>
      </c>
    </row>
    <row r="33" s="2" customFormat="1" ht="24.9" customHeight="1" spans="1:59">
      <c r="A33" s="35">
        <v>22</v>
      </c>
      <c r="B33" s="36"/>
      <c r="C33" s="37"/>
      <c r="D33" s="37"/>
      <c r="E33" s="38"/>
      <c r="F33" s="288"/>
      <c r="G33" s="286"/>
      <c r="H33" s="287"/>
      <c r="I33" s="287"/>
      <c r="J33" s="287"/>
      <c r="K33" s="287"/>
      <c r="L33" s="287"/>
      <c r="M33" s="287"/>
      <c r="N33" s="293"/>
      <c r="O33" s="286"/>
      <c r="P33" s="287"/>
      <c r="Q33" s="287"/>
      <c r="R33" s="287"/>
      <c r="S33" s="287"/>
      <c r="T33" s="287"/>
      <c r="U33" s="287"/>
      <c r="V33" s="293"/>
      <c r="W33" s="301"/>
      <c r="X33" s="302"/>
      <c r="Y33" s="302"/>
      <c r="Z33" s="302"/>
      <c r="AA33" s="315"/>
      <c r="AB33" s="315"/>
      <c r="AC33" s="315"/>
      <c r="AD33" s="315"/>
      <c r="AE33" s="79"/>
      <c r="AF33" s="79"/>
      <c r="AG33" s="79"/>
      <c r="AH33" s="79"/>
      <c r="AI33" s="79"/>
      <c r="AJ33" s="89"/>
      <c r="AK33"/>
      <c r="AL33"/>
      <c r="AM33"/>
      <c r="AN33" s="151">
        <f t="shared" si="11"/>
        <v>0</v>
      </c>
      <c r="AO33" s="151">
        <f t="shared" si="12"/>
        <v>0</v>
      </c>
      <c r="AP33" s="151">
        <f t="shared" si="13"/>
        <v>0</v>
      </c>
      <c r="AQ33" s="151">
        <f t="shared" si="14"/>
        <v>0</v>
      </c>
      <c r="AR33" s="151">
        <f t="shared" si="15"/>
        <v>0</v>
      </c>
      <c r="AS33" s="151">
        <f t="shared" si="26"/>
        <v>0</v>
      </c>
      <c r="AT33" s="151">
        <f t="shared" si="27"/>
        <v>0</v>
      </c>
      <c r="AU33" s="151">
        <f t="shared" si="28"/>
        <v>0</v>
      </c>
      <c r="AV33" s="151">
        <f t="shared" si="29"/>
        <v>0</v>
      </c>
      <c r="AW33" s="151">
        <f t="shared" si="30"/>
        <v>0</v>
      </c>
      <c r="AX33" s="151">
        <f t="shared" si="31"/>
        <v>0</v>
      </c>
      <c r="AY33" s="151">
        <f t="shared" si="32"/>
        <v>0</v>
      </c>
      <c r="AZ33" s="151">
        <f t="shared" si="33"/>
        <v>0</v>
      </c>
      <c r="BA33" s="151">
        <f t="shared" si="34"/>
        <v>0</v>
      </c>
      <c r="BB33" s="151">
        <f t="shared" si="35"/>
        <v>0</v>
      </c>
      <c r="BC33" s="151">
        <f t="shared" si="16"/>
        <v>0</v>
      </c>
      <c r="BD33" s="151">
        <f t="shared" si="17"/>
        <v>0</v>
      </c>
      <c r="BE33" s="151">
        <f t="shared" si="18"/>
        <v>0</v>
      </c>
      <c r="BF33" s="151">
        <f t="shared" si="19"/>
        <v>0</v>
      </c>
      <c r="BG33" s="151">
        <f t="shared" si="20"/>
        <v>0</v>
      </c>
    </row>
    <row r="34" s="2" customFormat="1" ht="24.9" customHeight="1" spans="1:59">
      <c r="A34" s="35">
        <v>23</v>
      </c>
      <c r="B34" s="36"/>
      <c r="C34" s="37"/>
      <c r="D34" s="37"/>
      <c r="E34" s="38"/>
      <c r="F34" s="288"/>
      <c r="G34" s="286"/>
      <c r="H34" s="287"/>
      <c r="I34" s="287"/>
      <c r="J34" s="287"/>
      <c r="K34" s="287"/>
      <c r="L34" s="287"/>
      <c r="M34" s="287"/>
      <c r="N34" s="293"/>
      <c r="O34" s="286"/>
      <c r="P34" s="287"/>
      <c r="Q34" s="287"/>
      <c r="R34" s="287"/>
      <c r="S34" s="287"/>
      <c r="T34" s="287"/>
      <c r="U34" s="287"/>
      <c r="V34" s="293"/>
      <c r="W34" s="301"/>
      <c r="X34" s="302"/>
      <c r="Y34" s="302"/>
      <c r="Z34" s="302"/>
      <c r="AA34" s="315"/>
      <c r="AB34" s="315"/>
      <c r="AC34" s="315"/>
      <c r="AD34" s="315"/>
      <c r="AE34" s="79"/>
      <c r="AF34" s="79"/>
      <c r="AG34" s="79"/>
      <c r="AH34" s="79"/>
      <c r="AI34" s="79"/>
      <c r="AJ34" s="89"/>
      <c r="AK34"/>
      <c r="AL34"/>
      <c r="AM34"/>
      <c r="AN34" s="151">
        <f t="shared" si="11"/>
        <v>0</v>
      </c>
      <c r="AO34" s="151">
        <f t="shared" si="12"/>
        <v>0</v>
      </c>
      <c r="AP34" s="151">
        <f t="shared" si="13"/>
        <v>0</v>
      </c>
      <c r="AQ34" s="151">
        <f t="shared" si="14"/>
        <v>0</v>
      </c>
      <c r="AR34" s="151">
        <f t="shared" si="15"/>
        <v>0</v>
      </c>
      <c r="AS34" s="151">
        <f t="shared" si="26"/>
        <v>0</v>
      </c>
      <c r="AT34" s="151">
        <f t="shared" si="27"/>
        <v>0</v>
      </c>
      <c r="AU34" s="151">
        <f t="shared" si="28"/>
        <v>0</v>
      </c>
      <c r="AV34" s="151">
        <f t="shared" si="29"/>
        <v>0</v>
      </c>
      <c r="AW34" s="151">
        <f t="shared" si="30"/>
        <v>0</v>
      </c>
      <c r="AX34" s="151">
        <f t="shared" si="31"/>
        <v>0</v>
      </c>
      <c r="AY34" s="151">
        <f t="shared" si="32"/>
        <v>0</v>
      </c>
      <c r="AZ34" s="151">
        <f t="shared" si="33"/>
        <v>0</v>
      </c>
      <c r="BA34" s="151">
        <f t="shared" si="34"/>
        <v>0</v>
      </c>
      <c r="BB34" s="151">
        <f t="shared" si="35"/>
        <v>0</v>
      </c>
      <c r="BC34" s="151">
        <f t="shared" si="16"/>
        <v>0</v>
      </c>
      <c r="BD34" s="151">
        <f t="shared" si="17"/>
        <v>0</v>
      </c>
      <c r="BE34" s="151">
        <f t="shared" si="18"/>
        <v>0</v>
      </c>
      <c r="BF34" s="151">
        <f t="shared" si="19"/>
        <v>0</v>
      </c>
      <c r="BG34" s="151">
        <f t="shared" si="20"/>
        <v>0</v>
      </c>
    </row>
    <row r="35" s="2" customFormat="1" ht="24.9" customHeight="1" spans="1:59">
      <c r="A35" s="35">
        <v>24</v>
      </c>
      <c r="B35" s="36"/>
      <c r="C35" s="37"/>
      <c r="D35" s="37"/>
      <c r="E35" s="38"/>
      <c r="F35" s="288"/>
      <c r="G35" s="286"/>
      <c r="H35" s="287"/>
      <c r="I35" s="287"/>
      <c r="J35" s="287"/>
      <c r="K35" s="287"/>
      <c r="L35" s="287"/>
      <c r="M35" s="287"/>
      <c r="N35" s="293"/>
      <c r="O35" s="286"/>
      <c r="P35" s="287"/>
      <c r="Q35" s="287"/>
      <c r="R35" s="287"/>
      <c r="S35" s="287"/>
      <c r="T35" s="287"/>
      <c r="U35" s="287"/>
      <c r="V35" s="293"/>
      <c r="W35" s="301"/>
      <c r="X35" s="302"/>
      <c r="Y35" s="302"/>
      <c r="Z35" s="302"/>
      <c r="AA35" s="315"/>
      <c r="AB35" s="315"/>
      <c r="AC35" s="315"/>
      <c r="AD35" s="315"/>
      <c r="AE35" s="79"/>
      <c r="AF35" s="79"/>
      <c r="AG35" s="79"/>
      <c r="AH35" s="79"/>
      <c r="AI35" s="79"/>
      <c r="AJ35" s="89"/>
      <c r="AK35"/>
      <c r="AL35"/>
      <c r="AM35"/>
      <c r="AN35" s="151">
        <f t="shared" si="11"/>
        <v>0</v>
      </c>
      <c r="AO35" s="151">
        <f t="shared" si="12"/>
        <v>0</v>
      </c>
      <c r="AP35" s="151">
        <f t="shared" si="13"/>
        <v>0</v>
      </c>
      <c r="AQ35" s="151">
        <f t="shared" si="14"/>
        <v>0</v>
      </c>
      <c r="AR35" s="151">
        <f t="shared" si="15"/>
        <v>0</v>
      </c>
      <c r="AS35" s="151">
        <f t="shared" si="26"/>
        <v>0</v>
      </c>
      <c r="AT35" s="151">
        <f t="shared" si="27"/>
        <v>0</v>
      </c>
      <c r="AU35" s="151">
        <f t="shared" si="28"/>
        <v>0</v>
      </c>
      <c r="AV35" s="151">
        <f t="shared" si="29"/>
        <v>0</v>
      </c>
      <c r="AW35" s="151">
        <f t="shared" si="30"/>
        <v>0</v>
      </c>
      <c r="AX35" s="151">
        <f t="shared" si="31"/>
        <v>0</v>
      </c>
      <c r="AY35" s="151">
        <f t="shared" si="32"/>
        <v>0</v>
      </c>
      <c r="AZ35" s="151">
        <f t="shared" si="33"/>
        <v>0</v>
      </c>
      <c r="BA35" s="151">
        <f t="shared" si="34"/>
        <v>0</v>
      </c>
      <c r="BB35" s="151">
        <f t="shared" si="35"/>
        <v>0</v>
      </c>
      <c r="BC35" s="151">
        <f t="shared" si="16"/>
        <v>0</v>
      </c>
      <c r="BD35" s="151">
        <f t="shared" si="17"/>
        <v>0</v>
      </c>
      <c r="BE35" s="151">
        <f t="shared" si="18"/>
        <v>0</v>
      </c>
      <c r="BF35" s="151">
        <f t="shared" si="19"/>
        <v>0</v>
      </c>
      <c r="BG35" s="151">
        <f t="shared" si="20"/>
        <v>0</v>
      </c>
    </row>
    <row r="36" s="2" customFormat="1" ht="24.9" customHeight="1" spans="1:59">
      <c r="A36" s="35">
        <v>25</v>
      </c>
      <c r="B36" s="36"/>
      <c r="C36" s="37"/>
      <c r="D36" s="37"/>
      <c r="E36" s="38"/>
      <c r="F36" s="288"/>
      <c r="G36" s="286"/>
      <c r="H36" s="287"/>
      <c r="I36" s="287"/>
      <c r="J36" s="287"/>
      <c r="K36" s="287"/>
      <c r="L36" s="287"/>
      <c r="M36" s="287"/>
      <c r="N36" s="293"/>
      <c r="O36" s="286"/>
      <c r="P36" s="287"/>
      <c r="Q36" s="287"/>
      <c r="R36" s="287"/>
      <c r="S36" s="287"/>
      <c r="T36" s="287"/>
      <c r="U36" s="287"/>
      <c r="V36" s="293"/>
      <c r="W36" s="301"/>
      <c r="X36" s="302"/>
      <c r="Y36" s="302"/>
      <c r="Z36" s="302"/>
      <c r="AA36" s="315"/>
      <c r="AB36" s="315"/>
      <c r="AC36" s="315"/>
      <c r="AD36" s="315"/>
      <c r="AE36" s="79"/>
      <c r="AF36" s="79"/>
      <c r="AG36" s="79"/>
      <c r="AH36" s="79"/>
      <c r="AI36" s="79"/>
      <c r="AJ36" s="89"/>
      <c r="AK36"/>
      <c r="AL36"/>
      <c r="AM36"/>
      <c r="AN36" s="151">
        <f t="shared" si="11"/>
        <v>0</v>
      </c>
      <c r="AO36" s="151">
        <f t="shared" si="12"/>
        <v>0</v>
      </c>
      <c r="AP36" s="151">
        <f t="shared" si="13"/>
        <v>0</v>
      </c>
      <c r="AQ36" s="151">
        <f t="shared" si="14"/>
        <v>0</v>
      </c>
      <c r="AR36" s="151">
        <f t="shared" si="15"/>
        <v>0</v>
      </c>
      <c r="AS36" s="151">
        <f t="shared" si="26"/>
        <v>0</v>
      </c>
      <c r="AT36" s="151">
        <f t="shared" si="27"/>
        <v>0</v>
      </c>
      <c r="AU36" s="151">
        <f t="shared" si="28"/>
        <v>0</v>
      </c>
      <c r="AV36" s="151">
        <f t="shared" si="29"/>
        <v>0</v>
      </c>
      <c r="AW36" s="151">
        <f t="shared" si="30"/>
        <v>0</v>
      </c>
      <c r="AX36" s="151">
        <f t="shared" si="31"/>
        <v>0</v>
      </c>
      <c r="AY36" s="151">
        <f t="shared" si="32"/>
        <v>0</v>
      </c>
      <c r="AZ36" s="151">
        <f t="shared" si="33"/>
        <v>0</v>
      </c>
      <c r="BA36" s="151">
        <f t="shared" si="34"/>
        <v>0</v>
      </c>
      <c r="BB36" s="151">
        <f t="shared" si="35"/>
        <v>0</v>
      </c>
      <c r="BC36" s="151">
        <f t="shared" si="16"/>
        <v>0</v>
      </c>
      <c r="BD36" s="151">
        <f t="shared" si="17"/>
        <v>0</v>
      </c>
      <c r="BE36" s="151">
        <f t="shared" si="18"/>
        <v>0</v>
      </c>
      <c r="BF36" s="151">
        <f t="shared" si="19"/>
        <v>0</v>
      </c>
      <c r="BG36" s="151">
        <f t="shared" si="20"/>
        <v>0</v>
      </c>
    </row>
    <row r="37" s="2" customFormat="1" ht="24.9" customHeight="1" spans="1:59">
      <c r="A37" s="35">
        <v>26</v>
      </c>
      <c r="B37" s="36"/>
      <c r="C37" s="37"/>
      <c r="D37" s="37"/>
      <c r="E37" s="38"/>
      <c r="F37" s="288"/>
      <c r="G37" s="286"/>
      <c r="H37" s="287"/>
      <c r="I37" s="287"/>
      <c r="J37" s="287"/>
      <c r="K37" s="287"/>
      <c r="L37" s="287"/>
      <c r="M37" s="287"/>
      <c r="N37" s="293"/>
      <c r="O37" s="286"/>
      <c r="P37" s="287"/>
      <c r="Q37" s="287"/>
      <c r="R37" s="287"/>
      <c r="S37" s="287"/>
      <c r="T37" s="287"/>
      <c r="U37" s="287"/>
      <c r="V37" s="293"/>
      <c r="W37" s="301"/>
      <c r="X37" s="302"/>
      <c r="Y37" s="302"/>
      <c r="Z37" s="302"/>
      <c r="AA37" s="315"/>
      <c r="AB37" s="315"/>
      <c r="AC37" s="315"/>
      <c r="AD37" s="315"/>
      <c r="AE37" s="79"/>
      <c r="AF37" s="79"/>
      <c r="AG37" s="79"/>
      <c r="AH37" s="79"/>
      <c r="AI37" s="79"/>
      <c r="AJ37" s="89"/>
      <c r="AK37"/>
      <c r="AL37"/>
      <c r="AM37"/>
      <c r="AN37" s="151">
        <f t="shared" si="11"/>
        <v>0</v>
      </c>
      <c r="AO37" s="151">
        <f t="shared" si="12"/>
        <v>0</v>
      </c>
      <c r="AP37" s="151">
        <f t="shared" si="13"/>
        <v>0</v>
      </c>
      <c r="AQ37" s="151">
        <f t="shared" si="14"/>
        <v>0</v>
      </c>
      <c r="AR37" s="151">
        <f t="shared" si="15"/>
        <v>0</v>
      </c>
      <c r="AS37" s="151">
        <f t="shared" si="26"/>
        <v>0</v>
      </c>
      <c r="AT37" s="151">
        <f t="shared" si="27"/>
        <v>0</v>
      </c>
      <c r="AU37" s="151">
        <f t="shared" si="28"/>
        <v>0</v>
      </c>
      <c r="AV37" s="151">
        <f t="shared" si="29"/>
        <v>0</v>
      </c>
      <c r="AW37" s="151">
        <f t="shared" si="30"/>
        <v>0</v>
      </c>
      <c r="AX37" s="151">
        <f t="shared" si="31"/>
        <v>0</v>
      </c>
      <c r="AY37" s="151">
        <f t="shared" si="32"/>
        <v>0</v>
      </c>
      <c r="AZ37" s="151">
        <f t="shared" si="33"/>
        <v>0</v>
      </c>
      <c r="BA37" s="151">
        <f t="shared" si="34"/>
        <v>0</v>
      </c>
      <c r="BB37" s="151">
        <f t="shared" si="35"/>
        <v>0</v>
      </c>
      <c r="BC37" s="151">
        <f t="shared" si="16"/>
        <v>0</v>
      </c>
      <c r="BD37" s="151">
        <f t="shared" si="17"/>
        <v>0</v>
      </c>
      <c r="BE37" s="151">
        <f t="shared" si="18"/>
        <v>0</v>
      </c>
      <c r="BF37" s="151">
        <f t="shared" si="19"/>
        <v>0</v>
      </c>
      <c r="BG37" s="151">
        <f t="shared" si="20"/>
        <v>0</v>
      </c>
    </row>
    <row r="38" s="2" customFormat="1" ht="24.9" customHeight="1" spans="1:59">
      <c r="A38" s="35">
        <v>27</v>
      </c>
      <c r="B38" s="36"/>
      <c r="C38" s="37"/>
      <c r="D38" s="37"/>
      <c r="E38" s="38"/>
      <c r="F38" s="288"/>
      <c r="G38" s="286"/>
      <c r="H38" s="287"/>
      <c r="I38" s="287"/>
      <c r="J38" s="287"/>
      <c r="K38" s="287"/>
      <c r="L38" s="287"/>
      <c r="M38" s="287"/>
      <c r="N38" s="293"/>
      <c r="O38" s="286"/>
      <c r="P38" s="287"/>
      <c r="Q38" s="287"/>
      <c r="R38" s="287"/>
      <c r="S38" s="287"/>
      <c r="T38" s="287"/>
      <c r="U38" s="287"/>
      <c r="V38" s="293"/>
      <c r="W38" s="301"/>
      <c r="X38" s="302"/>
      <c r="Y38" s="302"/>
      <c r="Z38" s="302"/>
      <c r="AA38" s="315"/>
      <c r="AB38" s="315"/>
      <c r="AC38" s="315"/>
      <c r="AD38" s="315"/>
      <c r="AE38" s="79"/>
      <c r="AF38" s="79"/>
      <c r="AG38" s="79"/>
      <c r="AH38" s="79"/>
      <c r="AI38" s="79"/>
      <c r="AJ38" s="89"/>
      <c r="AK38"/>
      <c r="AL38"/>
      <c r="AM38"/>
      <c r="AN38" s="151">
        <f t="shared" si="11"/>
        <v>0</v>
      </c>
      <c r="AO38" s="151">
        <f t="shared" si="12"/>
        <v>0</v>
      </c>
      <c r="AP38" s="151">
        <f t="shared" si="13"/>
        <v>0</v>
      </c>
      <c r="AQ38" s="151">
        <f t="shared" si="14"/>
        <v>0</v>
      </c>
      <c r="AR38" s="151">
        <f t="shared" si="15"/>
        <v>0</v>
      </c>
      <c r="AS38" s="151">
        <f t="shared" si="26"/>
        <v>0</v>
      </c>
      <c r="AT38" s="151">
        <f t="shared" si="27"/>
        <v>0</v>
      </c>
      <c r="AU38" s="151">
        <f t="shared" si="28"/>
        <v>0</v>
      </c>
      <c r="AV38" s="151">
        <f t="shared" si="29"/>
        <v>0</v>
      </c>
      <c r="AW38" s="151">
        <f t="shared" si="30"/>
        <v>0</v>
      </c>
      <c r="AX38" s="151">
        <f t="shared" si="31"/>
        <v>0</v>
      </c>
      <c r="AY38" s="151">
        <f t="shared" si="32"/>
        <v>0</v>
      </c>
      <c r="AZ38" s="151">
        <f t="shared" si="33"/>
        <v>0</v>
      </c>
      <c r="BA38" s="151">
        <f t="shared" si="34"/>
        <v>0</v>
      </c>
      <c r="BB38" s="151">
        <f t="shared" si="35"/>
        <v>0</v>
      </c>
      <c r="BC38" s="151">
        <f t="shared" si="16"/>
        <v>0</v>
      </c>
      <c r="BD38" s="151">
        <f t="shared" si="17"/>
        <v>0</v>
      </c>
      <c r="BE38" s="151">
        <f t="shared" si="18"/>
        <v>0</v>
      </c>
      <c r="BF38" s="151">
        <f t="shared" si="19"/>
        <v>0</v>
      </c>
      <c r="BG38" s="151">
        <f t="shared" si="20"/>
        <v>0</v>
      </c>
    </row>
    <row r="39" s="2" customFormat="1" ht="24.9" customHeight="1" spans="1:59">
      <c r="A39" s="35">
        <v>28</v>
      </c>
      <c r="B39" s="36"/>
      <c r="C39" s="37"/>
      <c r="D39" s="37"/>
      <c r="E39" s="38"/>
      <c r="F39" s="288"/>
      <c r="G39" s="286"/>
      <c r="H39" s="287"/>
      <c r="I39" s="287"/>
      <c r="J39" s="287"/>
      <c r="K39" s="287"/>
      <c r="L39" s="287"/>
      <c r="M39" s="287"/>
      <c r="N39" s="293"/>
      <c r="O39" s="286"/>
      <c r="P39" s="287"/>
      <c r="Q39" s="287"/>
      <c r="R39" s="287"/>
      <c r="S39" s="287"/>
      <c r="T39" s="287"/>
      <c r="U39" s="287"/>
      <c r="V39" s="293"/>
      <c r="W39" s="301"/>
      <c r="X39" s="302"/>
      <c r="Y39" s="302"/>
      <c r="Z39" s="302"/>
      <c r="AA39" s="315"/>
      <c r="AB39" s="315"/>
      <c r="AC39" s="315"/>
      <c r="AD39" s="315"/>
      <c r="AE39" s="79"/>
      <c r="AF39" s="79"/>
      <c r="AG39" s="79"/>
      <c r="AH39" s="79"/>
      <c r="AI39" s="79"/>
      <c r="AJ39" s="89"/>
      <c r="AK39"/>
      <c r="AL39"/>
      <c r="AM39"/>
      <c r="AN39" s="151">
        <f t="shared" si="11"/>
        <v>0</v>
      </c>
      <c r="AO39" s="151">
        <f t="shared" si="12"/>
        <v>0</v>
      </c>
      <c r="AP39" s="151">
        <f t="shared" si="13"/>
        <v>0</v>
      </c>
      <c r="AQ39" s="151">
        <f t="shared" si="14"/>
        <v>0</v>
      </c>
      <c r="AR39" s="151">
        <f t="shared" si="15"/>
        <v>0</v>
      </c>
      <c r="AS39" s="151">
        <f t="shared" si="26"/>
        <v>0</v>
      </c>
      <c r="AT39" s="151">
        <f t="shared" si="27"/>
        <v>0</v>
      </c>
      <c r="AU39" s="151">
        <f t="shared" si="28"/>
        <v>0</v>
      </c>
      <c r="AV39" s="151">
        <f t="shared" si="29"/>
        <v>0</v>
      </c>
      <c r="AW39" s="151">
        <f t="shared" si="30"/>
        <v>0</v>
      </c>
      <c r="AX39" s="151">
        <f t="shared" si="31"/>
        <v>0</v>
      </c>
      <c r="AY39" s="151">
        <f t="shared" si="32"/>
        <v>0</v>
      </c>
      <c r="AZ39" s="151">
        <f t="shared" si="33"/>
        <v>0</v>
      </c>
      <c r="BA39" s="151">
        <f t="shared" si="34"/>
        <v>0</v>
      </c>
      <c r="BB39" s="151">
        <f t="shared" si="35"/>
        <v>0</v>
      </c>
      <c r="BC39" s="151">
        <f t="shared" si="16"/>
        <v>0</v>
      </c>
      <c r="BD39" s="151">
        <f t="shared" si="17"/>
        <v>0</v>
      </c>
      <c r="BE39" s="151">
        <f t="shared" si="18"/>
        <v>0</v>
      </c>
      <c r="BF39" s="151">
        <f t="shared" si="19"/>
        <v>0</v>
      </c>
      <c r="BG39" s="151">
        <f t="shared" si="20"/>
        <v>0</v>
      </c>
    </row>
    <row r="40" s="2" customFormat="1" ht="24.9" customHeight="1" spans="1:59">
      <c r="A40" s="35">
        <v>29</v>
      </c>
      <c r="B40" s="36"/>
      <c r="C40" s="37"/>
      <c r="D40" s="37"/>
      <c r="E40" s="38"/>
      <c r="F40" s="288"/>
      <c r="G40" s="286"/>
      <c r="H40" s="287"/>
      <c r="I40" s="287"/>
      <c r="J40" s="287"/>
      <c r="K40" s="287"/>
      <c r="L40" s="287"/>
      <c r="M40" s="287"/>
      <c r="N40" s="293"/>
      <c r="O40" s="286"/>
      <c r="P40" s="287"/>
      <c r="Q40" s="287"/>
      <c r="R40" s="287"/>
      <c r="S40" s="287"/>
      <c r="T40" s="287"/>
      <c r="U40" s="287"/>
      <c r="V40" s="293"/>
      <c r="W40" s="301"/>
      <c r="X40" s="302"/>
      <c r="Y40" s="302"/>
      <c r="Z40" s="302"/>
      <c r="AA40" s="315"/>
      <c r="AB40" s="315"/>
      <c r="AC40" s="315"/>
      <c r="AD40" s="315"/>
      <c r="AE40" s="79"/>
      <c r="AF40" s="79"/>
      <c r="AG40" s="79"/>
      <c r="AH40" s="79"/>
      <c r="AI40" s="79"/>
      <c r="AJ40" s="89"/>
      <c r="AK40"/>
      <c r="AL40"/>
      <c r="AM40"/>
      <c r="AN40" s="151">
        <f t="shared" si="11"/>
        <v>0</v>
      </c>
      <c r="AO40" s="151">
        <f t="shared" si="12"/>
        <v>0</v>
      </c>
      <c r="AP40" s="151">
        <f t="shared" si="13"/>
        <v>0</v>
      </c>
      <c r="AQ40" s="151">
        <f t="shared" si="14"/>
        <v>0</v>
      </c>
      <c r="AR40" s="151">
        <f t="shared" si="15"/>
        <v>0</v>
      </c>
      <c r="AS40" s="151">
        <f t="shared" si="26"/>
        <v>0</v>
      </c>
      <c r="AT40" s="151">
        <f t="shared" si="27"/>
        <v>0</v>
      </c>
      <c r="AU40" s="151">
        <f t="shared" si="28"/>
        <v>0</v>
      </c>
      <c r="AV40" s="151">
        <f t="shared" si="29"/>
        <v>0</v>
      </c>
      <c r="AW40" s="151">
        <f t="shared" si="30"/>
        <v>0</v>
      </c>
      <c r="AX40" s="151">
        <f t="shared" si="31"/>
        <v>0</v>
      </c>
      <c r="AY40" s="151">
        <f t="shared" si="32"/>
        <v>0</v>
      </c>
      <c r="AZ40" s="151">
        <f t="shared" si="33"/>
        <v>0</v>
      </c>
      <c r="BA40" s="151">
        <f t="shared" si="34"/>
        <v>0</v>
      </c>
      <c r="BB40" s="151">
        <f t="shared" si="35"/>
        <v>0</v>
      </c>
      <c r="BC40" s="151">
        <f t="shared" si="16"/>
        <v>0</v>
      </c>
      <c r="BD40" s="151">
        <f t="shared" si="17"/>
        <v>0</v>
      </c>
      <c r="BE40" s="151">
        <f t="shared" si="18"/>
        <v>0</v>
      </c>
      <c r="BF40" s="151">
        <f t="shared" si="19"/>
        <v>0</v>
      </c>
      <c r="BG40" s="151">
        <f t="shared" si="20"/>
        <v>0</v>
      </c>
    </row>
    <row r="41" s="2" customFormat="1" ht="24.9" customHeight="1" spans="1:59">
      <c r="A41" s="35">
        <v>30</v>
      </c>
      <c r="B41" s="36"/>
      <c r="C41" s="37"/>
      <c r="D41" s="37"/>
      <c r="E41" s="38"/>
      <c r="F41" s="288"/>
      <c r="G41" s="286"/>
      <c r="H41" s="287"/>
      <c r="I41" s="287"/>
      <c r="J41" s="287"/>
      <c r="K41" s="287"/>
      <c r="L41" s="287"/>
      <c r="M41" s="287"/>
      <c r="N41" s="293"/>
      <c r="O41" s="286"/>
      <c r="P41" s="287"/>
      <c r="Q41" s="287"/>
      <c r="R41" s="287"/>
      <c r="S41" s="287"/>
      <c r="T41" s="287"/>
      <c r="U41" s="287"/>
      <c r="V41" s="293"/>
      <c r="W41" s="301"/>
      <c r="X41" s="302"/>
      <c r="Y41" s="302"/>
      <c r="Z41" s="302"/>
      <c r="AA41" s="315"/>
      <c r="AB41" s="315"/>
      <c r="AC41" s="315"/>
      <c r="AD41" s="315"/>
      <c r="AE41" s="79"/>
      <c r="AF41" s="79"/>
      <c r="AG41" s="79"/>
      <c r="AH41" s="79"/>
      <c r="AI41" s="79"/>
      <c r="AJ41" s="89"/>
      <c r="AK41"/>
      <c r="AL41"/>
      <c r="AM41"/>
      <c r="AN41" s="151">
        <f t="shared" si="11"/>
        <v>0</v>
      </c>
      <c r="AO41" s="151">
        <f t="shared" si="12"/>
        <v>0</v>
      </c>
      <c r="AP41" s="151">
        <f t="shared" si="13"/>
        <v>0</v>
      </c>
      <c r="AQ41" s="151">
        <f t="shared" si="14"/>
        <v>0</v>
      </c>
      <c r="AR41" s="151">
        <f t="shared" si="15"/>
        <v>0</v>
      </c>
      <c r="AS41" s="151">
        <f t="shared" si="26"/>
        <v>0</v>
      </c>
      <c r="AT41" s="151">
        <f t="shared" si="27"/>
        <v>0</v>
      </c>
      <c r="AU41" s="151">
        <f t="shared" si="28"/>
        <v>0</v>
      </c>
      <c r="AV41" s="151">
        <f t="shared" si="29"/>
        <v>0</v>
      </c>
      <c r="AW41" s="151">
        <f t="shared" si="30"/>
        <v>0</v>
      </c>
      <c r="AX41" s="151">
        <f t="shared" si="31"/>
        <v>0</v>
      </c>
      <c r="AY41" s="151">
        <f t="shared" si="32"/>
        <v>0</v>
      </c>
      <c r="AZ41" s="151">
        <f t="shared" si="33"/>
        <v>0</v>
      </c>
      <c r="BA41" s="151">
        <f t="shared" si="34"/>
        <v>0</v>
      </c>
      <c r="BB41" s="151">
        <f t="shared" si="35"/>
        <v>0</v>
      </c>
      <c r="BC41" s="151">
        <f t="shared" si="16"/>
        <v>0</v>
      </c>
      <c r="BD41" s="151">
        <f t="shared" si="17"/>
        <v>0</v>
      </c>
      <c r="BE41" s="151">
        <f t="shared" si="18"/>
        <v>0</v>
      </c>
      <c r="BF41" s="151">
        <f t="shared" si="19"/>
        <v>0</v>
      </c>
      <c r="BG41" s="151">
        <f t="shared" si="20"/>
        <v>0</v>
      </c>
    </row>
    <row r="42" s="2" customFormat="1" ht="24.9" customHeight="1" spans="1:59">
      <c r="A42" s="35">
        <v>31</v>
      </c>
      <c r="B42" s="36"/>
      <c r="C42" s="37"/>
      <c r="D42" s="37"/>
      <c r="E42" s="38"/>
      <c r="F42" s="288"/>
      <c r="G42" s="286"/>
      <c r="H42" s="287"/>
      <c r="I42" s="287"/>
      <c r="J42" s="287"/>
      <c r="K42" s="287"/>
      <c r="L42" s="287"/>
      <c r="M42" s="287"/>
      <c r="N42" s="293"/>
      <c r="O42" s="286"/>
      <c r="P42" s="287"/>
      <c r="Q42" s="287"/>
      <c r="R42" s="287"/>
      <c r="S42" s="287"/>
      <c r="T42" s="287"/>
      <c r="U42" s="287"/>
      <c r="V42" s="293"/>
      <c r="W42" s="301"/>
      <c r="X42" s="302"/>
      <c r="Y42" s="302"/>
      <c r="Z42" s="302"/>
      <c r="AA42" s="315"/>
      <c r="AB42" s="315"/>
      <c r="AC42" s="315"/>
      <c r="AD42" s="315"/>
      <c r="AE42" s="79"/>
      <c r="AF42" s="79"/>
      <c r="AG42" s="79"/>
      <c r="AH42" s="79"/>
      <c r="AI42" s="79"/>
      <c r="AJ42" s="89"/>
      <c r="AK42"/>
      <c r="AL42"/>
      <c r="AM42"/>
      <c r="AN42" s="151">
        <f t="shared" si="11"/>
        <v>0</v>
      </c>
      <c r="AO42" s="151">
        <f t="shared" si="12"/>
        <v>0</v>
      </c>
      <c r="AP42" s="151">
        <f t="shared" si="13"/>
        <v>0</v>
      </c>
      <c r="AQ42" s="151">
        <f t="shared" si="14"/>
        <v>0</v>
      </c>
      <c r="AR42" s="151">
        <f t="shared" si="15"/>
        <v>0</v>
      </c>
      <c r="AS42" s="151">
        <f t="shared" si="26"/>
        <v>0</v>
      </c>
      <c r="AT42" s="151">
        <f t="shared" si="27"/>
        <v>0</v>
      </c>
      <c r="AU42" s="151">
        <f t="shared" si="28"/>
        <v>0</v>
      </c>
      <c r="AV42" s="151">
        <f t="shared" si="29"/>
        <v>0</v>
      </c>
      <c r="AW42" s="151">
        <f t="shared" si="30"/>
        <v>0</v>
      </c>
      <c r="AX42" s="151">
        <f t="shared" si="31"/>
        <v>0</v>
      </c>
      <c r="AY42" s="151">
        <f t="shared" si="32"/>
        <v>0</v>
      </c>
      <c r="AZ42" s="151">
        <f t="shared" si="33"/>
        <v>0</v>
      </c>
      <c r="BA42" s="151">
        <f t="shared" si="34"/>
        <v>0</v>
      </c>
      <c r="BB42" s="151">
        <f t="shared" si="35"/>
        <v>0</v>
      </c>
      <c r="BC42" s="151">
        <f t="shared" si="16"/>
        <v>0</v>
      </c>
      <c r="BD42" s="151">
        <f t="shared" si="17"/>
        <v>0</v>
      </c>
      <c r="BE42" s="151">
        <f t="shared" si="18"/>
        <v>0</v>
      </c>
      <c r="BF42" s="151">
        <f t="shared" si="19"/>
        <v>0</v>
      </c>
      <c r="BG42" s="151">
        <f t="shared" si="20"/>
        <v>0</v>
      </c>
    </row>
    <row r="43" s="2" customFormat="1" ht="24.9" customHeight="1" spans="1:59">
      <c r="A43" s="35">
        <v>32</v>
      </c>
      <c r="B43" s="36"/>
      <c r="C43" s="37"/>
      <c r="D43" s="37"/>
      <c r="E43" s="38"/>
      <c r="F43" s="288"/>
      <c r="G43" s="286"/>
      <c r="H43" s="287"/>
      <c r="I43" s="287"/>
      <c r="J43" s="287"/>
      <c r="K43" s="287"/>
      <c r="L43" s="287"/>
      <c r="M43" s="287"/>
      <c r="N43" s="293"/>
      <c r="O43" s="286"/>
      <c r="P43" s="287"/>
      <c r="Q43" s="287"/>
      <c r="R43" s="287"/>
      <c r="S43" s="287"/>
      <c r="T43" s="287"/>
      <c r="U43" s="287"/>
      <c r="V43" s="293"/>
      <c r="W43" s="301"/>
      <c r="X43" s="302"/>
      <c r="Y43" s="302"/>
      <c r="Z43" s="302"/>
      <c r="AA43" s="315"/>
      <c r="AB43" s="315"/>
      <c r="AC43" s="315"/>
      <c r="AD43" s="315"/>
      <c r="AE43" s="79"/>
      <c r="AF43" s="79"/>
      <c r="AG43" s="79"/>
      <c r="AH43" s="79"/>
      <c r="AI43" s="79"/>
      <c r="AJ43" s="89"/>
      <c r="AK43"/>
      <c r="AL43"/>
      <c r="AM43"/>
      <c r="AN43" s="151">
        <f t="shared" si="11"/>
        <v>0</v>
      </c>
      <c r="AO43" s="151">
        <f t="shared" si="12"/>
        <v>0</v>
      </c>
      <c r="AP43" s="151">
        <f t="shared" si="13"/>
        <v>0</v>
      </c>
      <c r="AQ43" s="151">
        <f t="shared" si="14"/>
        <v>0</v>
      </c>
      <c r="AR43" s="151">
        <f t="shared" si="15"/>
        <v>0</v>
      </c>
      <c r="AS43" s="151">
        <f t="shared" si="26"/>
        <v>0</v>
      </c>
      <c r="AT43" s="151">
        <f t="shared" si="27"/>
        <v>0</v>
      </c>
      <c r="AU43" s="151">
        <f t="shared" si="28"/>
        <v>0</v>
      </c>
      <c r="AV43" s="151">
        <f t="shared" si="29"/>
        <v>0</v>
      </c>
      <c r="AW43" s="151">
        <f t="shared" si="30"/>
        <v>0</v>
      </c>
      <c r="AX43" s="151">
        <f t="shared" si="31"/>
        <v>0</v>
      </c>
      <c r="AY43" s="151">
        <f t="shared" si="32"/>
        <v>0</v>
      </c>
      <c r="AZ43" s="151">
        <f t="shared" si="33"/>
        <v>0</v>
      </c>
      <c r="BA43" s="151">
        <f t="shared" si="34"/>
        <v>0</v>
      </c>
      <c r="BB43" s="151">
        <f t="shared" si="35"/>
        <v>0</v>
      </c>
      <c r="BC43" s="151">
        <f t="shared" si="16"/>
        <v>0</v>
      </c>
      <c r="BD43" s="151">
        <f t="shared" si="17"/>
        <v>0</v>
      </c>
      <c r="BE43" s="151">
        <f t="shared" si="18"/>
        <v>0</v>
      </c>
      <c r="BF43" s="151">
        <f t="shared" si="19"/>
        <v>0</v>
      </c>
      <c r="BG43" s="151">
        <f t="shared" si="20"/>
        <v>0</v>
      </c>
    </row>
    <row r="44" s="2" customFormat="1" ht="24.9" customHeight="1" spans="1:59">
      <c r="A44" s="35">
        <v>33</v>
      </c>
      <c r="B44" s="36"/>
      <c r="C44" s="37"/>
      <c r="D44" s="37"/>
      <c r="E44" s="38"/>
      <c r="F44" s="288"/>
      <c r="G44" s="286"/>
      <c r="H44" s="287"/>
      <c r="I44" s="287"/>
      <c r="J44" s="287"/>
      <c r="K44" s="287"/>
      <c r="L44" s="287"/>
      <c r="M44" s="287"/>
      <c r="N44" s="293"/>
      <c r="O44" s="286"/>
      <c r="P44" s="287"/>
      <c r="Q44" s="287"/>
      <c r="R44" s="287"/>
      <c r="S44" s="287"/>
      <c r="T44" s="287"/>
      <c r="U44" s="287"/>
      <c r="V44" s="293"/>
      <c r="W44" s="301"/>
      <c r="X44" s="302"/>
      <c r="Y44" s="302"/>
      <c r="Z44" s="302"/>
      <c r="AA44" s="315"/>
      <c r="AB44" s="315"/>
      <c r="AC44" s="315"/>
      <c r="AD44" s="315"/>
      <c r="AE44" s="79"/>
      <c r="AF44" s="79"/>
      <c r="AG44" s="79"/>
      <c r="AH44" s="79"/>
      <c r="AI44" s="79"/>
      <c r="AJ44" s="89"/>
      <c r="AK44"/>
      <c r="AL44"/>
      <c r="AM44"/>
      <c r="AN44" s="151">
        <f t="shared" si="11"/>
        <v>0</v>
      </c>
      <c r="AO44" s="151">
        <f t="shared" si="12"/>
        <v>0</v>
      </c>
      <c r="AP44" s="151">
        <f t="shared" si="13"/>
        <v>0</v>
      </c>
      <c r="AQ44" s="151">
        <f t="shared" si="14"/>
        <v>0</v>
      </c>
      <c r="AR44" s="151">
        <f t="shared" si="15"/>
        <v>0</v>
      </c>
      <c r="AS44" s="151">
        <f t="shared" si="26"/>
        <v>0</v>
      </c>
      <c r="AT44" s="151">
        <f t="shared" si="27"/>
        <v>0</v>
      </c>
      <c r="AU44" s="151">
        <f t="shared" si="28"/>
        <v>0</v>
      </c>
      <c r="AV44" s="151">
        <f t="shared" si="29"/>
        <v>0</v>
      </c>
      <c r="AW44" s="151">
        <f t="shared" si="30"/>
        <v>0</v>
      </c>
      <c r="AX44" s="151">
        <f t="shared" si="31"/>
        <v>0</v>
      </c>
      <c r="AY44" s="151">
        <f t="shared" si="32"/>
        <v>0</v>
      </c>
      <c r="AZ44" s="151">
        <f t="shared" si="33"/>
        <v>0</v>
      </c>
      <c r="BA44" s="151">
        <f t="shared" si="34"/>
        <v>0</v>
      </c>
      <c r="BB44" s="151">
        <f t="shared" si="35"/>
        <v>0</v>
      </c>
      <c r="BC44" s="151">
        <f t="shared" si="16"/>
        <v>0</v>
      </c>
      <c r="BD44" s="151">
        <f t="shared" si="17"/>
        <v>0</v>
      </c>
      <c r="BE44" s="151">
        <f t="shared" si="18"/>
        <v>0</v>
      </c>
      <c r="BF44" s="151">
        <f t="shared" si="19"/>
        <v>0</v>
      </c>
      <c r="BG44" s="151">
        <f t="shared" si="20"/>
        <v>0</v>
      </c>
    </row>
    <row r="45" s="2" customFormat="1" ht="24.9" customHeight="1" spans="1:59">
      <c r="A45" s="35">
        <v>34</v>
      </c>
      <c r="B45" s="36"/>
      <c r="C45" s="37"/>
      <c r="D45" s="37"/>
      <c r="E45" s="38"/>
      <c r="F45" s="288"/>
      <c r="G45" s="286"/>
      <c r="H45" s="287"/>
      <c r="I45" s="287"/>
      <c r="J45" s="287"/>
      <c r="K45" s="287"/>
      <c r="L45" s="287"/>
      <c r="M45" s="287"/>
      <c r="N45" s="293"/>
      <c r="O45" s="286"/>
      <c r="P45" s="287"/>
      <c r="Q45" s="287"/>
      <c r="R45" s="287"/>
      <c r="S45" s="287"/>
      <c r="T45" s="287"/>
      <c r="U45" s="287"/>
      <c r="V45" s="293"/>
      <c r="W45" s="301"/>
      <c r="X45" s="302"/>
      <c r="Y45" s="302"/>
      <c r="Z45" s="302"/>
      <c r="AA45" s="315"/>
      <c r="AB45" s="315"/>
      <c r="AC45" s="315"/>
      <c r="AD45" s="315"/>
      <c r="AE45" s="79"/>
      <c r="AF45" s="79"/>
      <c r="AG45" s="79"/>
      <c r="AH45" s="79"/>
      <c r="AI45" s="79"/>
      <c r="AJ45" s="89"/>
      <c r="AK45"/>
      <c r="AL45"/>
      <c r="AM45"/>
      <c r="AN45" s="151">
        <f t="shared" si="11"/>
        <v>0</v>
      </c>
      <c r="AO45" s="151">
        <f t="shared" si="12"/>
        <v>0</v>
      </c>
      <c r="AP45" s="151">
        <f t="shared" si="13"/>
        <v>0</v>
      </c>
      <c r="AQ45" s="151">
        <f t="shared" si="14"/>
        <v>0</v>
      </c>
      <c r="AR45" s="151">
        <f t="shared" si="15"/>
        <v>0</v>
      </c>
      <c r="AS45" s="151">
        <f t="shared" si="26"/>
        <v>0</v>
      </c>
      <c r="AT45" s="151">
        <f t="shared" si="27"/>
        <v>0</v>
      </c>
      <c r="AU45" s="151">
        <f t="shared" si="28"/>
        <v>0</v>
      </c>
      <c r="AV45" s="151">
        <f t="shared" si="29"/>
        <v>0</v>
      </c>
      <c r="AW45" s="151">
        <f t="shared" si="30"/>
        <v>0</v>
      </c>
      <c r="AX45" s="151">
        <f t="shared" si="31"/>
        <v>0</v>
      </c>
      <c r="AY45" s="151">
        <f t="shared" si="32"/>
        <v>0</v>
      </c>
      <c r="AZ45" s="151">
        <f t="shared" si="33"/>
        <v>0</v>
      </c>
      <c r="BA45" s="151">
        <f t="shared" si="34"/>
        <v>0</v>
      </c>
      <c r="BB45" s="151">
        <f t="shared" si="35"/>
        <v>0</v>
      </c>
      <c r="BC45" s="151">
        <f t="shared" si="16"/>
        <v>0</v>
      </c>
      <c r="BD45" s="151">
        <f t="shared" si="17"/>
        <v>0</v>
      </c>
      <c r="BE45" s="151">
        <f t="shared" si="18"/>
        <v>0</v>
      </c>
      <c r="BF45" s="151">
        <f t="shared" si="19"/>
        <v>0</v>
      </c>
      <c r="BG45" s="151">
        <f t="shared" si="20"/>
        <v>0</v>
      </c>
    </row>
    <row r="46" s="2" customFormat="1" ht="24.9" customHeight="1" spans="1:59">
      <c r="A46" s="35">
        <v>35</v>
      </c>
      <c r="B46" s="36"/>
      <c r="C46" s="37"/>
      <c r="D46" s="37"/>
      <c r="E46" s="38"/>
      <c r="F46" s="288"/>
      <c r="G46" s="286"/>
      <c r="H46" s="287"/>
      <c r="I46" s="287"/>
      <c r="J46" s="287"/>
      <c r="K46" s="287"/>
      <c r="L46" s="287"/>
      <c r="M46" s="287"/>
      <c r="N46" s="293"/>
      <c r="O46" s="286"/>
      <c r="P46" s="287"/>
      <c r="Q46" s="287"/>
      <c r="R46" s="287"/>
      <c r="S46" s="287"/>
      <c r="T46" s="287"/>
      <c r="U46" s="287"/>
      <c r="V46" s="293"/>
      <c r="W46" s="301"/>
      <c r="X46" s="302"/>
      <c r="Y46" s="302"/>
      <c r="Z46" s="302"/>
      <c r="AA46" s="315"/>
      <c r="AB46" s="315"/>
      <c r="AC46" s="315"/>
      <c r="AD46" s="315"/>
      <c r="AE46" s="79"/>
      <c r="AF46" s="79"/>
      <c r="AG46" s="79"/>
      <c r="AH46" s="79"/>
      <c r="AI46" s="79"/>
      <c r="AJ46" s="89"/>
      <c r="AK46"/>
      <c r="AL46"/>
      <c r="AM46"/>
      <c r="AN46" s="151">
        <f t="shared" si="11"/>
        <v>0</v>
      </c>
      <c r="AO46" s="151">
        <f t="shared" si="12"/>
        <v>0</v>
      </c>
      <c r="AP46" s="151">
        <f t="shared" si="13"/>
        <v>0</v>
      </c>
      <c r="AQ46" s="151">
        <f t="shared" si="14"/>
        <v>0</v>
      </c>
      <c r="AR46" s="151">
        <f t="shared" si="15"/>
        <v>0</v>
      </c>
      <c r="AS46" s="151">
        <f t="shared" si="26"/>
        <v>0</v>
      </c>
      <c r="AT46" s="151">
        <f t="shared" si="27"/>
        <v>0</v>
      </c>
      <c r="AU46" s="151">
        <f t="shared" si="28"/>
        <v>0</v>
      </c>
      <c r="AV46" s="151">
        <f t="shared" si="29"/>
        <v>0</v>
      </c>
      <c r="AW46" s="151">
        <f t="shared" si="30"/>
        <v>0</v>
      </c>
      <c r="AX46" s="151">
        <f t="shared" si="31"/>
        <v>0</v>
      </c>
      <c r="AY46" s="151">
        <f t="shared" si="32"/>
        <v>0</v>
      </c>
      <c r="AZ46" s="151">
        <f t="shared" si="33"/>
        <v>0</v>
      </c>
      <c r="BA46" s="151">
        <f t="shared" si="34"/>
        <v>0</v>
      </c>
      <c r="BB46" s="151">
        <f t="shared" si="35"/>
        <v>0</v>
      </c>
      <c r="BC46" s="151">
        <f t="shared" si="16"/>
        <v>0</v>
      </c>
      <c r="BD46" s="151">
        <f t="shared" si="17"/>
        <v>0</v>
      </c>
      <c r="BE46" s="151">
        <f t="shared" si="18"/>
        <v>0</v>
      </c>
      <c r="BF46" s="151">
        <f t="shared" si="19"/>
        <v>0</v>
      </c>
      <c r="BG46" s="151">
        <f t="shared" si="20"/>
        <v>0</v>
      </c>
    </row>
    <row r="47" s="2" customFormat="1" ht="24.9" customHeight="1" spans="1:59">
      <c r="A47" s="35">
        <v>36</v>
      </c>
      <c r="B47" s="36"/>
      <c r="C47" s="37"/>
      <c r="D47" s="37"/>
      <c r="E47" s="38"/>
      <c r="F47" s="288"/>
      <c r="G47" s="286"/>
      <c r="H47" s="287"/>
      <c r="I47" s="287"/>
      <c r="J47" s="287"/>
      <c r="K47" s="287"/>
      <c r="L47" s="287"/>
      <c r="M47" s="287"/>
      <c r="N47" s="293"/>
      <c r="O47" s="286"/>
      <c r="P47" s="287"/>
      <c r="Q47" s="287"/>
      <c r="R47" s="287"/>
      <c r="S47" s="287"/>
      <c r="T47" s="287"/>
      <c r="U47" s="287"/>
      <c r="V47" s="293"/>
      <c r="W47" s="301"/>
      <c r="X47" s="302"/>
      <c r="Y47" s="302"/>
      <c r="Z47" s="302"/>
      <c r="AA47" s="315"/>
      <c r="AB47" s="315"/>
      <c r="AC47" s="315"/>
      <c r="AD47" s="315"/>
      <c r="AE47" s="79"/>
      <c r="AF47" s="79"/>
      <c r="AG47" s="79"/>
      <c r="AH47" s="79"/>
      <c r="AI47" s="79"/>
      <c r="AJ47" s="89"/>
      <c r="AK47"/>
      <c r="AL47"/>
      <c r="AM47"/>
      <c r="AN47" s="151">
        <f t="shared" si="11"/>
        <v>0</v>
      </c>
      <c r="AO47" s="151">
        <f t="shared" si="12"/>
        <v>0</v>
      </c>
      <c r="AP47" s="151">
        <f t="shared" si="13"/>
        <v>0</v>
      </c>
      <c r="AQ47" s="151">
        <f t="shared" si="14"/>
        <v>0</v>
      </c>
      <c r="AR47" s="151">
        <f t="shared" si="15"/>
        <v>0</v>
      </c>
      <c r="AS47" s="151">
        <f t="shared" si="26"/>
        <v>0</v>
      </c>
      <c r="AT47" s="151">
        <f t="shared" si="27"/>
        <v>0</v>
      </c>
      <c r="AU47" s="151">
        <f t="shared" si="28"/>
        <v>0</v>
      </c>
      <c r="AV47" s="151">
        <f t="shared" si="29"/>
        <v>0</v>
      </c>
      <c r="AW47" s="151">
        <f t="shared" si="30"/>
        <v>0</v>
      </c>
      <c r="AX47" s="151">
        <f t="shared" si="31"/>
        <v>0</v>
      </c>
      <c r="AY47" s="151">
        <f t="shared" si="32"/>
        <v>0</v>
      </c>
      <c r="AZ47" s="151">
        <f t="shared" si="33"/>
        <v>0</v>
      </c>
      <c r="BA47" s="151">
        <f t="shared" si="34"/>
        <v>0</v>
      </c>
      <c r="BB47" s="151">
        <f t="shared" si="35"/>
        <v>0</v>
      </c>
      <c r="BC47" s="151">
        <f t="shared" si="16"/>
        <v>0</v>
      </c>
      <c r="BD47" s="151">
        <f t="shared" si="17"/>
        <v>0</v>
      </c>
      <c r="BE47" s="151">
        <f t="shared" si="18"/>
        <v>0</v>
      </c>
      <c r="BF47" s="151">
        <f t="shared" si="19"/>
        <v>0</v>
      </c>
      <c r="BG47" s="151">
        <f t="shared" si="20"/>
        <v>0</v>
      </c>
    </row>
    <row r="48" s="2" customFormat="1" ht="24.9" customHeight="1" spans="1:59">
      <c r="A48" s="35">
        <v>37</v>
      </c>
      <c r="B48" s="36"/>
      <c r="C48" s="37"/>
      <c r="D48" s="37"/>
      <c r="E48" s="38"/>
      <c r="F48" s="288"/>
      <c r="G48" s="286"/>
      <c r="H48" s="287"/>
      <c r="I48" s="287"/>
      <c r="J48" s="287"/>
      <c r="K48" s="287"/>
      <c r="L48" s="287"/>
      <c r="M48" s="287"/>
      <c r="N48" s="293"/>
      <c r="O48" s="286"/>
      <c r="P48" s="287"/>
      <c r="Q48" s="287"/>
      <c r="R48" s="287"/>
      <c r="S48" s="287"/>
      <c r="T48" s="287"/>
      <c r="U48" s="287"/>
      <c r="V48" s="293"/>
      <c r="W48" s="301"/>
      <c r="X48" s="302"/>
      <c r="Y48" s="302"/>
      <c r="Z48" s="302"/>
      <c r="AA48" s="315"/>
      <c r="AB48" s="315"/>
      <c r="AC48" s="315"/>
      <c r="AD48" s="315"/>
      <c r="AE48" s="79"/>
      <c r="AF48" s="79"/>
      <c r="AG48" s="79"/>
      <c r="AH48" s="79"/>
      <c r="AI48" s="79"/>
      <c r="AJ48" s="89"/>
      <c r="AK48"/>
      <c r="AL48"/>
      <c r="AM48"/>
      <c r="AN48" s="151">
        <f t="shared" si="11"/>
        <v>0</v>
      </c>
      <c r="AO48" s="151">
        <f t="shared" si="12"/>
        <v>0</v>
      </c>
      <c r="AP48" s="151">
        <f t="shared" si="13"/>
        <v>0</v>
      </c>
      <c r="AQ48" s="151">
        <f t="shared" si="14"/>
        <v>0</v>
      </c>
      <c r="AR48" s="151">
        <f t="shared" si="15"/>
        <v>0</v>
      </c>
      <c r="AS48" s="151">
        <f t="shared" si="26"/>
        <v>0</v>
      </c>
      <c r="AT48" s="151">
        <f t="shared" si="27"/>
        <v>0</v>
      </c>
      <c r="AU48" s="151">
        <f t="shared" si="28"/>
        <v>0</v>
      </c>
      <c r="AV48" s="151">
        <f t="shared" si="29"/>
        <v>0</v>
      </c>
      <c r="AW48" s="151">
        <f t="shared" si="30"/>
        <v>0</v>
      </c>
      <c r="AX48" s="151">
        <f t="shared" si="31"/>
        <v>0</v>
      </c>
      <c r="AY48" s="151">
        <f t="shared" si="32"/>
        <v>0</v>
      </c>
      <c r="AZ48" s="151">
        <f t="shared" si="33"/>
        <v>0</v>
      </c>
      <c r="BA48" s="151">
        <f t="shared" si="34"/>
        <v>0</v>
      </c>
      <c r="BB48" s="151">
        <f t="shared" si="35"/>
        <v>0</v>
      </c>
      <c r="BC48" s="151">
        <f t="shared" si="16"/>
        <v>0</v>
      </c>
      <c r="BD48" s="151">
        <f t="shared" si="17"/>
        <v>0</v>
      </c>
      <c r="BE48" s="151">
        <f t="shared" si="18"/>
        <v>0</v>
      </c>
      <c r="BF48" s="151">
        <f t="shared" si="19"/>
        <v>0</v>
      </c>
      <c r="BG48" s="151">
        <f t="shared" si="20"/>
        <v>0</v>
      </c>
    </row>
    <row r="49" s="2" customFormat="1" ht="24.9" customHeight="1" spans="1:59">
      <c r="A49" s="35">
        <v>38</v>
      </c>
      <c r="B49" s="36"/>
      <c r="C49" s="37"/>
      <c r="D49" s="37"/>
      <c r="E49" s="38"/>
      <c r="F49" s="288"/>
      <c r="G49" s="286"/>
      <c r="H49" s="287"/>
      <c r="I49" s="287"/>
      <c r="J49" s="287"/>
      <c r="K49" s="287"/>
      <c r="L49" s="287"/>
      <c r="M49" s="287"/>
      <c r="N49" s="293"/>
      <c r="O49" s="286"/>
      <c r="P49" s="287"/>
      <c r="Q49" s="287"/>
      <c r="R49" s="287"/>
      <c r="S49" s="287"/>
      <c r="T49" s="287"/>
      <c r="U49" s="287"/>
      <c r="V49" s="293"/>
      <c r="W49" s="301"/>
      <c r="X49" s="302"/>
      <c r="Y49" s="302"/>
      <c r="Z49" s="302"/>
      <c r="AA49" s="315"/>
      <c r="AB49" s="315"/>
      <c r="AC49" s="315"/>
      <c r="AD49" s="315"/>
      <c r="AE49" s="79"/>
      <c r="AF49" s="79"/>
      <c r="AG49" s="79"/>
      <c r="AH49" s="79"/>
      <c r="AI49" s="79"/>
      <c r="AJ49" s="89"/>
      <c r="AK49"/>
      <c r="AL49"/>
      <c r="AM49"/>
      <c r="AN49" s="151">
        <f t="shared" si="11"/>
        <v>0</v>
      </c>
      <c r="AO49" s="151">
        <f t="shared" si="12"/>
        <v>0</v>
      </c>
      <c r="AP49" s="151">
        <f t="shared" si="13"/>
        <v>0</v>
      </c>
      <c r="AQ49" s="151">
        <f t="shared" si="14"/>
        <v>0</v>
      </c>
      <c r="AR49" s="151">
        <f t="shared" si="15"/>
        <v>0</v>
      </c>
      <c r="AS49" s="151">
        <f t="shared" si="26"/>
        <v>0</v>
      </c>
      <c r="AT49" s="151">
        <f t="shared" si="27"/>
        <v>0</v>
      </c>
      <c r="AU49" s="151">
        <f t="shared" si="28"/>
        <v>0</v>
      </c>
      <c r="AV49" s="151">
        <f t="shared" si="29"/>
        <v>0</v>
      </c>
      <c r="AW49" s="151">
        <f t="shared" si="30"/>
        <v>0</v>
      </c>
      <c r="AX49" s="151">
        <f t="shared" si="31"/>
        <v>0</v>
      </c>
      <c r="AY49" s="151">
        <f t="shared" si="32"/>
        <v>0</v>
      </c>
      <c r="AZ49" s="151">
        <f t="shared" si="33"/>
        <v>0</v>
      </c>
      <c r="BA49" s="151">
        <f t="shared" si="34"/>
        <v>0</v>
      </c>
      <c r="BB49" s="151">
        <f t="shared" si="35"/>
        <v>0</v>
      </c>
      <c r="BC49" s="151">
        <f t="shared" si="16"/>
        <v>0</v>
      </c>
      <c r="BD49" s="151">
        <f t="shared" si="17"/>
        <v>0</v>
      </c>
      <c r="BE49" s="151">
        <f t="shared" si="18"/>
        <v>0</v>
      </c>
      <c r="BF49" s="151">
        <f t="shared" si="19"/>
        <v>0</v>
      </c>
      <c r="BG49" s="151">
        <f t="shared" si="20"/>
        <v>0</v>
      </c>
    </row>
    <row r="50" s="2" customFormat="1" ht="24.9" customHeight="1" spans="1:59">
      <c r="A50" s="35">
        <v>39</v>
      </c>
      <c r="B50" s="36"/>
      <c r="C50" s="37"/>
      <c r="D50" s="37"/>
      <c r="E50" s="38"/>
      <c r="F50" s="288"/>
      <c r="G50" s="286"/>
      <c r="H50" s="287"/>
      <c r="I50" s="287"/>
      <c r="J50" s="287"/>
      <c r="K50" s="287"/>
      <c r="L50" s="287"/>
      <c r="M50" s="287"/>
      <c r="N50" s="293"/>
      <c r="O50" s="286"/>
      <c r="P50" s="287"/>
      <c r="Q50" s="287"/>
      <c r="R50" s="287"/>
      <c r="S50" s="287"/>
      <c r="T50" s="287"/>
      <c r="U50" s="287"/>
      <c r="V50" s="293"/>
      <c r="W50" s="301"/>
      <c r="X50" s="302"/>
      <c r="Y50" s="302"/>
      <c r="Z50" s="302"/>
      <c r="AA50" s="315"/>
      <c r="AB50" s="315"/>
      <c r="AC50" s="315"/>
      <c r="AD50" s="315"/>
      <c r="AE50" s="79"/>
      <c r="AF50" s="79"/>
      <c r="AG50" s="79"/>
      <c r="AH50" s="79"/>
      <c r="AI50" s="79"/>
      <c r="AJ50" s="89"/>
      <c r="AK50"/>
      <c r="AL50"/>
      <c r="AM50"/>
      <c r="AN50" s="151">
        <f t="shared" si="11"/>
        <v>0</v>
      </c>
      <c r="AO50" s="151">
        <f t="shared" si="12"/>
        <v>0</v>
      </c>
      <c r="AP50" s="151">
        <f t="shared" si="13"/>
        <v>0</v>
      </c>
      <c r="AQ50" s="151">
        <f t="shared" si="14"/>
        <v>0</v>
      </c>
      <c r="AR50" s="151">
        <f t="shared" si="15"/>
        <v>0</v>
      </c>
      <c r="AS50" s="151">
        <f t="shared" si="26"/>
        <v>0</v>
      </c>
      <c r="AT50" s="151">
        <f t="shared" si="27"/>
        <v>0</v>
      </c>
      <c r="AU50" s="151">
        <f t="shared" si="28"/>
        <v>0</v>
      </c>
      <c r="AV50" s="151">
        <f t="shared" si="29"/>
        <v>0</v>
      </c>
      <c r="AW50" s="151">
        <f t="shared" si="30"/>
        <v>0</v>
      </c>
      <c r="AX50" s="151">
        <f t="shared" si="31"/>
        <v>0</v>
      </c>
      <c r="AY50" s="151">
        <f t="shared" si="32"/>
        <v>0</v>
      </c>
      <c r="AZ50" s="151">
        <f t="shared" si="33"/>
        <v>0</v>
      </c>
      <c r="BA50" s="151">
        <f t="shared" si="34"/>
        <v>0</v>
      </c>
      <c r="BB50" s="151">
        <f t="shared" si="35"/>
        <v>0</v>
      </c>
      <c r="BC50" s="151">
        <f t="shared" si="16"/>
        <v>0</v>
      </c>
      <c r="BD50" s="151">
        <f t="shared" si="17"/>
        <v>0</v>
      </c>
      <c r="BE50" s="151">
        <f t="shared" si="18"/>
        <v>0</v>
      </c>
      <c r="BF50" s="151">
        <f t="shared" si="19"/>
        <v>0</v>
      </c>
      <c r="BG50" s="151">
        <f t="shared" si="20"/>
        <v>0</v>
      </c>
    </row>
    <row r="51" s="2" customFormat="1" ht="24.9" customHeight="1" spans="1:59">
      <c r="A51" s="35">
        <v>40</v>
      </c>
      <c r="B51" s="36"/>
      <c r="C51" s="37"/>
      <c r="D51" s="37"/>
      <c r="E51" s="38"/>
      <c r="F51" s="288"/>
      <c r="G51" s="286"/>
      <c r="H51" s="287"/>
      <c r="I51" s="287"/>
      <c r="J51" s="287"/>
      <c r="K51" s="287"/>
      <c r="L51" s="287"/>
      <c r="M51" s="287"/>
      <c r="N51" s="293"/>
      <c r="O51" s="286"/>
      <c r="P51" s="287"/>
      <c r="Q51" s="287"/>
      <c r="R51" s="287"/>
      <c r="S51" s="287"/>
      <c r="T51" s="287"/>
      <c r="U51" s="287"/>
      <c r="V51" s="293"/>
      <c r="W51" s="301"/>
      <c r="X51" s="302"/>
      <c r="Y51" s="302"/>
      <c r="Z51" s="302"/>
      <c r="AA51" s="315"/>
      <c r="AB51" s="315"/>
      <c r="AC51" s="315"/>
      <c r="AD51" s="315"/>
      <c r="AE51" s="79"/>
      <c r="AF51" s="79"/>
      <c r="AG51" s="79"/>
      <c r="AH51" s="79"/>
      <c r="AI51" s="79"/>
      <c r="AJ51" s="89"/>
      <c r="AK51"/>
      <c r="AL51"/>
      <c r="AM51"/>
      <c r="AN51" s="151">
        <f t="shared" si="11"/>
        <v>0</v>
      </c>
      <c r="AO51" s="151">
        <f t="shared" si="12"/>
        <v>0</v>
      </c>
      <c r="AP51" s="151">
        <f t="shared" si="13"/>
        <v>0</v>
      </c>
      <c r="AQ51" s="151">
        <f t="shared" si="14"/>
        <v>0</v>
      </c>
      <c r="AR51" s="151">
        <f t="shared" si="15"/>
        <v>0</v>
      </c>
      <c r="AS51" s="151">
        <f t="shared" si="26"/>
        <v>0</v>
      </c>
      <c r="AT51" s="151">
        <f t="shared" si="27"/>
        <v>0</v>
      </c>
      <c r="AU51" s="151">
        <f t="shared" si="28"/>
        <v>0</v>
      </c>
      <c r="AV51" s="151">
        <f t="shared" si="29"/>
        <v>0</v>
      </c>
      <c r="AW51" s="151">
        <f t="shared" si="30"/>
        <v>0</v>
      </c>
      <c r="AX51" s="151">
        <f t="shared" si="31"/>
        <v>0</v>
      </c>
      <c r="AY51" s="151">
        <f t="shared" si="32"/>
        <v>0</v>
      </c>
      <c r="AZ51" s="151">
        <f t="shared" si="33"/>
        <v>0</v>
      </c>
      <c r="BA51" s="151">
        <f t="shared" si="34"/>
        <v>0</v>
      </c>
      <c r="BB51" s="151">
        <f t="shared" si="35"/>
        <v>0</v>
      </c>
      <c r="BC51" s="151">
        <f t="shared" si="16"/>
        <v>0</v>
      </c>
      <c r="BD51" s="151">
        <f t="shared" si="17"/>
        <v>0</v>
      </c>
      <c r="BE51" s="151">
        <f t="shared" si="18"/>
        <v>0</v>
      </c>
      <c r="BF51" s="151">
        <f t="shared" si="19"/>
        <v>0</v>
      </c>
      <c r="BG51" s="151">
        <f t="shared" si="20"/>
        <v>0</v>
      </c>
    </row>
    <row r="52" s="2" customFormat="1" ht="24.9" customHeight="1" spans="1:59">
      <c r="A52" s="35">
        <v>41</v>
      </c>
      <c r="B52" s="36"/>
      <c r="C52" s="37"/>
      <c r="D52" s="37"/>
      <c r="E52" s="38"/>
      <c r="F52" s="288"/>
      <c r="G52" s="286"/>
      <c r="H52" s="287"/>
      <c r="I52" s="287"/>
      <c r="J52" s="287"/>
      <c r="K52" s="287"/>
      <c r="L52" s="287"/>
      <c r="M52" s="287"/>
      <c r="N52" s="293"/>
      <c r="O52" s="286"/>
      <c r="P52" s="287"/>
      <c r="Q52" s="287"/>
      <c r="R52" s="287"/>
      <c r="S52" s="287"/>
      <c r="T52" s="287"/>
      <c r="U52" s="287"/>
      <c r="V52" s="293"/>
      <c r="W52" s="301"/>
      <c r="X52" s="302"/>
      <c r="Y52" s="302"/>
      <c r="Z52" s="302"/>
      <c r="AA52" s="315"/>
      <c r="AB52" s="315"/>
      <c r="AC52" s="315"/>
      <c r="AD52" s="315"/>
      <c r="AE52" s="79"/>
      <c r="AF52" s="79"/>
      <c r="AG52" s="79"/>
      <c r="AH52" s="79"/>
      <c r="AI52" s="79"/>
      <c r="AJ52" s="89"/>
      <c r="AK52"/>
      <c r="AL52"/>
      <c r="AM52"/>
      <c r="AN52" s="151">
        <f t="shared" si="11"/>
        <v>0</v>
      </c>
      <c r="AO52" s="151">
        <f t="shared" si="12"/>
        <v>0</v>
      </c>
      <c r="AP52" s="151">
        <f t="shared" si="13"/>
        <v>0</v>
      </c>
      <c r="AQ52" s="151">
        <f t="shared" si="14"/>
        <v>0</v>
      </c>
      <c r="AR52" s="151">
        <f t="shared" si="15"/>
        <v>0</v>
      </c>
      <c r="AS52" s="151">
        <f t="shared" si="26"/>
        <v>0</v>
      </c>
      <c r="AT52" s="151">
        <f t="shared" si="27"/>
        <v>0</v>
      </c>
      <c r="AU52" s="151">
        <f t="shared" si="28"/>
        <v>0</v>
      </c>
      <c r="AV52" s="151">
        <f t="shared" si="29"/>
        <v>0</v>
      </c>
      <c r="AW52" s="151">
        <f t="shared" si="30"/>
        <v>0</v>
      </c>
      <c r="AX52" s="151">
        <f t="shared" si="31"/>
        <v>0</v>
      </c>
      <c r="AY52" s="151">
        <f t="shared" si="32"/>
        <v>0</v>
      </c>
      <c r="AZ52" s="151">
        <f t="shared" si="33"/>
        <v>0</v>
      </c>
      <c r="BA52" s="151">
        <f t="shared" si="34"/>
        <v>0</v>
      </c>
      <c r="BB52" s="151">
        <f t="shared" si="35"/>
        <v>0</v>
      </c>
      <c r="BC52" s="151">
        <f t="shared" si="16"/>
        <v>0</v>
      </c>
      <c r="BD52" s="151">
        <f t="shared" si="17"/>
        <v>0</v>
      </c>
      <c r="BE52" s="151">
        <f t="shared" si="18"/>
        <v>0</v>
      </c>
      <c r="BF52" s="151">
        <f t="shared" si="19"/>
        <v>0</v>
      </c>
      <c r="BG52" s="151">
        <f t="shared" si="20"/>
        <v>0</v>
      </c>
    </row>
    <row r="53" s="2" customFormat="1" ht="24.9" customHeight="1" spans="1:59">
      <c r="A53" s="35">
        <v>42</v>
      </c>
      <c r="B53" s="36"/>
      <c r="C53" s="37"/>
      <c r="D53" s="37"/>
      <c r="E53" s="38"/>
      <c r="F53" s="288"/>
      <c r="G53" s="286"/>
      <c r="H53" s="287"/>
      <c r="I53" s="287"/>
      <c r="J53" s="287"/>
      <c r="K53" s="287"/>
      <c r="L53" s="287"/>
      <c r="M53" s="287"/>
      <c r="N53" s="293"/>
      <c r="O53" s="286"/>
      <c r="P53" s="287"/>
      <c r="Q53" s="287"/>
      <c r="R53" s="287"/>
      <c r="S53" s="287"/>
      <c r="T53" s="287"/>
      <c r="U53" s="287"/>
      <c r="V53" s="293"/>
      <c r="W53" s="301"/>
      <c r="X53" s="302"/>
      <c r="Y53" s="302"/>
      <c r="Z53" s="302"/>
      <c r="AA53" s="315"/>
      <c r="AB53" s="315"/>
      <c r="AC53" s="315"/>
      <c r="AD53" s="315"/>
      <c r="AE53" s="79"/>
      <c r="AF53" s="79"/>
      <c r="AG53" s="79"/>
      <c r="AH53" s="79"/>
      <c r="AI53" s="79"/>
      <c r="AJ53" s="89"/>
      <c r="AK53"/>
      <c r="AL53"/>
      <c r="AM53"/>
      <c r="AN53" s="151">
        <f t="shared" si="11"/>
        <v>0</v>
      </c>
      <c r="AO53" s="151">
        <f t="shared" si="12"/>
        <v>0</v>
      </c>
      <c r="AP53" s="151">
        <f t="shared" si="13"/>
        <v>0</v>
      </c>
      <c r="AQ53" s="151">
        <f t="shared" si="14"/>
        <v>0</v>
      </c>
      <c r="AR53" s="151">
        <f t="shared" si="15"/>
        <v>0</v>
      </c>
      <c r="AS53" s="151">
        <f t="shared" si="26"/>
        <v>0</v>
      </c>
      <c r="AT53" s="151">
        <f t="shared" si="27"/>
        <v>0</v>
      </c>
      <c r="AU53" s="151">
        <f t="shared" si="28"/>
        <v>0</v>
      </c>
      <c r="AV53" s="151">
        <f t="shared" si="29"/>
        <v>0</v>
      </c>
      <c r="AW53" s="151">
        <f t="shared" si="30"/>
        <v>0</v>
      </c>
      <c r="AX53" s="151">
        <f t="shared" si="31"/>
        <v>0</v>
      </c>
      <c r="AY53" s="151">
        <f t="shared" si="32"/>
        <v>0</v>
      </c>
      <c r="AZ53" s="151">
        <f t="shared" si="33"/>
        <v>0</v>
      </c>
      <c r="BA53" s="151">
        <f t="shared" si="34"/>
        <v>0</v>
      </c>
      <c r="BB53" s="151">
        <f t="shared" si="35"/>
        <v>0</v>
      </c>
      <c r="BC53" s="151">
        <f t="shared" si="16"/>
        <v>0</v>
      </c>
      <c r="BD53" s="151">
        <f t="shared" si="17"/>
        <v>0</v>
      </c>
      <c r="BE53" s="151">
        <f t="shared" si="18"/>
        <v>0</v>
      </c>
      <c r="BF53" s="151">
        <f t="shared" si="19"/>
        <v>0</v>
      </c>
      <c r="BG53" s="151">
        <f t="shared" si="20"/>
        <v>0</v>
      </c>
    </row>
    <row r="54" s="2" customFormat="1" ht="24.9" customHeight="1" spans="1:59">
      <c r="A54" s="35">
        <v>43</v>
      </c>
      <c r="B54" s="36"/>
      <c r="C54" s="37"/>
      <c r="D54" s="37"/>
      <c r="E54" s="38"/>
      <c r="F54" s="288"/>
      <c r="G54" s="286"/>
      <c r="H54" s="287"/>
      <c r="I54" s="287"/>
      <c r="J54" s="287"/>
      <c r="K54" s="287"/>
      <c r="L54" s="287"/>
      <c r="M54" s="287"/>
      <c r="N54" s="293"/>
      <c r="O54" s="286"/>
      <c r="P54" s="287"/>
      <c r="Q54" s="287"/>
      <c r="R54" s="287"/>
      <c r="S54" s="287"/>
      <c r="T54" s="287"/>
      <c r="U54" s="287"/>
      <c r="V54" s="293"/>
      <c r="W54" s="301"/>
      <c r="X54" s="302"/>
      <c r="Y54" s="302"/>
      <c r="Z54" s="302"/>
      <c r="AA54" s="315"/>
      <c r="AB54" s="315"/>
      <c r="AC54" s="315"/>
      <c r="AD54" s="315"/>
      <c r="AE54" s="79"/>
      <c r="AF54" s="79"/>
      <c r="AG54" s="79"/>
      <c r="AH54" s="79"/>
      <c r="AI54" s="79"/>
      <c r="AJ54" s="89"/>
      <c r="AK54"/>
      <c r="AL54"/>
      <c r="AM54"/>
      <c r="AN54" s="151">
        <f t="shared" si="11"/>
        <v>0</v>
      </c>
      <c r="AO54" s="151">
        <f t="shared" si="12"/>
        <v>0</v>
      </c>
      <c r="AP54" s="151">
        <f t="shared" si="13"/>
        <v>0</v>
      </c>
      <c r="AQ54" s="151">
        <f t="shared" si="14"/>
        <v>0</v>
      </c>
      <c r="AR54" s="151">
        <f t="shared" si="15"/>
        <v>0</v>
      </c>
      <c r="AS54" s="151">
        <f t="shared" si="26"/>
        <v>0</v>
      </c>
      <c r="AT54" s="151">
        <f t="shared" si="27"/>
        <v>0</v>
      </c>
      <c r="AU54" s="151">
        <f t="shared" si="28"/>
        <v>0</v>
      </c>
      <c r="AV54" s="151">
        <f t="shared" si="29"/>
        <v>0</v>
      </c>
      <c r="AW54" s="151">
        <f t="shared" si="30"/>
        <v>0</v>
      </c>
      <c r="AX54" s="151">
        <f t="shared" si="31"/>
        <v>0</v>
      </c>
      <c r="AY54" s="151">
        <f t="shared" si="32"/>
        <v>0</v>
      </c>
      <c r="AZ54" s="151">
        <f t="shared" si="33"/>
        <v>0</v>
      </c>
      <c r="BA54" s="151">
        <f t="shared" si="34"/>
        <v>0</v>
      </c>
      <c r="BB54" s="151">
        <f t="shared" si="35"/>
        <v>0</v>
      </c>
      <c r="BC54" s="151">
        <f t="shared" si="16"/>
        <v>0</v>
      </c>
      <c r="BD54" s="151">
        <f t="shared" si="17"/>
        <v>0</v>
      </c>
      <c r="BE54" s="151">
        <f t="shared" si="18"/>
        <v>0</v>
      </c>
      <c r="BF54" s="151">
        <f t="shared" si="19"/>
        <v>0</v>
      </c>
      <c r="BG54" s="151">
        <f t="shared" si="20"/>
        <v>0</v>
      </c>
    </row>
    <row r="55" s="2" customFormat="1" ht="24.9" customHeight="1" spans="1:59">
      <c r="A55" s="35">
        <v>44</v>
      </c>
      <c r="B55" s="36"/>
      <c r="C55" s="37"/>
      <c r="D55" s="37"/>
      <c r="E55" s="38"/>
      <c r="F55" s="288"/>
      <c r="G55" s="286"/>
      <c r="H55" s="287"/>
      <c r="I55" s="287"/>
      <c r="J55" s="287"/>
      <c r="K55" s="287"/>
      <c r="L55" s="287"/>
      <c r="M55" s="287"/>
      <c r="N55" s="293"/>
      <c r="O55" s="286"/>
      <c r="P55" s="287"/>
      <c r="Q55" s="287"/>
      <c r="R55" s="287"/>
      <c r="S55" s="287"/>
      <c r="T55" s="287"/>
      <c r="U55" s="287"/>
      <c r="V55" s="293"/>
      <c r="W55" s="301"/>
      <c r="X55" s="302"/>
      <c r="Y55" s="302"/>
      <c r="Z55" s="302"/>
      <c r="AA55" s="315"/>
      <c r="AB55" s="315"/>
      <c r="AC55" s="315"/>
      <c r="AD55" s="315"/>
      <c r="AE55" s="79"/>
      <c r="AF55" s="79"/>
      <c r="AG55" s="79"/>
      <c r="AH55" s="79"/>
      <c r="AI55" s="79"/>
      <c r="AJ55" s="89"/>
      <c r="AK55"/>
      <c r="AL55"/>
      <c r="AM55"/>
      <c r="AN55" s="151">
        <f t="shared" si="11"/>
        <v>0</v>
      </c>
      <c r="AO55" s="151">
        <f t="shared" si="12"/>
        <v>0</v>
      </c>
      <c r="AP55" s="151">
        <f t="shared" si="13"/>
        <v>0</v>
      </c>
      <c r="AQ55" s="151">
        <f t="shared" si="14"/>
        <v>0</v>
      </c>
      <c r="AR55" s="151">
        <f t="shared" si="15"/>
        <v>0</v>
      </c>
      <c r="AS55" s="151">
        <f t="shared" si="26"/>
        <v>0</v>
      </c>
      <c r="AT55" s="151">
        <f t="shared" si="27"/>
        <v>0</v>
      </c>
      <c r="AU55" s="151">
        <f t="shared" si="28"/>
        <v>0</v>
      </c>
      <c r="AV55" s="151">
        <f t="shared" si="29"/>
        <v>0</v>
      </c>
      <c r="AW55" s="151">
        <f t="shared" si="30"/>
        <v>0</v>
      </c>
      <c r="AX55" s="151">
        <f t="shared" si="31"/>
        <v>0</v>
      </c>
      <c r="AY55" s="151">
        <f t="shared" si="32"/>
        <v>0</v>
      </c>
      <c r="AZ55" s="151">
        <f t="shared" si="33"/>
        <v>0</v>
      </c>
      <c r="BA55" s="151">
        <f t="shared" si="34"/>
        <v>0</v>
      </c>
      <c r="BB55" s="151">
        <f t="shared" si="35"/>
        <v>0</v>
      </c>
      <c r="BC55" s="151">
        <f t="shared" si="16"/>
        <v>0</v>
      </c>
      <c r="BD55" s="151">
        <f t="shared" si="17"/>
        <v>0</v>
      </c>
      <c r="BE55" s="151">
        <f t="shared" si="18"/>
        <v>0</v>
      </c>
      <c r="BF55" s="151">
        <f t="shared" si="19"/>
        <v>0</v>
      </c>
      <c r="BG55" s="151">
        <f t="shared" si="20"/>
        <v>0</v>
      </c>
    </row>
    <row r="56" s="2" customFormat="1" ht="24.9" customHeight="1" spans="1:59">
      <c r="A56" s="35">
        <v>45</v>
      </c>
      <c r="B56" s="36"/>
      <c r="C56" s="37"/>
      <c r="D56" s="37"/>
      <c r="E56" s="38"/>
      <c r="F56" s="288"/>
      <c r="G56" s="286"/>
      <c r="H56" s="287"/>
      <c r="I56" s="287"/>
      <c r="J56" s="287"/>
      <c r="K56" s="287"/>
      <c r="L56" s="287"/>
      <c r="M56" s="287"/>
      <c r="N56" s="293"/>
      <c r="O56" s="286"/>
      <c r="P56" s="287"/>
      <c r="Q56" s="287"/>
      <c r="R56" s="287"/>
      <c r="S56" s="287"/>
      <c r="T56" s="287"/>
      <c r="U56" s="287"/>
      <c r="V56" s="293"/>
      <c r="W56" s="301"/>
      <c r="X56" s="302"/>
      <c r="Y56" s="302"/>
      <c r="Z56" s="302"/>
      <c r="AA56" s="315"/>
      <c r="AB56" s="315"/>
      <c r="AC56" s="315"/>
      <c r="AD56" s="315"/>
      <c r="AE56" s="79"/>
      <c r="AF56" s="79"/>
      <c r="AG56" s="79"/>
      <c r="AH56" s="79"/>
      <c r="AI56" s="79"/>
      <c r="AJ56" s="89"/>
      <c r="AK56"/>
      <c r="AL56"/>
      <c r="AM56"/>
      <c r="AN56" s="151">
        <f t="shared" si="11"/>
        <v>0</v>
      </c>
      <c r="AO56" s="151">
        <f t="shared" si="12"/>
        <v>0</v>
      </c>
      <c r="AP56" s="151">
        <f t="shared" si="13"/>
        <v>0</v>
      </c>
      <c r="AQ56" s="151">
        <f t="shared" si="14"/>
        <v>0</v>
      </c>
      <c r="AR56" s="151">
        <f t="shared" si="15"/>
        <v>0</v>
      </c>
      <c r="AS56" s="151">
        <f t="shared" si="26"/>
        <v>0</v>
      </c>
      <c r="AT56" s="151">
        <f t="shared" si="27"/>
        <v>0</v>
      </c>
      <c r="AU56" s="151">
        <f t="shared" si="28"/>
        <v>0</v>
      </c>
      <c r="AV56" s="151">
        <f t="shared" si="29"/>
        <v>0</v>
      </c>
      <c r="AW56" s="151">
        <f t="shared" si="30"/>
        <v>0</v>
      </c>
      <c r="AX56" s="151">
        <f t="shared" si="31"/>
        <v>0</v>
      </c>
      <c r="AY56" s="151">
        <f t="shared" si="32"/>
        <v>0</v>
      </c>
      <c r="AZ56" s="151">
        <f t="shared" si="33"/>
        <v>0</v>
      </c>
      <c r="BA56" s="151">
        <f t="shared" si="34"/>
        <v>0</v>
      </c>
      <c r="BB56" s="151">
        <f t="shared" si="35"/>
        <v>0</v>
      </c>
      <c r="BC56" s="151">
        <f t="shared" si="16"/>
        <v>0</v>
      </c>
      <c r="BD56" s="151">
        <f t="shared" si="17"/>
        <v>0</v>
      </c>
      <c r="BE56" s="151">
        <f t="shared" si="18"/>
        <v>0</v>
      </c>
      <c r="BF56" s="151">
        <f t="shared" si="19"/>
        <v>0</v>
      </c>
      <c r="BG56" s="151">
        <f t="shared" si="20"/>
        <v>0</v>
      </c>
    </row>
    <row r="57" s="2" customFormat="1" ht="24.9" customHeight="1" spans="1:59">
      <c r="A57" s="35">
        <v>46</v>
      </c>
      <c r="B57" s="36"/>
      <c r="C57" s="37"/>
      <c r="D57" s="37"/>
      <c r="E57" s="38"/>
      <c r="F57" s="288"/>
      <c r="G57" s="286"/>
      <c r="H57" s="287"/>
      <c r="I57" s="287"/>
      <c r="J57" s="287"/>
      <c r="K57" s="287"/>
      <c r="L57" s="287"/>
      <c r="M57" s="287"/>
      <c r="N57" s="293"/>
      <c r="O57" s="286"/>
      <c r="P57" s="287"/>
      <c r="Q57" s="287"/>
      <c r="R57" s="287"/>
      <c r="S57" s="287"/>
      <c r="T57" s="287"/>
      <c r="U57" s="287"/>
      <c r="V57" s="293"/>
      <c r="W57" s="301"/>
      <c r="X57" s="302"/>
      <c r="Y57" s="302"/>
      <c r="Z57" s="302"/>
      <c r="AA57" s="315"/>
      <c r="AB57" s="315"/>
      <c r="AC57" s="315"/>
      <c r="AD57" s="315"/>
      <c r="AE57" s="79"/>
      <c r="AF57" s="79"/>
      <c r="AG57" s="79"/>
      <c r="AH57" s="79"/>
      <c r="AI57" s="79"/>
      <c r="AJ57" s="89"/>
      <c r="AK57"/>
      <c r="AL57"/>
      <c r="AM57"/>
      <c r="AN57" s="151">
        <f t="shared" si="11"/>
        <v>0</v>
      </c>
      <c r="AO57" s="151">
        <f t="shared" si="12"/>
        <v>0</v>
      </c>
      <c r="AP57" s="151">
        <f t="shared" si="13"/>
        <v>0</v>
      </c>
      <c r="AQ57" s="151">
        <f t="shared" si="14"/>
        <v>0</v>
      </c>
      <c r="AR57" s="151">
        <f t="shared" si="15"/>
        <v>0</v>
      </c>
      <c r="AS57" s="151">
        <f t="shared" si="26"/>
        <v>0</v>
      </c>
      <c r="AT57" s="151">
        <f t="shared" si="27"/>
        <v>0</v>
      </c>
      <c r="AU57" s="151">
        <f t="shared" si="28"/>
        <v>0</v>
      </c>
      <c r="AV57" s="151">
        <f t="shared" si="29"/>
        <v>0</v>
      </c>
      <c r="AW57" s="151">
        <f t="shared" si="30"/>
        <v>0</v>
      </c>
      <c r="AX57" s="151">
        <f t="shared" si="31"/>
        <v>0</v>
      </c>
      <c r="AY57" s="151">
        <f t="shared" si="32"/>
        <v>0</v>
      </c>
      <c r="AZ57" s="151">
        <f t="shared" si="33"/>
        <v>0</v>
      </c>
      <c r="BA57" s="151">
        <f t="shared" si="34"/>
        <v>0</v>
      </c>
      <c r="BB57" s="151">
        <f t="shared" si="35"/>
        <v>0</v>
      </c>
      <c r="BC57" s="151">
        <f t="shared" si="16"/>
        <v>0</v>
      </c>
      <c r="BD57" s="151">
        <f t="shared" si="17"/>
        <v>0</v>
      </c>
      <c r="BE57" s="151">
        <f t="shared" si="18"/>
        <v>0</v>
      </c>
      <c r="BF57" s="151">
        <f t="shared" si="19"/>
        <v>0</v>
      </c>
      <c r="BG57" s="151">
        <f t="shared" si="20"/>
        <v>0</v>
      </c>
    </row>
    <row r="58" s="2" customFormat="1" ht="24.9" customHeight="1" spans="1:59">
      <c r="A58" s="35">
        <v>47</v>
      </c>
      <c r="B58" s="36"/>
      <c r="C58" s="37"/>
      <c r="D58" s="37"/>
      <c r="E58" s="38"/>
      <c r="F58" s="288"/>
      <c r="G58" s="286"/>
      <c r="H58" s="287"/>
      <c r="I58" s="287"/>
      <c r="J58" s="287"/>
      <c r="K58" s="287"/>
      <c r="L58" s="287"/>
      <c r="M58" s="287"/>
      <c r="N58" s="293"/>
      <c r="O58" s="286"/>
      <c r="P58" s="287"/>
      <c r="Q58" s="287"/>
      <c r="R58" s="287"/>
      <c r="S58" s="287"/>
      <c r="T58" s="287"/>
      <c r="U58" s="287"/>
      <c r="V58" s="293"/>
      <c r="W58" s="301"/>
      <c r="X58" s="302"/>
      <c r="Y58" s="302"/>
      <c r="Z58" s="302"/>
      <c r="AA58" s="315"/>
      <c r="AB58" s="315"/>
      <c r="AC58" s="315"/>
      <c r="AD58" s="315"/>
      <c r="AE58" s="79"/>
      <c r="AF58" s="79"/>
      <c r="AG58" s="79"/>
      <c r="AH58" s="79"/>
      <c r="AI58" s="79"/>
      <c r="AJ58" s="89"/>
      <c r="AK58"/>
      <c r="AL58"/>
      <c r="AM58"/>
      <c r="AN58" s="151">
        <f t="shared" si="11"/>
        <v>0</v>
      </c>
      <c r="AO58" s="151">
        <f t="shared" si="12"/>
        <v>0</v>
      </c>
      <c r="AP58" s="151">
        <f t="shared" si="13"/>
        <v>0</v>
      </c>
      <c r="AQ58" s="151">
        <f t="shared" si="14"/>
        <v>0</v>
      </c>
      <c r="AR58" s="151">
        <f t="shared" si="15"/>
        <v>0</v>
      </c>
      <c r="AS58" s="151">
        <f t="shared" si="26"/>
        <v>0</v>
      </c>
      <c r="AT58" s="151">
        <f t="shared" si="27"/>
        <v>0</v>
      </c>
      <c r="AU58" s="151">
        <f t="shared" si="28"/>
        <v>0</v>
      </c>
      <c r="AV58" s="151">
        <f t="shared" si="29"/>
        <v>0</v>
      </c>
      <c r="AW58" s="151">
        <f t="shared" si="30"/>
        <v>0</v>
      </c>
      <c r="AX58" s="151">
        <f t="shared" si="31"/>
        <v>0</v>
      </c>
      <c r="AY58" s="151">
        <f t="shared" si="32"/>
        <v>0</v>
      </c>
      <c r="AZ58" s="151">
        <f t="shared" si="33"/>
        <v>0</v>
      </c>
      <c r="BA58" s="151">
        <f t="shared" si="34"/>
        <v>0</v>
      </c>
      <c r="BB58" s="151">
        <f t="shared" si="35"/>
        <v>0</v>
      </c>
      <c r="BC58" s="151">
        <f t="shared" si="16"/>
        <v>0</v>
      </c>
      <c r="BD58" s="151">
        <f t="shared" si="17"/>
        <v>0</v>
      </c>
      <c r="BE58" s="151">
        <f t="shared" si="18"/>
        <v>0</v>
      </c>
      <c r="BF58" s="151">
        <f t="shared" si="19"/>
        <v>0</v>
      </c>
      <c r="BG58" s="151">
        <f t="shared" si="20"/>
        <v>0</v>
      </c>
    </row>
    <row r="59" s="2" customFormat="1" ht="24.9" customHeight="1" spans="1:59">
      <c r="A59" s="35">
        <v>48</v>
      </c>
      <c r="B59" s="36"/>
      <c r="C59" s="37"/>
      <c r="D59" s="37"/>
      <c r="E59" s="38"/>
      <c r="F59" s="288"/>
      <c r="G59" s="286"/>
      <c r="H59" s="287"/>
      <c r="I59" s="287"/>
      <c r="J59" s="287"/>
      <c r="K59" s="287"/>
      <c r="L59" s="287"/>
      <c r="M59" s="287"/>
      <c r="N59" s="293"/>
      <c r="O59" s="286"/>
      <c r="P59" s="287"/>
      <c r="Q59" s="287"/>
      <c r="R59" s="287"/>
      <c r="S59" s="287"/>
      <c r="T59" s="287"/>
      <c r="U59" s="287"/>
      <c r="V59" s="293"/>
      <c r="W59" s="301"/>
      <c r="X59" s="302"/>
      <c r="Y59" s="302"/>
      <c r="Z59" s="302"/>
      <c r="AA59" s="315"/>
      <c r="AB59" s="315"/>
      <c r="AC59" s="315"/>
      <c r="AD59" s="315"/>
      <c r="AE59" s="79"/>
      <c r="AF59" s="79"/>
      <c r="AG59" s="79"/>
      <c r="AH59" s="79"/>
      <c r="AI59" s="79"/>
      <c r="AJ59" s="89"/>
      <c r="AK59"/>
      <c r="AL59"/>
      <c r="AM59"/>
      <c r="AN59" s="151">
        <f t="shared" si="11"/>
        <v>0</v>
      </c>
      <c r="AO59" s="151">
        <f t="shared" si="12"/>
        <v>0</v>
      </c>
      <c r="AP59" s="151">
        <f t="shared" si="13"/>
        <v>0</v>
      </c>
      <c r="AQ59" s="151">
        <f t="shared" si="14"/>
        <v>0</v>
      </c>
      <c r="AR59" s="151">
        <f t="shared" si="15"/>
        <v>0</v>
      </c>
      <c r="AS59" s="151">
        <f t="shared" si="26"/>
        <v>0</v>
      </c>
      <c r="AT59" s="151">
        <f t="shared" si="27"/>
        <v>0</v>
      </c>
      <c r="AU59" s="151">
        <f t="shared" si="28"/>
        <v>0</v>
      </c>
      <c r="AV59" s="151">
        <f t="shared" si="29"/>
        <v>0</v>
      </c>
      <c r="AW59" s="151">
        <f t="shared" si="30"/>
        <v>0</v>
      </c>
      <c r="AX59" s="151">
        <f t="shared" si="31"/>
        <v>0</v>
      </c>
      <c r="AY59" s="151">
        <f t="shared" si="32"/>
        <v>0</v>
      </c>
      <c r="AZ59" s="151">
        <f t="shared" si="33"/>
        <v>0</v>
      </c>
      <c r="BA59" s="151">
        <f t="shared" si="34"/>
        <v>0</v>
      </c>
      <c r="BB59" s="151">
        <f t="shared" si="35"/>
        <v>0</v>
      </c>
      <c r="BC59" s="151">
        <f t="shared" si="16"/>
        <v>0</v>
      </c>
      <c r="BD59" s="151">
        <f t="shared" si="17"/>
        <v>0</v>
      </c>
      <c r="BE59" s="151">
        <f t="shared" si="18"/>
        <v>0</v>
      </c>
      <c r="BF59" s="151">
        <f t="shared" si="19"/>
        <v>0</v>
      </c>
      <c r="BG59" s="151">
        <f t="shared" si="20"/>
        <v>0</v>
      </c>
    </row>
    <row r="60" s="2" customFormat="1" ht="24.9" customHeight="1" spans="1:59">
      <c r="A60" s="35">
        <v>49</v>
      </c>
      <c r="B60" s="36"/>
      <c r="C60" s="37"/>
      <c r="D60" s="37"/>
      <c r="E60" s="38"/>
      <c r="F60" s="288"/>
      <c r="G60" s="286"/>
      <c r="H60" s="287"/>
      <c r="I60" s="287"/>
      <c r="J60" s="287"/>
      <c r="K60" s="287"/>
      <c r="L60" s="287"/>
      <c r="M60" s="287"/>
      <c r="N60" s="293"/>
      <c r="O60" s="286"/>
      <c r="P60" s="287"/>
      <c r="Q60" s="287"/>
      <c r="R60" s="287"/>
      <c r="S60" s="287"/>
      <c r="T60" s="287"/>
      <c r="U60" s="287"/>
      <c r="V60" s="293"/>
      <c r="W60" s="301"/>
      <c r="X60" s="302"/>
      <c r="Y60" s="302"/>
      <c r="Z60" s="302"/>
      <c r="AA60" s="315"/>
      <c r="AB60" s="315"/>
      <c r="AC60" s="315"/>
      <c r="AD60" s="315"/>
      <c r="AE60" s="79"/>
      <c r="AF60" s="79"/>
      <c r="AG60" s="79"/>
      <c r="AH60" s="79"/>
      <c r="AI60" s="79"/>
      <c r="AJ60" s="89"/>
      <c r="AK60"/>
      <c r="AL60"/>
      <c r="AM60"/>
      <c r="AN60" s="151">
        <f t="shared" si="11"/>
        <v>0</v>
      </c>
      <c r="AO60" s="151">
        <f t="shared" si="12"/>
        <v>0</v>
      </c>
      <c r="AP60" s="151">
        <f t="shared" si="13"/>
        <v>0</v>
      </c>
      <c r="AQ60" s="151">
        <f t="shared" si="14"/>
        <v>0</v>
      </c>
      <c r="AR60" s="151">
        <f t="shared" si="15"/>
        <v>0</v>
      </c>
      <c r="AS60" s="151">
        <f t="shared" si="26"/>
        <v>0</v>
      </c>
      <c r="AT60" s="151">
        <f t="shared" si="27"/>
        <v>0</v>
      </c>
      <c r="AU60" s="151">
        <f t="shared" si="28"/>
        <v>0</v>
      </c>
      <c r="AV60" s="151">
        <f t="shared" si="29"/>
        <v>0</v>
      </c>
      <c r="AW60" s="151">
        <f t="shared" si="30"/>
        <v>0</v>
      </c>
      <c r="AX60" s="151">
        <f t="shared" si="31"/>
        <v>0</v>
      </c>
      <c r="AY60" s="151">
        <f t="shared" si="32"/>
        <v>0</v>
      </c>
      <c r="AZ60" s="151">
        <f t="shared" si="33"/>
        <v>0</v>
      </c>
      <c r="BA60" s="151">
        <f t="shared" si="34"/>
        <v>0</v>
      </c>
      <c r="BB60" s="151">
        <f t="shared" si="35"/>
        <v>0</v>
      </c>
      <c r="BC60" s="151">
        <f t="shared" si="16"/>
        <v>0</v>
      </c>
      <c r="BD60" s="151">
        <f t="shared" si="17"/>
        <v>0</v>
      </c>
      <c r="BE60" s="151">
        <f t="shared" si="18"/>
        <v>0</v>
      </c>
      <c r="BF60" s="151">
        <f t="shared" si="19"/>
        <v>0</v>
      </c>
      <c r="BG60" s="151">
        <f t="shared" si="20"/>
        <v>0</v>
      </c>
    </row>
    <row r="61" s="2" customFormat="1" ht="24.9" customHeight="1" spans="1:59">
      <c r="A61" s="35">
        <v>50</v>
      </c>
      <c r="B61" s="36"/>
      <c r="C61" s="37"/>
      <c r="D61" s="37"/>
      <c r="E61" s="38"/>
      <c r="F61" s="288"/>
      <c r="G61" s="286"/>
      <c r="H61" s="287"/>
      <c r="I61" s="287"/>
      <c r="J61" s="287"/>
      <c r="K61" s="287"/>
      <c r="L61" s="287"/>
      <c r="M61" s="287"/>
      <c r="N61" s="293"/>
      <c r="O61" s="286"/>
      <c r="P61" s="287"/>
      <c r="Q61" s="287"/>
      <c r="R61" s="287"/>
      <c r="S61" s="287"/>
      <c r="T61" s="287"/>
      <c r="U61" s="287"/>
      <c r="V61" s="293"/>
      <c r="W61" s="301"/>
      <c r="X61" s="302"/>
      <c r="Y61" s="302"/>
      <c r="Z61" s="302"/>
      <c r="AA61" s="315"/>
      <c r="AB61" s="315"/>
      <c r="AC61" s="315"/>
      <c r="AD61" s="315"/>
      <c r="AE61" s="79"/>
      <c r="AF61" s="79"/>
      <c r="AG61" s="79"/>
      <c r="AH61" s="79"/>
      <c r="AI61" s="79"/>
      <c r="AJ61" s="89"/>
      <c r="AK61"/>
      <c r="AL61"/>
      <c r="AM61"/>
      <c r="AN61" s="151">
        <f t="shared" si="11"/>
        <v>0</v>
      </c>
      <c r="AO61" s="151">
        <f t="shared" si="12"/>
        <v>0</v>
      </c>
      <c r="AP61" s="151">
        <f t="shared" si="13"/>
        <v>0</v>
      </c>
      <c r="AQ61" s="151">
        <f t="shared" si="14"/>
        <v>0</v>
      </c>
      <c r="AR61" s="151">
        <f t="shared" si="15"/>
        <v>0</v>
      </c>
      <c r="AS61" s="151">
        <f t="shared" si="26"/>
        <v>0</v>
      </c>
      <c r="AT61" s="151">
        <f t="shared" si="27"/>
        <v>0</v>
      </c>
      <c r="AU61" s="151">
        <f t="shared" si="28"/>
        <v>0</v>
      </c>
      <c r="AV61" s="151">
        <f t="shared" si="29"/>
        <v>0</v>
      </c>
      <c r="AW61" s="151">
        <f t="shared" si="30"/>
        <v>0</v>
      </c>
      <c r="AX61" s="151">
        <f t="shared" si="31"/>
        <v>0</v>
      </c>
      <c r="AY61" s="151">
        <f t="shared" si="32"/>
        <v>0</v>
      </c>
      <c r="AZ61" s="151">
        <f t="shared" si="33"/>
        <v>0</v>
      </c>
      <c r="BA61" s="151">
        <f t="shared" si="34"/>
        <v>0</v>
      </c>
      <c r="BB61" s="151">
        <f t="shared" si="35"/>
        <v>0</v>
      </c>
      <c r="BC61" s="151">
        <f t="shared" si="16"/>
        <v>0</v>
      </c>
      <c r="BD61" s="151">
        <f t="shared" si="17"/>
        <v>0</v>
      </c>
      <c r="BE61" s="151">
        <f t="shared" si="18"/>
        <v>0</v>
      </c>
      <c r="BF61" s="151">
        <f t="shared" si="19"/>
        <v>0</v>
      </c>
      <c r="BG61" s="151">
        <f t="shared" si="20"/>
        <v>0</v>
      </c>
    </row>
    <row r="62" s="2" customFormat="1" ht="24.9" customHeight="1" spans="1:59">
      <c r="A62" s="35">
        <v>51</v>
      </c>
      <c r="B62" s="36"/>
      <c r="C62" s="37"/>
      <c r="D62" s="37"/>
      <c r="E62" s="38"/>
      <c r="F62" s="288"/>
      <c r="G62" s="286"/>
      <c r="H62" s="287"/>
      <c r="I62" s="287"/>
      <c r="J62" s="287"/>
      <c r="K62" s="287"/>
      <c r="L62" s="287"/>
      <c r="M62" s="287"/>
      <c r="N62" s="293"/>
      <c r="O62" s="286"/>
      <c r="P62" s="287"/>
      <c r="Q62" s="287"/>
      <c r="R62" s="287"/>
      <c r="S62" s="287"/>
      <c r="T62" s="287"/>
      <c r="U62" s="287"/>
      <c r="V62" s="293"/>
      <c r="W62" s="301"/>
      <c r="X62" s="302"/>
      <c r="Y62" s="302"/>
      <c r="Z62" s="302"/>
      <c r="AA62" s="315"/>
      <c r="AB62" s="315"/>
      <c r="AC62" s="315"/>
      <c r="AD62" s="315"/>
      <c r="AE62" s="79"/>
      <c r="AF62" s="79"/>
      <c r="AG62" s="79"/>
      <c r="AH62" s="79"/>
      <c r="AI62" s="79"/>
      <c r="AJ62" s="89"/>
      <c r="AK62"/>
      <c r="AL62"/>
      <c r="AM62"/>
      <c r="AN62" s="151">
        <f t="shared" si="11"/>
        <v>0</v>
      </c>
      <c r="AO62" s="151">
        <f t="shared" si="12"/>
        <v>0</v>
      </c>
      <c r="AP62" s="151">
        <f t="shared" si="13"/>
        <v>0</v>
      </c>
      <c r="AQ62" s="151">
        <f t="shared" si="14"/>
        <v>0</v>
      </c>
      <c r="AR62" s="151">
        <f t="shared" si="15"/>
        <v>0</v>
      </c>
      <c r="AS62" s="151">
        <f t="shared" si="26"/>
        <v>0</v>
      </c>
      <c r="AT62" s="151">
        <f t="shared" si="27"/>
        <v>0</v>
      </c>
      <c r="AU62" s="151">
        <f t="shared" si="28"/>
        <v>0</v>
      </c>
      <c r="AV62" s="151">
        <f t="shared" si="29"/>
        <v>0</v>
      </c>
      <c r="AW62" s="151">
        <f t="shared" si="30"/>
        <v>0</v>
      </c>
      <c r="AX62" s="151">
        <f t="shared" si="31"/>
        <v>0</v>
      </c>
      <c r="AY62" s="151">
        <f t="shared" si="32"/>
        <v>0</v>
      </c>
      <c r="AZ62" s="151">
        <f t="shared" si="33"/>
        <v>0</v>
      </c>
      <c r="BA62" s="151">
        <f t="shared" si="34"/>
        <v>0</v>
      </c>
      <c r="BB62" s="151">
        <f t="shared" si="35"/>
        <v>0</v>
      </c>
      <c r="BC62" s="151">
        <f t="shared" si="16"/>
        <v>0</v>
      </c>
      <c r="BD62" s="151">
        <f t="shared" si="17"/>
        <v>0</v>
      </c>
      <c r="BE62" s="151">
        <f t="shared" si="18"/>
        <v>0</v>
      </c>
      <c r="BF62" s="151">
        <f t="shared" si="19"/>
        <v>0</v>
      </c>
      <c r="BG62" s="151">
        <f t="shared" si="20"/>
        <v>0</v>
      </c>
    </row>
    <row r="63" s="2" customFormat="1" ht="24.9" customHeight="1" spans="1:59">
      <c r="A63" s="35">
        <v>52</v>
      </c>
      <c r="B63" s="36"/>
      <c r="C63" s="37"/>
      <c r="D63" s="37"/>
      <c r="E63" s="38"/>
      <c r="F63" s="288"/>
      <c r="G63" s="286"/>
      <c r="H63" s="287"/>
      <c r="I63" s="287"/>
      <c r="J63" s="287"/>
      <c r="K63" s="287"/>
      <c r="L63" s="287"/>
      <c r="M63" s="287"/>
      <c r="N63" s="293"/>
      <c r="O63" s="286"/>
      <c r="P63" s="287"/>
      <c r="Q63" s="287"/>
      <c r="R63" s="287"/>
      <c r="S63" s="287"/>
      <c r="T63" s="287"/>
      <c r="U63" s="287"/>
      <c r="V63" s="293"/>
      <c r="W63" s="301"/>
      <c r="X63" s="302"/>
      <c r="Y63" s="302"/>
      <c r="Z63" s="302"/>
      <c r="AA63" s="315"/>
      <c r="AB63" s="315"/>
      <c r="AC63" s="315"/>
      <c r="AD63" s="315"/>
      <c r="AE63" s="79"/>
      <c r="AF63" s="79"/>
      <c r="AG63" s="79"/>
      <c r="AH63" s="79"/>
      <c r="AI63" s="79"/>
      <c r="AJ63" s="89"/>
      <c r="AK63"/>
      <c r="AL63"/>
      <c r="AM63"/>
      <c r="AN63" s="151">
        <f t="shared" si="11"/>
        <v>0</v>
      </c>
      <c r="AO63" s="151">
        <f t="shared" si="12"/>
        <v>0</v>
      </c>
      <c r="AP63" s="151">
        <f t="shared" si="13"/>
        <v>0</v>
      </c>
      <c r="AQ63" s="151">
        <f t="shared" si="14"/>
        <v>0</v>
      </c>
      <c r="AR63" s="151">
        <f t="shared" si="15"/>
        <v>0</v>
      </c>
      <c r="AS63" s="151">
        <f t="shared" si="26"/>
        <v>0</v>
      </c>
      <c r="AT63" s="151">
        <f t="shared" si="27"/>
        <v>0</v>
      </c>
      <c r="AU63" s="151">
        <f t="shared" si="28"/>
        <v>0</v>
      </c>
      <c r="AV63" s="151">
        <f t="shared" si="29"/>
        <v>0</v>
      </c>
      <c r="AW63" s="151">
        <f t="shared" si="30"/>
        <v>0</v>
      </c>
      <c r="AX63" s="151">
        <f t="shared" si="31"/>
        <v>0</v>
      </c>
      <c r="AY63" s="151">
        <f t="shared" si="32"/>
        <v>0</v>
      </c>
      <c r="AZ63" s="151">
        <f t="shared" si="33"/>
        <v>0</v>
      </c>
      <c r="BA63" s="151">
        <f t="shared" si="34"/>
        <v>0</v>
      </c>
      <c r="BB63" s="151">
        <f t="shared" si="35"/>
        <v>0</v>
      </c>
      <c r="BC63" s="151">
        <f t="shared" si="16"/>
        <v>0</v>
      </c>
      <c r="BD63" s="151">
        <f t="shared" si="17"/>
        <v>0</v>
      </c>
      <c r="BE63" s="151">
        <f t="shared" si="18"/>
        <v>0</v>
      </c>
      <c r="BF63" s="151">
        <f t="shared" si="19"/>
        <v>0</v>
      </c>
      <c r="BG63" s="151">
        <f t="shared" si="20"/>
        <v>0</v>
      </c>
    </row>
    <row r="64" s="2" customFormat="1" ht="24.9" customHeight="1" spans="1:59">
      <c r="A64" s="35">
        <v>53</v>
      </c>
      <c r="B64" s="36"/>
      <c r="C64" s="37"/>
      <c r="D64" s="37"/>
      <c r="E64" s="38"/>
      <c r="F64" s="288"/>
      <c r="G64" s="286"/>
      <c r="H64" s="287"/>
      <c r="I64" s="287"/>
      <c r="J64" s="287"/>
      <c r="K64" s="287"/>
      <c r="L64" s="287"/>
      <c r="M64" s="287"/>
      <c r="N64" s="293"/>
      <c r="O64" s="286"/>
      <c r="P64" s="287"/>
      <c r="Q64" s="287"/>
      <c r="R64" s="287"/>
      <c r="S64" s="287"/>
      <c r="T64" s="287"/>
      <c r="U64" s="287"/>
      <c r="V64" s="293"/>
      <c r="W64" s="301"/>
      <c r="X64" s="302"/>
      <c r="Y64" s="302"/>
      <c r="Z64" s="302"/>
      <c r="AA64" s="315"/>
      <c r="AB64" s="315"/>
      <c r="AC64" s="315"/>
      <c r="AD64" s="315"/>
      <c r="AE64" s="79"/>
      <c r="AF64" s="79"/>
      <c r="AG64" s="79"/>
      <c r="AH64" s="79"/>
      <c r="AI64" s="79"/>
      <c r="AJ64" s="89"/>
      <c r="AK64"/>
      <c r="AL64"/>
      <c r="AM64"/>
      <c r="AN64" s="151">
        <f t="shared" si="11"/>
        <v>0</v>
      </c>
      <c r="AO64" s="151">
        <f t="shared" si="12"/>
        <v>0</v>
      </c>
      <c r="AP64" s="151">
        <f t="shared" si="13"/>
        <v>0</v>
      </c>
      <c r="AQ64" s="151">
        <f t="shared" si="14"/>
        <v>0</v>
      </c>
      <c r="AR64" s="151">
        <f t="shared" si="15"/>
        <v>0</v>
      </c>
      <c r="AS64" s="151">
        <f t="shared" si="26"/>
        <v>0</v>
      </c>
      <c r="AT64" s="151">
        <f t="shared" si="27"/>
        <v>0</v>
      </c>
      <c r="AU64" s="151">
        <f t="shared" si="28"/>
        <v>0</v>
      </c>
      <c r="AV64" s="151">
        <f t="shared" si="29"/>
        <v>0</v>
      </c>
      <c r="AW64" s="151">
        <f t="shared" si="30"/>
        <v>0</v>
      </c>
      <c r="AX64" s="151">
        <f t="shared" si="31"/>
        <v>0</v>
      </c>
      <c r="AY64" s="151">
        <f t="shared" si="32"/>
        <v>0</v>
      </c>
      <c r="AZ64" s="151">
        <f t="shared" si="33"/>
        <v>0</v>
      </c>
      <c r="BA64" s="151">
        <f t="shared" si="34"/>
        <v>0</v>
      </c>
      <c r="BB64" s="151">
        <f t="shared" si="35"/>
        <v>0</v>
      </c>
      <c r="BC64" s="151">
        <f t="shared" si="16"/>
        <v>0</v>
      </c>
      <c r="BD64" s="151">
        <f t="shared" si="17"/>
        <v>0</v>
      </c>
      <c r="BE64" s="151">
        <f t="shared" si="18"/>
        <v>0</v>
      </c>
      <c r="BF64" s="151">
        <f t="shared" si="19"/>
        <v>0</v>
      </c>
      <c r="BG64" s="151">
        <f t="shared" si="20"/>
        <v>0</v>
      </c>
    </row>
    <row r="65" s="2" customFormat="1" ht="24.9" customHeight="1" spans="1:59">
      <c r="A65" s="35">
        <v>54</v>
      </c>
      <c r="B65" s="36"/>
      <c r="C65" s="37"/>
      <c r="D65" s="37"/>
      <c r="E65" s="38"/>
      <c r="F65" s="288"/>
      <c r="G65" s="286"/>
      <c r="H65" s="287"/>
      <c r="I65" s="287"/>
      <c r="J65" s="287"/>
      <c r="K65" s="287"/>
      <c r="L65" s="287"/>
      <c r="M65" s="287"/>
      <c r="N65" s="293"/>
      <c r="O65" s="286"/>
      <c r="P65" s="287"/>
      <c r="Q65" s="287"/>
      <c r="R65" s="287"/>
      <c r="S65" s="287"/>
      <c r="T65" s="287"/>
      <c r="U65" s="287"/>
      <c r="V65" s="293"/>
      <c r="W65" s="301"/>
      <c r="X65" s="302"/>
      <c r="Y65" s="302"/>
      <c r="Z65" s="302"/>
      <c r="AA65" s="315"/>
      <c r="AB65" s="315"/>
      <c r="AC65" s="315"/>
      <c r="AD65" s="315"/>
      <c r="AE65" s="79"/>
      <c r="AF65" s="79"/>
      <c r="AG65" s="79"/>
      <c r="AH65" s="79"/>
      <c r="AI65" s="79"/>
      <c r="AJ65" s="89"/>
      <c r="AK65"/>
      <c r="AL65"/>
      <c r="AM65"/>
      <c r="AN65" s="151">
        <f t="shared" si="11"/>
        <v>0</v>
      </c>
      <c r="AO65" s="151">
        <f t="shared" si="12"/>
        <v>0</v>
      </c>
      <c r="AP65" s="151">
        <f t="shared" si="13"/>
        <v>0</v>
      </c>
      <c r="AQ65" s="151">
        <f t="shared" si="14"/>
        <v>0</v>
      </c>
      <c r="AR65" s="151">
        <f t="shared" si="15"/>
        <v>0</v>
      </c>
      <c r="AS65" s="151">
        <f t="shared" si="26"/>
        <v>0</v>
      </c>
      <c r="AT65" s="151">
        <f t="shared" si="27"/>
        <v>0</v>
      </c>
      <c r="AU65" s="151">
        <f t="shared" si="28"/>
        <v>0</v>
      </c>
      <c r="AV65" s="151">
        <f t="shared" si="29"/>
        <v>0</v>
      </c>
      <c r="AW65" s="151">
        <f t="shared" si="30"/>
        <v>0</v>
      </c>
      <c r="AX65" s="151">
        <f t="shared" si="31"/>
        <v>0</v>
      </c>
      <c r="AY65" s="151">
        <f t="shared" si="32"/>
        <v>0</v>
      </c>
      <c r="AZ65" s="151">
        <f t="shared" si="33"/>
        <v>0</v>
      </c>
      <c r="BA65" s="151">
        <f t="shared" si="34"/>
        <v>0</v>
      </c>
      <c r="BB65" s="151">
        <f t="shared" si="35"/>
        <v>0</v>
      </c>
      <c r="BC65" s="151">
        <f t="shared" si="16"/>
        <v>0</v>
      </c>
      <c r="BD65" s="151">
        <f t="shared" si="17"/>
        <v>0</v>
      </c>
      <c r="BE65" s="151">
        <f t="shared" si="18"/>
        <v>0</v>
      </c>
      <c r="BF65" s="151">
        <f t="shared" si="19"/>
        <v>0</v>
      </c>
      <c r="BG65" s="151">
        <f t="shared" si="20"/>
        <v>0</v>
      </c>
    </row>
    <row r="66" s="2" customFormat="1" ht="24.9" customHeight="1" spans="1:59">
      <c r="A66" s="35">
        <v>55</v>
      </c>
      <c r="B66" s="36"/>
      <c r="C66" s="37"/>
      <c r="D66" s="37"/>
      <c r="E66" s="38"/>
      <c r="F66" s="288"/>
      <c r="G66" s="286"/>
      <c r="H66" s="287"/>
      <c r="I66" s="287"/>
      <c r="J66" s="287"/>
      <c r="K66" s="287"/>
      <c r="L66" s="287"/>
      <c r="M66" s="287"/>
      <c r="N66" s="293"/>
      <c r="O66" s="286"/>
      <c r="P66" s="287"/>
      <c r="Q66" s="287"/>
      <c r="R66" s="287"/>
      <c r="S66" s="287"/>
      <c r="T66" s="287"/>
      <c r="U66" s="287"/>
      <c r="V66" s="293"/>
      <c r="W66" s="301"/>
      <c r="X66" s="302"/>
      <c r="Y66" s="302"/>
      <c r="Z66" s="302"/>
      <c r="AA66" s="315"/>
      <c r="AB66" s="315"/>
      <c r="AC66" s="315"/>
      <c r="AD66" s="315"/>
      <c r="AE66" s="79"/>
      <c r="AF66" s="79"/>
      <c r="AG66" s="79"/>
      <c r="AH66" s="79"/>
      <c r="AI66" s="79"/>
      <c r="AJ66" s="89"/>
      <c r="AK66"/>
      <c r="AL66"/>
      <c r="AM66"/>
      <c r="AN66" s="151">
        <f t="shared" si="11"/>
        <v>0</v>
      </c>
      <c r="AO66" s="151">
        <f t="shared" si="12"/>
        <v>0</v>
      </c>
      <c r="AP66" s="151">
        <f t="shared" si="13"/>
        <v>0</v>
      </c>
      <c r="AQ66" s="151">
        <f t="shared" si="14"/>
        <v>0</v>
      </c>
      <c r="AR66" s="151">
        <f t="shared" si="15"/>
        <v>0</v>
      </c>
      <c r="AS66" s="151">
        <f t="shared" si="26"/>
        <v>0</v>
      </c>
      <c r="AT66" s="151">
        <f t="shared" si="27"/>
        <v>0</v>
      </c>
      <c r="AU66" s="151">
        <f t="shared" si="28"/>
        <v>0</v>
      </c>
      <c r="AV66" s="151">
        <f t="shared" si="29"/>
        <v>0</v>
      </c>
      <c r="AW66" s="151">
        <f t="shared" si="30"/>
        <v>0</v>
      </c>
      <c r="AX66" s="151">
        <f t="shared" si="31"/>
        <v>0</v>
      </c>
      <c r="AY66" s="151">
        <f t="shared" si="32"/>
        <v>0</v>
      </c>
      <c r="AZ66" s="151">
        <f t="shared" si="33"/>
        <v>0</v>
      </c>
      <c r="BA66" s="151">
        <f t="shared" si="34"/>
        <v>0</v>
      </c>
      <c r="BB66" s="151">
        <f t="shared" si="35"/>
        <v>0</v>
      </c>
      <c r="BC66" s="151">
        <f t="shared" si="16"/>
        <v>0</v>
      </c>
      <c r="BD66" s="151">
        <f t="shared" si="17"/>
        <v>0</v>
      </c>
      <c r="BE66" s="151">
        <f t="shared" si="18"/>
        <v>0</v>
      </c>
      <c r="BF66" s="151">
        <f t="shared" si="19"/>
        <v>0</v>
      </c>
      <c r="BG66" s="151">
        <f t="shared" si="20"/>
        <v>0</v>
      </c>
    </row>
    <row r="67" s="2" customFormat="1" ht="24.9" customHeight="1" spans="1:59">
      <c r="A67" s="35">
        <v>56</v>
      </c>
      <c r="B67" s="36"/>
      <c r="C67" s="37"/>
      <c r="D67" s="37"/>
      <c r="E67" s="38"/>
      <c r="F67" s="288"/>
      <c r="G67" s="286"/>
      <c r="H67" s="287"/>
      <c r="I67" s="287"/>
      <c r="J67" s="287"/>
      <c r="K67" s="287"/>
      <c r="L67" s="287"/>
      <c r="M67" s="287"/>
      <c r="N67" s="293"/>
      <c r="O67" s="286"/>
      <c r="P67" s="287"/>
      <c r="Q67" s="287"/>
      <c r="R67" s="287"/>
      <c r="S67" s="287"/>
      <c r="T67" s="287"/>
      <c r="U67" s="287"/>
      <c r="V67" s="293"/>
      <c r="W67" s="301"/>
      <c r="X67" s="302"/>
      <c r="Y67" s="302"/>
      <c r="Z67" s="302"/>
      <c r="AA67" s="315"/>
      <c r="AB67" s="315"/>
      <c r="AC67" s="315"/>
      <c r="AD67" s="315"/>
      <c r="AE67" s="79"/>
      <c r="AF67" s="79"/>
      <c r="AG67" s="79"/>
      <c r="AH67" s="79"/>
      <c r="AI67" s="79"/>
      <c r="AJ67" s="89"/>
      <c r="AK67"/>
      <c r="AL67"/>
      <c r="AM67"/>
      <c r="AN67" s="151">
        <f t="shared" si="11"/>
        <v>0</v>
      </c>
      <c r="AO67" s="151">
        <f t="shared" si="12"/>
        <v>0</v>
      </c>
      <c r="AP67" s="151">
        <f t="shared" si="13"/>
        <v>0</v>
      </c>
      <c r="AQ67" s="151">
        <f t="shared" si="14"/>
        <v>0</v>
      </c>
      <c r="AR67" s="151">
        <f t="shared" si="15"/>
        <v>0</v>
      </c>
      <c r="AS67" s="151">
        <f t="shared" si="26"/>
        <v>0</v>
      </c>
      <c r="AT67" s="151">
        <f t="shared" si="27"/>
        <v>0</v>
      </c>
      <c r="AU67" s="151">
        <f t="shared" si="28"/>
        <v>0</v>
      </c>
      <c r="AV67" s="151">
        <f t="shared" si="29"/>
        <v>0</v>
      </c>
      <c r="AW67" s="151">
        <f t="shared" si="30"/>
        <v>0</v>
      </c>
      <c r="AX67" s="151">
        <f t="shared" si="31"/>
        <v>0</v>
      </c>
      <c r="AY67" s="151">
        <f t="shared" si="32"/>
        <v>0</v>
      </c>
      <c r="AZ67" s="151">
        <f t="shared" si="33"/>
        <v>0</v>
      </c>
      <c r="BA67" s="151">
        <f t="shared" si="34"/>
        <v>0</v>
      </c>
      <c r="BB67" s="151">
        <f t="shared" si="35"/>
        <v>0</v>
      </c>
      <c r="BC67" s="151">
        <f t="shared" si="16"/>
        <v>0</v>
      </c>
      <c r="BD67" s="151">
        <f t="shared" si="17"/>
        <v>0</v>
      </c>
      <c r="BE67" s="151">
        <f t="shared" si="18"/>
        <v>0</v>
      </c>
      <c r="BF67" s="151">
        <f t="shared" si="19"/>
        <v>0</v>
      </c>
      <c r="BG67" s="151">
        <f t="shared" si="20"/>
        <v>0</v>
      </c>
    </row>
    <row r="68" s="2" customFormat="1" ht="24.9" customHeight="1" spans="1:59">
      <c r="A68" s="35">
        <v>57</v>
      </c>
      <c r="B68" s="36"/>
      <c r="C68" s="37"/>
      <c r="D68" s="37"/>
      <c r="E68" s="38"/>
      <c r="F68" s="288"/>
      <c r="G68" s="286"/>
      <c r="H68" s="287"/>
      <c r="I68" s="287"/>
      <c r="J68" s="287"/>
      <c r="K68" s="287"/>
      <c r="L68" s="287"/>
      <c r="M68" s="287"/>
      <c r="N68" s="293"/>
      <c r="O68" s="286"/>
      <c r="P68" s="287"/>
      <c r="Q68" s="287"/>
      <c r="R68" s="287"/>
      <c r="S68" s="287"/>
      <c r="T68" s="287"/>
      <c r="U68" s="287"/>
      <c r="V68" s="293"/>
      <c r="W68" s="301"/>
      <c r="X68" s="302"/>
      <c r="Y68" s="302"/>
      <c r="Z68" s="302"/>
      <c r="AA68" s="315"/>
      <c r="AB68" s="315"/>
      <c r="AC68" s="315"/>
      <c r="AD68" s="315"/>
      <c r="AE68" s="79"/>
      <c r="AF68" s="79"/>
      <c r="AG68" s="79"/>
      <c r="AH68" s="79"/>
      <c r="AI68" s="79"/>
      <c r="AJ68" s="89"/>
      <c r="AK68"/>
      <c r="AL68"/>
      <c r="AM68"/>
      <c r="AN68" s="151">
        <f t="shared" si="11"/>
        <v>0</v>
      </c>
      <c r="AO68" s="151">
        <f t="shared" si="12"/>
        <v>0</v>
      </c>
      <c r="AP68" s="151">
        <f t="shared" si="13"/>
        <v>0</v>
      </c>
      <c r="AQ68" s="151">
        <f t="shared" si="14"/>
        <v>0</v>
      </c>
      <c r="AR68" s="151">
        <f t="shared" si="15"/>
        <v>0</v>
      </c>
      <c r="AS68" s="151">
        <f t="shared" si="26"/>
        <v>0</v>
      </c>
      <c r="AT68" s="151">
        <f t="shared" si="27"/>
        <v>0</v>
      </c>
      <c r="AU68" s="151">
        <f t="shared" si="28"/>
        <v>0</v>
      </c>
      <c r="AV68" s="151">
        <f t="shared" si="29"/>
        <v>0</v>
      </c>
      <c r="AW68" s="151">
        <f t="shared" si="30"/>
        <v>0</v>
      </c>
      <c r="AX68" s="151">
        <f t="shared" si="31"/>
        <v>0</v>
      </c>
      <c r="AY68" s="151">
        <f t="shared" si="32"/>
        <v>0</v>
      </c>
      <c r="AZ68" s="151">
        <f t="shared" si="33"/>
        <v>0</v>
      </c>
      <c r="BA68" s="151">
        <f t="shared" si="34"/>
        <v>0</v>
      </c>
      <c r="BB68" s="151">
        <f t="shared" si="35"/>
        <v>0</v>
      </c>
      <c r="BC68" s="151">
        <f t="shared" si="16"/>
        <v>0</v>
      </c>
      <c r="BD68" s="151">
        <f t="shared" si="17"/>
        <v>0</v>
      </c>
      <c r="BE68" s="151">
        <f t="shared" si="18"/>
        <v>0</v>
      </c>
      <c r="BF68" s="151">
        <f t="shared" si="19"/>
        <v>0</v>
      </c>
      <c r="BG68" s="151">
        <f t="shared" si="20"/>
        <v>0</v>
      </c>
    </row>
    <row r="69" s="2" customFormat="1" ht="24.9" customHeight="1" spans="1:59">
      <c r="A69" s="35">
        <v>58</v>
      </c>
      <c r="B69" s="36"/>
      <c r="C69" s="37"/>
      <c r="D69" s="37"/>
      <c r="E69" s="38"/>
      <c r="F69" s="288"/>
      <c r="G69" s="286"/>
      <c r="H69" s="287"/>
      <c r="I69" s="287"/>
      <c r="J69" s="287"/>
      <c r="K69" s="287"/>
      <c r="L69" s="287"/>
      <c r="M69" s="287"/>
      <c r="N69" s="293"/>
      <c r="O69" s="286"/>
      <c r="P69" s="287"/>
      <c r="Q69" s="287"/>
      <c r="R69" s="287"/>
      <c r="S69" s="287"/>
      <c r="T69" s="287"/>
      <c r="U69" s="287"/>
      <c r="V69" s="293"/>
      <c r="W69" s="301"/>
      <c r="X69" s="302"/>
      <c r="Y69" s="302"/>
      <c r="Z69" s="302"/>
      <c r="AA69" s="315"/>
      <c r="AB69" s="315"/>
      <c r="AC69" s="315"/>
      <c r="AD69" s="315"/>
      <c r="AE69" s="79"/>
      <c r="AF69" s="79"/>
      <c r="AG69" s="79"/>
      <c r="AH69" s="79"/>
      <c r="AI69" s="79"/>
      <c r="AJ69" s="89"/>
      <c r="AK69"/>
      <c r="AL69"/>
      <c r="AM69"/>
      <c r="AN69" s="151">
        <f t="shared" si="11"/>
        <v>0</v>
      </c>
      <c r="AO69" s="151">
        <f t="shared" si="12"/>
        <v>0</v>
      </c>
      <c r="AP69" s="151">
        <f t="shared" si="13"/>
        <v>0</v>
      </c>
      <c r="AQ69" s="151">
        <f t="shared" si="14"/>
        <v>0</v>
      </c>
      <c r="AR69" s="151">
        <f t="shared" si="15"/>
        <v>0</v>
      </c>
      <c r="AS69" s="151">
        <f t="shared" si="26"/>
        <v>0</v>
      </c>
      <c r="AT69" s="151">
        <f t="shared" si="27"/>
        <v>0</v>
      </c>
      <c r="AU69" s="151">
        <f t="shared" si="28"/>
        <v>0</v>
      </c>
      <c r="AV69" s="151">
        <f t="shared" si="29"/>
        <v>0</v>
      </c>
      <c r="AW69" s="151">
        <f t="shared" si="30"/>
        <v>0</v>
      </c>
      <c r="AX69" s="151">
        <f t="shared" si="31"/>
        <v>0</v>
      </c>
      <c r="AY69" s="151">
        <f t="shared" si="32"/>
        <v>0</v>
      </c>
      <c r="AZ69" s="151">
        <f t="shared" si="33"/>
        <v>0</v>
      </c>
      <c r="BA69" s="151">
        <f t="shared" si="34"/>
        <v>0</v>
      </c>
      <c r="BB69" s="151">
        <f t="shared" si="35"/>
        <v>0</v>
      </c>
      <c r="BC69" s="151">
        <f t="shared" si="16"/>
        <v>0</v>
      </c>
      <c r="BD69" s="151">
        <f t="shared" si="17"/>
        <v>0</v>
      </c>
      <c r="BE69" s="151">
        <f t="shared" si="18"/>
        <v>0</v>
      </c>
      <c r="BF69" s="151">
        <f t="shared" si="19"/>
        <v>0</v>
      </c>
      <c r="BG69" s="151">
        <f t="shared" si="20"/>
        <v>0</v>
      </c>
    </row>
    <row r="70" s="2" customFormat="1" ht="24.9" customHeight="1" spans="1:59">
      <c r="A70" s="35">
        <v>59</v>
      </c>
      <c r="B70" s="36"/>
      <c r="C70" s="37"/>
      <c r="D70" s="37"/>
      <c r="E70" s="38"/>
      <c r="F70" s="288"/>
      <c r="G70" s="286"/>
      <c r="H70" s="287"/>
      <c r="I70" s="287"/>
      <c r="J70" s="287"/>
      <c r="K70" s="287"/>
      <c r="L70" s="287"/>
      <c r="M70" s="287"/>
      <c r="N70" s="293"/>
      <c r="O70" s="286"/>
      <c r="P70" s="287"/>
      <c r="Q70" s="287"/>
      <c r="R70" s="287"/>
      <c r="S70" s="287"/>
      <c r="T70" s="287"/>
      <c r="U70" s="287"/>
      <c r="V70" s="293"/>
      <c r="W70" s="301"/>
      <c r="X70" s="302"/>
      <c r="Y70" s="302"/>
      <c r="Z70" s="302"/>
      <c r="AA70" s="315"/>
      <c r="AB70" s="315"/>
      <c r="AC70" s="315"/>
      <c r="AD70" s="315"/>
      <c r="AE70" s="79"/>
      <c r="AF70" s="79"/>
      <c r="AG70" s="79"/>
      <c r="AH70" s="79"/>
      <c r="AI70" s="79"/>
      <c r="AJ70" s="89"/>
      <c r="AK70"/>
      <c r="AL70"/>
      <c r="AM70"/>
      <c r="AN70" s="151">
        <f t="shared" si="11"/>
        <v>0</v>
      </c>
      <c r="AO70" s="151">
        <f t="shared" si="12"/>
        <v>0</v>
      </c>
      <c r="AP70" s="151">
        <f t="shared" si="13"/>
        <v>0</v>
      </c>
      <c r="AQ70" s="151">
        <f t="shared" si="14"/>
        <v>0</v>
      </c>
      <c r="AR70" s="151">
        <f t="shared" si="15"/>
        <v>0</v>
      </c>
      <c r="AS70" s="151">
        <f t="shared" si="26"/>
        <v>0</v>
      </c>
      <c r="AT70" s="151">
        <f t="shared" si="27"/>
        <v>0</v>
      </c>
      <c r="AU70" s="151">
        <f t="shared" si="28"/>
        <v>0</v>
      </c>
      <c r="AV70" s="151">
        <f t="shared" si="29"/>
        <v>0</v>
      </c>
      <c r="AW70" s="151">
        <f t="shared" si="30"/>
        <v>0</v>
      </c>
      <c r="AX70" s="151">
        <f t="shared" si="31"/>
        <v>0</v>
      </c>
      <c r="AY70" s="151">
        <f t="shared" si="32"/>
        <v>0</v>
      </c>
      <c r="AZ70" s="151">
        <f t="shared" si="33"/>
        <v>0</v>
      </c>
      <c r="BA70" s="151">
        <f t="shared" si="34"/>
        <v>0</v>
      </c>
      <c r="BB70" s="151">
        <f t="shared" si="35"/>
        <v>0</v>
      </c>
      <c r="BC70" s="151">
        <f t="shared" si="16"/>
        <v>0</v>
      </c>
      <c r="BD70" s="151">
        <f t="shared" si="17"/>
        <v>0</v>
      </c>
      <c r="BE70" s="151">
        <f t="shared" si="18"/>
        <v>0</v>
      </c>
      <c r="BF70" s="151">
        <f t="shared" si="19"/>
        <v>0</v>
      </c>
      <c r="BG70" s="151">
        <f t="shared" si="20"/>
        <v>0</v>
      </c>
    </row>
    <row r="71" s="2" customFormat="1" ht="24.9" customHeight="1" spans="1:59">
      <c r="A71" s="35">
        <v>60</v>
      </c>
      <c r="B71" s="36"/>
      <c r="C71" s="37"/>
      <c r="D71" s="37"/>
      <c r="E71" s="38"/>
      <c r="F71" s="288"/>
      <c r="G71" s="286"/>
      <c r="H71" s="287"/>
      <c r="I71" s="287"/>
      <c r="J71" s="287"/>
      <c r="K71" s="287"/>
      <c r="L71" s="287"/>
      <c r="M71" s="287"/>
      <c r="N71" s="293"/>
      <c r="O71" s="286"/>
      <c r="P71" s="287"/>
      <c r="Q71" s="287"/>
      <c r="R71" s="287"/>
      <c r="S71" s="287"/>
      <c r="T71" s="287"/>
      <c r="U71" s="287"/>
      <c r="V71" s="293"/>
      <c r="W71" s="301"/>
      <c r="X71" s="302"/>
      <c r="Y71" s="302"/>
      <c r="Z71" s="302"/>
      <c r="AA71" s="315"/>
      <c r="AB71" s="315"/>
      <c r="AC71" s="315"/>
      <c r="AD71" s="315"/>
      <c r="AE71" s="79"/>
      <c r="AF71" s="79"/>
      <c r="AG71" s="79"/>
      <c r="AH71" s="79"/>
      <c r="AI71" s="79"/>
      <c r="AJ71" s="89"/>
      <c r="AK71"/>
      <c r="AL71"/>
      <c r="AM71"/>
      <c r="AN71" s="151">
        <f t="shared" si="11"/>
        <v>0</v>
      </c>
      <c r="AO71" s="151">
        <f t="shared" si="12"/>
        <v>0</v>
      </c>
      <c r="AP71" s="151">
        <f t="shared" si="13"/>
        <v>0</v>
      </c>
      <c r="AQ71" s="151">
        <f t="shared" si="14"/>
        <v>0</v>
      </c>
      <c r="AR71" s="151">
        <f t="shared" si="15"/>
        <v>0</v>
      </c>
      <c r="AS71" s="151">
        <f t="shared" si="26"/>
        <v>0</v>
      </c>
      <c r="AT71" s="151">
        <f t="shared" si="27"/>
        <v>0</v>
      </c>
      <c r="AU71" s="151">
        <f t="shared" si="28"/>
        <v>0</v>
      </c>
      <c r="AV71" s="151">
        <f t="shared" si="29"/>
        <v>0</v>
      </c>
      <c r="AW71" s="151">
        <f t="shared" si="30"/>
        <v>0</v>
      </c>
      <c r="AX71" s="151">
        <f t="shared" si="31"/>
        <v>0</v>
      </c>
      <c r="AY71" s="151">
        <f t="shared" si="32"/>
        <v>0</v>
      </c>
      <c r="AZ71" s="151">
        <f t="shared" si="33"/>
        <v>0</v>
      </c>
      <c r="BA71" s="151">
        <f t="shared" si="34"/>
        <v>0</v>
      </c>
      <c r="BB71" s="151">
        <f t="shared" si="35"/>
        <v>0</v>
      </c>
      <c r="BC71" s="151">
        <f t="shared" si="16"/>
        <v>0</v>
      </c>
      <c r="BD71" s="151">
        <f t="shared" si="17"/>
        <v>0</v>
      </c>
      <c r="BE71" s="151">
        <f t="shared" si="18"/>
        <v>0</v>
      </c>
      <c r="BF71" s="151">
        <f t="shared" si="19"/>
        <v>0</v>
      </c>
      <c r="BG71" s="151">
        <f t="shared" si="20"/>
        <v>0</v>
      </c>
    </row>
    <row r="72" s="2" customFormat="1" ht="51.75" customHeight="1" spans="1:59">
      <c r="A72" s="98" t="str">
        <f>AC8</f>
        <v>Mr. Carlos Malait, LPT</v>
      </c>
      <c r="B72" s="98"/>
      <c r="C72" s="98"/>
      <c r="D72" s="98"/>
      <c r="E72" s="98"/>
      <c r="F72" s="98"/>
      <c r="G72" s="98"/>
      <c r="H72" s="99"/>
      <c r="I72" s="99"/>
      <c r="J72" s="99"/>
      <c r="K72" s="99"/>
      <c r="L72" s="99"/>
      <c r="M72" s="99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98" t="str">
        <f>'FIRST QUARTER CLASS RECORD '!AI104</f>
        <v>Dr. Johner D. Montegrande</v>
      </c>
      <c r="AG72" s="98"/>
      <c r="AH72" s="98"/>
      <c r="AI72" s="98"/>
      <c r="AJ72" s="98"/>
      <c r="AK72"/>
      <c r="AL72"/>
      <c r="AM72"/>
      <c r="AN72" s="151">
        <f t="shared" ref="AN72:BG72" si="36">SUM(AN12:AN71)</f>
        <v>0</v>
      </c>
      <c r="AO72" s="151">
        <f t="shared" si="36"/>
        <v>0</v>
      </c>
      <c r="AP72" s="151">
        <f t="shared" si="36"/>
        <v>0</v>
      </c>
      <c r="AQ72" s="151">
        <f t="shared" si="36"/>
        <v>0</v>
      </c>
      <c r="AR72" s="151">
        <f t="shared" si="36"/>
        <v>0</v>
      </c>
      <c r="AS72" s="151">
        <f t="shared" si="36"/>
        <v>0</v>
      </c>
      <c r="AT72" s="151">
        <f t="shared" si="36"/>
        <v>0</v>
      </c>
      <c r="AU72" s="151">
        <f t="shared" si="36"/>
        <v>0</v>
      </c>
      <c r="AV72" s="151">
        <f t="shared" si="36"/>
        <v>0</v>
      </c>
      <c r="AW72" s="151">
        <f t="shared" si="36"/>
        <v>0</v>
      </c>
      <c r="AX72" s="151">
        <f t="shared" si="36"/>
        <v>0</v>
      </c>
      <c r="AY72" s="151">
        <f t="shared" si="36"/>
        <v>0</v>
      </c>
      <c r="AZ72" s="151">
        <f t="shared" si="36"/>
        <v>0</v>
      </c>
      <c r="BA72" s="151">
        <f t="shared" si="36"/>
        <v>0</v>
      </c>
      <c r="BB72" s="151">
        <f t="shared" si="36"/>
        <v>0</v>
      </c>
      <c r="BC72" s="151">
        <f t="shared" si="36"/>
        <v>0</v>
      </c>
      <c r="BD72" s="151">
        <f t="shared" si="36"/>
        <v>0</v>
      </c>
      <c r="BE72" s="151">
        <f t="shared" si="36"/>
        <v>0</v>
      </c>
      <c r="BF72" s="151">
        <f t="shared" si="36"/>
        <v>0</v>
      </c>
      <c r="BG72" s="151">
        <f t="shared" si="36"/>
        <v>0</v>
      </c>
    </row>
    <row r="73" s="2" customFormat="1" ht="22.5" customHeight="1" spans="1:59">
      <c r="A73" s="100" t="s">
        <v>351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24"/>
      <c r="AC73" s="124"/>
      <c r="AD73" s="124"/>
      <c r="AE73" s="124"/>
      <c r="AF73" s="100" t="s">
        <v>353</v>
      </c>
      <c r="AG73" s="100"/>
      <c r="AH73" s="100"/>
      <c r="AI73" s="100"/>
      <c r="AJ73" s="100"/>
      <c r="AK73"/>
      <c r="AL73"/>
      <c r="AM73"/>
      <c r="AN73" s="151"/>
      <c r="AO73" s="151"/>
      <c r="AP73" s="151"/>
      <c r="AQ73" s="151"/>
      <c r="AR73" s="151"/>
      <c r="AS73" s="151" t="s">
        <v>342</v>
      </c>
      <c r="AT73" s="151"/>
      <c r="AU73" s="151"/>
      <c r="AV73" s="151"/>
      <c r="AW73" s="151"/>
      <c r="AX73" s="151" t="s">
        <v>375</v>
      </c>
      <c r="AY73" s="151"/>
      <c r="AZ73" s="151"/>
      <c r="BA73" s="151"/>
      <c r="BB73" s="151"/>
      <c r="BC73" s="151"/>
      <c r="BD73" s="151"/>
      <c r="BE73" s="151"/>
      <c r="BF73" s="151"/>
      <c r="BG73" s="151"/>
    </row>
    <row r="74" s="2" customFormat="1" spans="1:59">
      <c r="A74" s="101"/>
      <c r="B74"/>
      <c r="C74"/>
      <c r="D74"/>
      <c r="E74"/>
      <c r="F74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16"/>
      <c r="R74" s="117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/>
      <c r="AK74"/>
      <c r="AL74"/>
      <c r="AM74"/>
      <c r="AN74" s="244" t="s">
        <v>346</v>
      </c>
      <c r="AO74" s="244" t="s">
        <v>347</v>
      </c>
      <c r="AP74" s="244" t="s">
        <v>348</v>
      </c>
      <c r="AQ74" s="244" t="s">
        <v>349</v>
      </c>
      <c r="AR74" s="244" t="s">
        <v>350</v>
      </c>
      <c r="AS74" s="244" t="s">
        <v>346</v>
      </c>
      <c r="AT74" s="244" t="s">
        <v>347</v>
      </c>
      <c r="AU74" s="244" t="s">
        <v>348</v>
      </c>
      <c r="AV74" s="244" t="s">
        <v>349</v>
      </c>
      <c r="AW74" s="244" t="s">
        <v>350</v>
      </c>
      <c r="AX74" s="244" t="s">
        <v>346</v>
      </c>
      <c r="AY74" s="244" t="s">
        <v>347</v>
      </c>
      <c r="AZ74" s="244" t="s">
        <v>348</v>
      </c>
      <c r="BA74" s="244" t="s">
        <v>349</v>
      </c>
      <c r="BB74" s="244" t="s">
        <v>350</v>
      </c>
      <c r="BC74" s="151"/>
      <c r="BD74" s="151"/>
      <c r="BE74" s="151"/>
      <c r="BF74" s="151"/>
      <c r="BG74" s="151"/>
    </row>
    <row r="75" s="2" customFormat="1" ht="29.25" customHeight="1" spans="1:59">
      <c r="A75"/>
      <c r="B75"/>
      <c r="C75"/>
      <c r="D75"/>
      <c r="E75"/>
      <c r="F75"/>
      <c r="G75"/>
      <c r="H75"/>
      <c r="I75"/>
      <c r="J75"/>
      <c r="K75"/>
      <c r="L75"/>
      <c r="M75"/>
      <c r="N75" s="107" t="s">
        <v>354</v>
      </c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25" t="s">
        <v>355</v>
      </c>
      <c r="AA75" s="125"/>
      <c r="AB75" s="125"/>
      <c r="AC75" s="125"/>
      <c r="AD75" s="125"/>
      <c r="AE75" s="125"/>
      <c r="AF75" s="125"/>
      <c r="AG75" s="125"/>
      <c r="AH75" s="125"/>
      <c r="AI75"/>
      <c r="AJ75"/>
      <c r="AK75"/>
      <c r="AL75"/>
      <c r="AM75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</row>
    <row r="79" s="2" customFormat="1" ht="22.5" customHeight="1" spans="1:59">
      <c r="A79"/>
      <c r="B79" s="320" t="s">
        <v>356</v>
      </c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</row>
    <row r="80" s="2" customFormat="1" ht="22.5" customHeight="1" spans="1:59">
      <c r="A80"/>
      <c r="B80" s="321" t="s">
        <v>50</v>
      </c>
      <c r="C80" s="322"/>
      <c r="D80" s="322"/>
      <c r="E80" s="323"/>
      <c r="F80" s="323"/>
      <c r="G80" s="321" t="s">
        <v>357</v>
      </c>
      <c r="H80" s="322"/>
      <c r="I80" s="322" t="s">
        <v>358</v>
      </c>
      <c r="J80" s="338"/>
      <c r="K80" s="321" t="s">
        <v>359</v>
      </c>
      <c r="L80" s="322"/>
      <c r="M80" s="322" t="s">
        <v>358</v>
      </c>
      <c r="N80" s="338"/>
      <c r="O80" s="321" t="s">
        <v>337</v>
      </c>
      <c r="P80" s="322"/>
      <c r="Q80" s="322" t="s">
        <v>358</v>
      </c>
      <c r="R80" s="33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</row>
    <row r="81" s="2" customFormat="1" ht="22.5" customHeight="1" spans="1:59">
      <c r="A81"/>
      <c r="B81" s="324" t="s">
        <v>360</v>
      </c>
      <c r="C81" s="325"/>
      <c r="D81" s="325"/>
      <c r="E81" s="326"/>
      <c r="F81" s="326"/>
      <c r="G81" s="327" t="str">
        <f>IF(AS$72=0,"",AS$72)</f>
        <v/>
      </c>
      <c r="H81" s="328"/>
      <c r="I81" s="339" t="str">
        <f>IF(G81="","",G81/SUM(G81:H85)*100)</f>
        <v/>
      </c>
      <c r="J81" s="340"/>
      <c r="K81" s="327" t="str">
        <f>IF(AX$72=0,"",AX$72)</f>
        <v/>
      </c>
      <c r="L81" s="328"/>
      <c r="M81" s="339" t="str">
        <f>IF(K81="","",K81/SUM(K81:L85)*100)</f>
        <v/>
      </c>
      <c r="N81" s="340"/>
      <c r="O81" s="327" t="str">
        <f>IF(BC$72=0,"",BC$72)</f>
        <v/>
      </c>
      <c r="P81" s="328"/>
      <c r="Q81" s="339" t="str">
        <f>IF(O81="","",O81/SUM(O81:P85)*100)</f>
        <v/>
      </c>
      <c r="R81" s="34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</row>
    <row r="82" s="2" customFormat="1" ht="22.5" customHeight="1" spans="1:59">
      <c r="A82"/>
      <c r="B82" s="329" t="s">
        <v>361</v>
      </c>
      <c r="C82" s="330"/>
      <c r="D82" s="330"/>
      <c r="E82" s="331"/>
      <c r="F82" s="331"/>
      <c r="G82" s="332" t="str">
        <f>IF(AT$72=0,"",AT$72)</f>
        <v/>
      </c>
      <c r="H82" s="179"/>
      <c r="I82" s="341" t="str">
        <f t="shared" ref="I82:I85" si="37">IF(G82="","",G82/SUM(G82:H86)*100)</f>
        <v/>
      </c>
      <c r="J82" s="342"/>
      <c r="K82" s="332" t="str">
        <f>IF(AY$72=0,"",AY$72)</f>
        <v/>
      </c>
      <c r="L82" s="179"/>
      <c r="M82" s="341" t="str">
        <f t="shared" ref="M82:M85" si="38">IF(K82="","",K82/SUM(K82:L86)*100)</f>
        <v/>
      </c>
      <c r="N82" s="342"/>
      <c r="O82" s="332" t="str">
        <f>IF(BD$72=0,"",BD$72)</f>
        <v/>
      </c>
      <c r="P82" s="179"/>
      <c r="Q82" s="341" t="str">
        <f t="shared" ref="Q82:Q85" si="39">IF(O82="","",O82/SUM(O82:P86)*100)</f>
        <v/>
      </c>
      <c r="R82" s="34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</row>
    <row r="83" s="2" customFormat="1" ht="22.5" customHeight="1" spans="1:59">
      <c r="A83"/>
      <c r="B83" s="329" t="s">
        <v>362</v>
      </c>
      <c r="C83" s="330"/>
      <c r="D83" s="330"/>
      <c r="E83" s="331"/>
      <c r="F83" s="331"/>
      <c r="G83" s="332" t="str">
        <f>IF(AU$72=0,"",AU$72)</f>
        <v/>
      </c>
      <c r="H83" s="179"/>
      <c r="I83" s="341" t="str">
        <f t="shared" si="37"/>
        <v/>
      </c>
      <c r="J83" s="342"/>
      <c r="K83" s="332" t="str">
        <f>IF(AZ$72=0,"",AZ$72)</f>
        <v/>
      </c>
      <c r="L83" s="179"/>
      <c r="M83" s="341" t="str">
        <f t="shared" si="38"/>
        <v/>
      </c>
      <c r="N83" s="342"/>
      <c r="O83" s="332" t="str">
        <f>IF(BE$72=0,"",BE$72)</f>
        <v/>
      </c>
      <c r="P83" s="179"/>
      <c r="Q83" s="341" t="str">
        <f t="shared" si="39"/>
        <v/>
      </c>
      <c r="R83" s="342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</row>
    <row r="84" s="2" customFormat="1" ht="22.5" customHeight="1" spans="1:59">
      <c r="A84"/>
      <c r="B84" s="329" t="s">
        <v>363</v>
      </c>
      <c r="C84" s="330"/>
      <c r="D84" s="330"/>
      <c r="E84" s="331"/>
      <c r="F84" s="331"/>
      <c r="G84" s="332" t="str">
        <f>IF(AV$72=0,"",AV$72)</f>
        <v/>
      </c>
      <c r="H84" s="179"/>
      <c r="I84" s="341" t="str">
        <f t="shared" si="37"/>
        <v/>
      </c>
      <c r="J84" s="342"/>
      <c r="K84" s="332" t="str">
        <f>IF(BA$72=0,"",BA$72)</f>
        <v/>
      </c>
      <c r="L84" s="179"/>
      <c r="M84" s="341" t="str">
        <f t="shared" si="38"/>
        <v/>
      </c>
      <c r="N84" s="342"/>
      <c r="O84" s="332" t="str">
        <f>IF(BF$72=0,"",BF$72)</f>
        <v/>
      </c>
      <c r="P84" s="179"/>
      <c r="Q84" s="341" t="str">
        <f t="shared" si="39"/>
        <v/>
      </c>
      <c r="R84" s="342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</row>
    <row r="85" s="2" customFormat="1" ht="22.5" customHeight="1" spans="1:59">
      <c r="A85"/>
      <c r="B85" s="333" t="s">
        <v>364</v>
      </c>
      <c r="C85" s="334"/>
      <c r="D85" s="334"/>
      <c r="E85" s="335"/>
      <c r="F85" s="335"/>
      <c r="G85" s="336" t="str">
        <f>IF(AW$72=0,"",AW$72)</f>
        <v/>
      </c>
      <c r="H85" s="337"/>
      <c r="I85" s="343" t="str">
        <f t="shared" si="37"/>
        <v/>
      </c>
      <c r="J85" s="344"/>
      <c r="K85" s="336" t="str">
        <f>IF(BB$72=0,"",BB$72)</f>
        <v/>
      </c>
      <c r="L85" s="337"/>
      <c r="M85" s="343" t="str">
        <f t="shared" si="38"/>
        <v/>
      </c>
      <c r="N85" s="344"/>
      <c r="O85" s="336" t="str">
        <f>IF(BG$72=0,"",BG$72)</f>
        <v/>
      </c>
      <c r="P85" s="337"/>
      <c r="Q85" s="343" t="str">
        <f t="shared" si="39"/>
        <v/>
      </c>
      <c r="R85" s="344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</row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</sheetData>
  <mergeCells count="451">
    <mergeCell ref="A3:AJ3"/>
    <mergeCell ref="C4:G4"/>
    <mergeCell ref="H4:K4"/>
    <mergeCell ref="M4:O4"/>
    <mergeCell ref="P4:Q4"/>
    <mergeCell ref="U4:X4"/>
    <mergeCell ref="Y4:AD4"/>
    <mergeCell ref="AF4:AH4"/>
    <mergeCell ref="AI4:AJ4"/>
    <mergeCell ref="B5:G5"/>
    <mergeCell ref="H5:S5"/>
    <mergeCell ref="U5:X5"/>
    <mergeCell ref="Y5:AD5"/>
    <mergeCell ref="AE5:AG5"/>
    <mergeCell ref="AH5:AI5"/>
    <mergeCell ref="B6:C6"/>
    <mergeCell ref="D6:L6"/>
    <mergeCell ref="N6:R6"/>
    <mergeCell ref="S6:X6"/>
    <mergeCell ref="Y6:AB6"/>
    <mergeCell ref="AC6:AD6"/>
    <mergeCell ref="AF6:AH6"/>
    <mergeCell ref="AI6:AJ6"/>
    <mergeCell ref="B8:D8"/>
    <mergeCell ref="E8:K8"/>
    <mergeCell ref="M8:P8"/>
    <mergeCell ref="Q8:Y8"/>
    <mergeCell ref="AC8:AJ8"/>
    <mergeCell ref="A10:F10"/>
    <mergeCell ref="G10:V10"/>
    <mergeCell ref="AS10:AW10"/>
    <mergeCell ref="AX10:BB10"/>
    <mergeCell ref="BC10:BG10"/>
    <mergeCell ref="G11:N11"/>
    <mergeCell ref="O11:V11"/>
    <mergeCell ref="G12:N12"/>
    <mergeCell ref="O12:V12"/>
    <mergeCell ref="W12:Z12"/>
    <mergeCell ref="AA12:AD12"/>
    <mergeCell ref="AE12:AH12"/>
    <mergeCell ref="AI12:AJ12"/>
    <mergeCell ref="G13:N13"/>
    <mergeCell ref="O13:V13"/>
    <mergeCell ref="W13:Z13"/>
    <mergeCell ref="AA13:AD13"/>
    <mergeCell ref="AE13:AH13"/>
    <mergeCell ref="AI13:AJ13"/>
    <mergeCell ref="G14:N14"/>
    <mergeCell ref="O14:V14"/>
    <mergeCell ref="W14:Z14"/>
    <mergeCell ref="AA14:AD14"/>
    <mergeCell ref="AE14:AH14"/>
    <mergeCell ref="AI14:AJ14"/>
    <mergeCell ref="G15:N15"/>
    <mergeCell ref="O15:V15"/>
    <mergeCell ref="W15:Z15"/>
    <mergeCell ref="AA15:AD15"/>
    <mergeCell ref="AE15:AH15"/>
    <mergeCell ref="AI15:AJ15"/>
    <mergeCell ref="G16:N16"/>
    <mergeCell ref="O16:V16"/>
    <mergeCell ref="W16:Z16"/>
    <mergeCell ref="AA16:AD16"/>
    <mergeCell ref="AE16:AH16"/>
    <mergeCell ref="AI16:AJ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G46:N46"/>
    <mergeCell ref="O46:V46"/>
    <mergeCell ref="W46:Z46"/>
    <mergeCell ref="AA46:AD46"/>
    <mergeCell ref="AE46:AH46"/>
    <mergeCell ref="AI46:AJ46"/>
    <mergeCell ref="G47:N47"/>
    <mergeCell ref="O47:V47"/>
    <mergeCell ref="W47:Z47"/>
    <mergeCell ref="AA47:AD47"/>
    <mergeCell ref="AE47:AH47"/>
    <mergeCell ref="AI47:AJ47"/>
    <mergeCell ref="G48:N48"/>
    <mergeCell ref="O48:V48"/>
    <mergeCell ref="W48:Z48"/>
    <mergeCell ref="AA48:AD48"/>
    <mergeCell ref="AE48:AH48"/>
    <mergeCell ref="AI48:AJ48"/>
    <mergeCell ref="G49:N49"/>
    <mergeCell ref="O49:V49"/>
    <mergeCell ref="W49:Z49"/>
    <mergeCell ref="AA49:AD49"/>
    <mergeCell ref="AE49:AH49"/>
    <mergeCell ref="AI49:AJ49"/>
    <mergeCell ref="G50:N50"/>
    <mergeCell ref="O50:V50"/>
    <mergeCell ref="W50:Z50"/>
    <mergeCell ref="AA50:AD50"/>
    <mergeCell ref="AE50:AH50"/>
    <mergeCell ref="AI50:AJ50"/>
    <mergeCell ref="G51:N51"/>
    <mergeCell ref="O51:V51"/>
    <mergeCell ref="W51:Z51"/>
    <mergeCell ref="AA51:AD51"/>
    <mergeCell ref="AE51:AH51"/>
    <mergeCell ref="AI51:AJ51"/>
    <mergeCell ref="G52:N52"/>
    <mergeCell ref="O52:V52"/>
    <mergeCell ref="W52:Z52"/>
    <mergeCell ref="AA52:AD52"/>
    <mergeCell ref="AE52:AH52"/>
    <mergeCell ref="AI52:AJ52"/>
    <mergeCell ref="G53:N53"/>
    <mergeCell ref="O53:V53"/>
    <mergeCell ref="W53:Z53"/>
    <mergeCell ref="AA53:AD53"/>
    <mergeCell ref="AE53:AH53"/>
    <mergeCell ref="AI53:AJ53"/>
    <mergeCell ref="G54:N54"/>
    <mergeCell ref="O54:V54"/>
    <mergeCell ref="W54:Z54"/>
    <mergeCell ref="AA54:AD54"/>
    <mergeCell ref="AE54:AH54"/>
    <mergeCell ref="AI54:AJ54"/>
    <mergeCell ref="G55:N55"/>
    <mergeCell ref="O55:V55"/>
    <mergeCell ref="W55:Z55"/>
    <mergeCell ref="AA55:AD55"/>
    <mergeCell ref="AE55:AH55"/>
    <mergeCell ref="AI55:AJ55"/>
    <mergeCell ref="G56:N56"/>
    <mergeCell ref="O56:V56"/>
    <mergeCell ref="W56:Z56"/>
    <mergeCell ref="AA56:AD56"/>
    <mergeCell ref="AE56:AH56"/>
    <mergeCell ref="AI56:AJ56"/>
    <mergeCell ref="G57:N57"/>
    <mergeCell ref="O57:V57"/>
    <mergeCell ref="W57:Z57"/>
    <mergeCell ref="AA57:AD57"/>
    <mergeCell ref="AE57:AH57"/>
    <mergeCell ref="AI57:AJ57"/>
    <mergeCell ref="G58:N58"/>
    <mergeCell ref="O58:V58"/>
    <mergeCell ref="W58:Z58"/>
    <mergeCell ref="AA58:AD58"/>
    <mergeCell ref="AE58:AH58"/>
    <mergeCell ref="AI58:AJ58"/>
    <mergeCell ref="G59:N59"/>
    <mergeCell ref="O59:V59"/>
    <mergeCell ref="W59:Z59"/>
    <mergeCell ref="AA59:AD59"/>
    <mergeCell ref="AE59:AH59"/>
    <mergeCell ref="AI59:AJ59"/>
    <mergeCell ref="G60:N60"/>
    <mergeCell ref="O60:V60"/>
    <mergeCell ref="W60:Z60"/>
    <mergeCell ref="AA60:AD60"/>
    <mergeCell ref="AE60:AH60"/>
    <mergeCell ref="AI60:AJ60"/>
    <mergeCell ref="G61:N61"/>
    <mergeCell ref="O61:V61"/>
    <mergeCell ref="W61:Z61"/>
    <mergeCell ref="AA61:AD61"/>
    <mergeCell ref="AE61:AH61"/>
    <mergeCell ref="AI61:AJ61"/>
    <mergeCell ref="G62:N62"/>
    <mergeCell ref="O62:V62"/>
    <mergeCell ref="W62:Z62"/>
    <mergeCell ref="AA62:AD62"/>
    <mergeCell ref="AE62:AH62"/>
    <mergeCell ref="AI62:AJ62"/>
    <mergeCell ref="G63:N63"/>
    <mergeCell ref="O63:V63"/>
    <mergeCell ref="W63:Z63"/>
    <mergeCell ref="AA63:AD63"/>
    <mergeCell ref="AE63:AH63"/>
    <mergeCell ref="AI63:AJ63"/>
    <mergeCell ref="G64:N64"/>
    <mergeCell ref="O64:V64"/>
    <mergeCell ref="W64:Z64"/>
    <mergeCell ref="AA64:AD64"/>
    <mergeCell ref="AE64:AH64"/>
    <mergeCell ref="AI64:AJ64"/>
    <mergeCell ref="G65:N65"/>
    <mergeCell ref="O65:V65"/>
    <mergeCell ref="W65:Z65"/>
    <mergeCell ref="AA65:AD65"/>
    <mergeCell ref="AE65:AH65"/>
    <mergeCell ref="AI65:AJ65"/>
    <mergeCell ref="G66:N66"/>
    <mergeCell ref="O66:V66"/>
    <mergeCell ref="W66:Z66"/>
    <mergeCell ref="AA66:AD66"/>
    <mergeCell ref="AE66:AH66"/>
    <mergeCell ref="AI66:AJ66"/>
    <mergeCell ref="G67:N67"/>
    <mergeCell ref="O67:V67"/>
    <mergeCell ref="W67:Z67"/>
    <mergeCell ref="AA67:AD67"/>
    <mergeCell ref="AE67:AH67"/>
    <mergeCell ref="AI67:AJ67"/>
    <mergeCell ref="G68:N68"/>
    <mergeCell ref="O68:V68"/>
    <mergeCell ref="W68:Z68"/>
    <mergeCell ref="AA68:AD68"/>
    <mergeCell ref="AE68:AH68"/>
    <mergeCell ref="AI68:AJ68"/>
    <mergeCell ref="G69:N69"/>
    <mergeCell ref="O69:V69"/>
    <mergeCell ref="W69:Z69"/>
    <mergeCell ref="AA69:AD69"/>
    <mergeCell ref="AE69:AH69"/>
    <mergeCell ref="AI69:AJ69"/>
    <mergeCell ref="G70:N70"/>
    <mergeCell ref="O70:V70"/>
    <mergeCell ref="W70:Z70"/>
    <mergeCell ref="AA70:AD70"/>
    <mergeCell ref="AE70:AH70"/>
    <mergeCell ref="AI70:AJ70"/>
    <mergeCell ref="G71:N71"/>
    <mergeCell ref="O71:V71"/>
    <mergeCell ref="W71:Z71"/>
    <mergeCell ref="AA71:AD71"/>
    <mergeCell ref="AE71:AH71"/>
    <mergeCell ref="AI71:AJ71"/>
    <mergeCell ref="A72:G72"/>
    <mergeCell ref="AF72:AJ72"/>
    <mergeCell ref="A73:G73"/>
    <mergeCell ref="AF73:AJ73"/>
    <mergeCell ref="AS73:AW73"/>
    <mergeCell ref="AX73:BB73"/>
    <mergeCell ref="N75:Y75"/>
    <mergeCell ref="Z75:AG75"/>
    <mergeCell ref="B79:R79"/>
    <mergeCell ref="B80:F80"/>
    <mergeCell ref="G80:H80"/>
    <mergeCell ref="I80:J80"/>
    <mergeCell ref="K80:L80"/>
    <mergeCell ref="M80:N80"/>
    <mergeCell ref="O80:P80"/>
    <mergeCell ref="Q80:R80"/>
    <mergeCell ref="B81:F81"/>
    <mergeCell ref="G81:H81"/>
    <mergeCell ref="I81:J81"/>
    <mergeCell ref="K81:L81"/>
    <mergeCell ref="M81:N81"/>
    <mergeCell ref="O81:P81"/>
    <mergeCell ref="Q81:R81"/>
    <mergeCell ref="B82:F82"/>
    <mergeCell ref="G82:H82"/>
    <mergeCell ref="I82:J82"/>
    <mergeCell ref="K82:L82"/>
    <mergeCell ref="M82:N82"/>
    <mergeCell ref="O82:P82"/>
    <mergeCell ref="Q82:R82"/>
    <mergeCell ref="B83:F83"/>
    <mergeCell ref="G83:H83"/>
    <mergeCell ref="I83:J83"/>
    <mergeCell ref="K83:L83"/>
    <mergeCell ref="M83:N83"/>
    <mergeCell ref="O83:P83"/>
    <mergeCell ref="Q83:R83"/>
    <mergeCell ref="B84:F84"/>
    <mergeCell ref="G84:H84"/>
    <mergeCell ref="I84:J84"/>
    <mergeCell ref="K84:L84"/>
    <mergeCell ref="M84:N84"/>
    <mergeCell ref="O84:P84"/>
    <mergeCell ref="Q84:R84"/>
    <mergeCell ref="B85:F85"/>
    <mergeCell ref="G85:H85"/>
    <mergeCell ref="I85:J85"/>
    <mergeCell ref="K85:L85"/>
    <mergeCell ref="M85:N85"/>
    <mergeCell ref="O85:P85"/>
    <mergeCell ref="Q85:R85"/>
    <mergeCell ref="W10:Z11"/>
    <mergeCell ref="AA10:AD11"/>
    <mergeCell ref="AE10:AH11"/>
    <mergeCell ref="AI10:AJ11"/>
    <mergeCell ref="A1:AJ2"/>
  </mergeCells>
  <conditionalFormatting sqref="O12:O71">
    <cfRule type="cellIs" dxfId="1" priority="3" operator="equal">
      <formula>0</formula>
    </cfRule>
  </conditionalFormatting>
  <conditionalFormatting sqref="AE12:AE71 AE10 AA12:AA71">
    <cfRule type="cellIs" dxfId="1" priority="13" stopIfTrue="1" operator="lessThan">
      <formula>1</formula>
    </cfRule>
  </conditionalFormatting>
  <conditionalFormatting sqref="B12:G71 W12:Z71">
    <cfRule type="cellIs" dxfId="1" priority="11" operator="equal">
      <formula>0</formula>
    </cfRule>
  </conditionalFormatting>
  <conditionalFormatting sqref="AE12:AH71">
    <cfRule type="cellIs" dxfId="4" priority="9" operator="equal">
      <formula>"Failed"</formula>
    </cfRule>
  </conditionalFormatting>
  <conditionalFormatting sqref="AI12:AJ71">
    <cfRule type="cellIs" dxfId="1" priority="4" operator="equal">
      <formula>0</formula>
    </cfRule>
    <cfRule type="cellIs" dxfId="4" priority="8" operator="equal">
      <formula>"Did Not Meet Expectations"</formula>
    </cfRule>
  </conditionalFormatting>
  <dataValidations count="7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Z8 AC8"/>
    <dataValidation allowBlank="1" showInputMessage="1" showErrorMessage="1" prompt="Enter the Highest Possible Score Here!" sqref="W10 G10:G11"/>
    <dataValidation allowBlank="1" showInputMessage="1" showErrorMessage="1" prompt="Do Not Change this Cell! This is protected!" sqref="AA10 AE10 O11"/>
    <dataValidation allowBlank="1" showInputMessage="1" showErrorMessage="1" prompt="Enter You Name Here!" sqref="A72:M72"/>
    <dataValidation allowBlank="1" showInputMessage="1" showErrorMessage="1" prompt="Enter the Name of Your School Administrator Here!" sqref="AF72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BV118"/>
  <sheetViews>
    <sheetView showGridLines="0" zoomScale="80" zoomScaleNormal="80" zoomScalePageLayoutView="61" workbookViewId="0">
      <selection activeCell="I9" sqref="I9"/>
    </sheetView>
  </sheetViews>
  <sheetFormatPr defaultColWidth="8.88888888888889" defaultRowHeight="13.2"/>
  <cols>
    <col min="1" max="1" width="4.44444444444444" customWidth="1"/>
    <col min="2" max="2" width="14.4444444444444" customWidth="1"/>
    <col min="3" max="3" width="2" customWidth="1"/>
    <col min="4" max="4" width="14.3333333333333" customWidth="1"/>
    <col min="5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2" width="7.88888888888889" customWidth="1"/>
    <col min="33" max="33" width="4.88888888888889" customWidth="1"/>
    <col min="34" max="36" width="7.88888888888889" customWidth="1"/>
    <col min="37" max="37" width="7.88888888888889" style="149" customWidth="1"/>
    <col min="38" max="41" width="7.88888888888889" style="150" customWidth="1"/>
    <col min="42" max="42" width="25.8888888888889" customWidth="1"/>
    <col min="44" max="44" width="9.11111111111111" customWidth="1"/>
    <col min="45" max="54" width="9.11111111111111" style="82" hidden="1" customWidth="1"/>
    <col min="55" max="69" width="9.11111111111111" style="151" hidden="1" customWidth="1"/>
    <col min="70" max="74" width="9.11111111111111" style="2" hidden="1" customWidth="1"/>
    <col min="75" max="75" width="9.11111111111111" style="2" customWidth="1"/>
    <col min="76" max="77" width="9.11111111111111" customWidth="1"/>
  </cols>
  <sheetData>
    <row r="1" ht="26.25" customHeight="1" spans="1:42">
      <c r="A1" s="4" t="s">
        <v>315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32.25" customHeight="1" spans="1:4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24.75" customHeight="1" spans="1:42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24.75" customHeight="1" spans="1:42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50"/>
      <c r="AJ4" s="9" t="str">
        <f>'FIRST QUARTER CLASS RECORD '!AJ4:AL4</f>
        <v>South District</v>
      </c>
      <c r="AK4" s="47"/>
      <c r="AL4" s="48"/>
      <c r="AM4" s="214"/>
      <c r="AN4" s="214"/>
      <c r="AO4" s="214"/>
      <c r="AP4" s="238"/>
    </row>
    <row r="5" ht="15" customHeight="1" spans="1:42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215"/>
      <c r="AL5" s="81"/>
      <c r="AM5" s="81"/>
      <c r="AN5" s="81"/>
      <c r="AO5" s="81"/>
      <c r="AP5" s="81"/>
    </row>
    <row r="6" ht="24" customHeight="1" spans="1:42">
      <c r="A6" s="12"/>
      <c r="B6" s="18" t="s">
        <v>320</v>
      </c>
      <c r="C6" s="18"/>
      <c r="D6" s="18"/>
      <c r="E6" s="14" t="str">
        <f>'FIRST QUARTER CLASS RECORD '!E6:O6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12"/>
      <c r="Q6" s="50" t="s">
        <v>321</v>
      </c>
      <c r="R6" s="50"/>
      <c r="S6" s="50"/>
      <c r="T6" s="50"/>
      <c r="U6" s="9" t="str">
        <f>'FIRST QUARTER CLASS RECORD '!U6:X6</f>
        <v>2024-2025</v>
      </c>
      <c r="V6" s="47"/>
      <c r="W6" s="47"/>
      <c r="X6" s="48"/>
      <c r="Y6" s="18" t="s">
        <v>322</v>
      </c>
      <c r="Z6" s="18"/>
      <c r="AA6" s="18"/>
      <c r="AB6" s="18"/>
      <c r="AC6" s="18"/>
      <c r="AD6" s="18"/>
      <c r="AE6" s="80">
        <f>'FIRST QUARTER CLASS RECORD '!AE6</f>
        <v>11</v>
      </c>
      <c r="AF6" s="71"/>
      <c r="AG6" s="50" t="s">
        <v>323</v>
      </c>
      <c r="AH6" s="50"/>
      <c r="AI6" s="50"/>
      <c r="AJ6" s="14" t="str">
        <f>'FIRST QUARTER CLASS RECORD '!AJ6:AL6</f>
        <v>CONSOLACION</v>
      </c>
      <c r="AK6" s="15"/>
      <c r="AL6" s="51"/>
      <c r="AM6" s="216"/>
      <c r="AN6" s="216"/>
      <c r="AO6" s="216"/>
      <c r="AP6" s="12"/>
    </row>
    <row r="7" ht="12.75" customHeight="1" spans="1:4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ht="21" spans="1:42">
      <c r="A8" s="17"/>
      <c r="B8" s="18" t="s">
        <v>324</v>
      </c>
      <c r="C8" s="18"/>
      <c r="D8" s="18"/>
      <c r="E8" s="14" t="s">
        <v>376</v>
      </c>
      <c r="F8" s="15"/>
      <c r="G8" s="15"/>
      <c r="H8" s="15"/>
      <c r="I8" s="15"/>
      <c r="J8" s="15"/>
      <c r="K8" s="51"/>
      <c r="L8" s="17"/>
      <c r="M8" s="54" t="s">
        <v>326</v>
      </c>
      <c r="N8" s="54"/>
      <c r="O8" s="54"/>
      <c r="P8" s="54"/>
      <c r="Q8" s="14" t="str">
        <f>'FIRST QUARTER CLASS RECORD '!Q8:V8</f>
        <v>Understanding Culture, Society and Politics (IC)</v>
      </c>
      <c r="R8" s="15"/>
      <c r="S8" s="15"/>
      <c r="T8" s="15"/>
      <c r="U8" s="15"/>
      <c r="V8" s="51"/>
      <c r="W8" s="17"/>
      <c r="X8" s="17"/>
      <c r="Y8" s="54" t="s">
        <v>368</v>
      </c>
      <c r="Z8" s="54"/>
      <c r="AA8" s="54"/>
      <c r="AB8" s="54"/>
      <c r="AC8" s="54"/>
      <c r="AD8" s="54"/>
      <c r="AE8" s="14" t="str">
        <f>'FIRST QUARTER CLASS RECORD '!AE8:AK8</f>
        <v>Mr. Carlos Malait, LPT</v>
      </c>
      <c r="AF8" s="15"/>
      <c r="AG8" s="15"/>
      <c r="AH8" s="15"/>
      <c r="AI8" s="15"/>
      <c r="AJ8" s="15"/>
      <c r="AK8" s="51"/>
      <c r="AL8" s="17"/>
      <c r="AM8" s="17"/>
      <c r="AN8" s="17"/>
      <c r="AO8" s="17"/>
      <c r="AP8" s="17"/>
    </row>
    <row r="9" ht="15.75" customHeight="1" spans="1:41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</row>
    <row r="10" ht="27" customHeight="1" spans="1:48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377</v>
      </c>
      <c r="AM10" s="220" t="s">
        <v>372</v>
      </c>
      <c r="AN10" s="220" t="s">
        <v>376</v>
      </c>
      <c r="AO10" s="220" t="s">
        <v>373</v>
      </c>
      <c r="AP10" s="239" t="s">
        <v>332</v>
      </c>
      <c r="AV10" s="82" t="e">
        <f>#REF!</f>
        <v>#REF!</v>
      </c>
    </row>
    <row r="11" ht="22.5" customHeight="1" spans="1:42">
      <c r="A11" s="159"/>
      <c r="B11" s="160"/>
      <c r="C11" s="160"/>
      <c r="D11" s="160"/>
      <c r="E11" s="161"/>
      <c r="F11" s="162"/>
      <c r="G11" s="163">
        <f>'FIRST QUARTER CLASS RECORD '!G11:S11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'FIRST QUARTER CLASS RECORD '!T11:AF11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'FIRST QUARTER CLASS RECORD '!AG11:AJ11</f>
        <v>0.25</v>
      </c>
      <c r="AH11" s="164"/>
      <c r="AI11" s="164"/>
      <c r="AJ11" s="200"/>
      <c r="AK11" s="222"/>
      <c r="AL11" s="222"/>
      <c r="AM11" s="222"/>
      <c r="AN11" s="222"/>
      <c r="AO11" s="222"/>
      <c r="AP11" s="240"/>
    </row>
    <row r="12" ht="22.5" customHeight="1" spans="1:65">
      <c r="A12" s="165"/>
      <c r="B12" s="166"/>
      <c r="C12" s="166"/>
      <c r="D12" s="166"/>
      <c r="E12" s="167"/>
      <c r="F12" s="168"/>
      <c r="G12" s="169">
        <v>1</v>
      </c>
      <c r="H12" s="170">
        <v>2</v>
      </c>
      <c r="I12" s="170">
        <v>3</v>
      </c>
      <c r="J12" s="170">
        <v>4</v>
      </c>
      <c r="K12" s="170">
        <v>5</v>
      </c>
      <c r="L12" s="170">
        <v>6</v>
      </c>
      <c r="M12" s="170">
        <v>7</v>
      </c>
      <c r="N12" s="170">
        <v>8</v>
      </c>
      <c r="O12" s="170">
        <v>9</v>
      </c>
      <c r="P12" s="190">
        <v>10</v>
      </c>
      <c r="Q12" s="201" t="s">
        <v>337</v>
      </c>
      <c r="R12" s="202" t="s">
        <v>45</v>
      </c>
      <c r="S12" s="203" t="s">
        <v>338</v>
      </c>
      <c r="T12" s="204">
        <v>1</v>
      </c>
      <c r="U12" s="170">
        <v>2</v>
      </c>
      <c r="V12" s="170">
        <v>3</v>
      </c>
      <c r="W12" s="170">
        <v>4</v>
      </c>
      <c r="X12" s="170">
        <v>5</v>
      </c>
      <c r="Y12" s="170">
        <v>6</v>
      </c>
      <c r="Z12" s="170">
        <v>7</v>
      </c>
      <c r="AA12" s="170">
        <v>8</v>
      </c>
      <c r="AB12" s="170">
        <v>9</v>
      </c>
      <c r="AC12" s="190">
        <v>10</v>
      </c>
      <c r="AD12" s="201" t="s">
        <v>337</v>
      </c>
      <c r="AE12" s="202" t="s">
        <v>45</v>
      </c>
      <c r="AF12" s="203" t="s">
        <v>338</v>
      </c>
      <c r="AG12" s="223">
        <v>1</v>
      </c>
      <c r="AH12" s="201" t="s">
        <v>337</v>
      </c>
      <c r="AI12" s="202" t="s">
        <v>45</v>
      </c>
      <c r="AJ12" s="203" t="s">
        <v>338</v>
      </c>
      <c r="AK12" s="222"/>
      <c r="AL12" s="222"/>
      <c r="AM12" s="222"/>
      <c r="AN12" s="222"/>
      <c r="AO12" s="222"/>
      <c r="AP12" s="240"/>
      <c r="BH12" s="151" t="s">
        <v>342</v>
      </c>
      <c r="BM12" s="151" t="s">
        <v>342</v>
      </c>
    </row>
    <row r="13" ht="30" customHeight="1" spans="1:74">
      <c r="A13" s="171"/>
      <c r="B13" s="172" t="s">
        <v>343</v>
      </c>
      <c r="C13" s="173"/>
      <c r="D13" s="174" t="s">
        <v>344</v>
      </c>
      <c r="E13" s="175" t="s">
        <v>345</v>
      </c>
      <c r="F13" s="176" t="s">
        <v>305</v>
      </c>
      <c r="G13" s="177"/>
      <c r="H13" s="178"/>
      <c r="I13" s="178"/>
      <c r="J13" s="178"/>
      <c r="K13" s="178"/>
      <c r="L13" s="178"/>
      <c r="M13" s="178"/>
      <c r="N13" s="178"/>
      <c r="O13" s="178"/>
      <c r="P13" s="191"/>
      <c r="Q13" s="205">
        <f>SUM(G13:P13)</f>
        <v>0</v>
      </c>
      <c r="R13" s="206" t="e">
        <f>Q13/$Q$13*100</f>
        <v>#DIV/0!</v>
      </c>
      <c r="S13" s="207" t="e">
        <f>R13*$G$11</f>
        <v>#DIV/0!</v>
      </c>
      <c r="T13" s="208"/>
      <c r="U13" s="178"/>
      <c r="V13" s="178"/>
      <c r="W13" s="178"/>
      <c r="X13" s="178"/>
      <c r="Y13" s="178"/>
      <c r="Z13" s="178"/>
      <c r="AA13" s="178"/>
      <c r="AB13" s="178"/>
      <c r="AC13" s="191"/>
      <c r="AD13" s="205">
        <f>SUM(T13:AC13)</f>
        <v>0</v>
      </c>
      <c r="AE13" s="206" t="e">
        <f>AD13/$AD$13*100</f>
        <v>#DIV/0!</v>
      </c>
      <c r="AF13" s="207" t="e">
        <f>AE13*$T$11</f>
        <v>#DIV/0!</v>
      </c>
      <c r="AG13" s="224"/>
      <c r="AH13" s="225">
        <f>AG13</f>
        <v>0</v>
      </c>
      <c r="AI13" s="206" t="e">
        <f>AH13/$AH$13*100</f>
        <v>#DIV/0!</v>
      </c>
      <c r="AJ13" s="207" t="e">
        <f>AI13*$AG$11</f>
        <v>#DIV/0!</v>
      </c>
      <c r="AK13" s="226" t="e">
        <f>S13+AF13+AJ13</f>
        <v>#DIV/0!</v>
      </c>
      <c r="AL13" s="227"/>
      <c r="AM13" s="227"/>
      <c r="AN13" s="227"/>
      <c r="AO13" s="227"/>
      <c r="AP13" s="241"/>
      <c r="BC13" s="244" t="s">
        <v>346</v>
      </c>
      <c r="BD13" s="244" t="s">
        <v>347</v>
      </c>
      <c r="BE13" s="244" t="s">
        <v>348</v>
      </c>
      <c r="BF13" s="244" t="s">
        <v>349</v>
      </c>
      <c r="BG13" s="244" t="s">
        <v>350</v>
      </c>
      <c r="BH13" s="244" t="s">
        <v>346</v>
      </c>
      <c r="BI13" s="244" t="s">
        <v>347</v>
      </c>
      <c r="BJ13" s="244" t="s">
        <v>348</v>
      </c>
      <c r="BK13" s="244" t="s">
        <v>349</v>
      </c>
      <c r="BL13" s="244" t="s">
        <v>350</v>
      </c>
      <c r="BM13" s="244" t="s">
        <v>346</v>
      </c>
      <c r="BN13" s="244" t="s">
        <v>347</v>
      </c>
      <c r="BO13" s="244" t="s">
        <v>348</v>
      </c>
      <c r="BP13" s="244" t="s">
        <v>349</v>
      </c>
      <c r="BQ13" s="244" t="s">
        <v>350</v>
      </c>
      <c r="BV13" s="2" t="e">
        <f>IF(AK13&gt;99.99,100,IF(AK13&gt;98.38,99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</row>
    <row r="14" ht="24.9" customHeight="1" spans="1:74">
      <c r="A14" s="179" t="s">
        <v>378</v>
      </c>
      <c r="B14" s="180" t="str">
        <f>'FIRST QUARTER CLASS RECORD '!B14</f>
        <v/>
      </c>
      <c r="C14" s="181" t="str">
        <f>'FIRST QUARTER CLASS RECORD '!C14</f>
        <v>,</v>
      </c>
      <c r="D14" s="181" t="str">
        <f>'FIRST QUARTER CLASS RECORD '!D14</f>
        <v/>
      </c>
      <c r="E14" s="181" t="str">
        <f>'FIRST QUARTER CLASS RECORD '!E14</f>
        <v/>
      </c>
      <c r="F14" s="182" t="str">
        <f>'FIRST QUARTER CLASS RECORD '!F14</f>
        <v/>
      </c>
      <c r="G14" s="183"/>
      <c r="H14" s="184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 t="e">
        <f t="shared" ref="R14:R17" si="1">Q14/$Q$13*100</f>
        <v>#DIV/0!</v>
      </c>
      <c r="S14" s="66" t="e">
        <f>AT14</f>
        <v>#DIV/0!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 t="e">
        <f t="shared" ref="AE14:AE17" si="3">AD14/$AD$13*100</f>
        <v>#DIV/0!</v>
      </c>
      <c r="AF14" s="66" t="e">
        <f>AX14</f>
        <v>#DIV/0!</v>
      </c>
      <c r="AG14" s="228"/>
      <c r="AH14" s="229">
        <f t="shared" ref="AH14:AH17" si="4">AG14</f>
        <v>0</v>
      </c>
      <c r="AI14" s="56" t="e">
        <f t="shared" ref="AI14:AI17" si="5">AH14/$AH$13*100</f>
        <v>#DIV/0!</v>
      </c>
      <c r="AJ14" s="230" t="e">
        <f>BA14</f>
        <v>#DIV/0!</v>
      </c>
      <c r="AK14" s="231" t="e">
        <f t="shared" ref="AK14:AK17" si="6">S14+AF14+AJ14</f>
        <v>#DIV/0!</v>
      </c>
      <c r="AL14" s="232" t="e">
        <f t="shared" ref="AL14:AL45" si="7">IF(AM14&gt;74.99,LOOKUP($AM$14:$AM$103,AM14),LOOKUP($BV$14:$BV$103,BV14))</f>
        <v>#DIV/0!</v>
      </c>
      <c r="AM14" s="233">
        <f>'SEMESTER FINAL GRADE'!AA12</f>
        <v>0</v>
      </c>
      <c r="AN14" s="234" t="e">
        <f>(AL14+AM14)/2</f>
        <v>#DIV/0!</v>
      </c>
      <c r="AO14" s="242" t="e">
        <f>IF(AN14&gt;74.49,"Passed","Failed")</f>
        <v>#DIV/0!</v>
      </c>
      <c r="AP14" s="243" t="e">
        <f>IF(AN14&gt;89,"Outstanding",IF(AN14&gt;84,"Very Satisfactory",IF(AN14&gt;79,"Satisfactory",IF(AN14&gt;74,"Fairly Satisfactory",IF(AN14&gt;59,"Did Not Meet Expectations",0)))))</f>
        <v>#DIV/0!</v>
      </c>
      <c r="AS14" s="82" t="e">
        <f t="shared" ref="AS14:AS17" si="8">R14*$G$11</f>
        <v>#DIV/0!</v>
      </c>
      <c r="AT14" s="82" t="e">
        <f t="shared" ref="AT14:AT20" si="9">IF(AS14&gt;$S$13,"Error",LOOKUP(AS14:AS104,AS14))</f>
        <v>#DIV/0!</v>
      </c>
      <c r="AW14" s="245" t="e">
        <f>AE14*$T$11</f>
        <v>#DIV/0!</v>
      </c>
      <c r="AX14" s="82" t="e">
        <f t="shared" ref="AX14:AX20" si="10">IF(AW14&gt;$AF$13,"Error",LOOKUP(AW14:AW104,AW14))</f>
        <v>#DIV/0!</v>
      </c>
      <c r="AZ14" s="82" t="e">
        <f>AI14*$AG$11</f>
        <v>#DIV/0!</v>
      </c>
      <c r="BA14" s="82" t="e">
        <f t="shared" ref="BA14:BA20" si="11">IF(AZ14&gt;$AJ$13,"Error",LOOKUP(AZ14:AZ104,AZ14))</f>
        <v>#DIV/0!</v>
      </c>
      <c r="BC14" s="151" t="e">
        <f>IF(AP14="Outstanding",1,0)</f>
        <v>#DIV/0!</v>
      </c>
      <c r="BD14" s="151" t="e">
        <f>IF(AP14="Very Satisfactory",1,0)</f>
        <v>#DIV/0!</v>
      </c>
      <c r="BE14" s="151" t="e">
        <f>IF(AP14="Satisfactory",1,0)</f>
        <v>#DIV/0!</v>
      </c>
      <c r="BF14" s="151" t="e">
        <f>IF(AP14="Fairly Satisfactory",1,0)</f>
        <v>#DIV/0!</v>
      </c>
      <c r="BG14" s="151" t="e">
        <f>IF(AP14="Did Not Meet Expectations",1,0)</f>
        <v>#DIV/0!</v>
      </c>
      <c r="BH14" s="151">
        <f t="shared" ref="BH14:BH21" si="12">IF(F14="M",LOOKUP(BC14:BC103,BC14),0)</f>
        <v>0</v>
      </c>
      <c r="BI14" s="151">
        <f t="shared" ref="BI14:BI21" si="13">IF(F14="M",LOOKUP(BD14:BD103,BD14),0)</f>
        <v>0</v>
      </c>
      <c r="BJ14" s="151">
        <f t="shared" ref="BJ14:BJ21" si="14">IF(F14="M",LOOKUP(BE14:BE103,BE14),0)</f>
        <v>0</v>
      </c>
      <c r="BK14" s="151">
        <f t="shared" ref="BK14:BK21" si="15">IF(F14="M",LOOKUP(BF14:BF103,BF14),0)</f>
        <v>0</v>
      </c>
      <c r="BL14" s="151">
        <f t="shared" ref="BL14:BL21" si="16">IF(F14="M",LOOKUP(BG14:BG103,BG14),0)</f>
        <v>0</v>
      </c>
      <c r="BM14" s="151">
        <f t="shared" ref="BM14:BM21" si="17">IF(F14="F",LOOKUP(BC14:BC103,BC14),0)</f>
        <v>0</v>
      </c>
      <c r="BN14" s="151">
        <f t="shared" ref="BN14:BN21" si="18">IF(F14="F",LOOKUP(BD14:BD103,BD14),0)</f>
        <v>0</v>
      </c>
      <c r="BO14" s="151">
        <f t="shared" ref="BO14:BO21" si="19">IF(F14="F",LOOKUP(BE14:BE103,BE14),0)</f>
        <v>0</v>
      </c>
      <c r="BP14" s="151">
        <f t="shared" ref="BP14:BP21" si="20">IF(F14="F",LOOKUP(BF14:BF103,BF14),0)</f>
        <v>0</v>
      </c>
      <c r="BQ14" s="151">
        <f t="shared" ref="BQ14:BQ21" si="21">IF(F14="F",LOOKUP(BG14:BG103,BG14),0)</f>
        <v>0</v>
      </c>
      <c r="BV14" s="2" t="e">
        <f t="shared" ref="BV14:BV17" si="22">IF(AK14&gt;99.99,100,IF(AK14&gt;98.38,99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</row>
    <row r="15" ht="24.9" customHeight="1" spans="1:74">
      <c r="A15" s="179" t="s">
        <v>379</v>
      </c>
      <c r="B15" s="185" t="str">
        <f>'FIRST QUARTER CLASS RECORD '!B15</f>
        <v/>
      </c>
      <c r="C15" s="186" t="str">
        <f>'FIRST QUARTER CLASS RECORD '!C15</f>
        <v>,</v>
      </c>
      <c r="D15" s="186" t="str">
        <f>'FIRST QUARTER CLASS RECORD '!D15</f>
        <v/>
      </c>
      <c r="E15" s="186" t="str">
        <f>'FIRST QUARTER CLASS RECORD '!E15</f>
        <v/>
      </c>
      <c r="F15" s="187" t="str">
        <f>'FIRST QUARTER CLASS RECORD '!F15</f>
        <v/>
      </c>
      <c r="G15" s="188"/>
      <c r="H15" s="189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 t="e">
        <f t="shared" si="1"/>
        <v>#DIV/0!</v>
      </c>
      <c r="S15" s="140" t="e">
        <f t="shared" ref="S15:S17" si="23">AT15</f>
        <v>#DIV/0!</v>
      </c>
      <c r="T15" s="189"/>
      <c r="U15" s="188"/>
      <c r="V15" s="188"/>
      <c r="W15" s="188"/>
      <c r="X15" s="188"/>
      <c r="Y15" s="188"/>
      <c r="Z15" s="188"/>
      <c r="AA15" s="188"/>
      <c r="AB15" s="188"/>
      <c r="AC15" s="194"/>
      <c r="AD15" s="211">
        <f t="shared" si="2"/>
        <v>0</v>
      </c>
      <c r="AE15" s="138" t="e">
        <f t="shared" si="3"/>
        <v>#DIV/0!</v>
      </c>
      <c r="AF15" s="140" t="e">
        <f t="shared" ref="AF15:AF17" si="24">AX15</f>
        <v>#DIV/0!</v>
      </c>
      <c r="AG15" s="235"/>
      <c r="AH15" s="236">
        <f t="shared" si="4"/>
        <v>0</v>
      </c>
      <c r="AI15" s="138" t="e">
        <f t="shared" si="5"/>
        <v>#DIV/0!</v>
      </c>
      <c r="AJ15" s="119" t="e">
        <f t="shared" ref="AJ15:AJ17" si="25">BA15</f>
        <v>#DIV/0!</v>
      </c>
      <c r="AK15" s="237" t="e">
        <f t="shared" si="6"/>
        <v>#DIV/0!</v>
      </c>
      <c r="AL15" s="232" t="e">
        <f t="shared" si="7"/>
        <v>#DIV/0!</v>
      </c>
      <c r="AM15" s="233">
        <f>'SEMESTER FINAL GRADE'!AA13</f>
        <v>0</v>
      </c>
      <c r="AN15" s="234" t="e">
        <f t="shared" ref="AN15:AN17" si="26">(AL15+AM15)/2</f>
        <v>#DIV/0!</v>
      </c>
      <c r="AO15" s="242" t="e">
        <f t="shared" ref="AO15:AO17" si="27">IF(AN15&gt;74.49,"Passed","Failed")</f>
        <v>#DIV/0!</v>
      </c>
      <c r="AP15" s="243" t="e">
        <f t="shared" ref="AP15:AP17" si="28">IF(AN15&gt;89,"Outstanding",IF(AN15&gt;84,"Very Satisfactory",IF(AN15&gt;79,"Satisfactory",IF(AN15&gt;74,"Fairly Satisfactory",IF(AN15&gt;59,"Did Not Meet Expectations",0)))))</f>
        <v>#DIV/0!</v>
      </c>
      <c r="AS15" s="82" t="e">
        <f t="shared" si="8"/>
        <v>#DIV/0!</v>
      </c>
      <c r="AT15" s="82" t="e">
        <f t="shared" si="9"/>
        <v>#DIV/0!</v>
      </c>
      <c r="AW15" s="245" t="e">
        <f t="shared" ref="AW15:AW17" si="29">AE15*$T$11</f>
        <v>#DIV/0!</v>
      </c>
      <c r="AX15" s="82" t="e">
        <f t="shared" si="10"/>
        <v>#DIV/0!</v>
      </c>
      <c r="AZ15" s="82" t="e">
        <f t="shared" ref="AZ15:AZ17" si="30">AI15*$AG$11</f>
        <v>#DIV/0!</v>
      </c>
      <c r="BA15" s="82" t="e">
        <f t="shared" si="11"/>
        <v>#DIV/0!</v>
      </c>
      <c r="BC15" s="151" t="e">
        <f t="shared" ref="BC15:BC17" si="31">IF(AP15="Outstanding",1,0)</f>
        <v>#DIV/0!</v>
      </c>
      <c r="BD15" s="151" t="e">
        <f t="shared" ref="BD15:BD17" si="32">IF(AP15="Very Satisfactory",1,0)</f>
        <v>#DIV/0!</v>
      </c>
      <c r="BE15" s="151" t="e">
        <f t="shared" ref="BE15:BE17" si="33">IF(AP15="Satisfactory",1,0)</f>
        <v>#DIV/0!</v>
      </c>
      <c r="BF15" s="151" t="e">
        <f t="shared" ref="BF15:BF17" si="34">IF(AP15="Fairly Satisfactory",1,0)</f>
        <v>#DIV/0!</v>
      </c>
      <c r="BG15" s="151" t="e">
        <f t="shared" ref="BG15:BG17" si="35">IF(AP15="Did Not Meet Expectations",1,0)</f>
        <v>#DIV/0!</v>
      </c>
      <c r="BH15" s="151">
        <f t="shared" si="12"/>
        <v>0</v>
      </c>
      <c r="BI15" s="151">
        <f t="shared" si="13"/>
        <v>0</v>
      </c>
      <c r="BJ15" s="151">
        <f t="shared" si="14"/>
        <v>0</v>
      </c>
      <c r="BK15" s="151">
        <f t="shared" si="15"/>
        <v>0</v>
      </c>
      <c r="BL15" s="151">
        <f t="shared" si="16"/>
        <v>0</v>
      </c>
      <c r="BM15" s="151">
        <f t="shared" si="17"/>
        <v>0</v>
      </c>
      <c r="BN15" s="151">
        <f t="shared" si="18"/>
        <v>0</v>
      </c>
      <c r="BO15" s="151">
        <f t="shared" si="19"/>
        <v>0</v>
      </c>
      <c r="BP15" s="151">
        <f t="shared" si="20"/>
        <v>0</v>
      </c>
      <c r="BQ15" s="151">
        <f t="shared" si="21"/>
        <v>0</v>
      </c>
      <c r="BV15" s="2" t="e">
        <f t="shared" si="22"/>
        <v>#DIV/0!</v>
      </c>
    </row>
    <row r="16" ht="24.9" customHeight="1" spans="1:74">
      <c r="A16" s="179" t="s">
        <v>380</v>
      </c>
      <c r="B16" s="185" t="str">
        <f>'FIRST QUARTER CLASS RECORD '!B16</f>
        <v/>
      </c>
      <c r="C16" s="186" t="str">
        <f>'FIRST QUARTER CLASS RECORD '!C16</f>
        <v>,</v>
      </c>
      <c r="D16" s="186" t="str">
        <f>'FIRST QUARTER CLASS RECORD '!D16</f>
        <v/>
      </c>
      <c r="E16" s="186" t="str">
        <f>'FIRST QUARTER CLASS RECORD '!E16</f>
        <v/>
      </c>
      <c r="F16" s="187" t="str">
        <f>'FIRST QUARTER CLASS RECORD '!F16</f>
        <v/>
      </c>
      <c r="G16" s="188"/>
      <c r="H16" s="189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 t="e">
        <f t="shared" si="1"/>
        <v>#DIV/0!</v>
      </c>
      <c r="S16" s="140" t="e">
        <f t="shared" si="23"/>
        <v>#DIV/0!</v>
      </c>
      <c r="T16" s="189"/>
      <c r="U16" s="188"/>
      <c r="V16" s="188"/>
      <c r="W16" s="188"/>
      <c r="X16" s="188"/>
      <c r="Y16" s="188"/>
      <c r="Z16" s="188"/>
      <c r="AA16" s="188"/>
      <c r="AB16" s="188"/>
      <c r="AC16" s="194"/>
      <c r="AD16" s="211">
        <f t="shared" si="2"/>
        <v>0</v>
      </c>
      <c r="AE16" s="138" t="e">
        <f t="shared" si="3"/>
        <v>#DIV/0!</v>
      </c>
      <c r="AF16" s="140" t="e">
        <f t="shared" si="24"/>
        <v>#DIV/0!</v>
      </c>
      <c r="AG16" s="235"/>
      <c r="AH16" s="236">
        <f t="shared" si="4"/>
        <v>0</v>
      </c>
      <c r="AI16" s="138" t="e">
        <f t="shared" si="5"/>
        <v>#DIV/0!</v>
      </c>
      <c r="AJ16" s="119" t="e">
        <f t="shared" si="25"/>
        <v>#DIV/0!</v>
      </c>
      <c r="AK16" s="237" t="e">
        <f t="shared" si="6"/>
        <v>#DIV/0!</v>
      </c>
      <c r="AL16" s="232" t="e">
        <f t="shared" si="7"/>
        <v>#DIV/0!</v>
      </c>
      <c r="AM16" s="233">
        <f>'SEMESTER FINAL GRADE'!AA14</f>
        <v>0</v>
      </c>
      <c r="AN16" s="234" t="e">
        <f t="shared" si="26"/>
        <v>#DIV/0!</v>
      </c>
      <c r="AO16" s="242" t="e">
        <f t="shared" si="27"/>
        <v>#DIV/0!</v>
      </c>
      <c r="AP16" s="243" t="e">
        <f t="shared" si="28"/>
        <v>#DIV/0!</v>
      </c>
      <c r="AS16" s="82" t="e">
        <f t="shared" si="8"/>
        <v>#DIV/0!</v>
      </c>
      <c r="AT16" s="82" t="e">
        <f t="shared" si="9"/>
        <v>#DIV/0!</v>
      </c>
      <c r="AW16" s="245" t="e">
        <f t="shared" si="29"/>
        <v>#DIV/0!</v>
      </c>
      <c r="AX16" s="82" t="e">
        <f t="shared" si="10"/>
        <v>#DIV/0!</v>
      </c>
      <c r="AZ16" s="82" t="e">
        <f t="shared" si="30"/>
        <v>#DIV/0!</v>
      </c>
      <c r="BA16" s="82" t="e">
        <f t="shared" si="11"/>
        <v>#DIV/0!</v>
      </c>
      <c r="BC16" s="151" t="e">
        <f t="shared" si="31"/>
        <v>#DIV/0!</v>
      </c>
      <c r="BD16" s="151" t="e">
        <f t="shared" si="32"/>
        <v>#DIV/0!</v>
      </c>
      <c r="BE16" s="151" t="e">
        <f t="shared" si="33"/>
        <v>#DIV/0!</v>
      </c>
      <c r="BF16" s="151" t="e">
        <f t="shared" si="34"/>
        <v>#DIV/0!</v>
      </c>
      <c r="BG16" s="151" t="e">
        <f t="shared" si="35"/>
        <v>#DIV/0!</v>
      </c>
      <c r="BH16" s="151">
        <f t="shared" si="12"/>
        <v>0</v>
      </c>
      <c r="BI16" s="151">
        <f t="shared" si="13"/>
        <v>0</v>
      </c>
      <c r="BJ16" s="151">
        <f t="shared" si="14"/>
        <v>0</v>
      </c>
      <c r="BK16" s="151">
        <f t="shared" si="15"/>
        <v>0</v>
      </c>
      <c r="BL16" s="151">
        <f t="shared" si="16"/>
        <v>0</v>
      </c>
      <c r="BM16" s="151">
        <f t="shared" si="17"/>
        <v>0</v>
      </c>
      <c r="BN16" s="151">
        <f t="shared" si="18"/>
        <v>0</v>
      </c>
      <c r="BO16" s="151">
        <f t="shared" si="19"/>
        <v>0</v>
      </c>
      <c r="BP16" s="151">
        <f t="shared" si="20"/>
        <v>0</v>
      </c>
      <c r="BQ16" s="151">
        <f t="shared" si="21"/>
        <v>0</v>
      </c>
      <c r="BV16" s="2" t="e">
        <f t="shared" si="22"/>
        <v>#DIV/0!</v>
      </c>
    </row>
    <row r="17" ht="24.9" customHeight="1" spans="1:74">
      <c r="A17" s="179" t="s">
        <v>381</v>
      </c>
      <c r="B17" s="185" t="str">
        <f>'FIRST QUARTER CLASS RECORD '!B17</f>
        <v/>
      </c>
      <c r="C17" s="186" t="str">
        <f>'FIRST QUARTER CLASS RECORD '!C17</f>
        <v>,</v>
      </c>
      <c r="D17" s="186" t="str">
        <f>'FIRST QUARTER CLASS RECORD '!D17</f>
        <v/>
      </c>
      <c r="E17" s="186" t="str">
        <f>'FIRST QUARTER CLASS RECORD '!E17</f>
        <v/>
      </c>
      <c r="F17" s="187" t="str">
        <f>'FIRST QUARTER CLASS RECORD '!F17</f>
        <v/>
      </c>
      <c r="G17" s="188"/>
      <c r="H17" s="189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 t="e">
        <f t="shared" si="1"/>
        <v>#DIV/0!</v>
      </c>
      <c r="S17" s="140" t="e">
        <f t="shared" si="23"/>
        <v>#DIV/0!</v>
      </c>
      <c r="T17" s="189"/>
      <c r="U17" s="188"/>
      <c r="V17" s="188"/>
      <c r="W17" s="188"/>
      <c r="X17" s="188"/>
      <c r="Y17" s="188"/>
      <c r="Z17" s="188"/>
      <c r="AA17" s="188"/>
      <c r="AB17" s="188"/>
      <c r="AC17" s="194"/>
      <c r="AD17" s="211">
        <f t="shared" si="2"/>
        <v>0</v>
      </c>
      <c r="AE17" s="138" t="e">
        <f t="shared" si="3"/>
        <v>#DIV/0!</v>
      </c>
      <c r="AF17" s="140" t="e">
        <f t="shared" si="24"/>
        <v>#DIV/0!</v>
      </c>
      <c r="AG17" s="235"/>
      <c r="AH17" s="236">
        <f t="shared" si="4"/>
        <v>0</v>
      </c>
      <c r="AI17" s="138" t="e">
        <f t="shared" si="5"/>
        <v>#DIV/0!</v>
      </c>
      <c r="AJ17" s="119" t="e">
        <f t="shared" si="25"/>
        <v>#DIV/0!</v>
      </c>
      <c r="AK17" s="237" t="e">
        <f t="shared" si="6"/>
        <v>#DIV/0!</v>
      </c>
      <c r="AL17" s="232" t="e">
        <f t="shared" si="7"/>
        <v>#DIV/0!</v>
      </c>
      <c r="AM17" s="233">
        <f>'SEMESTER FINAL GRADE'!AA15</f>
        <v>0</v>
      </c>
      <c r="AN17" s="234" t="e">
        <f t="shared" si="26"/>
        <v>#DIV/0!</v>
      </c>
      <c r="AO17" s="242" t="e">
        <f t="shared" si="27"/>
        <v>#DIV/0!</v>
      </c>
      <c r="AP17" s="243" t="e">
        <f t="shared" si="28"/>
        <v>#DIV/0!</v>
      </c>
      <c r="AS17" s="82" t="e">
        <f t="shared" si="8"/>
        <v>#DIV/0!</v>
      </c>
      <c r="AT17" s="82" t="e">
        <f t="shared" si="9"/>
        <v>#DIV/0!</v>
      </c>
      <c r="AW17" s="245" t="e">
        <f t="shared" si="29"/>
        <v>#DIV/0!</v>
      </c>
      <c r="AX17" s="82" t="e">
        <f t="shared" si="10"/>
        <v>#DIV/0!</v>
      </c>
      <c r="AZ17" s="82" t="e">
        <f t="shared" si="30"/>
        <v>#DIV/0!</v>
      </c>
      <c r="BA17" s="82" t="e">
        <f t="shared" si="11"/>
        <v>#DIV/0!</v>
      </c>
      <c r="BC17" s="151" t="e">
        <f t="shared" si="31"/>
        <v>#DIV/0!</v>
      </c>
      <c r="BD17" s="151" t="e">
        <f t="shared" si="32"/>
        <v>#DIV/0!</v>
      </c>
      <c r="BE17" s="151" t="e">
        <f t="shared" si="33"/>
        <v>#DIV/0!</v>
      </c>
      <c r="BF17" s="151" t="e">
        <f t="shared" si="34"/>
        <v>#DIV/0!</v>
      </c>
      <c r="BG17" s="151" t="e">
        <f t="shared" si="35"/>
        <v>#DIV/0!</v>
      </c>
      <c r="BH17" s="151">
        <f t="shared" si="12"/>
        <v>0</v>
      </c>
      <c r="BI17" s="151">
        <f t="shared" si="13"/>
        <v>0</v>
      </c>
      <c r="BJ17" s="151">
        <f t="shared" si="14"/>
        <v>0</v>
      </c>
      <c r="BK17" s="151">
        <f t="shared" si="15"/>
        <v>0</v>
      </c>
      <c r="BL17" s="151">
        <f t="shared" si="16"/>
        <v>0</v>
      </c>
      <c r="BM17" s="151">
        <f t="shared" si="17"/>
        <v>0</v>
      </c>
      <c r="BN17" s="151">
        <f t="shared" si="18"/>
        <v>0</v>
      </c>
      <c r="BO17" s="151">
        <f t="shared" si="19"/>
        <v>0</v>
      </c>
      <c r="BP17" s="151">
        <f t="shared" si="20"/>
        <v>0</v>
      </c>
      <c r="BQ17" s="151">
        <f t="shared" si="21"/>
        <v>0</v>
      </c>
      <c r="BV17" s="2" t="e">
        <f t="shared" si="22"/>
        <v>#DIV/0!</v>
      </c>
    </row>
    <row r="18" ht="24.9" customHeight="1" spans="1:74">
      <c r="A18" s="179" t="s">
        <v>382</v>
      </c>
      <c r="B18" s="185" t="str">
        <f>'FIRST QUARTER CLASS RECORD '!B18</f>
        <v/>
      </c>
      <c r="C18" s="186" t="str">
        <f>'FIRST QUARTER CLASS RECORD '!C18</f>
        <v>,</v>
      </c>
      <c r="D18" s="186" t="str">
        <f>'FIRST QUARTER CLASS RECORD '!D18</f>
        <v/>
      </c>
      <c r="E18" s="186" t="str">
        <f>'FIRST QUARTER CLASS RECORD '!E18</f>
        <v/>
      </c>
      <c r="F18" s="187" t="str">
        <f>'FIRST QUARTER CLASS RECORD '!F18</f>
        <v/>
      </c>
      <c r="G18" s="188"/>
      <c r="H18" s="189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36">SUM(G18:P18)</f>
        <v>0</v>
      </c>
      <c r="R18" s="138" t="e">
        <f t="shared" ref="R18:R73" si="37">Q18/$Q$13*100</f>
        <v>#DIV/0!</v>
      </c>
      <c r="S18" s="140" t="e">
        <f t="shared" ref="S18:S73" si="38">AT18</f>
        <v>#DIV/0!</v>
      </c>
      <c r="T18" s="189"/>
      <c r="U18" s="188"/>
      <c r="V18" s="188"/>
      <c r="W18" s="188"/>
      <c r="X18" s="188"/>
      <c r="Y18" s="188"/>
      <c r="Z18" s="188"/>
      <c r="AA18" s="188"/>
      <c r="AB18" s="188"/>
      <c r="AC18" s="194"/>
      <c r="AD18" s="211">
        <f t="shared" ref="AD18:AD73" si="39">SUM(T18:AC18)</f>
        <v>0</v>
      </c>
      <c r="AE18" s="138" t="e">
        <f t="shared" ref="AE18:AE73" si="40">AD18/$AD$13*100</f>
        <v>#DIV/0!</v>
      </c>
      <c r="AF18" s="140" t="e">
        <f t="shared" ref="AF18:AF73" si="41">AX18</f>
        <v>#DIV/0!</v>
      </c>
      <c r="AG18" s="235"/>
      <c r="AH18" s="236">
        <f t="shared" ref="AH18:AH73" si="42">AG18</f>
        <v>0</v>
      </c>
      <c r="AI18" s="138" t="e">
        <f t="shared" ref="AI18:AI73" si="43">AH18/$AH$13*100</f>
        <v>#DIV/0!</v>
      </c>
      <c r="AJ18" s="119" t="e">
        <f t="shared" ref="AJ18:AJ73" si="44">BA18</f>
        <v>#DIV/0!</v>
      </c>
      <c r="AK18" s="237" t="e">
        <f t="shared" ref="AK18:AK73" si="45">S18+AF18+AJ18</f>
        <v>#DIV/0!</v>
      </c>
      <c r="AL18" s="232" t="e">
        <f t="shared" si="7"/>
        <v>#DIV/0!</v>
      </c>
      <c r="AM18" s="233">
        <f>'SEMESTER FINAL GRADE'!AA16</f>
        <v>0</v>
      </c>
      <c r="AN18" s="234" t="e">
        <f t="shared" ref="AN18:AN73" si="46">(AL18+AM18)/2</f>
        <v>#DIV/0!</v>
      </c>
      <c r="AO18" s="242" t="e">
        <f t="shared" ref="AO18:AO73" si="47">IF(AN18&gt;74.49,"Passed","Failed")</f>
        <v>#DIV/0!</v>
      </c>
      <c r="AP18" s="243" t="e">
        <f t="shared" ref="AP18:AP73" si="48">IF(AN18&gt;89,"Outstanding",IF(AN18&gt;84,"Very Satisfactory",IF(AN18&gt;79,"Satisfactory",IF(AN18&gt;74,"Fairly Satisfactory",IF(AN18&gt;59,"Did Not Meet Expectations",0)))))</f>
        <v>#DIV/0!</v>
      </c>
      <c r="AS18" s="82" t="e">
        <f t="shared" ref="AS18:AS73" si="49">R18*$G$11</f>
        <v>#DIV/0!</v>
      </c>
      <c r="AT18" s="82" t="e">
        <f t="shared" si="9"/>
        <v>#DIV/0!</v>
      </c>
      <c r="AW18" s="245" t="e">
        <f t="shared" ref="AW18:AW73" si="50">AE18*$T$11</f>
        <v>#DIV/0!</v>
      </c>
      <c r="AX18" s="82" t="e">
        <f t="shared" si="10"/>
        <v>#DIV/0!</v>
      </c>
      <c r="AZ18" s="82" t="e">
        <f t="shared" ref="AZ18:AZ73" si="51">AI18*$AG$11</f>
        <v>#DIV/0!</v>
      </c>
      <c r="BA18" s="82" t="e">
        <f t="shared" si="11"/>
        <v>#DIV/0!</v>
      </c>
      <c r="BC18" s="151" t="e">
        <f t="shared" ref="BC18:BC73" si="52">IF(AP18="Outstanding",1,0)</f>
        <v>#DIV/0!</v>
      </c>
      <c r="BD18" s="151" t="e">
        <f t="shared" ref="BD18:BD73" si="53">IF(AP18="Very Satisfactory",1,0)</f>
        <v>#DIV/0!</v>
      </c>
      <c r="BE18" s="151" t="e">
        <f t="shared" ref="BE18:BE73" si="54">IF(AP18="Satisfactory",1,0)</f>
        <v>#DIV/0!</v>
      </c>
      <c r="BF18" s="151" t="e">
        <f t="shared" ref="BF18:BF73" si="55">IF(AP18="Fairly Satisfactory",1,0)</f>
        <v>#DIV/0!</v>
      </c>
      <c r="BG18" s="151" t="e">
        <f t="shared" ref="BG18:BG73" si="56">IF(AP18="Did Not Meet Expectations",1,0)</f>
        <v>#DIV/0!</v>
      </c>
      <c r="BH18" s="151">
        <f t="shared" si="12"/>
        <v>0</v>
      </c>
      <c r="BI18" s="151">
        <f t="shared" si="13"/>
        <v>0</v>
      </c>
      <c r="BJ18" s="151">
        <f t="shared" si="14"/>
        <v>0</v>
      </c>
      <c r="BK18" s="151">
        <f t="shared" si="15"/>
        <v>0</v>
      </c>
      <c r="BL18" s="151">
        <f t="shared" si="16"/>
        <v>0</v>
      </c>
      <c r="BM18" s="151">
        <f t="shared" si="17"/>
        <v>0</v>
      </c>
      <c r="BN18" s="151">
        <f t="shared" si="18"/>
        <v>0</v>
      </c>
      <c r="BO18" s="151">
        <f t="shared" si="19"/>
        <v>0</v>
      </c>
      <c r="BP18" s="151">
        <f t="shared" si="20"/>
        <v>0</v>
      </c>
      <c r="BQ18" s="151">
        <f t="shared" si="21"/>
        <v>0</v>
      </c>
      <c r="BV18" s="2" t="e">
        <f t="shared" ref="BV18:BV73" si="57">IF(AK18&gt;99.99,100,IF(AK18&gt;98.38,99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#DIV/0!</v>
      </c>
    </row>
    <row r="19" ht="24.9" customHeight="1" spans="1:74">
      <c r="A19" s="179" t="s">
        <v>383</v>
      </c>
      <c r="B19" s="185" t="str">
        <f>'FIRST QUARTER CLASS RECORD '!B19</f>
        <v/>
      </c>
      <c r="C19" s="186" t="str">
        <f>'FIRST QUARTER CLASS RECORD '!C19</f>
        <v>,</v>
      </c>
      <c r="D19" s="186" t="str">
        <f>'FIRST QUARTER CLASS RECORD '!D19</f>
        <v/>
      </c>
      <c r="E19" s="186" t="str">
        <f>'FIRST QUARTER CLASS RECORD '!E19</f>
        <v/>
      </c>
      <c r="F19" s="187" t="str">
        <f>'FIRST QUARTER CLASS RECORD '!F19</f>
        <v/>
      </c>
      <c r="G19" s="188"/>
      <c r="H19" s="189"/>
      <c r="I19" s="188"/>
      <c r="J19" s="188"/>
      <c r="K19" s="188"/>
      <c r="L19" s="188"/>
      <c r="M19" s="188"/>
      <c r="N19" s="188"/>
      <c r="O19" s="195"/>
      <c r="P19" s="196"/>
      <c r="Q19" s="211">
        <f t="shared" si="36"/>
        <v>0</v>
      </c>
      <c r="R19" s="138" t="e">
        <f t="shared" si="37"/>
        <v>#DIV/0!</v>
      </c>
      <c r="S19" s="140" t="e">
        <f t="shared" si="38"/>
        <v>#DIV/0!</v>
      </c>
      <c r="T19" s="189"/>
      <c r="U19" s="188"/>
      <c r="V19" s="188"/>
      <c r="W19" s="188"/>
      <c r="X19" s="188"/>
      <c r="Y19" s="188"/>
      <c r="Z19" s="188"/>
      <c r="AA19" s="188"/>
      <c r="AB19" s="188"/>
      <c r="AC19" s="194"/>
      <c r="AD19" s="211">
        <f t="shared" si="39"/>
        <v>0</v>
      </c>
      <c r="AE19" s="138" t="e">
        <f t="shared" si="40"/>
        <v>#DIV/0!</v>
      </c>
      <c r="AF19" s="140" t="e">
        <f t="shared" si="41"/>
        <v>#DIV/0!</v>
      </c>
      <c r="AG19" s="235"/>
      <c r="AH19" s="236">
        <f t="shared" si="42"/>
        <v>0</v>
      </c>
      <c r="AI19" s="138" t="e">
        <f t="shared" si="43"/>
        <v>#DIV/0!</v>
      </c>
      <c r="AJ19" s="119" t="e">
        <f t="shared" si="44"/>
        <v>#DIV/0!</v>
      </c>
      <c r="AK19" s="237" t="e">
        <f t="shared" si="45"/>
        <v>#DIV/0!</v>
      </c>
      <c r="AL19" s="232" t="e">
        <f t="shared" si="7"/>
        <v>#DIV/0!</v>
      </c>
      <c r="AM19" s="233">
        <f>'SEMESTER FINAL GRADE'!AA17</f>
        <v>0</v>
      </c>
      <c r="AN19" s="234" t="e">
        <f t="shared" si="46"/>
        <v>#DIV/0!</v>
      </c>
      <c r="AO19" s="242" t="e">
        <f t="shared" si="47"/>
        <v>#DIV/0!</v>
      </c>
      <c r="AP19" s="243" t="e">
        <f t="shared" si="48"/>
        <v>#DIV/0!</v>
      </c>
      <c r="AS19" s="82" t="e">
        <f t="shared" si="49"/>
        <v>#DIV/0!</v>
      </c>
      <c r="AT19" s="82" t="e">
        <f t="shared" si="9"/>
        <v>#DIV/0!</v>
      </c>
      <c r="AW19" s="245" t="e">
        <f t="shared" si="50"/>
        <v>#DIV/0!</v>
      </c>
      <c r="AX19" s="82" t="e">
        <f t="shared" si="10"/>
        <v>#DIV/0!</v>
      </c>
      <c r="AZ19" s="82" t="e">
        <f t="shared" si="51"/>
        <v>#DIV/0!</v>
      </c>
      <c r="BA19" s="82" t="e">
        <f t="shared" si="11"/>
        <v>#DIV/0!</v>
      </c>
      <c r="BC19" s="151" t="e">
        <f t="shared" si="52"/>
        <v>#DIV/0!</v>
      </c>
      <c r="BD19" s="151" t="e">
        <f t="shared" si="53"/>
        <v>#DIV/0!</v>
      </c>
      <c r="BE19" s="151" t="e">
        <f t="shared" si="54"/>
        <v>#DIV/0!</v>
      </c>
      <c r="BF19" s="151" t="e">
        <f t="shared" si="55"/>
        <v>#DIV/0!</v>
      </c>
      <c r="BG19" s="151" t="e">
        <f t="shared" si="56"/>
        <v>#DIV/0!</v>
      </c>
      <c r="BH19" s="151">
        <f t="shared" si="12"/>
        <v>0</v>
      </c>
      <c r="BI19" s="151">
        <f t="shared" si="13"/>
        <v>0</v>
      </c>
      <c r="BJ19" s="151">
        <f t="shared" si="14"/>
        <v>0</v>
      </c>
      <c r="BK19" s="151">
        <f t="shared" si="15"/>
        <v>0</v>
      </c>
      <c r="BL19" s="151">
        <f t="shared" si="16"/>
        <v>0</v>
      </c>
      <c r="BM19" s="151">
        <f t="shared" si="17"/>
        <v>0</v>
      </c>
      <c r="BN19" s="151">
        <f t="shared" si="18"/>
        <v>0</v>
      </c>
      <c r="BO19" s="151">
        <f t="shared" si="19"/>
        <v>0</v>
      </c>
      <c r="BP19" s="151">
        <f t="shared" si="20"/>
        <v>0</v>
      </c>
      <c r="BQ19" s="151">
        <f t="shared" si="21"/>
        <v>0</v>
      </c>
      <c r="BV19" s="2" t="e">
        <f t="shared" si="57"/>
        <v>#DIV/0!</v>
      </c>
    </row>
    <row r="20" ht="24.9" customHeight="1" spans="1:74">
      <c r="A20" s="179" t="s">
        <v>384</v>
      </c>
      <c r="B20" s="185" t="str">
        <f>'FIRST QUARTER CLASS RECORD '!B20</f>
        <v/>
      </c>
      <c r="C20" s="186" t="str">
        <f>'FIRST QUARTER CLASS RECORD '!C20</f>
        <v>,</v>
      </c>
      <c r="D20" s="186" t="str">
        <f>'FIRST QUARTER CLASS RECORD '!D20</f>
        <v/>
      </c>
      <c r="E20" s="186" t="str">
        <f>'FIRST QUARTER CLASS RECORD '!E20</f>
        <v/>
      </c>
      <c r="F20" s="187" t="str">
        <f>'FIRST QUARTER CLASS RECORD '!F20</f>
        <v/>
      </c>
      <c r="G20" s="188"/>
      <c r="H20" s="189"/>
      <c r="I20" s="188"/>
      <c r="J20" s="188"/>
      <c r="K20" s="188"/>
      <c r="L20" s="188"/>
      <c r="M20" s="188"/>
      <c r="N20" s="188"/>
      <c r="O20" s="195"/>
      <c r="P20" s="196"/>
      <c r="Q20" s="211">
        <f t="shared" si="36"/>
        <v>0</v>
      </c>
      <c r="R20" s="138" t="e">
        <f t="shared" si="37"/>
        <v>#DIV/0!</v>
      </c>
      <c r="S20" s="140" t="e">
        <f t="shared" si="38"/>
        <v>#DIV/0!</v>
      </c>
      <c r="T20" s="189"/>
      <c r="U20" s="188"/>
      <c r="V20" s="188"/>
      <c r="W20" s="188"/>
      <c r="X20" s="188"/>
      <c r="Y20" s="188"/>
      <c r="Z20" s="188"/>
      <c r="AA20" s="188"/>
      <c r="AB20" s="188"/>
      <c r="AC20" s="194"/>
      <c r="AD20" s="211">
        <f t="shared" si="39"/>
        <v>0</v>
      </c>
      <c r="AE20" s="138" t="e">
        <f t="shared" si="40"/>
        <v>#DIV/0!</v>
      </c>
      <c r="AF20" s="140" t="e">
        <f t="shared" si="41"/>
        <v>#DIV/0!</v>
      </c>
      <c r="AG20" s="235"/>
      <c r="AH20" s="236">
        <f t="shared" si="42"/>
        <v>0</v>
      </c>
      <c r="AI20" s="138" t="e">
        <f t="shared" si="43"/>
        <v>#DIV/0!</v>
      </c>
      <c r="AJ20" s="119" t="e">
        <f t="shared" si="44"/>
        <v>#DIV/0!</v>
      </c>
      <c r="AK20" s="237" t="e">
        <f t="shared" si="45"/>
        <v>#DIV/0!</v>
      </c>
      <c r="AL20" s="232" t="e">
        <f t="shared" si="7"/>
        <v>#DIV/0!</v>
      </c>
      <c r="AM20" s="233">
        <f>'SEMESTER FINAL GRADE'!AA18</f>
        <v>0</v>
      </c>
      <c r="AN20" s="234" t="e">
        <f t="shared" si="46"/>
        <v>#DIV/0!</v>
      </c>
      <c r="AO20" s="242" t="e">
        <f t="shared" si="47"/>
        <v>#DIV/0!</v>
      </c>
      <c r="AP20" s="243" t="e">
        <f t="shared" si="48"/>
        <v>#DIV/0!</v>
      </c>
      <c r="AS20" s="82" t="e">
        <f t="shared" si="49"/>
        <v>#DIV/0!</v>
      </c>
      <c r="AT20" s="82" t="e">
        <f t="shared" si="9"/>
        <v>#DIV/0!</v>
      </c>
      <c r="AW20" s="245" t="e">
        <f t="shared" si="50"/>
        <v>#DIV/0!</v>
      </c>
      <c r="AX20" s="82" t="e">
        <f t="shared" si="10"/>
        <v>#DIV/0!</v>
      </c>
      <c r="AZ20" s="82" t="e">
        <f t="shared" si="51"/>
        <v>#DIV/0!</v>
      </c>
      <c r="BA20" s="82" t="e">
        <f t="shared" si="11"/>
        <v>#DIV/0!</v>
      </c>
      <c r="BC20" s="151" t="e">
        <f t="shared" si="52"/>
        <v>#DIV/0!</v>
      </c>
      <c r="BD20" s="151" t="e">
        <f t="shared" si="53"/>
        <v>#DIV/0!</v>
      </c>
      <c r="BE20" s="151" t="e">
        <f t="shared" si="54"/>
        <v>#DIV/0!</v>
      </c>
      <c r="BF20" s="151" t="e">
        <f t="shared" si="55"/>
        <v>#DIV/0!</v>
      </c>
      <c r="BG20" s="151" t="e">
        <f t="shared" si="56"/>
        <v>#DIV/0!</v>
      </c>
      <c r="BH20" s="151">
        <f t="shared" si="12"/>
        <v>0</v>
      </c>
      <c r="BI20" s="151">
        <f t="shared" si="13"/>
        <v>0</v>
      </c>
      <c r="BJ20" s="151">
        <f t="shared" si="14"/>
        <v>0</v>
      </c>
      <c r="BK20" s="151">
        <f t="shared" si="15"/>
        <v>0</v>
      </c>
      <c r="BL20" s="151">
        <f t="shared" si="16"/>
        <v>0</v>
      </c>
      <c r="BM20" s="151">
        <f t="shared" si="17"/>
        <v>0</v>
      </c>
      <c r="BN20" s="151">
        <f t="shared" si="18"/>
        <v>0</v>
      </c>
      <c r="BO20" s="151">
        <f t="shared" si="19"/>
        <v>0</v>
      </c>
      <c r="BP20" s="151">
        <f t="shared" si="20"/>
        <v>0</v>
      </c>
      <c r="BQ20" s="151">
        <f t="shared" si="21"/>
        <v>0</v>
      </c>
      <c r="BV20" s="2" t="e">
        <f t="shared" si="57"/>
        <v>#DIV/0!</v>
      </c>
    </row>
    <row r="21" ht="24.9" customHeight="1" spans="1:74">
      <c r="A21" s="179" t="s">
        <v>385</v>
      </c>
      <c r="B21" s="185" t="str">
        <f>'FIRST QUARTER CLASS RECORD '!B21</f>
        <v/>
      </c>
      <c r="C21" s="186" t="str">
        <f>'FIRST QUARTER CLASS RECORD '!C21</f>
        <v>,</v>
      </c>
      <c r="D21" s="186" t="str">
        <f>'FIRST QUARTER CLASS RECORD '!D21</f>
        <v/>
      </c>
      <c r="E21" s="186" t="str">
        <f>'FIRST QUARTER CLASS RECORD '!E21</f>
        <v/>
      </c>
      <c r="F21" s="187" t="str">
        <f>'FIRST QUARTER CLASS RECORD '!F21</f>
        <v/>
      </c>
      <c r="G21" s="188"/>
      <c r="H21" s="189"/>
      <c r="I21" s="188"/>
      <c r="J21" s="188"/>
      <c r="K21" s="188"/>
      <c r="L21" s="188"/>
      <c r="M21" s="188"/>
      <c r="N21" s="188"/>
      <c r="O21" s="195"/>
      <c r="P21" s="196"/>
      <c r="Q21" s="211">
        <f t="shared" si="36"/>
        <v>0</v>
      </c>
      <c r="R21" s="138" t="e">
        <f t="shared" si="37"/>
        <v>#DIV/0!</v>
      </c>
      <c r="S21" s="140" t="e">
        <f t="shared" si="38"/>
        <v>#DIV/0!</v>
      </c>
      <c r="T21" s="189"/>
      <c r="U21" s="188"/>
      <c r="V21" s="188"/>
      <c r="W21" s="188"/>
      <c r="X21" s="188"/>
      <c r="Y21" s="188"/>
      <c r="Z21" s="188"/>
      <c r="AA21" s="188"/>
      <c r="AB21" s="188"/>
      <c r="AC21" s="194"/>
      <c r="AD21" s="211">
        <f t="shared" si="39"/>
        <v>0</v>
      </c>
      <c r="AE21" s="138" t="e">
        <f t="shared" si="40"/>
        <v>#DIV/0!</v>
      </c>
      <c r="AF21" s="140" t="e">
        <f t="shared" si="41"/>
        <v>#DIV/0!</v>
      </c>
      <c r="AG21" s="235"/>
      <c r="AH21" s="236">
        <f t="shared" si="42"/>
        <v>0</v>
      </c>
      <c r="AI21" s="138" t="e">
        <f t="shared" si="43"/>
        <v>#DIV/0!</v>
      </c>
      <c r="AJ21" s="119" t="e">
        <f t="shared" si="44"/>
        <v>#DIV/0!</v>
      </c>
      <c r="AK21" s="237" t="e">
        <f t="shared" si="45"/>
        <v>#DIV/0!</v>
      </c>
      <c r="AL21" s="232" t="e">
        <f t="shared" si="7"/>
        <v>#DIV/0!</v>
      </c>
      <c r="AM21" s="233">
        <f>'SEMESTER FINAL GRADE'!AA19</f>
        <v>0</v>
      </c>
      <c r="AN21" s="234" t="e">
        <f t="shared" si="46"/>
        <v>#DIV/0!</v>
      </c>
      <c r="AO21" s="242" t="e">
        <f t="shared" si="47"/>
        <v>#DIV/0!</v>
      </c>
      <c r="AP21" s="243" t="e">
        <f t="shared" si="48"/>
        <v>#DIV/0!</v>
      </c>
      <c r="AS21" s="82" t="e">
        <f t="shared" si="49"/>
        <v>#DIV/0!</v>
      </c>
      <c r="AT21" s="82" t="e">
        <f>IF(AS21&gt;$S$13,"Error",LOOKUP(AS21:AS110,AS21))</f>
        <v>#DIV/0!</v>
      </c>
      <c r="AW21" s="245" t="e">
        <f t="shared" si="50"/>
        <v>#DIV/0!</v>
      </c>
      <c r="AX21" s="82" t="e">
        <f>IF(AW21&gt;$AF$13,"Error",LOOKUP(AW21:AW110,AW21))</f>
        <v>#DIV/0!</v>
      </c>
      <c r="AZ21" s="82" t="e">
        <f t="shared" si="51"/>
        <v>#DIV/0!</v>
      </c>
      <c r="BA21" s="82" t="e">
        <f>IF(AZ21&gt;$AJ$13,"Error",LOOKUP(AZ21:AZ110,AZ21))</f>
        <v>#DIV/0!</v>
      </c>
      <c r="BC21" s="151" t="e">
        <f t="shared" si="52"/>
        <v>#DIV/0!</v>
      </c>
      <c r="BD21" s="151" t="e">
        <f t="shared" si="53"/>
        <v>#DIV/0!</v>
      </c>
      <c r="BE21" s="151" t="e">
        <f t="shared" si="54"/>
        <v>#DIV/0!</v>
      </c>
      <c r="BF21" s="151" t="e">
        <f t="shared" si="55"/>
        <v>#DIV/0!</v>
      </c>
      <c r="BG21" s="151" t="e">
        <f t="shared" si="56"/>
        <v>#DIV/0!</v>
      </c>
      <c r="BH21" s="151">
        <f t="shared" si="12"/>
        <v>0</v>
      </c>
      <c r="BI21" s="151">
        <f t="shared" si="13"/>
        <v>0</v>
      </c>
      <c r="BJ21" s="151">
        <f t="shared" si="14"/>
        <v>0</v>
      </c>
      <c r="BK21" s="151">
        <f t="shared" si="15"/>
        <v>0</v>
      </c>
      <c r="BL21" s="151">
        <f t="shared" si="16"/>
        <v>0</v>
      </c>
      <c r="BM21" s="151">
        <f t="shared" si="17"/>
        <v>0</v>
      </c>
      <c r="BN21" s="151">
        <f t="shared" si="18"/>
        <v>0</v>
      </c>
      <c r="BO21" s="151">
        <f t="shared" si="19"/>
        <v>0</v>
      </c>
      <c r="BP21" s="151">
        <f t="shared" si="20"/>
        <v>0</v>
      </c>
      <c r="BQ21" s="151">
        <f t="shared" si="21"/>
        <v>0</v>
      </c>
      <c r="BV21" s="2" t="e">
        <f t="shared" si="57"/>
        <v>#DIV/0!</v>
      </c>
    </row>
    <row r="22" ht="24.9" customHeight="1" spans="1:74">
      <c r="A22" s="179" t="s">
        <v>386</v>
      </c>
      <c r="B22" s="185" t="str">
        <f>'FIRST QUARTER CLASS RECORD '!B22</f>
        <v/>
      </c>
      <c r="C22" s="186" t="str">
        <f>'FIRST QUARTER CLASS RECORD '!C22</f>
        <v>,</v>
      </c>
      <c r="D22" s="186" t="str">
        <f>'FIRST QUARTER CLASS RECORD '!D22</f>
        <v/>
      </c>
      <c r="E22" s="186" t="str">
        <f>'FIRST QUARTER CLASS RECORD '!E22</f>
        <v/>
      </c>
      <c r="F22" s="187" t="str">
        <f>'FIRST QUARTER CLASS RECORD '!F22</f>
        <v/>
      </c>
      <c r="G22" s="188"/>
      <c r="H22" s="189"/>
      <c r="I22" s="188"/>
      <c r="J22" s="188"/>
      <c r="K22" s="188"/>
      <c r="L22" s="188"/>
      <c r="M22" s="188"/>
      <c r="N22" s="188"/>
      <c r="O22" s="195"/>
      <c r="P22" s="196"/>
      <c r="Q22" s="211">
        <f t="shared" si="36"/>
        <v>0</v>
      </c>
      <c r="R22" s="138" t="e">
        <f t="shared" si="37"/>
        <v>#DIV/0!</v>
      </c>
      <c r="S22" s="140" t="e">
        <f t="shared" si="38"/>
        <v>#DIV/0!</v>
      </c>
      <c r="T22" s="189"/>
      <c r="U22" s="188"/>
      <c r="V22" s="188"/>
      <c r="W22" s="188"/>
      <c r="X22" s="188"/>
      <c r="Y22" s="188"/>
      <c r="Z22" s="188"/>
      <c r="AA22" s="188"/>
      <c r="AB22" s="188"/>
      <c r="AC22" s="194"/>
      <c r="AD22" s="211">
        <f t="shared" si="39"/>
        <v>0</v>
      </c>
      <c r="AE22" s="138" t="e">
        <f t="shared" si="40"/>
        <v>#DIV/0!</v>
      </c>
      <c r="AF22" s="140" t="e">
        <f t="shared" si="41"/>
        <v>#DIV/0!</v>
      </c>
      <c r="AG22" s="235"/>
      <c r="AH22" s="236">
        <f t="shared" si="42"/>
        <v>0</v>
      </c>
      <c r="AI22" s="138" t="e">
        <f t="shared" si="43"/>
        <v>#DIV/0!</v>
      </c>
      <c r="AJ22" s="119" t="e">
        <f t="shared" si="44"/>
        <v>#DIV/0!</v>
      </c>
      <c r="AK22" s="237" t="e">
        <f t="shared" si="45"/>
        <v>#DIV/0!</v>
      </c>
      <c r="AL22" s="232" t="e">
        <f t="shared" si="7"/>
        <v>#DIV/0!</v>
      </c>
      <c r="AM22" s="233">
        <f>'SEMESTER FINAL GRADE'!AA20</f>
        <v>0</v>
      </c>
      <c r="AN22" s="234" t="e">
        <f t="shared" si="46"/>
        <v>#DIV/0!</v>
      </c>
      <c r="AO22" s="242" t="e">
        <f t="shared" si="47"/>
        <v>#DIV/0!</v>
      </c>
      <c r="AP22" s="243" t="e">
        <f t="shared" si="48"/>
        <v>#DIV/0!</v>
      </c>
      <c r="AS22" s="82" t="e">
        <f t="shared" si="49"/>
        <v>#DIV/0!</v>
      </c>
      <c r="AT22" s="82" t="e">
        <f>IF(AS22&gt;$S$13,"Error",LOOKUP(AS22:AS110,AS22))</f>
        <v>#DIV/0!</v>
      </c>
      <c r="AW22" s="245" t="e">
        <f t="shared" si="50"/>
        <v>#DIV/0!</v>
      </c>
      <c r="AX22" s="82" t="e">
        <f>IF(AW22&gt;$AF$13,"Error",LOOKUP(AW22:AW110,AW22))</f>
        <v>#DIV/0!</v>
      </c>
      <c r="AZ22" s="82" t="e">
        <f t="shared" si="51"/>
        <v>#DIV/0!</v>
      </c>
      <c r="BA22" s="82" t="e">
        <f>IF(AZ22&gt;$AJ$13,"Error",LOOKUP(AZ22:AZ110,AZ22))</f>
        <v>#DIV/0!</v>
      </c>
      <c r="BC22" s="151" t="e">
        <f t="shared" si="52"/>
        <v>#DIV/0!</v>
      </c>
      <c r="BD22" s="151" t="e">
        <f t="shared" si="53"/>
        <v>#DIV/0!</v>
      </c>
      <c r="BE22" s="151" t="e">
        <f t="shared" si="54"/>
        <v>#DIV/0!</v>
      </c>
      <c r="BF22" s="151" t="e">
        <f t="shared" si="55"/>
        <v>#DIV/0!</v>
      </c>
      <c r="BG22" s="151" t="e">
        <f t="shared" si="56"/>
        <v>#DIV/0!</v>
      </c>
      <c r="BH22" s="151">
        <f>IF(F22="M",LOOKUP(BC22:BC110,BC22),0)</f>
        <v>0</v>
      </c>
      <c r="BI22" s="151">
        <f>IF(F22="M",LOOKUP(BD22:BD110,BD22),0)</f>
        <v>0</v>
      </c>
      <c r="BJ22" s="151">
        <f>IF(F22="M",LOOKUP(BE22:BE110,BE22),0)</f>
        <v>0</v>
      </c>
      <c r="BK22" s="151">
        <f>IF(F22="M",LOOKUP(BF22:BF110,BF22),0)</f>
        <v>0</v>
      </c>
      <c r="BL22" s="151">
        <f>IF(F22="M",LOOKUP(BG22:BG110,BG22),0)</f>
        <v>0</v>
      </c>
      <c r="BM22" s="151">
        <f>IF(F22="F",LOOKUP(BC22:BC110,BC22),0)</f>
        <v>0</v>
      </c>
      <c r="BN22" s="151">
        <f>IF(F22="F",LOOKUP(BD22:BD110,BD22),0)</f>
        <v>0</v>
      </c>
      <c r="BO22" s="151">
        <f>IF(F22="F",LOOKUP(BE22:BE110,BE22),0)</f>
        <v>0</v>
      </c>
      <c r="BP22" s="151">
        <f>IF(F22="F",LOOKUP(BF22:BF110,BF22),0)</f>
        <v>0</v>
      </c>
      <c r="BQ22" s="151">
        <f>IF(F22="F",LOOKUP(BG22:BG110,BG22),0)</f>
        <v>0</v>
      </c>
      <c r="BV22" s="2" t="e">
        <f t="shared" si="57"/>
        <v>#DIV/0!</v>
      </c>
    </row>
    <row r="23" ht="24.9" customHeight="1" spans="1:74">
      <c r="A23" s="179" t="s">
        <v>387</v>
      </c>
      <c r="B23" s="185" t="str">
        <f>'FIRST QUARTER CLASS RECORD '!B23</f>
        <v/>
      </c>
      <c r="C23" s="186" t="str">
        <f>'FIRST QUARTER CLASS RECORD '!C23</f>
        <v>,</v>
      </c>
      <c r="D23" s="186" t="str">
        <f>'FIRST QUARTER CLASS RECORD '!D23</f>
        <v/>
      </c>
      <c r="E23" s="186" t="str">
        <f>'FIRST QUARTER CLASS RECORD '!E23</f>
        <v/>
      </c>
      <c r="F23" s="187" t="str">
        <f>'FIRST QUARTER CLASS RECORD '!F23</f>
        <v/>
      </c>
      <c r="G23" s="188"/>
      <c r="H23" s="189"/>
      <c r="I23" s="188"/>
      <c r="J23" s="188"/>
      <c r="K23" s="188"/>
      <c r="L23" s="188"/>
      <c r="M23" s="188"/>
      <c r="N23" s="188"/>
      <c r="O23" s="195"/>
      <c r="P23" s="196"/>
      <c r="Q23" s="211">
        <f t="shared" si="36"/>
        <v>0</v>
      </c>
      <c r="R23" s="138" t="e">
        <f t="shared" si="37"/>
        <v>#DIV/0!</v>
      </c>
      <c r="S23" s="140" t="e">
        <f t="shared" si="38"/>
        <v>#DIV/0!</v>
      </c>
      <c r="T23" s="189"/>
      <c r="U23" s="188"/>
      <c r="V23" s="188"/>
      <c r="W23" s="188"/>
      <c r="X23" s="188"/>
      <c r="Y23" s="188"/>
      <c r="Z23" s="188"/>
      <c r="AA23" s="188"/>
      <c r="AB23" s="188"/>
      <c r="AC23" s="194"/>
      <c r="AD23" s="211">
        <f t="shared" si="39"/>
        <v>0</v>
      </c>
      <c r="AE23" s="138" t="e">
        <f t="shared" si="40"/>
        <v>#DIV/0!</v>
      </c>
      <c r="AF23" s="140" t="e">
        <f t="shared" si="41"/>
        <v>#DIV/0!</v>
      </c>
      <c r="AG23" s="235"/>
      <c r="AH23" s="236">
        <f t="shared" si="42"/>
        <v>0</v>
      </c>
      <c r="AI23" s="138" t="e">
        <f t="shared" si="43"/>
        <v>#DIV/0!</v>
      </c>
      <c r="AJ23" s="119" t="e">
        <f t="shared" si="44"/>
        <v>#DIV/0!</v>
      </c>
      <c r="AK23" s="237" t="e">
        <f t="shared" si="45"/>
        <v>#DIV/0!</v>
      </c>
      <c r="AL23" s="232" t="e">
        <f t="shared" si="7"/>
        <v>#DIV/0!</v>
      </c>
      <c r="AM23" s="233">
        <f>'SEMESTER FINAL GRADE'!AA21</f>
        <v>0</v>
      </c>
      <c r="AN23" s="234" t="e">
        <f t="shared" si="46"/>
        <v>#DIV/0!</v>
      </c>
      <c r="AO23" s="242" t="e">
        <f t="shared" si="47"/>
        <v>#DIV/0!</v>
      </c>
      <c r="AP23" s="243" t="e">
        <f t="shared" si="48"/>
        <v>#DIV/0!</v>
      </c>
      <c r="AS23" s="82" t="e">
        <f t="shared" si="49"/>
        <v>#DIV/0!</v>
      </c>
      <c r="AT23" s="82" t="e">
        <f>IF(AS23&gt;$S$13,"Error",LOOKUP(AS23:AS110,AS23))</f>
        <v>#DIV/0!</v>
      </c>
      <c r="AW23" s="245" t="e">
        <f t="shared" si="50"/>
        <v>#DIV/0!</v>
      </c>
      <c r="AX23" s="82" t="e">
        <f>IF(AW23&gt;$AF$13,"Error",LOOKUP(AW23:AW110,AW23))</f>
        <v>#DIV/0!</v>
      </c>
      <c r="AZ23" s="82" t="e">
        <f t="shared" si="51"/>
        <v>#DIV/0!</v>
      </c>
      <c r="BA23" s="82" t="e">
        <f>IF(AZ23&gt;$AJ$13,"Error",LOOKUP(AZ23:AZ110,AZ23))</f>
        <v>#DIV/0!</v>
      </c>
      <c r="BC23" s="151" t="e">
        <f t="shared" si="52"/>
        <v>#DIV/0!</v>
      </c>
      <c r="BD23" s="151" t="e">
        <f t="shared" si="53"/>
        <v>#DIV/0!</v>
      </c>
      <c r="BE23" s="151" t="e">
        <f t="shared" si="54"/>
        <v>#DIV/0!</v>
      </c>
      <c r="BF23" s="151" t="e">
        <f t="shared" si="55"/>
        <v>#DIV/0!</v>
      </c>
      <c r="BG23" s="151" t="e">
        <f t="shared" si="56"/>
        <v>#DIV/0!</v>
      </c>
      <c r="BH23" s="151">
        <f>IF(F23="M",LOOKUP(BC23:BC110,BC23),0)</f>
        <v>0</v>
      </c>
      <c r="BI23" s="151">
        <f>IF(F23="M",LOOKUP(BD23:BD110,BD23),0)</f>
        <v>0</v>
      </c>
      <c r="BJ23" s="151">
        <f>IF(F23="M",LOOKUP(BE23:BE110,BE23),0)</f>
        <v>0</v>
      </c>
      <c r="BK23" s="151">
        <f>IF(F23="M",LOOKUP(BF23:BF110,BF23),0)</f>
        <v>0</v>
      </c>
      <c r="BL23" s="151">
        <f>IF(F23="M",LOOKUP(BG23:BG110,BG23),0)</f>
        <v>0</v>
      </c>
      <c r="BM23" s="151">
        <f>IF(F23="F",LOOKUP(BC23:BC110,BC23),0)</f>
        <v>0</v>
      </c>
      <c r="BN23" s="151">
        <f>IF(F23="F",LOOKUP(BD23:BD110,BD23),0)</f>
        <v>0</v>
      </c>
      <c r="BO23" s="151">
        <f>IF(F23="F",LOOKUP(BE23:BE110,BE23),0)</f>
        <v>0</v>
      </c>
      <c r="BP23" s="151">
        <f>IF(F23="F",LOOKUP(BF23:BF110,BF23),0)</f>
        <v>0</v>
      </c>
      <c r="BQ23" s="151">
        <f>IF(F23="F",LOOKUP(BG23:BG110,BG23),0)</f>
        <v>0</v>
      </c>
      <c r="BV23" s="2" t="e">
        <f t="shared" si="57"/>
        <v>#DIV/0!</v>
      </c>
    </row>
    <row r="24" ht="24.9" customHeight="1" spans="1:74">
      <c r="A24" s="179" t="s">
        <v>388</v>
      </c>
      <c r="B24" s="185" t="str">
        <f>'FIRST QUARTER CLASS RECORD '!B24</f>
        <v/>
      </c>
      <c r="C24" s="186" t="str">
        <f>'FIRST QUARTER CLASS RECORD '!C24</f>
        <v>,</v>
      </c>
      <c r="D24" s="186" t="str">
        <f>'FIRST QUARTER CLASS RECORD '!D24</f>
        <v/>
      </c>
      <c r="E24" s="186" t="str">
        <f>'FIRST QUARTER CLASS RECORD '!E24</f>
        <v/>
      </c>
      <c r="F24" s="187" t="str">
        <f>'FIRST QUARTER CLASS RECORD '!F24</f>
        <v/>
      </c>
      <c r="G24" s="188"/>
      <c r="H24" s="189"/>
      <c r="I24" s="188"/>
      <c r="J24" s="188"/>
      <c r="K24" s="188"/>
      <c r="L24" s="188"/>
      <c r="M24" s="188"/>
      <c r="N24" s="188"/>
      <c r="O24" s="195"/>
      <c r="P24" s="196"/>
      <c r="Q24" s="211">
        <f t="shared" si="36"/>
        <v>0</v>
      </c>
      <c r="R24" s="138" t="e">
        <f t="shared" si="37"/>
        <v>#DIV/0!</v>
      </c>
      <c r="S24" s="140" t="e">
        <f t="shared" si="38"/>
        <v>#DIV/0!</v>
      </c>
      <c r="T24" s="189"/>
      <c r="U24" s="188"/>
      <c r="V24" s="188"/>
      <c r="W24" s="188"/>
      <c r="X24" s="188"/>
      <c r="Y24" s="188"/>
      <c r="Z24" s="188"/>
      <c r="AA24" s="188"/>
      <c r="AB24" s="188"/>
      <c r="AC24" s="194"/>
      <c r="AD24" s="211">
        <f t="shared" si="39"/>
        <v>0</v>
      </c>
      <c r="AE24" s="138" t="e">
        <f t="shared" si="40"/>
        <v>#DIV/0!</v>
      </c>
      <c r="AF24" s="140" t="e">
        <f t="shared" si="41"/>
        <v>#DIV/0!</v>
      </c>
      <c r="AG24" s="235"/>
      <c r="AH24" s="236">
        <f t="shared" si="42"/>
        <v>0</v>
      </c>
      <c r="AI24" s="138" t="e">
        <f t="shared" si="43"/>
        <v>#DIV/0!</v>
      </c>
      <c r="AJ24" s="119" t="e">
        <f t="shared" si="44"/>
        <v>#DIV/0!</v>
      </c>
      <c r="AK24" s="237" t="e">
        <f t="shared" si="45"/>
        <v>#DIV/0!</v>
      </c>
      <c r="AL24" s="232" t="e">
        <f t="shared" si="7"/>
        <v>#DIV/0!</v>
      </c>
      <c r="AM24" s="233">
        <f>'SEMESTER FINAL GRADE'!AA22</f>
        <v>0</v>
      </c>
      <c r="AN24" s="234" t="e">
        <f t="shared" si="46"/>
        <v>#DIV/0!</v>
      </c>
      <c r="AO24" s="242" t="e">
        <f t="shared" si="47"/>
        <v>#DIV/0!</v>
      </c>
      <c r="AP24" s="243" t="e">
        <f t="shared" si="48"/>
        <v>#DIV/0!</v>
      </c>
      <c r="AS24" s="82" t="e">
        <f t="shared" si="49"/>
        <v>#DIV/0!</v>
      </c>
      <c r="AT24" s="82" t="e">
        <f>IF(AS24&gt;$S$13,"Error",LOOKUP(AS24:AS110,AS24))</f>
        <v>#DIV/0!</v>
      </c>
      <c r="AW24" s="245" t="e">
        <f t="shared" si="50"/>
        <v>#DIV/0!</v>
      </c>
      <c r="AX24" s="82" t="e">
        <f>IF(AW24&gt;$AF$13,"Error",LOOKUP(AW24:AW110,AW24))</f>
        <v>#DIV/0!</v>
      </c>
      <c r="AZ24" s="82" t="e">
        <f t="shared" si="51"/>
        <v>#DIV/0!</v>
      </c>
      <c r="BA24" s="82" t="e">
        <f>IF(AZ24&gt;$AJ$13,"Error",LOOKUP(AZ24:AZ110,AZ24))</f>
        <v>#DIV/0!</v>
      </c>
      <c r="BC24" s="151" t="e">
        <f t="shared" si="52"/>
        <v>#DIV/0!</v>
      </c>
      <c r="BD24" s="151" t="e">
        <f t="shared" si="53"/>
        <v>#DIV/0!</v>
      </c>
      <c r="BE24" s="151" t="e">
        <f t="shared" si="54"/>
        <v>#DIV/0!</v>
      </c>
      <c r="BF24" s="151" t="e">
        <f t="shared" si="55"/>
        <v>#DIV/0!</v>
      </c>
      <c r="BG24" s="151" t="e">
        <f t="shared" si="56"/>
        <v>#DIV/0!</v>
      </c>
      <c r="BH24" s="151">
        <f>IF(F24="M",LOOKUP(BC24:BC110,BC24),0)</f>
        <v>0</v>
      </c>
      <c r="BI24" s="151">
        <f>IF(F24="M",LOOKUP(BD24:BD110,BD24),0)</f>
        <v>0</v>
      </c>
      <c r="BJ24" s="151">
        <f>IF(F24="M",LOOKUP(BE24:BE110,BE24),0)</f>
        <v>0</v>
      </c>
      <c r="BK24" s="151">
        <f>IF(F24="M",LOOKUP(BF24:BF110,BF24),0)</f>
        <v>0</v>
      </c>
      <c r="BL24" s="151">
        <f>IF(F24="M",LOOKUP(BG24:BG110,BG24),0)</f>
        <v>0</v>
      </c>
      <c r="BM24" s="151">
        <f>IF(F24="F",LOOKUP(BC24:BC110,BC24),0)</f>
        <v>0</v>
      </c>
      <c r="BN24" s="151">
        <f>IF(F24="F",LOOKUP(BD24:BD110,BD24),0)</f>
        <v>0</v>
      </c>
      <c r="BO24" s="151">
        <f>IF(F24="F",LOOKUP(BE24:BE110,BE24),0)</f>
        <v>0</v>
      </c>
      <c r="BP24" s="151">
        <f>IF(F24="F",LOOKUP(BF24:BF110,BF24),0)</f>
        <v>0</v>
      </c>
      <c r="BQ24" s="151">
        <f>IF(F24="F",LOOKUP(BG24:BG110,BG24),0)</f>
        <v>0</v>
      </c>
      <c r="BV24" s="2" t="e">
        <f t="shared" si="57"/>
        <v>#DIV/0!</v>
      </c>
    </row>
    <row r="25" ht="24.9" customHeight="1" spans="1:74">
      <c r="A25" s="179" t="s">
        <v>389</v>
      </c>
      <c r="B25" s="185" t="str">
        <f>'FIRST QUARTER CLASS RECORD '!B25</f>
        <v/>
      </c>
      <c r="C25" s="186" t="str">
        <f>'FIRST QUARTER CLASS RECORD '!C25</f>
        <v>,</v>
      </c>
      <c r="D25" s="186" t="str">
        <f>'FIRST QUARTER CLASS RECORD '!D25</f>
        <v/>
      </c>
      <c r="E25" s="186" t="str">
        <f>'FIRST QUARTER CLASS RECORD '!E25</f>
        <v/>
      </c>
      <c r="F25" s="187" t="str">
        <f>'FIRST QUARTER CLASS RECORD '!F25</f>
        <v/>
      </c>
      <c r="G25" s="188"/>
      <c r="H25" s="189"/>
      <c r="I25" s="188"/>
      <c r="J25" s="188"/>
      <c r="K25" s="188"/>
      <c r="L25" s="188"/>
      <c r="M25" s="188"/>
      <c r="N25" s="188"/>
      <c r="O25" s="195"/>
      <c r="P25" s="196"/>
      <c r="Q25" s="211">
        <f t="shared" si="36"/>
        <v>0</v>
      </c>
      <c r="R25" s="138" t="e">
        <f t="shared" si="37"/>
        <v>#DIV/0!</v>
      </c>
      <c r="S25" s="140" t="e">
        <f t="shared" si="38"/>
        <v>#DIV/0!</v>
      </c>
      <c r="T25" s="189"/>
      <c r="U25" s="188"/>
      <c r="V25" s="188"/>
      <c r="W25" s="188"/>
      <c r="X25" s="188"/>
      <c r="Y25" s="188"/>
      <c r="Z25" s="188"/>
      <c r="AA25" s="188"/>
      <c r="AB25" s="188"/>
      <c r="AC25" s="194"/>
      <c r="AD25" s="211">
        <f t="shared" si="39"/>
        <v>0</v>
      </c>
      <c r="AE25" s="138" t="e">
        <f t="shared" si="40"/>
        <v>#DIV/0!</v>
      </c>
      <c r="AF25" s="140" t="e">
        <f t="shared" si="41"/>
        <v>#DIV/0!</v>
      </c>
      <c r="AG25" s="235"/>
      <c r="AH25" s="236">
        <f t="shared" si="42"/>
        <v>0</v>
      </c>
      <c r="AI25" s="138" t="e">
        <f t="shared" si="43"/>
        <v>#DIV/0!</v>
      </c>
      <c r="AJ25" s="119" t="e">
        <f t="shared" si="44"/>
        <v>#DIV/0!</v>
      </c>
      <c r="AK25" s="237" t="e">
        <f t="shared" si="45"/>
        <v>#DIV/0!</v>
      </c>
      <c r="AL25" s="232" t="e">
        <f t="shared" si="7"/>
        <v>#DIV/0!</v>
      </c>
      <c r="AM25" s="233">
        <f>'SEMESTER FINAL GRADE'!AA23</f>
        <v>0</v>
      </c>
      <c r="AN25" s="234" t="e">
        <f t="shared" si="46"/>
        <v>#DIV/0!</v>
      </c>
      <c r="AO25" s="242" t="e">
        <f t="shared" si="47"/>
        <v>#DIV/0!</v>
      </c>
      <c r="AP25" s="243" t="e">
        <f t="shared" si="48"/>
        <v>#DIV/0!</v>
      </c>
      <c r="AS25" s="82" t="e">
        <f t="shared" si="49"/>
        <v>#DIV/0!</v>
      </c>
      <c r="AT25" s="82" t="e">
        <f>IF(AS25&gt;$S$13,"Error",LOOKUP(AS25:AS110,AS25))</f>
        <v>#DIV/0!</v>
      </c>
      <c r="AW25" s="245" t="e">
        <f t="shared" si="50"/>
        <v>#DIV/0!</v>
      </c>
      <c r="AX25" s="82" t="e">
        <f>IF(AW25&gt;$AF$13,"Error",LOOKUP(AW25:AW110,AW25))</f>
        <v>#DIV/0!</v>
      </c>
      <c r="AZ25" s="82" t="e">
        <f t="shared" si="51"/>
        <v>#DIV/0!</v>
      </c>
      <c r="BA25" s="82" t="e">
        <f>IF(AZ25&gt;$AJ$13,"Error",LOOKUP(AZ25:AZ110,AZ25))</f>
        <v>#DIV/0!</v>
      </c>
      <c r="BC25" s="151" t="e">
        <f t="shared" si="52"/>
        <v>#DIV/0!</v>
      </c>
      <c r="BD25" s="151" t="e">
        <f t="shared" si="53"/>
        <v>#DIV/0!</v>
      </c>
      <c r="BE25" s="151" t="e">
        <f t="shared" si="54"/>
        <v>#DIV/0!</v>
      </c>
      <c r="BF25" s="151" t="e">
        <f t="shared" si="55"/>
        <v>#DIV/0!</v>
      </c>
      <c r="BG25" s="151" t="e">
        <f t="shared" si="56"/>
        <v>#DIV/0!</v>
      </c>
      <c r="BH25" s="151">
        <f>IF(F25="M",LOOKUP(BC25:BC110,BC25),0)</f>
        <v>0</v>
      </c>
      <c r="BI25" s="151">
        <f>IF(F25="M",LOOKUP(BD25:BD110,BD25),0)</f>
        <v>0</v>
      </c>
      <c r="BJ25" s="151">
        <f>IF(F25="M",LOOKUP(BE25:BE110,BE25),0)</f>
        <v>0</v>
      </c>
      <c r="BK25" s="151">
        <f>IF(F25="M",LOOKUP(BF25:BF110,BF25),0)</f>
        <v>0</v>
      </c>
      <c r="BL25" s="151">
        <f>IF(F25="M",LOOKUP(BG25:BG110,BG25),0)</f>
        <v>0</v>
      </c>
      <c r="BM25" s="151">
        <f>IF(F25="F",LOOKUP(BC25:BC110,BC25),0)</f>
        <v>0</v>
      </c>
      <c r="BN25" s="151">
        <f>IF(F25="F",LOOKUP(BD25:BD110,BD25),0)</f>
        <v>0</v>
      </c>
      <c r="BO25" s="151">
        <f>IF(F25="F",LOOKUP(BE25:BE110,BE25),0)</f>
        <v>0</v>
      </c>
      <c r="BP25" s="151">
        <f>IF(F25="F",LOOKUP(BF25:BF110,BF25),0)</f>
        <v>0</v>
      </c>
      <c r="BQ25" s="151">
        <f>IF(F25="F",LOOKUP(BG25:BG110,BG25),0)</f>
        <v>0</v>
      </c>
      <c r="BV25" s="2" t="e">
        <f t="shared" si="57"/>
        <v>#DIV/0!</v>
      </c>
    </row>
    <row r="26" ht="24.9" customHeight="1" spans="1:74">
      <c r="A26" s="179" t="s">
        <v>390</v>
      </c>
      <c r="B26" s="185" t="str">
        <f>'FIRST QUARTER CLASS RECORD '!B26</f>
        <v/>
      </c>
      <c r="C26" s="186" t="str">
        <f>'FIRST QUARTER CLASS RECORD '!C26</f>
        <v>,</v>
      </c>
      <c r="D26" s="186" t="str">
        <f>'FIRST QUARTER CLASS RECORD '!D26</f>
        <v/>
      </c>
      <c r="E26" s="186" t="str">
        <f>'FIRST QUARTER CLASS RECORD '!E26</f>
        <v/>
      </c>
      <c r="F26" s="187" t="str">
        <f>'FIRST QUARTER CLASS RECORD '!F26</f>
        <v/>
      </c>
      <c r="G26" s="188"/>
      <c r="H26" s="189"/>
      <c r="I26" s="188"/>
      <c r="J26" s="188"/>
      <c r="K26" s="188"/>
      <c r="L26" s="188"/>
      <c r="M26" s="188"/>
      <c r="N26" s="188"/>
      <c r="O26" s="195"/>
      <c r="P26" s="196"/>
      <c r="Q26" s="211">
        <f t="shared" si="36"/>
        <v>0</v>
      </c>
      <c r="R26" s="138" t="e">
        <f t="shared" si="37"/>
        <v>#DIV/0!</v>
      </c>
      <c r="S26" s="140" t="e">
        <f t="shared" si="38"/>
        <v>#DIV/0!</v>
      </c>
      <c r="T26" s="189"/>
      <c r="U26" s="188"/>
      <c r="V26" s="188"/>
      <c r="W26" s="188"/>
      <c r="X26" s="188"/>
      <c r="Y26" s="188"/>
      <c r="Z26" s="188"/>
      <c r="AA26" s="188"/>
      <c r="AB26" s="188"/>
      <c r="AC26" s="194"/>
      <c r="AD26" s="211">
        <f t="shared" si="39"/>
        <v>0</v>
      </c>
      <c r="AE26" s="138" t="e">
        <f t="shared" si="40"/>
        <v>#DIV/0!</v>
      </c>
      <c r="AF26" s="140" t="e">
        <f t="shared" si="41"/>
        <v>#DIV/0!</v>
      </c>
      <c r="AG26" s="235"/>
      <c r="AH26" s="236">
        <f t="shared" si="42"/>
        <v>0</v>
      </c>
      <c r="AI26" s="138" t="e">
        <f t="shared" si="43"/>
        <v>#DIV/0!</v>
      </c>
      <c r="AJ26" s="119" t="e">
        <f t="shared" si="44"/>
        <v>#DIV/0!</v>
      </c>
      <c r="AK26" s="237" t="e">
        <f t="shared" si="45"/>
        <v>#DIV/0!</v>
      </c>
      <c r="AL26" s="232" t="e">
        <f t="shared" si="7"/>
        <v>#DIV/0!</v>
      </c>
      <c r="AM26" s="233">
        <f>'SEMESTER FINAL GRADE'!AA24</f>
        <v>0</v>
      </c>
      <c r="AN26" s="234" t="e">
        <f t="shared" si="46"/>
        <v>#DIV/0!</v>
      </c>
      <c r="AO26" s="242" t="e">
        <f t="shared" si="47"/>
        <v>#DIV/0!</v>
      </c>
      <c r="AP26" s="243" t="e">
        <f t="shared" si="48"/>
        <v>#DIV/0!</v>
      </c>
      <c r="AS26" s="82" t="e">
        <f t="shared" si="49"/>
        <v>#DIV/0!</v>
      </c>
      <c r="AT26" s="82" t="e">
        <f>IF(AS26&gt;$S$13,"Error",LOOKUP(AS26:AS110,AS26))</f>
        <v>#DIV/0!</v>
      </c>
      <c r="AW26" s="245" t="e">
        <f t="shared" si="50"/>
        <v>#DIV/0!</v>
      </c>
      <c r="AX26" s="82" t="e">
        <f>IF(AW26&gt;$AF$13,"Error",LOOKUP(AW26:AW110,AW26))</f>
        <v>#DIV/0!</v>
      </c>
      <c r="AZ26" s="82" t="e">
        <f t="shared" si="51"/>
        <v>#DIV/0!</v>
      </c>
      <c r="BA26" s="82" t="e">
        <f>IF(AZ26&gt;$AJ$13,"Error",LOOKUP(AZ26:AZ110,AZ26))</f>
        <v>#DIV/0!</v>
      </c>
      <c r="BC26" s="151" t="e">
        <f t="shared" si="52"/>
        <v>#DIV/0!</v>
      </c>
      <c r="BD26" s="151" t="e">
        <f t="shared" si="53"/>
        <v>#DIV/0!</v>
      </c>
      <c r="BE26" s="151" t="e">
        <f t="shared" si="54"/>
        <v>#DIV/0!</v>
      </c>
      <c r="BF26" s="151" t="e">
        <f t="shared" si="55"/>
        <v>#DIV/0!</v>
      </c>
      <c r="BG26" s="151" t="e">
        <f t="shared" si="56"/>
        <v>#DIV/0!</v>
      </c>
      <c r="BH26" s="151">
        <f>IF(F26="M",LOOKUP(BC26:BC110,BC26),0)</f>
        <v>0</v>
      </c>
      <c r="BI26" s="151">
        <f>IF(F26="M",LOOKUP(BD26:BD110,BD26),0)</f>
        <v>0</v>
      </c>
      <c r="BJ26" s="151">
        <f>IF(F26="M",LOOKUP(BE26:BE110,BE26),0)</f>
        <v>0</v>
      </c>
      <c r="BK26" s="151">
        <f>IF(F26="M",LOOKUP(BF26:BF110,BF26),0)</f>
        <v>0</v>
      </c>
      <c r="BL26" s="151">
        <f>IF(F26="M",LOOKUP(BG26:BG110,BG26),0)</f>
        <v>0</v>
      </c>
      <c r="BM26" s="151">
        <f>IF(F26="F",LOOKUP(BC26:BC110,BC26),0)</f>
        <v>0</v>
      </c>
      <c r="BN26" s="151">
        <f>IF(F26="F",LOOKUP(BD26:BD110,BD26),0)</f>
        <v>0</v>
      </c>
      <c r="BO26" s="151">
        <f>IF(F26="F",LOOKUP(BE26:BE110,BE26),0)</f>
        <v>0</v>
      </c>
      <c r="BP26" s="151">
        <f>IF(F26="F",LOOKUP(BF26:BF110,BF26),0)</f>
        <v>0</v>
      </c>
      <c r="BQ26" s="151">
        <f>IF(F26="F",LOOKUP(BG26:BG110,BG26),0)</f>
        <v>0</v>
      </c>
      <c r="BV26" s="2" t="e">
        <f t="shared" si="57"/>
        <v>#DIV/0!</v>
      </c>
    </row>
    <row r="27" ht="24.9" customHeight="1" spans="1:74">
      <c r="A27" s="179" t="s">
        <v>391</v>
      </c>
      <c r="B27" s="185" t="str">
        <f>'FIRST QUARTER CLASS RECORD '!B27</f>
        <v/>
      </c>
      <c r="C27" s="186" t="str">
        <f>'FIRST QUARTER CLASS RECORD '!C27</f>
        <v>,</v>
      </c>
      <c r="D27" s="186" t="str">
        <f>'FIRST QUARTER CLASS RECORD '!D27</f>
        <v/>
      </c>
      <c r="E27" s="186" t="str">
        <f>'FIRST QUARTER CLASS RECORD '!E27</f>
        <v/>
      </c>
      <c r="F27" s="187" t="str">
        <f>'FIRST QUARTER CLASS RECORD '!F27</f>
        <v/>
      </c>
      <c r="G27" s="188"/>
      <c r="H27" s="189"/>
      <c r="I27" s="188"/>
      <c r="J27" s="188"/>
      <c r="K27" s="188"/>
      <c r="L27" s="188"/>
      <c r="M27" s="188"/>
      <c r="N27" s="188"/>
      <c r="O27" s="195"/>
      <c r="P27" s="196"/>
      <c r="Q27" s="211">
        <f t="shared" si="36"/>
        <v>0</v>
      </c>
      <c r="R27" s="138" t="e">
        <f t="shared" si="37"/>
        <v>#DIV/0!</v>
      </c>
      <c r="S27" s="140" t="e">
        <f t="shared" si="38"/>
        <v>#DIV/0!</v>
      </c>
      <c r="T27" s="189"/>
      <c r="U27" s="188"/>
      <c r="V27" s="188"/>
      <c r="W27" s="188"/>
      <c r="X27" s="188"/>
      <c r="Y27" s="188"/>
      <c r="Z27" s="188"/>
      <c r="AA27" s="188"/>
      <c r="AB27" s="188"/>
      <c r="AC27" s="194"/>
      <c r="AD27" s="211">
        <f t="shared" si="39"/>
        <v>0</v>
      </c>
      <c r="AE27" s="138" t="e">
        <f t="shared" si="40"/>
        <v>#DIV/0!</v>
      </c>
      <c r="AF27" s="140" t="e">
        <f t="shared" si="41"/>
        <v>#DIV/0!</v>
      </c>
      <c r="AG27" s="235"/>
      <c r="AH27" s="236">
        <f t="shared" si="42"/>
        <v>0</v>
      </c>
      <c r="AI27" s="138" t="e">
        <f t="shared" si="43"/>
        <v>#DIV/0!</v>
      </c>
      <c r="AJ27" s="119" t="e">
        <f t="shared" si="44"/>
        <v>#DIV/0!</v>
      </c>
      <c r="AK27" s="237" t="e">
        <f t="shared" si="45"/>
        <v>#DIV/0!</v>
      </c>
      <c r="AL27" s="232" t="e">
        <f t="shared" si="7"/>
        <v>#DIV/0!</v>
      </c>
      <c r="AM27" s="233">
        <f>'SEMESTER FINAL GRADE'!AA25</f>
        <v>0</v>
      </c>
      <c r="AN27" s="234" t="e">
        <f t="shared" si="46"/>
        <v>#DIV/0!</v>
      </c>
      <c r="AO27" s="242" t="e">
        <f t="shared" si="47"/>
        <v>#DIV/0!</v>
      </c>
      <c r="AP27" s="243" t="e">
        <f t="shared" si="48"/>
        <v>#DIV/0!</v>
      </c>
      <c r="AS27" s="82" t="e">
        <f t="shared" si="49"/>
        <v>#DIV/0!</v>
      </c>
      <c r="AT27" s="82" t="e">
        <f t="shared" ref="AT27:AT73" si="58">IF(AS27&gt;$S$13,"Error",LOOKUP(AS27:AS110,AS27))</f>
        <v>#DIV/0!</v>
      </c>
      <c r="AW27" s="245" t="e">
        <f t="shared" si="50"/>
        <v>#DIV/0!</v>
      </c>
      <c r="AX27" s="82" t="e">
        <f t="shared" ref="AX27:AX73" si="59">IF(AW27&gt;$AF$13,"Error",LOOKUP(AW27:AW110,AW27))</f>
        <v>#DIV/0!</v>
      </c>
      <c r="AZ27" s="82" t="e">
        <f t="shared" si="51"/>
        <v>#DIV/0!</v>
      </c>
      <c r="BA27" s="82" t="e">
        <f t="shared" ref="BA27:BA73" si="60">IF(AZ27&gt;$AJ$13,"Error",LOOKUP(AZ27:AZ110,AZ27))</f>
        <v>#DIV/0!</v>
      </c>
      <c r="BC27" s="151" t="e">
        <f t="shared" si="52"/>
        <v>#DIV/0!</v>
      </c>
      <c r="BD27" s="151" t="e">
        <f t="shared" si="53"/>
        <v>#DIV/0!</v>
      </c>
      <c r="BE27" s="151" t="e">
        <f t="shared" si="54"/>
        <v>#DIV/0!</v>
      </c>
      <c r="BF27" s="151" t="e">
        <f t="shared" si="55"/>
        <v>#DIV/0!</v>
      </c>
      <c r="BG27" s="151" t="e">
        <f t="shared" si="56"/>
        <v>#DIV/0!</v>
      </c>
      <c r="BH27" s="151">
        <f>IF(F27="M",LOOKUP(BC27:BC110,BC27),0)</f>
        <v>0</v>
      </c>
      <c r="BI27" s="151">
        <f>IF(F27="M",LOOKUP(BD27:BD110,BD27),0)</f>
        <v>0</v>
      </c>
      <c r="BJ27" s="151">
        <f>IF(F27="M",LOOKUP(BE27:BE110,BE27),0)</f>
        <v>0</v>
      </c>
      <c r="BK27" s="151">
        <f>IF(F27="M",LOOKUP(BF27:BF110,BF27),0)</f>
        <v>0</v>
      </c>
      <c r="BL27" s="151">
        <f>IF(F27="M",LOOKUP(BG27:BG110,BG27),0)</f>
        <v>0</v>
      </c>
      <c r="BM27" s="151">
        <f>IF(F27="F",LOOKUP(BC27:BC110,BC27),0)</f>
        <v>0</v>
      </c>
      <c r="BN27" s="151">
        <f>IF(F27="F",LOOKUP(BD27:BD110,BD27),0)</f>
        <v>0</v>
      </c>
      <c r="BO27" s="151">
        <f>IF(F27="F",LOOKUP(BE27:BE110,BE27),0)</f>
        <v>0</v>
      </c>
      <c r="BP27" s="151">
        <f>IF(F27="F",LOOKUP(BF27:BF110,BF27),0)</f>
        <v>0</v>
      </c>
      <c r="BQ27" s="151">
        <f>IF(F27="F",LOOKUP(BG27:BG110,BG27),0)</f>
        <v>0</v>
      </c>
      <c r="BV27" s="2" t="e">
        <f t="shared" si="57"/>
        <v>#DIV/0!</v>
      </c>
    </row>
    <row r="28" ht="24.9" customHeight="1" spans="1:74">
      <c r="A28" s="179" t="s">
        <v>392</v>
      </c>
      <c r="B28" s="185" t="str">
        <f>'FIRST QUARTER CLASS RECORD '!B28</f>
        <v/>
      </c>
      <c r="C28" s="186" t="str">
        <f>'FIRST QUARTER CLASS RECORD '!C28</f>
        <v>,</v>
      </c>
      <c r="D28" s="186" t="str">
        <f>'FIRST QUARTER CLASS RECORD '!D28</f>
        <v/>
      </c>
      <c r="E28" s="186" t="str">
        <f>'FIRST QUARTER CLASS RECORD '!E28</f>
        <v/>
      </c>
      <c r="F28" s="187" t="str">
        <f>'FIRST QUARTER CLASS RECORD '!F28</f>
        <v/>
      </c>
      <c r="G28" s="188"/>
      <c r="H28" s="189"/>
      <c r="I28" s="188"/>
      <c r="J28" s="188"/>
      <c r="K28" s="188"/>
      <c r="L28" s="188"/>
      <c r="M28" s="188"/>
      <c r="N28" s="188"/>
      <c r="O28" s="195"/>
      <c r="P28" s="196"/>
      <c r="Q28" s="211">
        <f t="shared" si="36"/>
        <v>0</v>
      </c>
      <c r="R28" s="138" t="e">
        <f t="shared" si="37"/>
        <v>#DIV/0!</v>
      </c>
      <c r="S28" s="140" t="e">
        <f t="shared" si="38"/>
        <v>#DIV/0!</v>
      </c>
      <c r="T28" s="189"/>
      <c r="U28" s="188"/>
      <c r="V28" s="188"/>
      <c r="W28" s="188"/>
      <c r="X28" s="188"/>
      <c r="Y28" s="188"/>
      <c r="Z28" s="188"/>
      <c r="AA28" s="188"/>
      <c r="AB28" s="188"/>
      <c r="AC28" s="194"/>
      <c r="AD28" s="211">
        <f t="shared" si="39"/>
        <v>0</v>
      </c>
      <c r="AE28" s="138" t="e">
        <f t="shared" si="40"/>
        <v>#DIV/0!</v>
      </c>
      <c r="AF28" s="140" t="e">
        <f t="shared" si="41"/>
        <v>#DIV/0!</v>
      </c>
      <c r="AG28" s="235"/>
      <c r="AH28" s="236">
        <f t="shared" si="42"/>
        <v>0</v>
      </c>
      <c r="AI28" s="138" t="e">
        <f t="shared" si="43"/>
        <v>#DIV/0!</v>
      </c>
      <c r="AJ28" s="119" t="e">
        <f t="shared" si="44"/>
        <v>#DIV/0!</v>
      </c>
      <c r="AK28" s="237" t="e">
        <f t="shared" si="45"/>
        <v>#DIV/0!</v>
      </c>
      <c r="AL28" s="232" t="e">
        <f t="shared" si="7"/>
        <v>#DIV/0!</v>
      </c>
      <c r="AM28" s="233">
        <f>'SEMESTER FINAL GRADE'!AA26</f>
        <v>0</v>
      </c>
      <c r="AN28" s="234" t="e">
        <f t="shared" si="46"/>
        <v>#DIV/0!</v>
      </c>
      <c r="AO28" s="242" t="e">
        <f t="shared" si="47"/>
        <v>#DIV/0!</v>
      </c>
      <c r="AP28" s="243" t="e">
        <f t="shared" si="48"/>
        <v>#DIV/0!</v>
      </c>
      <c r="AS28" s="82" t="e">
        <f t="shared" si="49"/>
        <v>#DIV/0!</v>
      </c>
      <c r="AT28" s="82" t="e">
        <f t="shared" si="58"/>
        <v>#DIV/0!</v>
      </c>
      <c r="AW28" s="245" t="e">
        <f t="shared" si="50"/>
        <v>#DIV/0!</v>
      </c>
      <c r="AX28" s="82" t="e">
        <f t="shared" si="59"/>
        <v>#DIV/0!</v>
      </c>
      <c r="AZ28" s="82" t="e">
        <f t="shared" si="51"/>
        <v>#DIV/0!</v>
      </c>
      <c r="BA28" s="82" t="e">
        <f t="shared" si="60"/>
        <v>#DIV/0!</v>
      </c>
      <c r="BC28" s="151" t="e">
        <f t="shared" si="52"/>
        <v>#DIV/0!</v>
      </c>
      <c r="BD28" s="151" t="e">
        <f t="shared" si="53"/>
        <v>#DIV/0!</v>
      </c>
      <c r="BE28" s="151" t="e">
        <f t="shared" si="54"/>
        <v>#DIV/0!</v>
      </c>
      <c r="BF28" s="151" t="e">
        <f t="shared" si="55"/>
        <v>#DIV/0!</v>
      </c>
      <c r="BG28" s="151" t="e">
        <f t="shared" si="56"/>
        <v>#DIV/0!</v>
      </c>
      <c r="BH28" s="151">
        <f t="shared" ref="BH28:BH73" si="61">IF(F28="M",LOOKUP(BC28:BC110,BC28),0)</f>
        <v>0</v>
      </c>
      <c r="BI28" s="151">
        <f t="shared" ref="BI28:BI73" si="62">IF(F28="M",LOOKUP(BD28:BD110,BD28),0)</f>
        <v>0</v>
      </c>
      <c r="BJ28" s="151">
        <f t="shared" ref="BJ28:BJ73" si="63">IF(F28="M",LOOKUP(BE28:BE110,BE28),0)</f>
        <v>0</v>
      </c>
      <c r="BK28" s="151">
        <f t="shared" ref="BK28:BK73" si="64">IF(F28="M",LOOKUP(BF28:BF110,BF28),0)</f>
        <v>0</v>
      </c>
      <c r="BL28" s="151">
        <f t="shared" ref="BL28:BL73" si="65">IF(F28="M",LOOKUP(BG28:BG110,BG28),0)</f>
        <v>0</v>
      </c>
      <c r="BM28" s="151">
        <f t="shared" ref="BM28:BM73" si="66">IF(F28="F",LOOKUP(BC28:BC110,BC28),0)</f>
        <v>0</v>
      </c>
      <c r="BN28" s="151">
        <f t="shared" ref="BN28:BN73" si="67">IF(F28="F",LOOKUP(BD28:BD110,BD28),0)</f>
        <v>0</v>
      </c>
      <c r="BO28" s="151">
        <f t="shared" ref="BO28:BO73" si="68">IF(F28="F",LOOKUP(BE28:BE110,BE28),0)</f>
        <v>0</v>
      </c>
      <c r="BP28" s="151">
        <f t="shared" ref="BP28:BP73" si="69">IF(F28="F",LOOKUP(BF28:BF110,BF28),0)</f>
        <v>0</v>
      </c>
      <c r="BQ28" s="151">
        <f t="shared" ref="BQ28:BQ73" si="70">IF(F28="F",LOOKUP(BG28:BG110,BG28),0)</f>
        <v>0</v>
      </c>
      <c r="BV28" s="2" t="e">
        <f t="shared" si="57"/>
        <v>#DIV/0!</v>
      </c>
    </row>
    <row r="29" ht="24.9" customHeight="1" spans="1:74">
      <c r="A29" s="179" t="s">
        <v>393</v>
      </c>
      <c r="B29" s="185" t="str">
        <f>'FIRST QUARTER CLASS RECORD '!B29</f>
        <v/>
      </c>
      <c r="C29" s="186" t="str">
        <f>'FIRST QUARTER CLASS RECORD '!C29</f>
        <v>,</v>
      </c>
      <c r="D29" s="186" t="str">
        <f>'FIRST QUARTER CLASS RECORD '!D29</f>
        <v/>
      </c>
      <c r="E29" s="186" t="str">
        <f>'FIRST QUARTER CLASS RECORD '!E29</f>
        <v/>
      </c>
      <c r="F29" s="187" t="str">
        <f>'FIRST QUARTER CLASS RECORD '!F29</f>
        <v/>
      </c>
      <c r="G29" s="188"/>
      <c r="H29" s="189"/>
      <c r="I29" s="188"/>
      <c r="J29" s="188"/>
      <c r="K29" s="188"/>
      <c r="L29" s="188"/>
      <c r="M29" s="188"/>
      <c r="N29" s="188"/>
      <c r="O29" s="195"/>
      <c r="P29" s="196"/>
      <c r="Q29" s="211">
        <f t="shared" si="36"/>
        <v>0</v>
      </c>
      <c r="R29" s="138" t="e">
        <f t="shared" si="37"/>
        <v>#DIV/0!</v>
      </c>
      <c r="S29" s="140" t="e">
        <f t="shared" si="38"/>
        <v>#DIV/0!</v>
      </c>
      <c r="T29" s="189"/>
      <c r="U29" s="188"/>
      <c r="V29" s="188"/>
      <c r="W29" s="188"/>
      <c r="X29" s="188"/>
      <c r="Y29" s="188"/>
      <c r="Z29" s="188"/>
      <c r="AA29" s="188"/>
      <c r="AB29" s="188"/>
      <c r="AC29" s="194"/>
      <c r="AD29" s="211">
        <f t="shared" si="39"/>
        <v>0</v>
      </c>
      <c r="AE29" s="138" t="e">
        <f t="shared" si="40"/>
        <v>#DIV/0!</v>
      </c>
      <c r="AF29" s="140" t="e">
        <f t="shared" si="41"/>
        <v>#DIV/0!</v>
      </c>
      <c r="AG29" s="235"/>
      <c r="AH29" s="236">
        <f t="shared" si="42"/>
        <v>0</v>
      </c>
      <c r="AI29" s="138" t="e">
        <f t="shared" si="43"/>
        <v>#DIV/0!</v>
      </c>
      <c r="AJ29" s="119" t="e">
        <f t="shared" si="44"/>
        <v>#DIV/0!</v>
      </c>
      <c r="AK29" s="237" t="e">
        <f t="shared" si="45"/>
        <v>#DIV/0!</v>
      </c>
      <c r="AL29" s="232" t="e">
        <f t="shared" si="7"/>
        <v>#DIV/0!</v>
      </c>
      <c r="AM29" s="233">
        <f>'SEMESTER FINAL GRADE'!AA27</f>
        <v>0</v>
      </c>
      <c r="AN29" s="234" t="e">
        <f t="shared" si="46"/>
        <v>#DIV/0!</v>
      </c>
      <c r="AO29" s="242" t="e">
        <f t="shared" si="47"/>
        <v>#DIV/0!</v>
      </c>
      <c r="AP29" s="243" t="e">
        <f t="shared" si="48"/>
        <v>#DIV/0!</v>
      </c>
      <c r="AS29" s="82" t="e">
        <f t="shared" si="49"/>
        <v>#DIV/0!</v>
      </c>
      <c r="AT29" s="82" t="e">
        <f t="shared" si="58"/>
        <v>#DIV/0!</v>
      </c>
      <c r="AW29" s="245" t="e">
        <f t="shared" si="50"/>
        <v>#DIV/0!</v>
      </c>
      <c r="AX29" s="82" t="e">
        <f t="shared" si="59"/>
        <v>#DIV/0!</v>
      </c>
      <c r="AZ29" s="82" t="e">
        <f t="shared" si="51"/>
        <v>#DIV/0!</v>
      </c>
      <c r="BA29" s="82" t="e">
        <f t="shared" si="60"/>
        <v>#DIV/0!</v>
      </c>
      <c r="BC29" s="151" t="e">
        <f t="shared" si="52"/>
        <v>#DIV/0!</v>
      </c>
      <c r="BD29" s="151" t="e">
        <f t="shared" si="53"/>
        <v>#DIV/0!</v>
      </c>
      <c r="BE29" s="151" t="e">
        <f t="shared" si="54"/>
        <v>#DIV/0!</v>
      </c>
      <c r="BF29" s="151" t="e">
        <f t="shared" si="55"/>
        <v>#DIV/0!</v>
      </c>
      <c r="BG29" s="151" t="e">
        <f t="shared" si="56"/>
        <v>#DIV/0!</v>
      </c>
      <c r="BH29" s="151">
        <f t="shared" si="61"/>
        <v>0</v>
      </c>
      <c r="BI29" s="151">
        <f t="shared" si="62"/>
        <v>0</v>
      </c>
      <c r="BJ29" s="151">
        <f t="shared" si="63"/>
        <v>0</v>
      </c>
      <c r="BK29" s="151">
        <f t="shared" si="64"/>
        <v>0</v>
      </c>
      <c r="BL29" s="151">
        <f t="shared" si="65"/>
        <v>0</v>
      </c>
      <c r="BM29" s="151">
        <f t="shared" si="66"/>
        <v>0</v>
      </c>
      <c r="BN29" s="151">
        <f t="shared" si="67"/>
        <v>0</v>
      </c>
      <c r="BO29" s="151">
        <f t="shared" si="68"/>
        <v>0</v>
      </c>
      <c r="BP29" s="151">
        <f t="shared" si="69"/>
        <v>0</v>
      </c>
      <c r="BQ29" s="151">
        <f t="shared" si="70"/>
        <v>0</v>
      </c>
      <c r="BV29" s="2" t="e">
        <f t="shared" si="57"/>
        <v>#DIV/0!</v>
      </c>
    </row>
    <row r="30" ht="24.9" customHeight="1" spans="1:74">
      <c r="A30" s="179" t="s">
        <v>394</v>
      </c>
      <c r="B30" s="185" t="str">
        <f>'FIRST QUARTER CLASS RECORD '!B30</f>
        <v/>
      </c>
      <c r="C30" s="186" t="str">
        <f>'FIRST QUARTER CLASS RECORD '!C30</f>
        <v>,</v>
      </c>
      <c r="D30" s="186" t="str">
        <f>'FIRST QUARTER CLASS RECORD '!D30</f>
        <v/>
      </c>
      <c r="E30" s="186" t="str">
        <f>'FIRST QUARTER CLASS RECORD '!E30</f>
        <v/>
      </c>
      <c r="F30" s="187" t="str">
        <f>'FIRST QUARTER CLASS RECORD '!F30</f>
        <v/>
      </c>
      <c r="G30" s="188"/>
      <c r="H30" s="189"/>
      <c r="I30" s="188"/>
      <c r="J30" s="188"/>
      <c r="K30" s="188"/>
      <c r="L30" s="188"/>
      <c r="M30" s="188"/>
      <c r="N30" s="188"/>
      <c r="O30" s="195"/>
      <c r="P30" s="196"/>
      <c r="Q30" s="211">
        <f t="shared" si="36"/>
        <v>0</v>
      </c>
      <c r="R30" s="138" t="e">
        <f t="shared" si="37"/>
        <v>#DIV/0!</v>
      </c>
      <c r="S30" s="140" t="e">
        <f t="shared" si="38"/>
        <v>#DIV/0!</v>
      </c>
      <c r="T30" s="189"/>
      <c r="U30" s="188"/>
      <c r="V30" s="188"/>
      <c r="W30" s="188"/>
      <c r="X30" s="188"/>
      <c r="Y30" s="188"/>
      <c r="Z30" s="188"/>
      <c r="AA30" s="188"/>
      <c r="AB30" s="188"/>
      <c r="AC30" s="194"/>
      <c r="AD30" s="211">
        <f t="shared" si="39"/>
        <v>0</v>
      </c>
      <c r="AE30" s="138" t="e">
        <f t="shared" si="40"/>
        <v>#DIV/0!</v>
      </c>
      <c r="AF30" s="140" t="e">
        <f t="shared" si="41"/>
        <v>#DIV/0!</v>
      </c>
      <c r="AG30" s="235"/>
      <c r="AH30" s="236">
        <f t="shared" si="42"/>
        <v>0</v>
      </c>
      <c r="AI30" s="138" t="e">
        <f t="shared" si="43"/>
        <v>#DIV/0!</v>
      </c>
      <c r="AJ30" s="119" t="e">
        <f t="shared" si="44"/>
        <v>#DIV/0!</v>
      </c>
      <c r="AK30" s="237" t="e">
        <f t="shared" si="45"/>
        <v>#DIV/0!</v>
      </c>
      <c r="AL30" s="232" t="e">
        <f t="shared" si="7"/>
        <v>#DIV/0!</v>
      </c>
      <c r="AM30" s="233">
        <f>'SEMESTER FINAL GRADE'!AA28</f>
        <v>0</v>
      </c>
      <c r="AN30" s="234" t="e">
        <f t="shared" si="46"/>
        <v>#DIV/0!</v>
      </c>
      <c r="AO30" s="242" t="e">
        <f t="shared" si="47"/>
        <v>#DIV/0!</v>
      </c>
      <c r="AP30" s="243" t="e">
        <f t="shared" si="48"/>
        <v>#DIV/0!</v>
      </c>
      <c r="AS30" s="82" t="e">
        <f t="shared" si="49"/>
        <v>#DIV/0!</v>
      </c>
      <c r="AT30" s="82" t="e">
        <f t="shared" si="58"/>
        <v>#DIV/0!</v>
      </c>
      <c r="AW30" s="245" t="e">
        <f t="shared" si="50"/>
        <v>#DIV/0!</v>
      </c>
      <c r="AX30" s="82" t="e">
        <f t="shared" si="59"/>
        <v>#DIV/0!</v>
      </c>
      <c r="AZ30" s="82" t="e">
        <f t="shared" si="51"/>
        <v>#DIV/0!</v>
      </c>
      <c r="BA30" s="82" t="e">
        <f t="shared" si="60"/>
        <v>#DIV/0!</v>
      </c>
      <c r="BC30" s="151" t="e">
        <f t="shared" si="52"/>
        <v>#DIV/0!</v>
      </c>
      <c r="BD30" s="151" t="e">
        <f t="shared" si="53"/>
        <v>#DIV/0!</v>
      </c>
      <c r="BE30" s="151" t="e">
        <f t="shared" si="54"/>
        <v>#DIV/0!</v>
      </c>
      <c r="BF30" s="151" t="e">
        <f t="shared" si="55"/>
        <v>#DIV/0!</v>
      </c>
      <c r="BG30" s="151" t="e">
        <f t="shared" si="56"/>
        <v>#DIV/0!</v>
      </c>
      <c r="BH30" s="151">
        <f t="shared" si="61"/>
        <v>0</v>
      </c>
      <c r="BI30" s="151">
        <f t="shared" si="62"/>
        <v>0</v>
      </c>
      <c r="BJ30" s="151">
        <f t="shared" si="63"/>
        <v>0</v>
      </c>
      <c r="BK30" s="151">
        <f t="shared" si="64"/>
        <v>0</v>
      </c>
      <c r="BL30" s="151">
        <f t="shared" si="65"/>
        <v>0</v>
      </c>
      <c r="BM30" s="151">
        <f t="shared" si="66"/>
        <v>0</v>
      </c>
      <c r="BN30" s="151">
        <f t="shared" si="67"/>
        <v>0</v>
      </c>
      <c r="BO30" s="151">
        <f t="shared" si="68"/>
        <v>0</v>
      </c>
      <c r="BP30" s="151">
        <f t="shared" si="69"/>
        <v>0</v>
      </c>
      <c r="BQ30" s="151">
        <f t="shared" si="70"/>
        <v>0</v>
      </c>
      <c r="BV30" s="2" t="e">
        <f t="shared" si="57"/>
        <v>#DIV/0!</v>
      </c>
    </row>
    <row r="31" ht="24.9" customHeight="1" spans="1:74">
      <c r="A31" s="179" t="s">
        <v>395</v>
      </c>
      <c r="B31" s="185" t="str">
        <f>'FIRST QUARTER CLASS RECORD '!B31</f>
        <v/>
      </c>
      <c r="C31" s="186" t="str">
        <f>'FIRST QUARTER CLASS RECORD '!C31</f>
        <v>,</v>
      </c>
      <c r="D31" s="186" t="str">
        <f>'FIRST QUARTER CLASS RECORD '!D31</f>
        <v/>
      </c>
      <c r="E31" s="186" t="str">
        <f>'FIRST QUARTER CLASS RECORD '!E31</f>
        <v/>
      </c>
      <c r="F31" s="187" t="str">
        <f>'FIRST QUARTER CLASS RECORD '!F31</f>
        <v/>
      </c>
      <c r="G31" s="188"/>
      <c r="H31" s="189"/>
      <c r="I31" s="188"/>
      <c r="J31" s="188"/>
      <c r="K31" s="188"/>
      <c r="L31" s="188"/>
      <c r="M31" s="188"/>
      <c r="N31" s="188"/>
      <c r="O31" s="195"/>
      <c r="P31" s="196"/>
      <c r="Q31" s="211">
        <f t="shared" si="36"/>
        <v>0</v>
      </c>
      <c r="R31" s="138" t="e">
        <f t="shared" si="37"/>
        <v>#DIV/0!</v>
      </c>
      <c r="S31" s="140" t="e">
        <f t="shared" si="38"/>
        <v>#DIV/0!</v>
      </c>
      <c r="T31" s="189"/>
      <c r="U31" s="188"/>
      <c r="V31" s="188"/>
      <c r="W31" s="188"/>
      <c r="X31" s="188"/>
      <c r="Y31" s="188"/>
      <c r="Z31" s="188"/>
      <c r="AA31" s="188"/>
      <c r="AB31" s="188"/>
      <c r="AC31" s="194"/>
      <c r="AD31" s="211">
        <f t="shared" si="39"/>
        <v>0</v>
      </c>
      <c r="AE31" s="138" t="e">
        <f t="shared" si="40"/>
        <v>#DIV/0!</v>
      </c>
      <c r="AF31" s="140" t="e">
        <f t="shared" si="41"/>
        <v>#DIV/0!</v>
      </c>
      <c r="AG31" s="235"/>
      <c r="AH31" s="236">
        <f t="shared" si="42"/>
        <v>0</v>
      </c>
      <c r="AI31" s="138" t="e">
        <f t="shared" si="43"/>
        <v>#DIV/0!</v>
      </c>
      <c r="AJ31" s="119" t="e">
        <f t="shared" si="44"/>
        <v>#DIV/0!</v>
      </c>
      <c r="AK31" s="237" t="e">
        <f t="shared" si="45"/>
        <v>#DIV/0!</v>
      </c>
      <c r="AL31" s="232" t="e">
        <f t="shared" si="7"/>
        <v>#DIV/0!</v>
      </c>
      <c r="AM31" s="233">
        <f>'SEMESTER FINAL GRADE'!AA29</f>
        <v>0</v>
      </c>
      <c r="AN31" s="234" t="e">
        <f t="shared" si="46"/>
        <v>#DIV/0!</v>
      </c>
      <c r="AO31" s="242" t="e">
        <f t="shared" si="47"/>
        <v>#DIV/0!</v>
      </c>
      <c r="AP31" s="243" t="e">
        <f t="shared" si="48"/>
        <v>#DIV/0!</v>
      </c>
      <c r="AS31" s="82" t="e">
        <f t="shared" si="49"/>
        <v>#DIV/0!</v>
      </c>
      <c r="AT31" s="82" t="e">
        <f t="shared" si="58"/>
        <v>#DIV/0!</v>
      </c>
      <c r="AW31" s="245" t="e">
        <f t="shared" si="50"/>
        <v>#DIV/0!</v>
      </c>
      <c r="AX31" s="82" t="e">
        <f t="shared" si="59"/>
        <v>#DIV/0!</v>
      </c>
      <c r="AZ31" s="82" t="e">
        <f t="shared" si="51"/>
        <v>#DIV/0!</v>
      </c>
      <c r="BA31" s="82" t="e">
        <f t="shared" si="60"/>
        <v>#DIV/0!</v>
      </c>
      <c r="BC31" s="151" t="e">
        <f t="shared" si="52"/>
        <v>#DIV/0!</v>
      </c>
      <c r="BD31" s="151" t="e">
        <f t="shared" si="53"/>
        <v>#DIV/0!</v>
      </c>
      <c r="BE31" s="151" t="e">
        <f t="shared" si="54"/>
        <v>#DIV/0!</v>
      </c>
      <c r="BF31" s="151" t="e">
        <f t="shared" si="55"/>
        <v>#DIV/0!</v>
      </c>
      <c r="BG31" s="151" t="e">
        <f t="shared" si="56"/>
        <v>#DIV/0!</v>
      </c>
      <c r="BH31" s="151">
        <f t="shared" si="61"/>
        <v>0</v>
      </c>
      <c r="BI31" s="151">
        <f t="shared" si="62"/>
        <v>0</v>
      </c>
      <c r="BJ31" s="151">
        <f t="shared" si="63"/>
        <v>0</v>
      </c>
      <c r="BK31" s="151">
        <f t="shared" si="64"/>
        <v>0</v>
      </c>
      <c r="BL31" s="151">
        <f t="shared" si="65"/>
        <v>0</v>
      </c>
      <c r="BM31" s="151">
        <f t="shared" si="66"/>
        <v>0</v>
      </c>
      <c r="BN31" s="151">
        <f t="shared" si="67"/>
        <v>0</v>
      </c>
      <c r="BO31" s="151">
        <f t="shared" si="68"/>
        <v>0</v>
      </c>
      <c r="BP31" s="151">
        <f t="shared" si="69"/>
        <v>0</v>
      </c>
      <c r="BQ31" s="151">
        <f t="shared" si="70"/>
        <v>0</v>
      </c>
      <c r="BV31" s="2" t="e">
        <f t="shared" si="57"/>
        <v>#DIV/0!</v>
      </c>
    </row>
    <row r="32" ht="24.9" customHeight="1" spans="1:74">
      <c r="A32" s="179" t="s">
        <v>396</v>
      </c>
      <c r="B32" s="185" t="str">
        <f>'FIRST QUARTER CLASS RECORD '!B32</f>
        <v/>
      </c>
      <c r="C32" s="186" t="str">
        <f>'FIRST QUARTER CLASS RECORD '!C32</f>
        <v>,</v>
      </c>
      <c r="D32" s="186" t="str">
        <f>'FIRST QUARTER CLASS RECORD '!D32</f>
        <v/>
      </c>
      <c r="E32" s="186" t="str">
        <f>'FIRST QUARTER CLASS RECORD '!E32</f>
        <v/>
      </c>
      <c r="F32" s="187" t="str">
        <f>'FIRST QUARTER CLASS RECORD '!F32</f>
        <v/>
      </c>
      <c r="G32" s="188"/>
      <c r="H32" s="189"/>
      <c r="I32" s="188"/>
      <c r="J32" s="188"/>
      <c r="K32" s="188"/>
      <c r="L32" s="188"/>
      <c r="M32" s="188"/>
      <c r="N32" s="188"/>
      <c r="O32" s="195"/>
      <c r="P32" s="196"/>
      <c r="Q32" s="211">
        <f t="shared" si="36"/>
        <v>0</v>
      </c>
      <c r="R32" s="138" t="e">
        <f t="shared" si="37"/>
        <v>#DIV/0!</v>
      </c>
      <c r="S32" s="140" t="e">
        <f t="shared" si="38"/>
        <v>#DIV/0!</v>
      </c>
      <c r="T32" s="189"/>
      <c r="U32" s="188"/>
      <c r="V32" s="188"/>
      <c r="W32" s="188"/>
      <c r="X32" s="188"/>
      <c r="Y32" s="188"/>
      <c r="Z32" s="188"/>
      <c r="AA32" s="188"/>
      <c r="AB32" s="188"/>
      <c r="AC32" s="194"/>
      <c r="AD32" s="211">
        <f t="shared" si="39"/>
        <v>0</v>
      </c>
      <c r="AE32" s="138" t="e">
        <f t="shared" si="40"/>
        <v>#DIV/0!</v>
      </c>
      <c r="AF32" s="140" t="e">
        <f t="shared" si="41"/>
        <v>#DIV/0!</v>
      </c>
      <c r="AG32" s="235"/>
      <c r="AH32" s="236">
        <f t="shared" si="42"/>
        <v>0</v>
      </c>
      <c r="AI32" s="138" t="e">
        <f t="shared" si="43"/>
        <v>#DIV/0!</v>
      </c>
      <c r="AJ32" s="119" t="e">
        <f t="shared" si="44"/>
        <v>#DIV/0!</v>
      </c>
      <c r="AK32" s="237" t="e">
        <f t="shared" si="45"/>
        <v>#DIV/0!</v>
      </c>
      <c r="AL32" s="232" t="e">
        <f t="shared" si="7"/>
        <v>#DIV/0!</v>
      </c>
      <c r="AM32" s="233">
        <f>'SEMESTER FINAL GRADE'!AA30</f>
        <v>0</v>
      </c>
      <c r="AN32" s="234" t="e">
        <f t="shared" si="46"/>
        <v>#DIV/0!</v>
      </c>
      <c r="AO32" s="242" t="e">
        <f t="shared" si="47"/>
        <v>#DIV/0!</v>
      </c>
      <c r="AP32" s="243" t="e">
        <f t="shared" si="48"/>
        <v>#DIV/0!</v>
      </c>
      <c r="AS32" s="82" t="e">
        <f t="shared" si="49"/>
        <v>#DIV/0!</v>
      </c>
      <c r="AT32" s="82" t="e">
        <f t="shared" si="58"/>
        <v>#DIV/0!</v>
      </c>
      <c r="AW32" s="245" t="e">
        <f t="shared" si="50"/>
        <v>#DIV/0!</v>
      </c>
      <c r="AX32" s="82" t="e">
        <f t="shared" si="59"/>
        <v>#DIV/0!</v>
      </c>
      <c r="AZ32" s="82" t="e">
        <f t="shared" si="51"/>
        <v>#DIV/0!</v>
      </c>
      <c r="BA32" s="82" t="e">
        <f t="shared" si="60"/>
        <v>#DIV/0!</v>
      </c>
      <c r="BC32" s="151" t="e">
        <f t="shared" si="52"/>
        <v>#DIV/0!</v>
      </c>
      <c r="BD32" s="151" t="e">
        <f t="shared" si="53"/>
        <v>#DIV/0!</v>
      </c>
      <c r="BE32" s="151" t="e">
        <f t="shared" si="54"/>
        <v>#DIV/0!</v>
      </c>
      <c r="BF32" s="151" t="e">
        <f t="shared" si="55"/>
        <v>#DIV/0!</v>
      </c>
      <c r="BG32" s="151" t="e">
        <f t="shared" si="56"/>
        <v>#DIV/0!</v>
      </c>
      <c r="BH32" s="151">
        <f t="shared" si="61"/>
        <v>0</v>
      </c>
      <c r="BI32" s="151">
        <f t="shared" si="62"/>
        <v>0</v>
      </c>
      <c r="BJ32" s="151">
        <f t="shared" si="63"/>
        <v>0</v>
      </c>
      <c r="BK32" s="151">
        <f t="shared" si="64"/>
        <v>0</v>
      </c>
      <c r="BL32" s="151">
        <f t="shared" si="65"/>
        <v>0</v>
      </c>
      <c r="BM32" s="151">
        <f t="shared" si="66"/>
        <v>0</v>
      </c>
      <c r="BN32" s="151">
        <f t="shared" si="67"/>
        <v>0</v>
      </c>
      <c r="BO32" s="151">
        <f t="shared" si="68"/>
        <v>0</v>
      </c>
      <c r="BP32" s="151">
        <f t="shared" si="69"/>
        <v>0</v>
      </c>
      <c r="BQ32" s="151">
        <f t="shared" si="70"/>
        <v>0</v>
      </c>
      <c r="BV32" s="2" t="e">
        <f t="shared" si="57"/>
        <v>#DIV/0!</v>
      </c>
    </row>
    <row r="33" ht="24.9" customHeight="1" spans="1:74">
      <c r="A33" s="179" t="s">
        <v>397</v>
      </c>
      <c r="B33" s="185" t="str">
        <f>'FIRST QUARTER CLASS RECORD '!B33</f>
        <v/>
      </c>
      <c r="C33" s="186" t="str">
        <f>'FIRST QUARTER CLASS RECORD '!C33</f>
        <v>,</v>
      </c>
      <c r="D33" s="186" t="str">
        <f>'FIRST QUARTER CLASS RECORD '!D33</f>
        <v/>
      </c>
      <c r="E33" s="186" t="str">
        <f>'FIRST QUARTER CLASS RECORD '!E33</f>
        <v/>
      </c>
      <c r="F33" s="187" t="str">
        <f>'FIRST QUARTER CLASS RECORD '!F33</f>
        <v/>
      </c>
      <c r="G33" s="188"/>
      <c r="H33" s="189"/>
      <c r="I33" s="188"/>
      <c r="J33" s="188"/>
      <c r="K33" s="188"/>
      <c r="L33" s="188"/>
      <c r="M33" s="188"/>
      <c r="N33" s="188"/>
      <c r="O33" s="195"/>
      <c r="P33" s="196"/>
      <c r="Q33" s="211">
        <f t="shared" si="36"/>
        <v>0</v>
      </c>
      <c r="R33" s="138" t="e">
        <f t="shared" si="37"/>
        <v>#DIV/0!</v>
      </c>
      <c r="S33" s="140" t="e">
        <f t="shared" si="38"/>
        <v>#DIV/0!</v>
      </c>
      <c r="T33" s="189"/>
      <c r="U33" s="188"/>
      <c r="V33" s="188"/>
      <c r="W33" s="188"/>
      <c r="X33" s="188"/>
      <c r="Y33" s="188"/>
      <c r="Z33" s="188"/>
      <c r="AA33" s="188"/>
      <c r="AB33" s="188"/>
      <c r="AC33" s="194"/>
      <c r="AD33" s="211">
        <f t="shared" si="39"/>
        <v>0</v>
      </c>
      <c r="AE33" s="138" t="e">
        <f t="shared" si="40"/>
        <v>#DIV/0!</v>
      </c>
      <c r="AF33" s="140" t="e">
        <f t="shared" si="41"/>
        <v>#DIV/0!</v>
      </c>
      <c r="AG33" s="235"/>
      <c r="AH33" s="236">
        <f t="shared" si="42"/>
        <v>0</v>
      </c>
      <c r="AI33" s="138" t="e">
        <f t="shared" si="43"/>
        <v>#DIV/0!</v>
      </c>
      <c r="AJ33" s="119" t="e">
        <f t="shared" si="44"/>
        <v>#DIV/0!</v>
      </c>
      <c r="AK33" s="237" t="e">
        <f t="shared" si="45"/>
        <v>#DIV/0!</v>
      </c>
      <c r="AL33" s="232" t="e">
        <f t="shared" si="7"/>
        <v>#DIV/0!</v>
      </c>
      <c r="AM33" s="233">
        <f>'SEMESTER FINAL GRADE'!AA31</f>
        <v>0</v>
      </c>
      <c r="AN33" s="234" t="e">
        <f t="shared" si="46"/>
        <v>#DIV/0!</v>
      </c>
      <c r="AO33" s="242" t="e">
        <f t="shared" si="47"/>
        <v>#DIV/0!</v>
      </c>
      <c r="AP33" s="243" t="e">
        <f t="shared" si="48"/>
        <v>#DIV/0!</v>
      </c>
      <c r="AS33" s="82" t="e">
        <f t="shared" si="49"/>
        <v>#DIV/0!</v>
      </c>
      <c r="AT33" s="82" t="e">
        <f t="shared" si="58"/>
        <v>#DIV/0!</v>
      </c>
      <c r="AW33" s="245" t="e">
        <f t="shared" si="50"/>
        <v>#DIV/0!</v>
      </c>
      <c r="AX33" s="82" t="e">
        <f t="shared" si="59"/>
        <v>#DIV/0!</v>
      </c>
      <c r="AZ33" s="82" t="e">
        <f t="shared" si="51"/>
        <v>#DIV/0!</v>
      </c>
      <c r="BA33" s="82" t="e">
        <f t="shared" si="60"/>
        <v>#DIV/0!</v>
      </c>
      <c r="BC33" s="151" t="e">
        <f t="shared" si="52"/>
        <v>#DIV/0!</v>
      </c>
      <c r="BD33" s="151" t="e">
        <f t="shared" si="53"/>
        <v>#DIV/0!</v>
      </c>
      <c r="BE33" s="151" t="e">
        <f t="shared" si="54"/>
        <v>#DIV/0!</v>
      </c>
      <c r="BF33" s="151" t="e">
        <f t="shared" si="55"/>
        <v>#DIV/0!</v>
      </c>
      <c r="BG33" s="151" t="e">
        <f t="shared" si="56"/>
        <v>#DIV/0!</v>
      </c>
      <c r="BH33" s="151">
        <f t="shared" si="61"/>
        <v>0</v>
      </c>
      <c r="BI33" s="151">
        <f t="shared" si="62"/>
        <v>0</v>
      </c>
      <c r="BJ33" s="151">
        <f t="shared" si="63"/>
        <v>0</v>
      </c>
      <c r="BK33" s="151">
        <f t="shared" si="64"/>
        <v>0</v>
      </c>
      <c r="BL33" s="151">
        <f t="shared" si="65"/>
        <v>0</v>
      </c>
      <c r="BM33" s="151">
        <f t="shared" si="66"/>
        <v>0</v>
      </c>
      <c r="BN33" s="151">
        <f t="shared" si="67"/>
        <v>0</v>
      </c>
      <c r="BO33" s="151">
        <f t="shared" si="68"/>
        <v>0</v>
      </c>
      <c r="BP33" s="151">
        <f t="shared" si="69"/>
        <v>0</v>
      </c>
      <c r="BQ33" s="151">
        <f t="shared" si="70"/>
        <v>0</v>
      </c>
      <c r="BV33" s="2" t="e">
        <f t="shared" si="57"/>
        <v>#DIV/0!</v>
      </c>
    </row>
    <row r="34" ht="24.9" customHeight="1" spans="1:74">
      <c r="A34" s="179" t="s">
        <v>398</v>
      </c>
      <c r="B34" s="185" t="str">
        <f>'FIRST QUARTER CLASS RECORD '!B34</f>
        <v/>
      </c>
      <c r="C34" s="186" t="str">
        <f>'FIRST QUARTER CLASS RECORD '!C34</f>
        <v>,</v>
      </c>
      <c r="D34" s="186" t="str">
        <f>'FIRST QUARTER CLASS RECORD '!D34</f>
        <v/>
      </c>
      <c r="E34" s="186" t="str">
        <f>'FIRST QUARTER CLASS RECORD '!E34</f>
        <v/>
      </c>
      <c r="F34" s="187" t="str">
        <f>'FIRST QUARTER CLASS RECORD '!F34</f>
        <v/>
      </c>
      <c r="G34" s="188"/>
      <c r="H34" s="189"/>
      <c r="I34" s="188"/>
      <c r="J34" s="188"/>
      <c r="K34" s="188"/>
      <c r="L34" s="188"/>
      <c r="M34" s="188"/>
      <c r="N34" s="188"/>
      <c r="O34" s="195"/>
      <c r="P34" s="196"/>
      <c r="Q34" s="211">
        <f t="shared" si="36"/>
        <v>0</v>
      </c>
      <c r="R34" s="138" t="e">
        <f t="shared" si="37"/>
        <v>#DIV/0!</v>
      </c>
      <c r="S34" s="140" t="e">
        <f t="shared" si="38"/>
        <v>#DIV/0!</v>
      </c>
      <c r="T34" s="189"/>
      <c r="U34" s="188"/>
      <c r="V34" s="188"/>
      <c r="W34" s="188"/>
      <c r="X34" s="188"/>
      <c r="Y34" s="188"/>
      <c r="Z34" s="188"/>
      <c r="AA34" s="188"/>
      <c r="AB34" s="188"/>
      <c r="AC34" s="194"/>
      <c r="AD34" s="211">
        <f t="shared" si="39"/>
        <v>0</v>
      </c>
      <c r="AE34" s="138" t="e">
        <f t="shared" si="40"/>
        <v>#DIV/0!</v>
      </c>
      <c r="AF34" s="140" t="e">
        <f t="shared" si="41"/>
        <v>#DIV/0!</v>
      </c>
      <c r="AG34" s="235"/>
      <c r="AH34" s="236">
        <f t="shared" si="42"/>
        <v>0</v>
      </c>
      <c r="AI34" s="138" t="e">
        <f t="shared" si="43"/>
        <v>#DIV/0!</v>
      </c>
      <c r="AJ34" s="119" t="e">
        <f t="shared" si="44"/>
        <v>#DIV/0!</v>
      </c>
      <c r="AK34" s="237" t="e">
        <f t="shared" si="45"/>
        <v>#DIV/0!</v>
      </c>
      <c r="AL34" s="232" t="e">
        <f t="shared" si="7"/>
        <v>#DIV/0!</v>
      </c>
      <c r="AM34" s="233">
        <f>'SEMESTER FINAL GRADE'!AA32</f>
        <v>0</v>
      </c>
      <c r="AN34" s="234" t="e">
        <f t="shared" si="46"/>
        <v>#DIV/0!</v>
      </c>
      <c r="AO34" s="242" t="e">
        <f t="shared" si="47"/>
        <v>#DIV/0!</v>
      </c>
      <c r="AP34" s="243" t="e">
        <f t="shared" si="48"/>
        <v>#DIV/0!</v>
      </c>
      <c r="AS34" s="82" t="e">
        <f t="shared" si="49"/>
        <v>#DIV/0!</v>
      </c>
      <c r="AT34" s="82" t="e">
        <f t="shared" si="58"/>
        <v>#DIV/0!</v>
      </c>
      <c r="AW34" s="245" t="e">
        <f t="shared" si="50"/>
        <v>#DIV/0!</v>
      </c>
      <c r="AX34" s="82" t="e">
        <f t="shared" si="59"/>
        <v>#DIV/0!</v>
      </c>
      <c r="AZ34" s="82" t="e">
        <f t="shared" si="51"/>
        <v>#DIV/0!</v>
      </c>
      <c r="BA34" s="82" t="e">
        <f t="shared" si="60"/>
        <v>#DIV/0!</v>
      </c>
      <c r="BC34" s="151" t="e">
        <f t="shared" si="52"/>
        <v>#DIV/0!</v>
      </c>
      <c r="BD34" s="151" t="e">
        <f t="shared" si="53"/>
        <v>#DIV/0!</v>
      </c>
      <c r="BE34" s="151" t="e">
        <f t="shared" si="54"/>
        <v>#DIV/0!</v>
      </c>
      <c r="BF34" s="151" t="e">
        <f t="shared" si="55"/>
        <v>#DIV/0!</v>
      </c>
      <c r="BG34" s="151" t="e">
        <f t="shared" si="56"/>
        <v>#DIV/0!</v>
      </c>
      <c r="BH34" s="151">
        <f t="shared" si="61"/>
        <v>0</v>
      </c>
      <c r="BI34" s="151">
        <f t="shared" si="62"/>
        <v>0</v>
      </c>
      <c r="BJ34" s="151">
        <f t="shared" si="63"/>
        <v>0</v>
      </c>
      <c r="BK34" s="151">
        <f t="shared" si="64"/>
        <v>0</v>
      </c>
      <c r="BL34" s="151">
        <f t="shared" si="65"/>
        <v>0</v>
      </c>
      <c r="BM34" s="151">
        <f t="shared" si="66"/>
        <v>0</v>
      </c>
      <c r="BN34" s="151">
        <f t="shared" si="67"/>
        <v>0</v>
      </c>
      <c r="BO34" s="151">
        <f t="shared" si="68"/>
        <v>0</v>
      </c>
      <c r="BP34" s="151">
        <f t="shared" si="69"/>
        <v>0</v>
      </c>
      <c r="BQ34" s="151">
        <f t="shared" si="70"/>
        <v>0</v>
      </c>
      <c r="BV34" s="2" t="e">
        <f t="shared" si="57"/>
        <v>#DIV/0!</v>
      </c>
    </row>
    <row r="35" ht="24.9" customHeight="1" spans="1:74">
      <c r="A35" s="179" t="s">
        <v>399</v>
      </c>
      <c r="B35" s="185" t="str">
        <f>'FIRST QUARTER CLASS RECORD '!B35</f>
        <v/>
      </c>
      <c r="C35" s="186" t="str">
        <f>'FIRST QUARTER CLASS RECORD '!C35</f>
        <v>,</v>
      </c>
      <c r="D35" s="186" t="str">
        <f>'FIRST QUARTER CLASS RECORD '!D35</f>
        <v/>
      </c>
      <c r="E35" s="186" t="str">
        <f>'FIRST QUARTER CLASS RECORD '!E35</f>
        <v/>
      </c>
      <c r="F35" s="187" t="str">
        <f>'FIRST QUARTER CLASS RECORD '!F35</f>
        <v/>
      </c>
      <c r="G35" s="188"/>
      <c r="H35" s="189"/>
      <c r="I35" s="188"/>
      <c r="J35" s="188"/>
      <c r="K35" s="188"/>
      <c r="L35" s="188"/>
      <c r="M35" s="188"/>
      <c r="N35" s="188"/>
      <c r="O35" s="195"/>
      <c r="P35" s="196"/>
      <c r="Q35" s="211">
        <f t="shared" si="36"/>
        <v>0</v>
      </c>
      <c r="R35" s="138" t="e">
        <f t="shared" si="37"/>
        <v>#DIV/0!</v>
      </c>
      <c r="S35" s="140" t="e">
        <f t="shared" si="38"/>
        <v>#DIV/0!</v>
      </c>
      <c r="T35" s="189"/>
      <c r="U35" s="188"/>
      <c r="V35" s="188"/>
      <c r="W35" s="188"/>
      <c r="X35" s="188"/>
      <c r="Y35" s="188"/>
      <c r="Z35" s="188"/>
      <c r="AA35" s="188"/>
      <c r="AB35" s="188"/>
      <c r="AC35" s="194"/>
      <c r="AD35" s="211">
        <f t="shared" si="39"/>
        <v>0</v>
      </c>
      <c r="AE35" s="138" t="e">
        <f t="shared" si="40"/>
        <v>#DIV/0!</v>
      </c>
      <c r="AF35" s="140" t="e">
        <f t="shared" si="41"/>
        <v>#DIV/0!</v>
      </c>
      <c r="AG35" s="235"/>
      <c r="AH35" s="236">
        <f t="shared" si="42"/>
        <v>0</v>
      </c>
      <c r="AI35" s="138" t="e">
        <f t="shared" si="43"/>
        <v>#DIV/0!</v>
      </c>
      <c r="AJ35" s="119" t="e">
        <f t="shared" si="44"/>
        <v>#DIV/0!</v>
      </c>
      <c r="AK35" s="237" t="e">
        <f t="shared" si="45"/>
        <v>#DIV/0!</v>
      </c>
      <c r="AL35" s="232" t="e">
        <f t="shared" si="7"/>
        <v>#DIV/0!</v>
      </c>
      <c r="AM35" s="233">
        <f>'SEMESTER FINAL GRADE'!AA33</f>
        <v>0</v>
      </c>
      <c r="AN35" s="234" t="e">
        <f t="shared" si="46"/>
        <v>#DIV/0!</v>
      </c>
      <c r="AO35" s="242" t="e">
        <f t="shared" si="47"/>
        <v>#DIV/0!</v>
      </c>
      <c r="AP35" s="243" t="e">
        <f t="shared" si="48"/>
        <v>#DIV/0!</v>
      </c>
      <c r="AS35" s="82" t="e">
        <f t="shared" si="49"/>
        <v>#DIV/0!</v>
      </c>
      <c r="AT35" s="82" t="e">
        <f t="shared" si="58"/>
        <v>#DIV/0!</v>
      </c>
      <c r="AW35" s="245" t="e">
        <f t="shared" si="50"/>
        <v>#DIV/0!</v>
      </c>
      <c r="AX35" s="82" t="e">
        <f t="shared" si="59"/>
        <v>#DIV/0!</v>
      </c>
      <c r="AZ35" s="82" t="e">
        <f t="shared" si="51"/>
        <v>#DIV/0!</v>
      </c>
      <c r="BA35" s="82" t="e">
        <f t="shared" si="60"/>
        <v>#DIV/0!</v>
      </c>
      <c r="BC35" s="151" t="e">
        <f t="shared" si="52"/>
        <v>#DIV/0!</v>
      </c>
      <c r="BD35" s="151" t="e">
        <f t="shared" si="53"/>
        <v>#DIV/0!</v>
      </c>
      <c r="BE35" s="151" t="e">
        <f t="shared" si="54"/>
        <v>#DIV/0!</v>
      </c>
      <c r="BF35" s="151" t="e">
        <f t="shared" si="55"/>
        <v>#DIV/0!</v>
      </c>
      <c r="BG35" s="151" t="e">
        <f t="shared" si="56"/>
        <v>#DIV/0!</v>
      </c>
      <c r="BH35" s="151">
        <f t="shared" si="61"/>
        <v>0</v>
      </c>
      <c r="BI35" s="151">
        <f t="shared" si="62"/>
        <v>0</v>
      </c>
      <c r="BJ35" s="151">
        <f t="shared" si="63"/>
        <v>0</v>
      </c>
      <c r="BK35" s="151">
        <f t="shared" si="64"/>
        <v>0</v>
      </c>
      <c r="BL35" s="151">
        <f t="shared" si="65"/>
        <v>0</v>
      </c>
      <c r="BM35" s="151">
        <f t="shared" si="66"/>
        <v>0</v>
      </c>
      <c r="BN35" s="151">
        <f t="shared" si="67"/>
        <v>0</v>
      </c>
      <c r="BO35" s="151">
        <f t="shared" si="68"/>
        <v>0</v>
      </c>
      <c r="BP35" s="151">
        <f t="shared" si="69"/>
        <v>0</v>
      </c>
      <c r="BQ35" s="151">
        <f t="shared" si="70"/>
        <v>0</v>
      </c>
      <c r="BV35" s="2" t="e">
        <f t="shared" si="57"/>
        <v>#DIV/0!</v>
      </c>
    </row>
    <row r="36" ht="24.9" customHeight="1" spans="1:74">
      <c r="A36" s="179" t="s">
        <v>400</v>
      </c>
      <c r="B36" s="185" t="str">
        <f>'FIRST QUARTER CLASS RECORD '!B36</f>
        <v/>
      </c>
      <c r="C36" s="186" t="str">
        <f>'FIRST QUARTER CLASS RECORD '!C36</f>
        <v>,</v>
      </c>
      <c r="D36" s="186" t="str">
        <f>'FIRST QUARTER CLASS RECORD '!D36</f>
        <v/>
      </c>
      <c r="E36" s="186" t="str">
        <f>'FIRST QUARTER CLASS RECORD '!E36</f>
        <v/>
      </c>
      <c r="F36" s="187" t="str">
        <f>'FIRST QUARTER CLASS RECORD '!F36</f>
        <v/>
      </c>
      <c r="G36" s="188"/>
      <c r="H36" s="189"/>
      <c r="I36" s="188"/>
      <c r="J36" s="188"/>
      <c r="K36" s="188"/>
      <c r="L36" s="188"/>
      <c r="M36" s="188"/>
      <c r="N36" s="188"/>
      <c r="O36" s="195"/>
      <c r="P36" s="196"/>
      <c r="Q36" s="211">
        <f t="shared" si="36"/>
        <v>0</v>
      </c>
      <c r="R36" s="138" t="e">
        <f t="shared" si="37"/>
        <v>#DIV/0!</v>
      </c>
      <c r="S36" s="140" t="e">
        <f t="shared" si="38"/>
        <v>#DIV/0!</v>
      </c>
      <c r="T36" s="189"/>
      <c r="U36" s="188"/>
      <c r="V36" s="188"/>
      <c r="W36" s="188"/>
      <c r="X36" s="188"/>
      <c r="Y36" s="188"/>
      <c r="Z36" s="188"/>
      <c r="AA36" s="188"/>
      <c r="AB36" s="188"/>
      <c r="AC36" s="194"/>
      <c r="AD36" s="211">
        <f t="shared" si="39"/>
        <v>0</v>
      </c>
      <c r="AE36" s="138" t="e">
        <f t="shared" si="40"/>
        <v>#DIV/0!</v>
      </c>
      <c r="AF36" s="140" t="e">
        <f t="shared" si="41"/>
        <v>#DIV/0!</v>
      </c>
      <c r="AG36" s="235"/>
      <c r="AH36" s="236">
        <f t="shared" si="42"/>
        <v>0</v>
      </c>
      <c r="AI36" s="138" t="e">
        <f t="shared" si="43"/>
        <v>#DIV/0!</v>
      </c>
      <c r="AJ36" s="119" t="e">
        <f t="shared" si="44"/>
        <v>#DIV/0!</v>
      </c>
      <c r="AK36" s="237" t="e">
        <f t="shared" si="45"/>
        <v>#DIV/0!</v>
      </c>
      <c r="AL36" s="232" t="e">
        <f t="shared" si="7"/>
        <v>#DIV/0!</v>
      </c>
      <c r="AM36" s="233">
        <f>'SEMESTER FINAL GRADE'!AA34</f>
        <v>0</v>
      </c>
      <c r="AN36" s="234" t="e">
        <f t="shared" si="46"/>
        <v>#DIV/0!</v>
      </c>
      <c r="AO36" s="242" t="e">
        <f t="shared" si="47"/>
        <v>#DIV/0!</v>
      </c>
      <c r="AP36" s="243" t="e">
        <f t="shared" si="48"/>
        <v>#DIV/0!</v>
      </c>
      <c r="AS36" s="82" t="e">
        <f t="shared" si="49"/>
        <v>#DIV/0!</v>
      </c>
      <c r="AT36" s="82" t="e">
        <f t="shared" si="58"/>
        <v>#DIV/0!</v>
      </c>
      <c r="AW36" s="245" t="e">
        <f t="shared" si="50"/>
        <v>#DIV/0!</v>
      </c>
      <c r="AX36" s="82" t="e">
        <f t="shared" si="59"/>
        <v>#DIV/0!</v>
      </c>
      <c r="AZ36" s="82" t="e">
        <f t="shared" si="51"/>
        <v>#DIV/0!</v>
      </c>
      <c r="BA36" s="82" t="e">
        <f t="shared" si="60"/>
        <v>#DIV/0!</v>
      </c>
      <c r="BC36" s="151" t="e">
        <f t="shared" si="52"/>
        <v>#DIV/0!</v>
      </c>
      <c r="BD36" s="151" t="e">
        <f t="shared" si="53"/>
        <v>#DIV/0!</v>
      </c>
      <c r="BE36" s="151" t="e">
        <f t="shared" si="54"/>
        <v>#DIV/0!</v>
      </c>
      <c r="BF36" s="151" t="e">
        <f t="shared" si="55"/>
        <v>#DIV/0!</v>
      </c>
      <c r="BG36" s="151" t="e">
        <f t="shared" si="56"/>
        <v>#DIV/0!</v>
      </c>
      <c r="BH36" s="151">
        <f t="shared" si="61"/>
        <v>0</v>
      </c>
      <c r="BI36" s="151">
        <f t="shared" si="62"/>
        <v>0</v>
      </c>
      <c r="BJ36" s="151">
        <f t="shared" si="63"/>
        <v>0</v>
      </c>
      <c r="BK36" s="151">
        <f t="shared" si="64"/>
        <v>0</v>
      </c>
      <c r="BL36" s="151">
        <f t="shared" si="65"/>
        <v>0</v>
      </c>
      <c r="BM36" s="151">
        <f t="shared" si="66"/>
        <v>0</v>
      </c>
      <c r="BN36" s="151">
        <f t="shared" si="67"/>
        <v>0</v>
      </c>
      <c r="BO36" s="151">
        <f t="shared" si="68"/>
        <v>0</v>
      </c>
      <c r="BP36" s="151">
        <f t="shared" si="69"/>
        <v>0</v>
      </c>
      <c r="BQ36" s="151">
        <f t="shared" si="70"/>
        <v>0</v>
      </c>
      <c r="BV36" s="2" t="e">
        <f t="shared" si="57"/>
        <v>#DIV/0!</v>
      </c>
    </row>
    <row r="37" ht="24.9" customHeight="1" spans="1:74">
      <c r="A37" s="179" t="s">
        <v>401</v>
      </c>
      <c r="B37" s="185" t="str">
        <f>'FIRST QUARTER CLASS RECORD '!B37</f>
        <v/>
      </c>
      <c r="C37" s="186" t="str">
        <f>'FIRST QUARTER CLASS RECORD '!C37</f>
        <v>,</v>
      </c>
      <c r="D37" s="186" t="str">
        <f>'FIRST QUARTER CLASS RECORD '!D37</f>
        <v/>
      </c>
      <c r="E37" s="186" t="str">
        <f>'FIRST QUARTER CLASS RECORD '!E37</f>
        <v/>
      </c>
      <c r="F37" s="187" t="str">
        <f>'FIRST QUARTER CLASS RECORD '!F37</f>
        <v/>
      </c>
      <c r="G37" s="188"/>
      <c r="H37" s="189"/>
      <c r="I37" s="188"/>
      <c r="J37" s="188"/>
      <c r="K37" s="188"/>
      <c r="L37" s="188"/>
      <c r="M37" s="188"/>
      <c r="N37" s="188"/>
      <c r="O37" s="195"/>
      <c r="P37" s="196"/>
      <c r="Q37" s="211">
        <f t="shared" si="36"/>
        <v>0</v>
      </c>
      <c r="R37" s="138" t="e">
        <f t="shared" si="37"/>
        <v>#DIV/0!</v>
      </c>
      <c r="S37" s="140" t="e">
        <f t="shared" si="38"/>
        <v>#DIV/0!</v>
      </c>
      <c r="T37" s="189"/>
      <c r="U37" s="188"/>
      <c r="V37" s="188"/>
      <c r="W37" s="188"/>
      <c r="X37" s="188"/>
      <c r="Y37" s="188"/>
      <c r="Z37" s="188"/>
      <c r="AA37" s="188"/>
      <c r="AB37" s="188"/>
      <c r="AC37" s="194"/>
      <c r="AD37" s="211">
        <f t="shared" si="39"/>
        <v>0</v>
      </c>
      <c r="AE37" s="138" t="e">
        <f t="shared" si="40"/>
        <v>#DIV/0!</v>
      </c>
      <c r="AF37" s="140" t="e">
        <f t="shared" si="41"/>
        <v>#DIV/0!</v>
      </c>
      <c r="AG37" s="235"/>
      <c r="AH37" s="236">
        <f t="shared" si="42"/>
        <v>0</v>
      </c>
      <c r="AI37" s="138" t="e">
        <f t="shared" si="43"/>
        <v>#DIV/0!</v>
      </c>
      <c r="AJ37" s="119" t="e">
        <f t="shared" si="44"/>
        <v>#DIV/0!</v>
      </c>
      <c r="AK37" s="237" t="e">
        <f t="shared" si="45"/>
        <v>#DIV/0!</v>
      </c>
      <c r="AL37" s="232" t="e">
        <f t="shared" si="7"/>
        <v>#DIV/0!</v>
      </c>
      <c r="AM37" s="233">
        <f>'SEMESTER FINAL GRADE'!AA35</f>
        <v>0</v>
      </c>
      <c r="AN37" s="234" t="e">
        <f t="shared" si="46"/>
        <v>#DIV/0!</v>
      </c>
      <c r="AO37" s="242" t="e">
        <f t="shared" si="47"/>
        <v>#DIV/0!</v>
      </c>
      <c r="AP37" s="243" t="e">
        <f t="shared" si="48"/>
        <v>#DIV/0!</v>
      </c>
      <c r="AS37" s="82" t="e">
        <f t="shared" si="49"/>
        <v>#DIV/0!</v>
      </c>
      <c r="AT37" s="82" t="e">
        <f t="shared" si="58"/>
        <v>#DIV/0!</v>
      </c>
      <c r="AW37" s="245" t="e">
        <f t="shared" si="50"/>
        <v>#DIV/0!</v>
      </c>
      <c r="AX37" s="82" t="e">
        <f t="shared" si="59"/>
        <v>#DIV/0!</v>
      </c>
      <c r="AZ37" s="82" t="e">
        <f t="shared" si="51"/>
        <v>#DIV/0!</v>
      </c>
      <c r="BA37" s="82" t="e">
        <f t="shared" si="60"/>
        <v>#DIV/0!</v>
      </c>
      <c r="BC37" s="151" t="e">
        <f t="shared" si="52"/>
        <v>#DIV/0!</v>
      </c>
      <c r="BD37" s="151" t="e">
        <f t="shared" si="53"/>
        <v>#DIV/0!</v>
      </c>
      <c r="BE37" s="151" t="e">
        <f t="shared" si="54"/>
        <v>#DIV/0!</v>
      </c>
      <c r="BF37" s="151" t="e">
        <f t="shared" si="55"/>
        <v>#DIV/0!</v>
      </c>
      <c r="BG37" s="151" t="e">
        <f t="shared" si="56"/>
        <v>#DIV/0!</v>
      </c>
      <c r="BH37" s="151">
        <f t="shared" si="61"/>
        <v>0</v>
      </c>
      <c r="BI37" s="151">
        <f t="shared" si="62"/>
        <v>0</v>
      </c>
      <c r="BJ37" s="151">
        <f t="shared" si="63"/>
        <v>0</v>
      </c>
      <c r="BK37" s="151">
        <f t="shared" si="64"/>
        <v>0</v>
      </c>
      <c r="BL37" s="151">
        <f t="shared" si="65"/>
        <v>0</v>
      </c>
      <c r="BM37" s="151">
        <f t="shared" si="66"/>
        <v>0</v>
      </c>
      <c r="BN37" s="151">
        <f t="shared" si="67"/>
        <v>0</v>
      </c>
      <c r="BO37" s="151">
        <f t="shared" si="68"/>
        <v>0</v>
      </c>
      <c r="BP37" s="151">
        <f t="shared" si="69"/>
        <v>0</v>
      </c>
      <c r="BQ37" s="151">
        <f t="shared" si="70"/>
        <v>0</v>
      </c>
      <c r="BV37" s="2" t="e">
        <f t="shared" si="57"/>
        <v>#DIV/0!</v>
      </c>
    </row>
    <row r="38" ht="24.9" customHeight="1" spans="1:74">
      <c r="A38" s="179" t="s">
        <v>402</v>
      </c>
      <c r="B38" s="185" t="str">
        <f>'FIRST QUARTER CLASS RECORD '!B38</f>
        <v/>
      </c>
      <c r="C38" s="186" t="str">
        <f>'FIRST QUARTER CLASS RECORD '!C38</f>
        <v>,</v>
      </c>
      <c r="D38" s="186" t="str">
        <f>'FIRST QUARTER CLASS RECORD '!D38</f>
        <v/>
      </c>
      <c r="E38" s="186" t="str">
        <f>'FIRST QUARTER CLASS RECORD '!E38</f>
        <v/>
      </c>
      <c r="F38" s="187" t="str">
        <f>'FIRST QUARTER CLASS RECORD '!F38</f>
        <v/>
      </c>
      <c r="G38" s="188"/>
      <c r="H38" s="189"/>
      <c r="I38" s="188"/>
      <c r="J38" s="188"/>
      <c r="K38" s="188"/>
      <c r="L38" s="188"/>
      <c r="M38" s="188"/>
      <c r="N38" s="188"/>
      <c r="O38" s="195"/>
      <c r="P38" s="196"/>
      <c r="Q38" s="211">
        <f t="shared" si="36"/>
        <v>0</v>
      </c>
      <c r="R38" s="138" t="e">
        <f t="shared" si="37"/>
        <v>#DIV/0!</v>
      </c>
      <c r="S38" s="140" t="e">
        <f t="shared" si="38"/>
        <v>#DIV/0!</v>
      </c>
      <c r="T38" s="189"/>
      <c r="U38" s="188"/>
      <c r="V38" s="188"/>
      <c r="W38" s="188"/>
      <c r="X38" s="188"/>
      <c r="Y38" s="188"/>
      <c r="Z38" s="188"/>
      <c r="AA38" s="188"/>
      <c r="AB38" s="188"/>
      <c r="AC38" s="194"/>
      <c r="AD38" s="211">
        <f t="shared" si="39"/>
        <v>0</v>
      </c>
      <c r="AE38" s="138" t="e">
        <f t="shared" si="40"/>
        <v>#DIV/0!</v>
      </c>
      <c r="AF38" s="140" t="e">
        <f t="shared" si="41"/>
        <v>#DIV/0!</v>
      </c>
      <c r="AG38" s="235"/>
      <c r="AH38" s="236">
        <f t="shared" si="42"/>
        <v>0</v>
      </c>
      <c r="AI38" s="138" t="e">
        <f t="shared" si="43"/>
        <v>#DIV/0!</v>
      </c>
      <c r="AJ38" s="119" t="e">
        <f t="shared" si="44"/>
        <v>#DIV/0!</v>
      </c>
      <c r="AK38" s="237" t="e">
        <f t="shared" si="45"/>
        <v>#DIV/0!</v>
      </c>
      <c r="AL38" s="232" t="e">
        <f t="shared" si="7"/>
        <v>#DIV/0!</v>
      </c>
      <c r="AM38" s="233">
        <f>'SEMESTER FINAL GRADE'!AA36</f>
        <v>0</v>
      </c>
      <c r="AN38" s="234" t="e">
        <f t="shared" si="46"/>
        <v>#DIV/0!</v>
      </c>
      <c r="AO38" s="242" t="e">
        <f t="shared" si="47"/>
        <v>#DIV/0!</v>
      </c>
      <c r="AP38" s="243" t="e">
        <f t="shared" si="48"/>
        <v>#DIV/0!</v>
      </c>
      <c r="AS38" s="82" t="e">
        <f t="shared" si="49"/>
        <v>#DIV/0!</v>
      </c>
      <c r="AT38" s="82" t="e">
        <f t="shared" si="58"/>
        <v>#DIV/0!</v>
      </c>
      <c r="AW38" s="245" t="e">
        <f t="shared" si="50"/>
        <v>#DIV/0!</v>
      </c>
      <c r="AX38" s="82" t="e">
        <f t="shared" si="59"/>
        <v>#DIV/0!</v>
      </c>
      <c r="AZ38" s="82" t="e">
        <f t="shared" si="51"/>
        <v>#DIV/0!</v>
      </c>
      <c r="BA38" s="82" t="e">
        <f t="shared" si="60"/>
        <v>#DIV/0!</v>
      </c>
      <c r="BC38" s="151" t="e">
        <f t="shared" si="52"/>
        <v>#DIV/0!</v>
      </c>
      <c r="BD38" s="151" t="e">
        <f t="shared" si="53"/>
        <v>#DIV/0!</v>
      </c>
      <c r="BE38" s="151" t="e">
        <f t="shared" si="54"/>
        <v>#DIV/0!</v>
      </c>
      <c r="BF38" s="151" t="e">
        <f t="shared" si="55"/>
        <v>#DIV/0!</v>
      </c>
      <c r="BG38" s="151" t="e">
        <f t="shared" si="56"/>
        <v>#DIV/0!</v>
      </c>
      <c r="BH38" s="151">
        <f t="shared" si="61"/>
        <v>0</v>
      </c>
      <c r="BI38" s="151">
        <f t="shared" si="62"/>
        <v>0</v>
      </c>
      <c r="BJ38" s="151">
        <f t="shared" si="63"/>
        <v>0</v>
      </c>
      <c r="BK38" s="151">
        <f t="shared" si="64"/>
        <v>0</v>
      </c>
      <c r="BL38" s="151">
        <f t="shared" si="65"/>
        <v>0</v>
      </c>
      <c r="BM38" s="151">
        <f t="shared" si="66"/>
        <v>0</v>
      </c>
      <c r="BN38" s="151">
        <f t="shared" si="67"/>
        <v>0</v>
      </c>
      <c r="BO38" s="151">
        <f t="shared" si="68"/>
        <v>0</v>
      </c>
      <c r="BP38" s="151">
        <f t="shared" si="69"/>
        <v>0</v>
      </c>
      <c r="BQ38" s="151">
        <f t="shared" si="70"/>
        <v>0</v>
      </c>
      <c r="BV38" s="2" t="e">
        <f t="shared" si="57"/>
        <v>#DIV/0!</v>
      </c>
    </row>
    <row r="39" ht="24.9" customHeight="1" spans="1:74">
      <c r="A39" s="179" t="s">
        <v>403</v>
      </c>
      <c r="B39" s="185" t="str">
        <f>'FIRST QUARTER CLASS RECORD '!B39</f>
        <v/>
      </c>
      <c r="C39" s="186" t="str">
        <f>'FIRST QUARTER CLASS RECORD '!C39</f>
        <v>,</v>
      </c>
      <c r="D39" s="186" t="str">
        <f>'FIRST QUARTER CLASS RECORD '!D39</f>
        <v/>
      </c>
      <c r="E39" s="186" t="str">
        <f>'FIRST QUARTER CLASS RECORD '!E39</f>
        <v/>
      </c>
      <c r="F39" s="187" t="str">
        <f>'FIRST QUARTER CLASS RECORD '!F39</f>
        <v/>
      </c>
      <c r="G39" s="188"/>
      <c r="H39" s="189"/>
      <c r="I39" s="188"/>
      <c r="J39" s="188"/>
      <c r="K39" s="188"/>
      <c r="L39" s="188"/>
      <c r="M39" s="188"/>
      <c r="N39" s="188"/>
      <c r="O39" s="195"/>
      <c r="P39" s="196"/>
      <c r="Q39" s="211">
        <f t="shared" si="36"/>
        <v>0</v>
      </c>
      <c r="R39" s="138" t="e">
        <f t="shared" si="37"/>
        <v>#DIV/0!</v>
      </c>
      <c r="S39" s="140" t="e">
        <f t="shared" si="38"/>
        <v>#DIV/0!</v>
      </c>
      <c r="T39" s="189"/>
      <c r="U39" s="188"/>
      <c r="V39" s="188"/>
      <c r="W39" s="188"/>
      <c r="X39" s="188"/>
      <c r="Y39" s="188"/>
      <c r="Z39" s="188"/>
      <c r="AA39" s="188"/>
      <c r="AB39" s="188"/>
      <c r="AC39" s="194"/>
      <c r="AD39" s="211">
        <f t="shared" si="39"/>
        <v>0</v>
      </c>
      <c r="AE39" s="138" t="e">
        <f t="shared" si="40"/>
        <v>#DIV/0!</v>
      </c>
      <c r="AF39" s="140" t="e">
        <f t="shared" si="41"/>
        <v>#DIV/0!</v>
      </c>
      <c r="AG39" s="235"/>
      <c r="AH39" s="236">
        <f t="shared" si="42"/>
        <v>0</v>
      </c>
      <c r="AI39" s="138" t="e">
        <f t="shared" si="43"/>
        <v>#DIV/0!</v>
      </c>
      <c r="AJ39" s="119" t="e">
        <f t="shared" si="44"/>
        <v>#DIV/0!</v>
      </c>
      <c r="AK39" s="237" t="e">
        <f t="shared" si="45"/>
        <v>#DIV/0!</v>
      </c>
      <c r="AL39" s="232" t="e">
        <f t="shared" si="7"/>
        <v>#DIV/0!</v>
      </c>
      <c r="AM39" s="233">
        <f>'SEMESTER FINAL GRADE'!AA37</f>
        <v>0</v>
      </c>
      <c r="AN39" s="234" t="e">
        <f t="shared" si="46"/>
        <v>#DIV/0!</v>
      </c>
      <c r="AO39" s="242" t="e">
        <f t="shared" si="47"/>
        <v>#DIV/0!</v>
      </c>
      <c r="AP39" s="243" t="e">
        <f t="shared" si="48"/>
        <v>#DIV/0!</v>
      </c>
      <c r="AS39" s="82" t="e">
        <f t="shared" si="49"/>
        <v>#DIV/0!</v>
      </c>
      <c r="AT39" s="82" t="e">
        <f t="shared" si="58"/>
        <v>#DIV/0!</v>
      </c>
      <c r="AW39" s="245" t="e">
        <f t="shared" si="50"/>
        <v>#DIV/0!</v>
      </c>
      <c r="AX39" s="82" t="e">
        <f t="shared" si="59"/>
        <v>#DIV/0!</v>
      </c>
      <c r="AZ39" s="82" t="e">
        <f t="shared" si="51"/>
        <v>#DIV/0!</v>
      </c>
      <c r="BA39" s="82" t="e">
        <f t="shared" si="60"/>
        <v>#DIV/0!</v>
      </c>
      <c r="BC39" s="151" t="e">
        <f t="shared" si="52"/>
        <v>#DIV/0!</v>
      </c>
      <c r="BD39" s="151" t="e">
        <f t="shared" si="53"/>
        <v>#DIV/0!</v>
      </c>
      <c r="BE39" s="151" t="e">
        <f t="shared" si="54"/>
        <v>#DIV/0!</v>
      </c>
      <c r="BF39" s="151" t="e">
        <f t="shared" si="55"/>
        <v>#DIV/0!</v>
      </c>
      <c r="BG39" s="151" t="e">
        <f t="shared" si="56"/>
        <v>#DIV/0!</v>
      </c>
      <c r="BH39" s="151">
        <f t="shared" si="61"/>
        <v>0</v>
      </c>
      <c r="BI39" s="151">
        <f t="shared" si="62"/>
        <v>0</v>
      </c>
      <c r="BJ39" s="151">
        <f t="shared" si="63"/>
        <v>0</v>
      </c>
      <c r="BK39" s="151">
        <f t="shared" si="64"/>
        <v>0</v>
      </c>
      <c r="BL39" s="151">
        <f t="shared" si="65"/>
        <v>0</v>
      </c>
      <c r="BM39" s="151">
        <f t="shared" si="66"/>
        <v>0</v>
      </c>
      <c r="BN39" s="151">
        <f t="shared" si="67"/>
        <v>0</v>
      </c>
      <c r="BO39" s="151">
        <f t="shared" si="68"/>
        <v>0</v>
      </c>
      <c r="BP39" s="151">
        <f t="shared" si="69"/>
        <v>0</v>
      </c>
      <c r="BQ39" s="151">
        <f t="shared" si="70"/>
        <v>0</v>
      </c>
      <c r="BV39" s="2" t="e">
        <f t="shared" si="57"/>
        <v>#DIV/0!</v>
      </c>
    </row>
    <row r="40" ht="24.9" customHeight="1" spans="1:74">
      <c r="A40" s="179" t="s">
        <v>404</v>
      </c>
      <c r="B40" s="185" t="str">
        <f>'FIRST QUARTER CLASS RECORD '!B40</f>
        <v/>
      </c>
      <c r="C40" s="186" t="str">
        <f>'FIRST QUARTER CLASS RECORD '!C40</f>
        <v>,</v>
      </c>
      <c r="D40" s="186" t="str">
        <f>'FIRST QUARTER CLASS RECORD '!D40</f>
        <v/>
      </c>
      <c r="E40" s="186" t="str">
        <f>'FIRST QUARTER CLASS RECORD '!E40</f>
        <v/>
      </c>
      <c r="F40" s="187" t="str">
        <f>'FIRST QUARTER CLASS RECORD '!F40</f>
        <v/>
      </c>
      <c r="G40" s="188"/>
      <c r="H40" s="189"/>
      <c r="I40" s="188"/>
      <c r="J40" s="188"/>
      <c r="K40" s="188"/>
      <c r="L40" s="188"/>
      <c r="M40" s="188"/>
      <c r="N40" s="188"/>
      <c r="O40" s="195"/>
      <c r="P40" s="196"/>
      <c r="Q40" s="211">
        <f t="shared" si="36"/>
        <v>0</v>
      </c>
      <c r="R40" s="138" t="e">
        <f t="shared" si="37"/>
        <v>#DIV/0!</v>
      </c>
      <c r="S40" s="140" t="e">
        <f t="shared" si="38"/>
        <v>#DIV/0!</v>
      </c>
      <c r="T40" s="189"/>
      <c r="U40" s="188"/>
      <c r="V40" s="188"/>
      <c r="W40" s="188"/>
      <c r="X40" s="188"/>
      <c r="Y40" s="188"/>
      <c r="Z40" s="188"/>
      <c r="AA40" s="188"/>
      <c r="AB40" s="188"/>
      <c r="AC40" s="194"/>
      <c r="AD40" s="211">
        <f t="shared" si="39"/>
        <v>0</v>
      </c>
      <c r="AE40" s="138" t="e">
        <f t="shared" si="40"/>
        <v>#DIV/0!</v>
      </c>
      <c r="AF40" s="140" t="e">
        <f t="shared" si="41"/>
        <v>#DIV/0!</v>
      </c>
      <c r="AG40" s="235"/>
      <c r="AH40" s="236">
        <f t="shared" si="42"/>
        <v>0</v>
      </c>
      <c r="AI40" s="138" t="e">
        <f t="shared" si="43"/>
        <v>#DIV/0!</v>
      </c>
      <c r="AJ40" s="119" t="e">
        <f t="shared" si="44"/>
        <v>#DIV/0!</v>
      </c>
      <c r="AK40" s="237" t="e">
        <f t="shared" si="45"/>
        <v>#DIV/0!</v>
      </c>
      <c r="AL40" s="232" t="e">
        <f t="shared" si="7"/>
        <v>#DIV/0!</v>
      </c>
      <c r="AM40" s="233">
        <f>'SEMESTER FINAL GRADE'!AA38</f>
        <v>0</v>
      </c>
      <c r="AN40" s="234" t="e">
        <f t="shared" si="46"/>
        <v>#DIV/0!</v>
      </c>
      <c r="AO40" s="242" t="e">
        <f t="shared" si="47"/>
        <v>#DIV/0!</v>
      </c>
      <c r="AP40" s="243" t="e">
        <f t="shared" si="48"/>
        <v>#DIV/0!</v>
      </c>
      <c r="AS40" s="82" t="e">
        <f t="shared" si="49"/>
        <v>#DIV/0!</v>
      </c>
      <c r="AT40" s="82" t="e">
        <f t="shared" si="58"/>
        <v>#DIV/0!</v>
      </c>
      <c r="AW40" s="245" t="e">
        <f t="shared" si="50"/>
        <v>#DIV/0!</v>
      </c>
      <c r="AX40" s="82" t="e">
        <f t="shared" si="59"/>
        <v>#DIV/0!</v>
      </c>
      <c r="AZ40" s="82" t="e">
        <f t="shared" si="51"/>
        <v>#DIV/0!</v>
      </c>
      <c r="BA40" s="82" t="e">
        <f t="shared" si="60"/>
        <v>#DIV/0!</v>
      </c>
      <c r="BC40" s="151" t="e">
        <f t="shared" si="52"/>
        <v>#DIV/0!</v>
      </c>
      <c r="BD40" s="151" t="e">
        <f t="shared" si="53"/>
        <v>#DIV/0!</v>
      </c>
      <c r="BE40" s="151" t="e">
        <f t="shared" si="54"/>
        <v>#DIV/0!</v>
      </c>
      <c r="BF40" s="151" t="e">
        <f t="shared" si="55"/>
        <v>#DIV/0!</v>
      </c>
      <c r="BG40" s="151" t="e">
        <f t="shared" si="56"/>
        <v>#DIV/0!</v>
      </c>
      <c r="BH40" s="151">
        <f t="shared" si="61"/>
        <v>0</v>
      </c>
      <c r="BI40" s="151">
        <f t="shared" si="62"/>
        <v>0</v>
      </c>
      <c r="BJ40" s="151">
        <f t="shared" si="63"/>
        <v>0</v>
      </c>
      <c r="BK40" s="151">
        <f t="shared" si="64"/>
        <v>0</v>
      </c>
      <c r="BL40" s="151">
        <f t="shared" si="65"/>
        <v>0</v>
      </c>
      <c r="BM40" s="151">
        <f t="shared" si="66"/>
        <v>0</v>
      </c>
      <c r="BN40" s="151">
        <f t="shared" si="67"/>
        <v>0</v>
      </c>
      <c r="BO40" s="151">
        <f t="shared" si="68"/>
        <v>0</v>
      </c>
      <c r="BP40" s="151">
        <f t="shared" si="69"/>
        <v>0</v>
      </c>
      <c r="BQ40" s="151">
        <f t="shared" si="70"/>
        <v>0</v>
      </c>
      <c r="BV40" s="2" t="e">
        <f t="shared" si="57"/>
        <v>#DIV/0!</v>
      </c>
    </row>
    <row r="41" ht="24.9" customHeight="1" spans="1:74">
      <c r="A41" s="179" t="s">
        <v>405</v>
      </c>
      <c r="B41" s="185" t="str">
        <f>'FIRST QUARTER CLASS RECORD '!B41</f>
        <v/>
      </c>
      <c r="C41" s="186" t="str">
        <f>'FIRST QUARTER CLASS RECORD '!C41</f>
        <v>,</v>
      </c>
      <c r="D41" s="186" t="str">
        <f>'FIRST QUARTER CLASS RECORD '!D41</f>
        <v/>
      </c>
      <c r="E41" s="186" t="str">
        <f>'FIRST QUARTER CLASS RECORD '!E41</f>
        <v/>
      </c>
      <c r="F41" s="187" t="str">
        <f>'FIRST QUARTER CLASS RECORD '!F41</f>
        <v/>
      </c>
      <c r="G41" s="188"/>
      <c r="H41" s="189"/>
      <c r="I41" s="188"/>
      <c r="J41" s="188"/>
      <c r="K41" s="188"/>
      <c r="L41" s="188"/>
      <c r="M41" s="188"/>
      <c r="N41" s="188"/>
      <c r="O41" s="195"/>
      <c r="P41" s="196"/>
      <c r="Q41" s="211">
        <f t="shared" si="36"/>
        <v>0</v>
      </c>
      <c r="R41" s="138" t="e">
        <f t="shared" si="37"/>
        <v>#DIV/0!</v>
      </c>
      <c r="S41" s="140" t="e">
        <f t="shared" si="38"/>
        <v>#DIV/0!</v>
      </c>
      <c r="T41" s="189"/>
      <c r="U41" s="188"/>
      <c r="V41" s="188"/>
      <c r="W41" s="188"/>
      <c r="X41" s="188"/>
      <c r="Y41" s="188"/>
      <c r="Z41" s="188"/>
      <c r="AA41" s="188"/>
      <c r="AB41" s="188"/>
      <c r="AC41" s="194"/>
      <c r="AD41" s="211">
        <f t="shared" si="39"/>
        <v>0</v>
      </c>
      <c r="AE41" s="138" t="e">
        <f t="shared" si="40"/>
        <v>#DIV/0!</v>
      </c>
      <c r="AF41" s="140" t="e">
        <f t="shared" si="41"/>
        <v>#DIV/0!</v>
      </c>
      <c r="AG41" s="235"/>
      <c r="AH41" s="236">
        <f t="shared" si="42"/>
        <v>0</v>
      </c>
      <c r="AI41" s="138" t="e">
        <f t="shared" si="43"/>
        <v>#DIV/0!</v>
      </c>
      <c r="AJ41" s="119" t="e">
        <f t="shared" si="44"/>
        <v>#DIV/0!</v>
      </c>
      <c r="AK41" s="237" t="e">
        <f t="shared" si="45"/>
        <v>#DIV/0!</v>
      </c>
      <c r="AL41" s="232" t="e">
        <f t="shared" si="7"/>
        <v>#DIV/0!</v>
      </c>
      <c r="AM41" s="233">
        <f>'SEMESTER FINAL GRADE'!AA39</f>
        <v>0</v>
      </c>
      <c r="AN41" s="234" t="e">
        <f t="shared" si="46"/>
        <v>#DIV/0!</v>
      </c>
      <c r="AO41" s="242" t="e">
        <f t="shared" si="47"/>
        <v>#DIV/0!</v>
      </c>
      <c r="AP41" s="243" t="e">
        <f t="shared" si="48"/>
        <v>#DIV/0!</v>
      </c>
      <c r="AS41" s="82" t="e">
        <f t="shared" si="49"/>
        <v>#DIV/0!</v>
      </c>
      <c r="AT41" s="82" t="e">
        <f t="shared" si="58"/>
        <v>#DIV/0!</v>
      </c>
      <c r="AW41" s="245" t="e">
        <f t="shared" si="50"/>
        <v>#DIV/0!</v>
      </c>
      <c r="AX41" s="82" t="e">
        <f t="shared" si="59"/>
        <v>#DIV/0!</v>
      </c>
      <c r="AZ41" s="82" t="e">
        <f t="shared" si="51"/>
        <v>#DIV/0!</v>
      </c>
      <c r="BA41" s="82" t="e">
        <f t="shared" si="60"/>
        <v>#DIV/0!</v>
      </c>
      <c r="BC41" s="151" t="e">
        <f t="shared" si="52"/>
        <v>#DIV/0!</v>
      </c>
      <c r="BD41" s="151" t="e">
        <f t="shared" si="53"/>
        <v>#DIV/0!</v>
      </c>
      <c r="BE41" s="151" t="e">
        <f t="shared" si="54"/>
        <v>#DIV/0!</v>
      </c>
      <c r="BF41" s="151" t="e">
        <f t="shared" si="55"/>
        <v>#DIV/0!</v>
      </c>
      <c r="BG41" s="151" t="e">
        <f t="shared" si="56"/>
        <v>#DIV/0!</v>
      </c>
      <c r="BH41" s="151">
        <f t="shared" si="61"/>
        <v>0</v>
      </c>
      <c r="BI41" s="151">
        <f t="shared" si="62"/>
        <v>0</v>
      </c>
      <c r="BJ41" s="151">
        <f t="shared" si="63"/>
        <v>0</v>
      </c>
      <c r="BK41" s="151">
        <f t="shared" si="64"/>
        <v>0</v>
      </c>
      <c r="BL41" s="151">
        <f t="shared" si="65"/>
        <v>0</v>
      </c>
      <c r="BM41" s="151">
        <f t="shared" si="66"/>
        <v>0</v>
      </c>
      <c r="BN41" s="151">
        <f t="shared" si="67"/>
        <v>0</v>
      </c>
      <c r="BO41" s="151">
        <f t="shared" si="68"/>
        <v>0</v>
      </c>
      <c r="BP41" s="151">
        <f t="shared" si="69"/>
        <v>0</v>
      </c>
      <c r="BQ41" s="151">
        <f t="shared" si="70"/>
        <v>0</v>
      </c>
      <c r="BV41" s="2" t="e">
        <f t="shared" si="57"/>
        <v>#DIV/0!</v>
      </c>
    </row>
    <row r="42" ht="24.9" customHeight="1" spans="1:74">
      <c r="A42" s="179" t="s">
        <v>406</v>
      </c>
      <c r="B42" s="185" t="str">
        <f>'FIRST QUARTER CLASS RECORD '!B42</f>
        <v/>
      </c>
      <c r="C42" s="186" t="str">
        <f>'FIRST QUARTER CLASS RECORD '!C42</f>
        <v>,</v>
      </c>
      <c r="D42" s="186" t="str">
        <f>'FIRST QUARTER CLASS RECORD '!D42</f>
        <v/>
      </c>
      <c r="E42" s="186" t="str">
        <f>'FIRST QUARTER CLASS RECORD '!E42</f>
        <v/>
      </c>
      <c r="F42" s="187" t="str">
        <f>'FIRST QUARTER CLASS RECORD '!F42</f>
        <v/>
      </c>
      <c r="G42" s="188"/>
      <c r="H42" s="189"/>
      <c r="I42" s="188"/>
      <c r="J42" s="188"/>
      <c r="K42" s="188"/>
      <c r="L42" s="188"/>
      <c r="M42" s="188"/>
      <c r="N42" s="188"/>
      <c r="O42" s="195"/>
      <c r="P42" s="196"/>
      <c r="Q42" s="211">
        <f t="shared" si="36"/>
        <v>0</v>
      </c>
      <c r="R42" s="138" t="e">
        <f t="shared" si="37"/>
        <v>#DIV/0!</v>
      </c>
      <c r="S42" s="140" t="e">
        <f t="shared" si="38"/>
        <v>#DIV/0!</v>
      </c>
      <c r="T42" s="189"/>
      <c r="U42" s="188"/>
      <c r="V42" s="188"/>
      <c r="W42" s="188"/>
      <c r="X42" s="188"/>
      <c r="Y42" s="188"/>
      <c r="Z42" s="188"/>
      <c r="AA42" s="188"/>
      <c r="AB42" s="188"/>
      <c r="AC42" s="194"/>
      <c r="AD42" s="211">
        <f t="shared" si="39"/>
        <v>0</v>
      </c>
      <c r="AE42" s="138" t="e">
        <f t="shared" si="40"/>
        <v>#DIV/0!</v>
      </c>
      <c r="AF42" s="140" t="e">
        <f t="shared" si="41"/>
        <v>#DIV/0!</v>
      </c>
      <c r="AG42" s="235"/>
      <c r="AH42" s="236">
        <f t="shared" si="42"/>
        <v>0</v>
      </c>
      <c r="AI42" s="138" t="e">
        <f t="shared" si="43"/>
        <v>#DIV/0!</v>
      </c>
      <c r="AJ42" s="119" t="e">
        <f t="shared" si="44"/>
        <v>#DIV/0!</v>
      </c>
      <c r="AK42" s="237" t="e">
        <f t="shared" si="45"/>
        <v>#DIV/0!</v>
      </c>
      <c r="AL42" s="232" t="e">
        <f t="shared" si="7"/>
        <v>#DIV/0!</v>
      </c>
      <c r="AM42" s="233">
        <f>'SEMESTER FINAL GRADE'!AA40</f>
        <v>0</v>
      </c>
      <c r="AN42" s="234" t="e">
        <f t="shared" si="46"/>
        <v>#DIV/0!</v>
      </c>
      <c r="AO42" s="242" t="e">
        <f t="shared" si="47"/>
        <v>#DIV/0!</v>
      </c>
      <c r="AP42" s="243" t="e">
        <f t="shared" si="48"/>
        <v>#DIV/0!</v>
      </c>
      <c r="AS42" s="82" t="e">
        <f t="shared" si="49"/>
        <v>#DIV/0!</v>
      </c>
      <c r="AT42" s="82" t="e">
        <f t="shared" si="58"/>
        <v>#DIV/0!</v>
      </c>
      <c r="AW42" s="245" t="e">
        <f t="shared" si="50"/>
        <v>#DIV/0!</v>
      </c>
      <c r="AX42" s="82" t="e">
        <f t="shared" si="59"/>
        <v>#DIV/0!</v>
      </c>
      <c r="AZ42" s="82" t="e">
        <f t="shared" si="51"/>
        <v>#DIV/0!</v>
      </c>
      <c r="BA42" s="82" t="e">
        <f t="shared" si="60"/>
        <v>#DIV/0!</v>
      </c>
      <c r="BC42" s="151" t="e">
        <f t="shared" si="52"/>
        <v>#DIV/0!</v>
      </c>
      <c r="BD42" s="151" t="e">
        <f t="shared" si="53"/>
        <v>#DIV/0!</v>
      </c>
      <c r="BE42" s="151" t="e">
        <f t="shared" si="54"/>
        <v>#DIV/0!</v>
      </c>
      <c r="BF42" s="151" t="e">
        <f t="shared" si="55"/>
        <v>#DIV/0!</v>
      </c>
      <c r="BG42" s="151" t="e">
        <f t="shared" si="56"/>
        <v>#DIV/0!</v>
      </c>
      <c r="BH42" s="151">
        <f t="shared" si="61"/>
        <v>0</v>
      </c>
      <c r="BI42" s="151">
        <f t="shared" si="62"/>
        <v>0</v>
      </c>
      <c r="BJ42" s="151">
        <f t="shared" si="63"/>
        <v>0</v>
      </c>
      <c r="BK42" s="151">
        <f t="shared" si="64"/>
        <v>0</v>
      </c>
      <c r="BL42" s="151">
        <f t="shared" si="65"/>
        <v>0</v>
      </c>
      <c r="BM42" s="151">
        <f t="shared" si="66"/>
        <v>0</v>
      </c>
      <c r="BN42" s="151">
        <f t="shared" si="67"/>
        <v>0</v>
      </c>
      <c r="BO42" s="151">
        <f t="shared" si="68"/>
        <v>0</v>
      </c>
      <c r="BP42" s="151">
        <f t="shared" si="69"/>
        <v>0</v>
      </c>
      <c r="BQ42" s="151">
        <f t="shared" si="70"/>
        <v>0</v>
      </c>
      <c r="BV42" s="2" t="e">
        <f t="shared" si="57"/>
        <v>#DIV/0!</v>
      </c>
    </row>
    <row r="43" ht="24.9" customHeight="1" spans="1:74">
      <c r="A43" s="179" t="s">
        <v>407</v>
      </c>
      <c r="B43" s="185" t="str">
        <f>'FIRST QUARTER CLASS RECORD '!B43</f>
        <v/>
      </c>
      <c r="C43" s="186" t="str">
        <f>'FIRST QUARTER CLASS RECORD '!C43</f>
        <v>,</v>
      </c>
      <c r="D43" s="186" t="str">
        <f>'FIRST QUARTER CLASS RECORD '!D43</f>
        <v/>
      </c>
      <c r="E43" s="186" t="str">
        <f>'FIRST QUARTER CLASS RECORD '!E43</f>
        <v/>
      </c>
      <c r="F43" s="187" t="str">
        <f>'FIRST QUARTER CLASS RECORD '!F43</f>
        <v/>
      </c>
      <c r="G43" s="188"/>
      <c r="H43" s="189"/>
      <c r="I43" s="188"/>
      <c r="J43" s="188"/>
      <c r="K43" s="188"/>
      <c r="L43" s="188"/>
      <c r="M43" s="188"/>
      <c r="N43" s="188"/>
      <c r="O43" s="195"/>
      <c r="P43" s="196"/>
      <c r="Q43" s="211">
        <f t="shared" si="36"/>
        <v>0</v>
      </c>
      <c r="R43" s="138" t="e">
        <f t="shared" si="37"/>
        <v>#DIV/0!</v>
      </c>
      <c r="S43" s="140" t="e">
        <f t="shared" si="38"/>
        <v>#DIV/0!</v>
      </c>
      <c r="T43" s="189"/>
      <c r="U43" s="188"/>
      <c r="V43" s="188"/>
      <c r="W43" s="188"/>
      <c r="X43" s="188"/>
      <c r="Y43" s="188"/>
      <c r="Z43" s="188"/>
      <c r="AA43" s="188"/>
      <c r="AB43" s="188"/>
      <c r="AC43" s="194"/>
      <c r="AD43" s="211">
        <f t="shared" si="39"/>
        <v>0</v>
      </c>
      <c r="AE43" s="138" t="e">
        <f t="shared" si="40"/>
        <v>#DIV/0!</v>
      </c>
      <c r="AF43" s="140" t="e">
        <f t="shared" si="41"/>
        <v>#DIV/0!</v>
      </c>
      <c r="AG43" s="235"/>
      <c r="AH43" s="236">
        <f t="shared" si="42"/>
        <v>0</v>
      </c>
      <c r="AI43" s="138" t="e">
        <f t="shared" si="43"/>
        <v>#DIV/0!</v>
      </c>
      <c r="AJ43" s="119" t="e">
        <f t="shared" si="44"/>
        <v>#DIV/0!</v>
      </c>
      <c r="AK43" s="237" t="e">
        <f t="shared" si="45"/>
        <v>#DIV/0!</v>
      </c>
      <c r="AL43" s="232" t="e">
        <f t="shared" si="7"/>
        <v>#DIV/0!</v>
      </c>
      <c r="AM43" s="233">
        <f>'SEMESTER FINAL GRADE'!AA41</f>
        <v>0</v>
      </c>
      <c r="AN43" s="234" t="e">
        <f t="shared" si="46"/>
        <v>#DIV/0!</v>
      </c>
      <c r="AO43" s="242" t="e">
        <f t="shared" si="47"/>
        <v>#DIV/0!</v>
      </c>
      <c r="AP43" s="243" t="e">
        <f t="shared" si="48"/>
        <v>#DIV/0!</v>
      </c>
      <c r="AS43" s="82" t="e">
        <f t="shared" si="49"/>
        <v>#DIV/0!</v>
      </c>
      <c r="AT43" s="82" t="e">
        <f t="shared" si="58"/>
        <v>#DIV/0!</v>
      </c>
      <c r="AW43" s="245" t="e">
        <f t="shared" si="50"/>
        <v>#DIV/0!</v>
      </c>
      <c r="AX43" s="82" t="e">
        <f t="shared" si="59"/>
        <v>#DIV/0!</v>
      </c>
      <c r="AZ43" s="82" t="e">
        <f t="shared" si="51"/>
        <v>#DIV/0!</v>
      </c>
      <c r="BA43" s="82" t="e">
        <f t="shared" si="60"/>
        <v>#DIV/0!</v>
      </c>
      <c r="BC43" s="151" t="e">
        <f t="shared" si="52"/>
        <v>#DIV/0!</v>
      </c>
      <c r="BD43" s="151" t="e">
        <f t="shared" si="53"/>
        <v>#DIV/0!</v>
      </c>
      <c r="BE43" s="151" t="e">
        <f t="shared" si="54"/>
        <v>#DIV/0!</v>
      </c>
      <c r="BF43" s="151" t="e">
        <f t="shared" si="55"/>
        <v>#DIV/0!</v>
      </c>
      <c r="BG43" s="151" t="e">
        <f t="shared" si="56"/>
        <v>#DIV/0!</v>
      </c>
      <c r="BH43" s="151">
        <f t="shared" si="61"/>
        <v>0</v>
      </c>
      <c r="BI43" s="151">
        <f t="shared" si="62"/>
        <v>0</v>
      </c>
      <c r="BJ43" s="151">
        <f t="shared" si="63"/>
        <v>0</v>
      </c>
      <c r="BK43" s="151">
        <f t="shared" si="64"/>
        <v>0</v>
      </c>
      <c r="BL43" s="151">
        <f t="shared" si="65"/>
        <v>0</v>
      </c>
      <c r="BM43" s="151">
        <f t="shared" si="66"/>
        <v>0</v>
      </c>
      <c r="BN43" s="151">
        <f t="shared" si="67"/>
        <v>0</v>
      </c>
      <c r="BO43" s="151">
        <f t="shared" si="68"/>
        <v>0</v>
      </c>
      <c r="BP43" s="151">
        <f t="shared" si="69"/>
        <v>0</v>
      </c>
      <c r="BQ43" s="151">
        <f t="shared" si="70"/>
        <v>0</v>
      </c>
      <c r="BV43" s="2" t="e">
        <f t="shared" si="57"/>
        <v>#DIV/0!</v>
      </c>
    </row>
    <row r="44" ht="24.9" customHeight="1" spans="1:74">
      <c r="A44" s="179" t="s">
        <v>408</v>
      </c>
      <c r="B44" s="185" t="str">
        <f>'FIRST QUARTER CLASS RECORD '!B44</f>
        <v/>
      </c>
      <c r="C44" s="186" t="str">
        <f>'FIRST QUARTER CLASS RECORD '!C44</f>
        <v>,</v>
      </c>
      <c r="D44" s="186" t="str">
        <f>'FIRST QUARTER CLASS RECORD '!D44</f>
        <v/>
      </c>
      <c r="E44" s="186" t="str">
        <f>'FIRST QUARTER CLASS RECORD '!E44</f>
        <v/>
      </c>
      <c r="F44" s="187" t="str">
        <f>'FIRST QUARTER CLASS RECORD '!F44</f>
        <v/>
      </c>
      <c r="G44" s="188"/>
      <c r="H44" s="189"/>
      <c r="I44" s="188"/>
      <c r="J44" s="188"/>
      <c r="K44" s="188"/>
      <c r="L44" s="188"/>
      <c r="M44" s="188"/>
      <c r="N44" s="188"/>
      <c r="O44" s="195"/>
      <c r="P44" s="196"/>
      <c r="Q44" s="211">
        <f t="shared" si="36"/>
        <v>0</v>
      </c>
      <c r="R44" s="138" t="e">
        <f t="shared" si="37"/>
        <v>#DIV/0!</v>
      </c>
      <c r="S44" s="140" t="e">
        <f t="shared" si="38"/>
        <v>#DIV/0!</v>
      </c>
      <c r="T44" s="189"/>
      <c r="U44" s="188"/>
      <c r="V44" s="188"/>
      <c r="W44" s="188"/>
      <c r="X44" s="188"/>
      <c r="Y44" s="188"/>
      <c r="Z44" s="188"/>
      <c r="AA44" s="188"/>
      <c r="AB44" s="188"/>
      <c r="AC44" s="194"/>
      <c r="AD44" s="211">
        <f t="shared" si="39"/>
        <v>0</v>
      </c>
      <c r="AE44" s="138" t="e">
        <f t="shared" si="40"/>
        <v>#DIV/0!</v>
      </c>
      <c r="AF44" s="140" t="e">
        <f t="shared" si="41"/>
        <v>#DIV/0!</v>
      </c>
      <c r="AG44" s="235"/>
      <c r="AH44" s="236">
        <f t="shared" si="42"/>
        <v>0</v>
      </c>
      <c r="AI44" s="138" t="e">
        <f t="shared" si="43"/>
        <v>#DIV/0!</v>
      </c>
      <c r="AJ44" s="119" t="e">
        <f t="shared" si="44"/>
        <v>#DIV/0!</v>
      </c>
      <c r="AK44" s="237" t="e">
        <f t="shared" si="45"/>
        <v>#DIV/0!</v>
      </c>
      <c r="AL44" s="232" t="e">
        <f t="shared" si="7"/>
        <v>#DIV/0!</v>
      </c>
      <c r="AM44" s="233">
        <f>'SEMESTER FINAL GRADE'!AA42</f>
        <v>0</v>
      </c>
      <c r="AN44" s="234" t="e">
        <f t="shared" si="46"/>
        <v>#DIV/0!</v>
      </c>
      <c r="AO44" s="242" t="e">
        <f t="shared" si="47"/>
        <v>#DIV/0!</v>
      </c>
      <c r="AP44" s="243" t="e">
        <f t="shared" si="48"/>
        <v>#DIV/0!</v>
      </c>
      <c r="AS44" s="82" t="e">
        <f t="shared" si="49"/>
        <v>#DIV/0!</v>
      </c>
      <c r="AT44" s="82" t="e">
        <f t="shared" si="58"/>
        <v>#DIV/0!</v>
      </c>
      <c r="AW44" s="245" t="e">
        <f t="shared" si="50"/>
        <v>#DIV/0!</v>
      </c>
      <c r="AX44" s="82" t="e">
        <f t="shared" si="59"/>
        <v>#DIV/0!</v>
      </c>
      <c r="AZ44" s="82" t="e">
        <f t="shared" si="51"/>
        <v>#DIV/0!</v>
      </c>
      <c r="BA44" s="82" t="e">
        <f t="shared" si="60"/>
        <v>#DIV/0!</v>
      </c>
      <c r="BC44" s="151" t="e">
        <f t="shared" si="52"/>
        <v>#DIV/0!</v>
      </c>
      <c r="BD44" s="151" t="e">
        <f t="shared" si="53"/>
        <v>#DIV/0!</v>
      </c>
      <c r="BE44" s="151" t="e">
        <f t="shared" si="54"/>
        <v>#DIV/0!</v>
      </c>
      <c r="BF44" s="151" t="e">
        <f t="shared" si="55"/>
        <v>#DIV/0!</v>
      </c>
      <c r="BG44" s="151" t="e">
        <f t="shared" si="56"/>
        <v>#DIV/0!</v>
      </c>
      <c r="BH44" s="151">
        <f t="shared" si="61"/>
        <v>0</v>
      </c>
      <c r="BI44" s="151">
        <f t="shared" si="62"/>
        <v>0</v>
      </c>
      <c r="BJ44" s="151">
        <f t="shared" si="63"/>
        <v>0</v>
      </c>
      <c r="BK44" s="151">
        <f t="shared" si="64"/>
        <v>0</v>
      </c>
      <c r="BL44" s="151">
        <f t="shared" si="65"/>
        <v>0</v>
      </c>
      <c r="BM44" s="151">
        <f t="shared" si="66"/>
        <v>0</v>
      </c>
      <c r="BN44" s="151">
        <f t="shared" si="67"/>
        <v>0</v>
      </c>
      <c r="BO44" s="151">
        <f t="shared" si="68"/>
        <v>0</v>
      </c>
      <c r="BP44" s="151">
        <f t="shared" si="69"/>
        <v>0</v>
      </c>
      <c r="BQ44" s="151">
        <f t="shared" si="70"/>
        <v>0</v>
      </c>
      <c r="BV44" s="2" t="e">
        <f t="shared" si="57"/>
        <v>#DIV/0!</v>
      </c>
    </row>
    <row r="45" ht="24.9" customHeight="1" spans="1:74">
      <c r="A45" s="179" t="s">
        <v>409</v>
      </c>
      <c r="B45" s="185" t="str">
        <f>'FIRST QUARTER CLASS RECORD '!B45</f>
        <v/>
      </c>
      <c r="C45" s="186" t="str">
        <f>'FIRST QUARTER CLASS RECORD '!C45</f>
        <v>,</v>
      </c>
      <c r="D45" s="186" t="str">
        <f>'FIRST QUARTER CLASS RECORD '!D45</f>
        <v/>
      </c>
      <c r="E45" s="186" t="str">
        <f>'FIRST QUARTER CLASS RECORD '!E45</f>
        <v/>
      </c>
      <c r="F45" s="187" t="str">
        <f>'FIRST QUARTER CLASS RECORD '!F45</f>
        <v/>
      </c>
      <c r="G45" s="188"/>
      <c r="H45" s="189"/>
      <c r="I45" s="188"/>
      <c r="J45" s="188"/>
      <c r="K45" s="188"/>
      <c r="L45" s="188"/>
      <c r="M45" s="188"/>
      <c r="N45" s="188"/>
      <c r="O45" s="195"/>
      <c r="P45" s="196"/>
      <c r="Q45" s="211">
        <f t="shared" si="36"/>
        <v>0</v>
      </c>
      <c r="R45" s="138" t="e">
        <f t="shared" si="37"/>
        <v>#DIV/0!</v>
      </c>
      <c r="S45" s="140" t="e">
        <f t="shared" si="38"/>
        <v>#DIV/0!</v>
      </c>
      <c r="T45" s="189"/>
      <c r="U45" s="188"/>
      <c r="V45" s="188"/>
      <c r="W45" s="188"/>
      <c r="X45" s="188"/>
      <c r="Y45" s="188"/>
      <c r="Z45" s="188"/>
      <c r="AA45" s="188"/>
      <c r="AB45" s="188"/>
      <c r="AC45" s="194"/>
      <c r="AD45" s="211">
        <f t="shared" si="39"/>
        <v>0</v>
      </c>
      <c r="AE45" s="138" t="e">
        <f t="shared" si="40"/>
        <v>#DIV/0!</v>
      </c>
      <c r="AF45" s="140" t="e">
        <f t="shared" si="41"/>
        <v>#DIV/0!</v>
      </c>
      <c r="AG45" s="235"/>
      <c r="AH45" s="236">
        <f t="shared" si="42"/>
        <v>0</v>
      </c>
      <c r="AI45" s="138" t="e">
        <f t="shared" si="43"/>
        <v>#DIV/0!</v>
      </c>
      <c r="AJ45" s="119" t="e">
        <f t="shared" si="44"/>
        <v>#DIV/0!</v>
      </c>
      <c r="AK45" s="237" t="e">
        <f t="shared" si="45"/>
        <v>#DIV/0!</v>
      </c>
      <c r="AL45" s="232" t="e">
        <f t="shared" si="7"/>
        <v>#DIV/0!</v>
      </c>
      <c r="AM45" s="233">
        <f>'SEMESTER FINAL GRADE'!AA43</f>
        <v>0</v>
      </c>
      <c r="AN45" s="234" t="e">
        <f t="shared" si="46"/>
        <v>#DIV/0!</v>
      </c>
      <c r="AO45" s="242" t="e">
        <f t="shared" si="47"/>
        <v>#DIV/0!</v>
      </c>
      <c r="AP45" s="243" t="e">
        <f t="shared" si="48"/>
        <v>#DIV/0!</v>
      </c>
      <c r="AS45" s="82" t="e">
        <f t="shared" si="49"/>
        <v>#DIV/0!</v>
      </c>
      <c r="AT45" s="82" t="e">
        <f t="shared" si="58"/>
        <v>#DIV/0!</v>
      </c>
      <c r="AW45" s="245" t="e">
        <f t="shared" si="50"/>
        <v>#DIV/0!</v>
      </c>
      <c r="AX45" s="82" t="e">
        <f t="shared" si="59"/>
        <v>#DIV/0!</v>
      </c>
      <c r="AZ45" s="82" t="e">
        <f t="shared" si="51"/>
        <v>#DIV/0!</v>
      </c>
      <c r="BA45" s="82" t="e">
        <f t="shared" si="60"/>
        <v>#DIV/0!</v>
      </c>
      <c r="BC45" s="151" t="e">
        <f t="shared" si="52"/>
        <v>#DIV/0!</v>
      </c>
      <c r="BD45" s="151" t="e">
        <f t="shared" si="53"/>
        <v>#DIV/0!</v>
      </c>
      <c r="BE45" s="151" t="e">
        <f t="shared" si="54"/>
        <v>#DIV/0!</v>
      </c>
      <c r="BF45" s="151" t="e">
        <f t="shared" si="55"/>
        <v>#DIV/0!</v>
      </c>
      <c r="BG45" s="151" t="e">
        <f t="shared" si="56"/>
        <v>#DIV/0!</v>
      </c>
      <c r="BH45" s="151">
        <f t="shared" si="61"/>
        <v>0</v>
      </c>
      <c r="BI45" s="151">
        <f t="shared" si="62"/>
        <v>0</v>
      </c>
      <c r="BJ45" s="151">
        <f t="shared" si="63"/>
        <v>0</v>
      </c>
      <c r="BK45" s="151">
        <f t="shared" si="64"/>
        <v>0</v>
      </c>
      <c r="BL45" s="151">
        <f t="shared" si="65"/>
        <v>0</v>
      </c>
      <c r="BM45" s="151">
        <f t="shared" si="66"/>
        <v>0</v>
      </c>
      <c r="BN45" s="151">
        <f t="shared" si="67"/>
        <v>0</v>
      </c>
      <c r="BO45" s="151">
        <f t="shared" si="68"/>
        <v>0</v>
      </c>
      <c r="BP45" s="151">
        <f t="shared" si="69"/>
        <v>0</v>
      </c>
      <c r="BQ45" s="151">
        <f t="shared" si="70"/>
        <v>0</v>
      </c>
      <c r="BV45" s="2" t="e">
        <f t="shared" si="57"/>
        <v>#DIV/0!</v>
      </c>
    </row>
    <row r="46" ht="24.9" customHeight="1" spans="1:74">
      <c r="A46" s="179" t="s">
        <v>410</v>
      </c>
      <c r="B46" s="185" t="str">
        <f>'FIRST QUARTER CLASS RECORD '!B46</f>
        <v/>
      </c>
      <c r="C46" s="186" t="str">
        <f>'FIRST QUARTER CLASS RECORD '!C46</f>
        <v>,</v>
      </c>
      <c r="D46" s="186" t="str">
        <f>'FIRST QUARTER CLASS RECORD '!D46</f>
        <v/>
      </c>
      <c r="E46" s="186" t="str">
        <f>'FIRST QUARTER CLASS RECORD '!E46</f>
        <v/>
      </c>
      <c r="F46" s="187" t="str">
        <f>'FIRST QUARTER CLASS RECORD '!F46</f>
        <v/>
      </c>
      <c r="G46" s="188"/>
      <c r="H46" s="189"/>
      <c r="I46" s="188"/>
      <c r="J46" s="188"/>
      <c r="K46" s="188"/>
      <c r="L46" s="188"/>
      <c r="M46" s="188"/>
      <c r="N46" s="188"/>
      <c r="O46" s="195"/>
      <c r="P46" s="196"/>
      <c r="Q46" s="211">
        <f t="shared" si="36"/>
        <v>0</v>
      </c>
      <c r="R46" s="138" t="e">
        <f t="shared" si="37"/>
        <v>#DIV/0!</v>
      </c>
      <c r="S46" s="140" t="e">
        <f t="shared" si="38"/>
        <v>#DIV/0!</v>
      </c>
      <c r="T46" s="189"/>
      <c r="U46" s="188"/>
      <c r="V46" s="188"/>
      <c r="W46" s="188"/>
      <c r="X46" s="188"/>
      <c r="Y46" s="188"/>
      <c r="Z46" s="188"/>
      <c r="AA46" s="188"/>
      <c r="AB46" s="188"/>
      <c r="AC46" s="194"/>
      <c r="AD46" s="211">
        <f t="shared" si="39"/>
        <v>0</v>
      </c>
      <c r="AE46" s="138" t="e">
        <f t="shared" si="40"/>
        <v>#DIV/0!</v>
      </c>
      <c r="AF46" s="140" t="e">
        <f t="shared" si="41"/>
        <v>#DIV/0!</v>
      </c>
      <c r="AG46" s="235"/>
      <c r="AH46" s="236">
        <f t="shared" si="42"/>
        <v>0</v>
      </c>
      <c r="AI46" s="138" t="e">
        <f t="shared" si="43"/>
        <v>#DIV/0!</v>
      </c>
      <c r="AJ46" s="119" t="e">
        <f t="shared" si="44"/>
        <v>#DIV/0!</v>
      </c>
      <c r="AK46" s="237" t="e">
        <f t="shared" si="45"/>
        <v>#DIV/0!</v>
      </c>
      <c r="AL46" s="232" t="e">
        <f t="shared" ref="AL46:AL77" si="71">IF(AM46&gt;74.99,LOOKUP($AM$14:$AM$103,AM46),LOOKUP($BV$14:$BV$103,BV46))</f>
        <v>#DIV/0!</v>
      </c>
      <c r="AM46" s="233">
        <f>'SEMESTER FINAL GRADE'!AA44</f>
        <v>0</v>
      </c>
      <c r="AN46" s="234" t="e">
        <f t="shared" si="46"/>
        <v>#DIV/0!</v>
      </c>
      <c r="AO46" s="242" t="e">
        <f t="shared" si="47"/>
        <v>#DIV/0!</v>
      </c>
      <c r="AP46" s="243" t="e">
        <f t="shared" si="48"/>
        <v>#DIV/0!</v>
      </c>
      <c r="AS46" s="82" t="e">
        <f t="shared" si="49"/>
        <v>#DIV/0!</v>
      </c>
      <c r="AT46" s="82" t="e">
        <f t="shared" si="58"/>
        <v>#DIV/0!</v>
      </c>
      <c r="AW46" s="245" t="e">
        <f t="shared" si="50"/>
        <v>#DIV/0!</v>
      </c>
      <c r="AX46" s="82" t="e">
        <f t="shared" si="59"/>
        <v>#DIV/0!</v>
      </c>
      <c r="AZ46" s="82" t="e">
        <f t="shared" si="51"/>
        <v>#DIV/0!</v>
      </c>
      <c r="BA46" s="82" t="e">
        <f t="shared" si="60"/>
        <v>#DIV/0!</v>
      </c>
      <c r="BC46" s="151" t="e">
        <f t="shared" si="52"/>
        <v>#DIV/0!</v>
      </c>
      <c r="BD46" s="151" t="e">
        <f t="shared" si="53"/>
        <v>#DIV/0!</v>
      </c>
      <c r="BE46" s="151" t="e">
        <f t="shared" si="54"/>
        <v>#DIV/0!</v>
      </c>
      <c r="BF46" s="151" t="e">
        <f t="shared" si="55"/>
        <v>#DIV/0!</v>
      </c>
      <c r="BG46" s="151" t="e">
        <f t="shared" si="56"/>
        <v>#DIV/0!</v>
      </c>
      <c r="BH46" s="151">
        <f t="shared" si="61"/>
        <v>0</v>
      </c>
      <c r="BI46" s="151">
        <f t="shared" si="62"/>
        <v>0</v>
      </c>
      <c r="BJ46" s="151">
        <f t="shared" si="63"/>
        <v>0</v>
      </c>
      <c r="BK46" s="151">
        <f t="shared" si="64"/>
        <v>0</v>
      </c>
      <c r="BL46" s="151">
        <f t="shared" si="65"/>
        <v>0</v>
      </c>
      <c r="BM46" s="151">
        <f t="shared" si="66"/>
        <v>0</v>
      </c>
      <c r="BN46" s="151">
        <f t="shared" si="67"/>
        <v>0</v>
      </c>
      <c r="BO46" s="151">
        <f t="shared" si="68"/>
        <v>0</v>
      </c>
      <c r="BP46" s="151">
        <f t="shared" si="69"/>
        <v>0</v>
      </c>
      <c r="BQ46" s="151">
        <f t="shared" si="70"/>
        <v>0</v>
      </c>
      <c r="BV46" s="2" t="e">
        <f t="shared" si="57"/>
        <v>#DIV/0!</v>
      </c>
    </row>
    <row r="47" ht="24.9" customHeight="1" spans="1:74">
      <c r="A47" s="179" t="s">
        <v>411</v>
      </c>
      <c r="B47" s="185" t="str">
        <f>'FIRST QUARTER CLASS RECORD '!B47</f>
        <v/>
      </c>
      <c r="C47" s="186" t="str">
        <f>'FIRST QUARTER CLASS RECORD '!C47</f>
        <v>,</v>
      </c>
      <c r="D47" s="186" t="str">
        <f>'FIRST QUARTER CLASS RECORD '!D47</f>
        <v/>
      </c>
      <c r="E47" s="186" t="str">
        <f>'FIRST QUARTER CLASS RECORD '!E47</f>
        <v/>
      </c>
      <c r="F47" s="187" t="str">
        <f>'FIRST QUARTER CLASS RECORD '!F47</f>
        <v/>
      </c>
      <c r="G47" s="188"/>
      <c r="H47" s="189"/>
      <c r="I47" s="188"/>
      <c r="J47" s="188"/>
      <c r="K47" s="188"/>
      <c r="L47" s="188"/>
      <c r="M47" s="188"/>
      <c r="N47" s="188"/>
      <c r="O47" s="195"/>
      <c r="P47" s="196"/>
      <c r="Q47" s="211">
        <f t="shared" si="36"/>
        <v>0</v>
      </c>
      <c r="R47" s="138" t="e">
        <f t="shared" si="37"/>
        <v>#DIV/0!</v>
      </c>
      <c r="S47" s="140" t="e">
        <f t="shared" si="38"/>
        <v>#DIV/0!</v>
      </c>
      <c r="T47" s="189"/>
      <c r="U47" s="188"/>
      <c r="V47" s="188"/>
      <c r="W47" s="188"/>
      <c r="X47" s="188"/>
      <c r="Y47" s="188"/>
      <c r="Z47" s="188"/>
      <c r="AA47" s="188"/>
      <c r="AB47" s="188"/>
      <c r="AC47" s="194"/>
      <c r="AD47" s="211">
        <f t="shared" si="39"/>
        <v>0</v>
      </c>
      <c r="AE47" s="138" t="e">
        <f t="shared" si="40"/>
        <v>#DIV/0!</v>
      </c>
      <c r="AF47" s="140" t="e">
        <f t="shared" si="41"/>
        <v>#DIV/0!</v>
      </c>
      <c r="AG47" s="235"/>
      <c r="AH47" s="236">
        <f t="shared" si="42"/>
        <v>0</v>
      </c>
      <c r="AI47" s="138" t="e">
        <f t="shared" si="43"/>
        <v>#DIV/0!</v>
      </c>
      <c r="AJ47" s="119" t="e">
        <f t="shared" si="44"/>
        <v>#DIV/0!</v>
      </c>
      <c r="AK47" s="237" t="e">
        <f t="shared" si="45"/>
        <v>#DIV/0!</v>
      </c>
      <c r="AL47" s="232" t="e">
        <f t="shared" si="71"/>
        <v>#DIV/0!</v>
      </c>
      <c r="AM47" s="233">
        <f>'SEMESTER FINAL GRADE'!AA45</f>
        <v>0</v>
      </c>
      <c r="AN47" s="234" t="e">
        <f t="shared" si="46"/>
        <v>#DIV/0!</v>
      </c>
      <c r="AO47" s="242" t="e">
        <f t="shared" si="47"/>
        <v>#DIV/0!</v>
      </c>
      <c r="AP47" s="243" t="e">
        <f t="shared" si="48"/>
        <v>#DIV/0!</v>
      </c>
      <c r="AS47" s="82" t="e">
        <f t="shared" si="49"/>
        <v>#DIV/0!</v>
      </c>
      <c r="AT47" s="82" t="e">
        <f t="shared" si="58"/>
        <v>#DIV/0!</v>
      </c>
      <c r="AW47" s="245" t="e">
        <f t="shared" si="50"/>
        <v>#DIV/0!</v>
      </c>
      <c r="AX47" s="82" t="e">
        <f t="shared" si="59"/>
        <v>#DIV/0!</v>
      </c>
      <c r="AZ47" s="82" t="e">
        <f t="shared" si="51"/>
        <v>#DIV/0!</v>
      </c>
      <c r="BA47" s="82" t="e">
        <f t="shared" si="60"/>
        <v>#DIV/0!</v>
      </c>
      <c r="BC47" s="151" t="e">
        <f t="shared" si="52"/>
        <v>#DIV/0!</v>
      </c>
      <c r="BD47" s="151" t="e">
        <f t="shared" si="53"/>
        <v>#DIV/0!</v>
      </c>
      <c r="BE47" s="151" t="e">
        <f t="shared" si="54"/>
        <v>#DIV/0!</v>
      </c>
      <c r="BF47" s="151" t="e">
        <f t="shared" si="55"/>
        <v>#DIV/0!</v>
      </c>
      <c r="BG47" s="151" t="e">
        <f t="shared" si="56"/>
        <v>#DIV/0!</v>
      </c>
      <c r="BH47" s="151">
        <f t="shared" si="61"/>
        <v>0</v>
      </c>
      <c r="BI47" s="151">
        <f t="shared" si="62"/>
        <v>0</v>
      </c>
      <c r="BJ47" s="151">
        <f t="shared" si="63"/>
        <v>0</v>
      </c>
      <c r="BK47" s="151">
        <f t="shared" si="64"/>
        <v>0</v>
      </c>
      <c r="BL47" s="151">
        <f t="shared" si="65"/>
        <v>0</v>
      </c>
      <c r="BM47" s="151">
        <f t="shared" si="66"/>
        <v>0</v>
      </c>
      <c r="BN47" s="151">
        <f t="shared" si="67"/>
        <v>0</v>
      </c>
      <c r="BO47" s="151">
        <f t="shared" si="68"/>
        <v>0</v>
      </c>
      <c r="BP47" s="151">
        <f t="shared" si="69"/>
        <v>0</v>
      </c>
      <c r="BQ47" s="151">
        <f t="shared" si="70"/>
        <v>0</v>
      </c>
      <c r="BV47" s="2" t="e">
        <f t="shared" si="57"/>
        <v>#DIV/0!</v>
      </c>
    </row>
    <row r="48" ht="24.9" customHeight="1" spans="1:74">
      <c r="A48" s="179" t="s">
        <v>412</v>
      </c>
      <c r="B48" s="185" t="str">
        <f>'FIRST QUARTER CLASS RECORD '!B48</f>
        <v/>
      </c>
      <c r="C48" s="186" t="str">
        <f>'FIRST QUARTER CLASS RECORD '!C48</f>
        <v>,</v>
      </c>
      <c r="D48" s="186" t="str">
        <f>'FIRST QUARTER CLASS RECORD '!D48</f>
        <v/>
      </c>
      <c r="E48" s="186" t="str">
        <f>'FIRST QUARTER CLASS RECORD '!E48</f>
        <v/>
      </c>
      <c r="F48" s="187" t="str">
        <f>'FIRST QUARTER CLASS RECORD '!F48</f>
        <v/>
      </c>
      <c r="G48" s="188"/>
      <c r="H48" s="189"/>
      <c r="I48" s="188"/>
      <c r="J48" s="188"/>
      <c r="K48" s="188"/>
      <c r="L48" s="188"/>
      <c r="M48" s="188"/>
      <c r="N48" s="188"/>
      <c r="O48" s="195"/>
      <c r="P48" s="196"/>
      <c r="Q48" s="211">
        <f t="shared" si="36"/>
        <v>0</v>
      </c>
      <c r="R48" s="138" t="e">
        <f t="shared" si="37"/>
        <v>#DIV/0!</v>
      </c>
      <c r="S48" s="140" t="e">
        <f t="shared" si="38"/>
        <v>#DIV/0!</v>
      </c>
      <c r="T48" s="189"/>
      <c r="U48" s="188"/>
      <c r="V48" s="188"/>
      <c r="W48" s="188"/>
      <c r="X48" s="188"/>
      <c r="Y48" s="188"/>
      <c r="Z48" s="188"/>
      <c r="AA48" s="188"/>
      <c r="AB48" s="188"/>
      <c r="AC48" s="194"/>
      <c r="AD48" s="211">
        <f t="shared" si="39"/>
        <v>0</v>
      </c>
      <c r="AE48" s="138" t="e">
        <f t="shared" si="40"/>
        <v>#DIV/0!</v>
      </c>
      <c r="AF48" s="140" t="e">
        <f t="shared" si="41"/>
        <v>#DIV/0!</v>
      </c>
      <c r="AG48" s="235"/>
      <c r="AH48" s="236">
        <f t="shared" si="42"/>
        <v>0</v>
      </c>
      <c r="AI48" s="138" t="e">
        <f t="shared" si="43"/>
        <v>#DIV/0!</v>
      </c>
      <c r="AJ48" s="119" t="e">
        <f t="shared" si="44"/>
        <v>#DIV/0!</v>
      </c>
      <c r="AK48" s="237" t="e">
        <f t="shared" si="45"/>
        <v>#DIV/0!</v>
      </c>
      <c r="AL48" s="232" t="e">
        <f t="shared" si="71"/>
        <v>#DIV/0!</v>
      </c>
      <c r="AM48" s="233">
        <f>'SEMESTER FINAL GRADE'!AA46</f>
        <v>0</v>
      </c>
      <c r="AN48" s="234" t="e">
        <f t="shared" si="46"/>
        <v>#DIV/0!</v>
      </c>
      <c r="AO48" s="242" t="e">
        <f t="shared" si="47"/>
        <v>#DIV/0!</v>
      </c>
      <c r="AP48" s="243" t="e">
        <f t="shared" si="48"/>
        <v>#DIV/0!</v>
      </c>
      <c r="AS48" s="82" t="e">
        <f t="shared" si="49"/>
        <v>#DIV/0!</v>
      </c>
      <c r="AT48" s="82" t="e">
        <f t="shared" si="58"/>
        <v>#DIV/0!</v>
      </c>
      <c r="AW48" s="245" t="e">
        <f t="shared" si="50"/>
        <v>#DIV/0!</v>
      </c>
      <c r="AX48" s="82" t="e">
        <f t="shared" si="59"/>
        <v>#DIV/0!</v>
      </c>
      <c r="AZ48" s="82" t="e">
        <f t="shared" si="51"/>
        <v>#DIV/0!</v>
      </c>
      <c r="BA48" s="82" t="e">
        <f t="shared" si="60"/>
        <v>#DIV/0!</v>
      </c>
      <c r="BC48" s="151" t="e">
        <f t="shared" si="52"/>
        <v>#DIV/0!</v>
      </c>
      <c r="BD48" s="151" t="e">
        <f t="shared" si="53"/>
        <v>#DIV/0!</v>
      </c>
      <c r="BE48" s="151" t="e">
        <f t="shared" si="54"/>
        <v>#DIV/0!</v>
      </c>
      <c r="BF48" s="151" t="e">
        <f t="shared" si="55"/>
        <v>#DIV/0!</v>
      </c>
      <c r="BG48" s="151" t="e">
        <f t="shared" si="56"/>
        <v>#DIV/0!</v>
      </c>
      <c r="BH48" s="151">
        <f t="shared" si="61"/>
        <v>0</v>
      </c>
      <c r="BI48" s="151">
        <f t="shared" si="62"/>
        <v>0</v>
      </c>
      <c r="BJ48" s="151">
        <f t="shared" si="63"/>
        <v>0</v>
      </c>
      <c r="BK48" s="151">
        <f t="shared" si="64"/>
        <v>0</v>
      </c>
      <c r="BL48" s="151">
        <f t="shared" si="65"/>
        <v>0</v>
      </c>
      <c r="BM48" s="151">
        <f t="shared" si="66"/>
        <v>0</v>
      </c>
      <c r="BN48" s="151">
        <f t="shared" si="67"/>
        <v>0</v>
      </c>
      <c r="BO48" s="151">
        <f t="shared" si="68"/>
        <v>0</v>
      </c>
      <c r="BP48" s="151">
        <f t="shared" si="69"/>
        <v>0</v>
      </c>
      <c r="BQ48" s="151">
        <f t="shared" si="70"/>
        <v>0</v>
      </c>
      <c r="BV48" s="2" t="e">
        <f t="shared" si="57"/>
        <v>#DIV/0!</v>
      </c>
    </row>
    <row r="49" ht="24.9" customHeight="1" spans="1:74">
      <c r="A49" s="179" t="s">
        <v>413</v>
      </c>
      <c r="B49" s="185" t="str">
        <f>'FIRST QUARTER CLASS RECORD '!B49</f>
        <v/>
      </c>
      <c r="C49" s="186" t="str">
        <f>'FIRST QUARTER CLASS RECORD '!C49</f>
        <v>,</v>
      </c>
      <c r="D49" s="186" t="str">
        <f>'FIRST QUARTER CLASS RECORD '!D49</f>
        <v/>
      </c>
      <c r="E49" s="186" t="str">
        <f>'FIRST QUARTER CLASS RECORD '!E49</f>
        <v/>
      </c>
      <c r="F49" s="187" t="str">
        <f>'FIRST QUARTER CLASS RECORD '!F49</f>
        <v/>
      </c>
      <c r="G49" s="188"/>
      <c r="H49" s="189"/>
      <c r="I49" s="188"/>
      <c r="J49" s="188"/>
      <c r="K49" s="188"/>
      <c r="L49" s="188"/>
      <c r="M49" s="188"/>
      <c r="N49" s="188"/>
      <c r="O49" s="195"/>
      <c r="P49" s="196"/>
      <c r="Q49" s="211">
        <f t="shared" si="36"/>
        <v>0</v>
      </c>
      <c r="R49" s="138" t="e">
        <f t="shared" si="37"/>
        <v>#DIV/0!</v>
      </c>
      <c r="S49" s="140" t="e">
        <f t="shared" si="38"/>
        <v>#DIV/0!</v>
      </c>
      <c r="T49" s="189"/>
      <c r="U49" s="188"/>
      <c r="V49" s="188"/>
      <c r="W49" s="188"/>
      <c r="X49" s="188"/>
      <c r="Y49" s="188"/>
      <c r="Z49" s="188"/>
      <c r="AA49" s="188"/>
      <c r="AB49" s="188"/>
      <c r="AC49" s="194"/>
      <c r="AD49" s="211">
        <f t="shared" si="39"/>
        <v>0</v>
      </c>
      <c r="AE49" s="138" t="e">
        <f t="shared" si="40"/>
        <v>#DIV/0!</v>
      </c>
      <c r="AF49" s="140" t="e">
        <f t="shared" si="41"/>
        <v>#DIV/0!</v>
      </c>
      <c r="AG49" s="235"/>
      <c r="AH49" s="236">
        <f t="shared" si="42"/>
        <v>0</v>
      </c>
      <c r="AI49" s="138" t="e">
        <f t="shared" si="43"/>
        <v>#DIV/0!</v>
      </c>
      <c r="AJ49" s="119" t="e">
        <f t="shared" si="44"/>
        <v>#DIV/0!</v>
      </c>
      <c r="AK49" s="237" t="e">
        <f t="shared" si="45"/>
        <v>#DIV/0!</v>
      </c>
      <c r="AL49" s="232" t="e">
        <f t="shared" si="71"/>
        <v>#DIV/0!</v>
      </c>
      <c r="AM49" s="233">
        <f>'SEMESTER FINAL GRADE'!AA47</f>
        <v>0</v>
      </c>
      <c r="AN49" s="234" t="e">
        <f t="shared" si="46"/>
        <v>#DIV/0!</v>
      </c>
      <c r="AO49" s="242" t="e">
        <f t="shared" si="47"/>
        <v>#DIV/0!</v>
      </c>
      <c r="AP49" s="243" t="e">
        <f t="shared" si="48"/>
        <v>#DIV/0!</v>
      </c>
      <c r="AS49" s="82" t="e">
        <f t="shared" si="49"/>
        <v>#DIV/0!</v>
      </c>
      <c r="AT49" s="82" t="e">
        <f t="shared" si="58"/>
        <v>#DIV/0!</v>
      </c>
      <c r="AW49" s="245" t="e">
        <f t="shared" si="50"/>
        <v>#DIV/0!</v>
      </c>
      <c r="AX49" s="82" t="e">
        <f t="shared" si="59"/>
        <v>#DIV/0!</v>
      </c>
      <c r="AZ49" s="82" t="e">
        <f t="shared" si="51"/>
        <v>#DIV/0!</v>
      </c>
      <c r="BA49" s="82" t="e">
        <f t="shared" si="60"/>
        <v>#DIV/0!</v>
      </c>
      <c r="BC49" s="151" t="e">
        <f t="shared" si="52"/>
        <v>#DIV/0!</v>
      </c>
      <c r="BD49" s="151" t="e">
        <f t="shared" si="53"/>
        <v>#DIV/0!</v>
      </c>
      <c r="BE49" s="151" t="e">
        <f t="shared" si="54"/>
        <v>#DIV/0!</v>
      </c>
      <c r="BF49" s="151" t="e">
        <f t="shared" si="55"/>
        <v>#DIV/0!</v>
      </c>
      <c r="BG49" s="151" t="e">
        <f t="shared" si="56"/>
        <v>#DIV/0!</v>
      </c>
      <c r="BH49" s="151">
        <f t="shared" si="61"/>
        <v>0</v>
      </c>
      <c r="BI49" s="151">
        <f t="shared" si="62"/>
        <v>0</v>
      </c>
      <c r="BJ49" s="151">
        <f t="shared" si="63"/>
        <v>0</v>
      </c>
      <c r="BK49" s="151">
        <f t="shared" si="64"/>
        <v>0</v>
      </c>
      <c r="BL49" s="151">
        <f t="shared" si="65"/>
        <v>0</v>
      </c>
      <c r="BM49" s="151">
        <f t="shared" si="66"/>
        <v>0</v>
      </c>
      <c r="BN49" s="151">
        <f t="shared" si="67"/>
        <v>0</v>
      </c>
      <c r="BO49" s="151">
        <f t="shared" si="68"/>
        <v>0</v>
      </c>
      <c r="BP49" s="151">
        <f t="shared" si="69"/>
        <v>0</v>
      </c>
      <c r="BQ49" s="151">
        <f t="shared" si="70"/>
        <v>0</v>
      </c>
      <c r="BV49" s="2" t="e">
        <f t="shared" si="57"/>
        <v>#DIV/0!</v>
      </c>
    </row>
    <row r="50" ht="24.9" customHeight="1" spans="1:74">
      <c r="A50" s="179" t="s">
        <v>414</v>
      </c>
      <c r="B50" s="185" t="str">
        <f>'FIRST QUARTER CLASS RECORD '!B50</f>
        <v/>
      </c>
      <c r="C50" s="186" t="str">
        <f>'FIRST QUARTER CLASS RECORD '!C50</f>
        <v>,</v>
      </c>
      <c r="D50" s="186" t="str">
        <f>'FIRST QUARTER CLASS RECORD '!D50</f>
        <v/>
      </c>
      <c r="E50" s="186" t="str">
        <f>'FIRST QUARTER CLASS RECORD '!E50</f>
        <v/>
      </c>
      <c r="F50" s="187" t="str">
        <f>'FIRST QUARTER CLASS RECORD '!F50</f>
        <v/>
      </c>
      <c r="G50" s="188"/>
      <c r="H50" s="189"/>
      <c r="I50" s="188"/>
      <c r="J50" s="188"/>
      <c r="K50" s="188"/>
      <c r="L50" s="188"/>
      <c r="M50" s="188"/>
      <c r="N50" s="188"/>
      <c r="O50" s="195"/>
      <c r="P50" s="196"/>
      <c r="Q50" s="211">
        <f t="shared" si="36"/>
        <v>0</v>
      </c>
      <c r="R50" s="138" t="e">
        <f t="shared" si="37"/>
        <v>#DIV/0!</v>
      </c>
      <c r="S50" s="140" t="e">
        <f t="shared" si="38"/>
        <v>#DIV/0!</v>
      </c>
      <c r="T50" s="189"/>
      <c r="U50" s="188"/>
      <c r="V50" s="188"/>
      <c r="W50" s="188"/>
      <c r="X50" s="188"/>
      <c r="Y50" s="188"/>
      <c r="Z50" s="188"/>
      <c r="AA50" s="188"/>
      <c r="AB50" s="188"/>
      <c r="AC50" s="194"/>
      <c r="AD50" s="211">
        <f t="shared" si="39"/>
        <v>0</v>
      </c>
      <c r="AE50" s="138" t="e">
        <f t="shared" si="40"/>
        <v>#DIV/0!</v>
      </c>
      <c r="AF50" s="140" t="e">
        <f t="shared" si="41"/>
        <v>#DIV/0!</v>
      </c>
      <c r="AG50" s="235"/>
      <c r="AH50" s="236">
        <f t="shared" si="42"/>
        <v>0</v>
      </c>
      <c r="AI50" s="138" t="e">
        <f t="shared" si="43"/>
        <v>#DIV/0!</v>
      </c>
      <c r="AJ50" s="119" t="e">
        <f t="shared" si="44"/>
        <v>#DIV/0!</v>
      </c>
      <c r="AK50" s="237" t="e">
        <f t="shared" si="45"/>
        <v>#DIV/0!</v>
      </c>
      <c r="AL50" s="232" t="e">
        <f t="shared" si="71"/>
        <v>#DIV/0!</v>
      </c>
      <c r="AM50" s="233">
        <f>'SEMESTER FINAL GRADE'!AA48</f>
        <v>0</v>
      </c>
      <c r="AN50" s="234" t="e">
        <f t="shared" si="46"/>
        <v>#DIV/0!</v>
      </c>
      <c r="AO50" s="242" t="e">
        <f t="shared" si="47"/>
        <v>#DIV/0!</v>
      </c>
      <c r="AP50" s="243" t="e">
        <f t="shared" si="48"/>
        <v>#DIV/0!</v>
      </c>
      <c r="AS50" s="82" t="e">
        <f t="shared" si="49"/>
        <v>#DIV/0!</v>
      </c>
      <c r="AT50" s="82" t="e">
        <f t="shared" si="58"/>
        <v>#DIV/0!</v>
      </c>
      <c r="AW50" s="245" t="e">
        <f t="shared" si="50"/>
        <v>#DIV/0!</v>
      </c>
      <c r="AX50" s="82" t="e">
        <f t="shared" si="59"/>
        <v>#DIV/0!</v>
      </c>
      <c r="AZ50" s="82" t="e">
        <f t="shared" si="51"/>
        <v>#DIV/0!</v>
      </c>
      <c r="BA50" s="82" t="e">
        <f t="shared" si="60"/>
        <v>#DIV/0!</v>
      </c>
      <c r="BC50" s="151" t="e">
        <f t="shared" si="52"/>
        <v>#DIV/0!</v>
      </c>
      <c r="BD50" s="151" t="e">
        <f t="shared" si="53"/>
        <v>#DIV/0!</v>
      </c>
      <c r="BE50" s="151" t="e">
        <f t="shared" si="54"/>
        <v>#DIV/0!</v>
      </c>
      <c r="BF50" s="151" t="e">
        <f t="shared" si="55"/>
        <v>#DIV/0!</v>
      </c>
      <c r="BG50" s="151" t="e">
        <f t="shared" si="56"/>
        <v>#DIV/0!</v>
      </c>
      <c r="BH50" s="151">
        <f t="shared" si="61"/>
        <v>0</v>
      </c>
      <c r="BI50" s="151">
        <f t="shared" si="62"/>
        <v>0</v>
      </c>
      <c r="BJ50" s="151">
        <f t="shared" si="63"/>
        <v>0</v>
      </c>
      <c r="BK50" s="151">
        <f t="shared" si="64"/>
        <v>0</v>
      </c>
      <c r="BL50" s="151">
        <f t="shared" si="65"/>
        <v>0</v>
      </c>
      <c r="BM50" s="151">
        <f t="shared" si="66"/>
        <v>0</v>
      </c>
      <c r="BN50" s="151">
        <f t="shared" si="67"/>
        <v>0</v>
      </c>
      <c r="BO50" s="151">
        <f t="shared" si="68"/>
        <v>0</v>
      </c>
      <c r="BP50" s="151">
        <f t="shared" si="69"/>
        <v>0</v>
      </c>
      <c r="BQ50" s="151">
        <f t="shared" si="70"/>
        <v>0</v>
      </c>
      <c r="BV50" s="2" t="e">
        <f t="shared" si="57"/>
        <v>#DIV/0!</v>
      </c>
    </row>
    <row r="51" ht="24.9" customHeight="1" spans="1:74">
      <c r="A51" s="179" t="s">
        <v>415</v>
      </c>
      <c r="B51" s="185" t="str">
        <f>'FIRST QUARTER CLASS RECORD '!B51</f>
        <v/>
      </c>
      <c r="C51" s="186" t="str">
        <f>'FIRST QUARTER CLASS RECORD '!C51</f>
        <v>,</v>
      </c>
      <c r="D51" s="186" t="str">
        <f>'FIRST QUARTER CLASS RECORD '!D51</f>
        <v/>
      </c>
      <c r="E51" s="186" t="str">
        <f>'FIRST QUARTER CLASS RECORD '!E51</f>
        <v/>
      </c>
      <c r="F51" s="187" t="str">
        <f>'FIRST QUARTER CLASS RECORD '!F51</f>
        <v/>
      </c>
      <c r="G51" s="188"/>
      <c r="H51" s="189"/>
      <c r="I51" s="188"/>
      <c r="J51" s="188"/>
      <c r="K51" s="188"/>
      <c r="L51" s="188"/>
      <c r="M51" s="188"/>
      <c r="N51" s="188"/>
      <c r="O51" s="195"/>
      <c r="P51" s="196"/>
      <c r="Q51" s="211">
        <f t="shared" si="36"/>
        <v>0</v>
      </c>
      <c r="R51" s="138" t="e">
        <f t="shared" si="37"/>
        <v>#DIV/0!</v>
      </c>
      <c r="S51" s="140" t="e">
        <f t="shared" si="38"/>
        <v>#DIV/0!</v>
      </c>
      <c r="T51" s="189"/>
      <c r="U51" s="188"/>
      <c r="V51" s="188"/>
      <c r="W51" s="188"/>
      <c r="X51" s="188"/>
      <c r="Y51" s="188"/>
      <c r="Z51" s="188"/>
      <c r="AA51" s="188"/>
      <c r="AB51" s="188"/>
      <c r="AC51" s="194"/>
      <c r="AD51" s="211">
        <f t="shared" si="39"/>
        <v>0</v>
      </c>
      <c r="AE51" s="138" t="e">
        <f t="shared" si="40"/>
        <v>#DIV/0!</v>
      </c>
      <c r="AF51" s="140" t="e">
        <f t="shared" si="41"/>
        <v>#DIV/0!</v>
      </c>
      <c r="AG51" s="235"/>
      <c r="AH51" s="236">
        <f t="shared" si="42"/>
        <v>0</v>
      </c>
      <c r="AI51" s="138" t="e">
        <f t="shared" si="43"/>
        <v>#DIV/0!</v>
      </c>
      <c r="AJ51" s="119" t="e">
        <f t="shared" si="44"/>
        <v>#DIV/0!</v>
      </c>
      <c r="AK51" s="237" t="e">
        <f t="shared" si="45"/>
        <v>#DIV/0!</v>
      </c>
      <c r="AL51" s="232" t="e">
        <f t="shared" si="71"/>
        <v>#DIV/0!</v>
      </c>
      <c r="AM51" s="233">
        <f>'SEMESTER FINAL GRADE'!AA49</f>
        <v>0</v>
      </c>
      <c r="AN51" s="234" t="e">
        <f t="shared" si="46"/>
        <v>#DIV/0!</v>
      </c>
      <c r="AO51" s="242" t="e">
        <f t="shared" si="47"/>
        <v>#DIV/0!</v>
      </c>
      <c r="AP51" s="243" t="e">
        <f t="shared" si="48"/>
        <v>#DIV/0!</v>
      </c>
      <c r="AS51" s="82" t="e">
        <f t="shared" si="49"/>
        <v>#DIV/0!</v>
      </c>
      <c r="AT51" s="82" t="e">
        <f t="shared" si="58"/>
        <v>#DIV/0!</v>
      </c>
      <c r="AW51" s="245" t="e">
        <f t="shared" si="50"/>
        <v>#DIV/0!</v>
      </c>
      <c r="AX51" s="82" t="e">
        <f t="shared" si="59"/>
        <v>#DIV/0!</v>
      </c>
      <c r="AZ51" s="82" t="e">
        <f t="shared" si="51"/>
        <v>#DIV/0!</v>
      </c>
      <c r="BA51" s="82" t="e">
        <f t="shared" si="60"/>
        <v>#DIV/0!</v>
      </c>
      <c r="BC51" s="151" t="e">
        <f t="shared" si="52"/>
        <v>#DIV/0!</v>
      </c>
      <c r="BD51" s="151" t="e">
        <f t="shared" si="53"/>
        <v>#DIV/0!</v>
      </c>
      <c r="BE51" s="151" t="e">
        <f t="shared" si="54"/>
        <v>#DIV/0!</v>
      </c>
      <c r="BF51" s="151" t="e">
        <f t="shared" si="55"/>
        <v>#DIV/0!</v>
      </c>
      <c r="BG51" s="151" t="e">
        <f t="shared" si="56"/>
        <v>#DIV/0!</v>
      </c>
      <c r="BH51" s="151">
        <f t="shared" si="61"/>
        <v>0</v>
      </c>
      <c r="BI51" s="151">
        <f t="shared" si="62"/>
        <v>0</v>
      </c>
      <c r="BJ51" s="151">
        <f t="shared" si="63"/>
        <v>0</v>
      </c>
      <c r="BK51" s="151">
        <f t="shared" si="64"/>
        <v>0</v>
      </c>
      <c r="BL51" s="151">
        <f t="shared" si="65"/>
        <v>0</v>
      </c>
      <c r="BM51" s="151">
        <f t="shared" si="66"/>
        <v>0</v>
      </c>
      <c r="BN51" s="151">
        <f t="shared" si="67"/>
        <v>0</v>
      </c>
      <c r="BO51" s="151">
        <f t="shared" si="68"/>
        <v>0</v>
      </c>
      <c r="BP51" s="151">
        <f t="shared" si="69"/>
        <v>0</v>
      </c>
      <c r="BQ51" s="151">
        <f t="shared" si="70"/>
        <v>0</v>
      </c>
      <c r="BV51" s="2" t="e">
        <f t="shared" si="57"/>
        <v>#DIV/0!</v>
      </c>
    </row>
    <row r="52" ht="24.9" customHeight="1" spans="1:74">
      <c r="A52" s="179" t="s">
        <v>416</v>
      </c>
      <c r="B52" s="185" t="str">
        <f>'FIRST QUARTER CLASS RECORD '!B52</f>
        <v/>
      </c>
      <c r="C52" s="186" t="str">
        <f>'FIRST QUARTER CLASS RECORD '!C52</f>
        <v>,</v>
      </c>
      <c r="D52" s="186" t="str">
        <f>'FIRST QUARTER CLASS RECORD '!D52</f>
        <v/>
      </c>
      <c r="E52" s="186" t="str">
        <f>'FIRST QUARTER CLASS RECORD '!E52</f>
        <v/>
      </c>
      <c r="F52" s="187" t="str">
        <f>'FIRST QUARTER CLASS RECORD '!F52</f>
        <v/>
      </c>
      <c r="G52" s="188"/>
      <c r="H52" s="189"/>
      <c r="I52" s="188"/>
      <c r="J52" s="188"/>
      <c r="K52" s="188"/>
      <c r="L52" s="188"/>
      <c r="M52" s="188"/>
      <c r="N52" s="188"/>
      <c r="O52" s="195"/>
      <c r="P52" s="196"/>
      <c r="Q52" s="211">
        <f t="shared" si="36"/>
        <v>0</v>
      </c>
      <c r="R52" s="138" t="e">
        <f t="shared" si="37"/>
        <v>#DIV/0!</v>
      </c>
      <c r="S52" s="140" t="e">
        <f t="shared" si="38"/>
        <v>#DIV/0!</v>
      </c>
      <c r="T52" s="189"/>
      <c r="U52" s="188"/>
      <c r="V52" s="188"/>
      <c r="W52" s="188"/>
      <c r="X52" s="188"/>
      <c r="Y52" s="188"/>
      <c r="Z52" s="188"/>
      <c r="AA52" s="188"/>
      <c r="AB52" s="188"/>
      <c r="AC52" s="194"/>
      <c r="AD52" s="211">
        <f t="shared" si="39"/>
        <v>0</v>
      </c>
      <c r="AE52" s="138" t="e">
        <f t="shared" si="40"/>
        <v>#DIV/0!</v>
      </c>
      <c r="AF52" s="140" t="e">
        <f t="shared" si="41"/>
        <v>#DIV/0!</v>
      </c>
      <c r="AG52" s="235"/>
      <c r="AH52" s="236">
        <f t="shared" si="42"/>
        <v>0</v>
      </c>
      <c r="AI52" s="138" t="e">
        <f t="shared" si="43"/>
        <v>#DIV/0!</v>
      </c>
      <c r="AJ52" s="119" t="e">
        <f t="shared" si="44"/>
        <v>#DIV/0!</v>
      </c>
      <c r="AK52" s="237" t="e">
        <f t="shared" si="45"/>
        <v>#DIV/0!</v>
      </c>
      <c r="AL52" s="232" t="e">
        <f t="shared" si="71"/>
        <v>#DIV/0!</v>
      </c>
      <c r="AM52" s="233">
        <f>'SEMESTER FINAL GRADE'!AA50</f>
        <v>0</v>
      </c>
      <c r="AN52" s="234" t="e">
        <f t="shared" si="46"/>
        <v>#DIV/0!</v>
      </c>
      <c r="AO52" s="242" t="e">
        <f t="shared" si="47"/>
        <v>#DIV/0!</v>
      </c>
      <c r="AP52" s="243" t="e">
        <f t="shared" si="48"/>
        <v>#DIV/0!</v>
      </c>
      <c r="AS52" s="82" t="e">
        <f t="shared" si="49"/>
        <v>#DIV/0!</v>
      </c>
      <c r="AT52" s="82" t="e">
        <f t="shared" si="58"/>
        <v>#DIV/0!</v>
      </c>
      <c r="AW52" s="245" t="e">
        <f t="shared" si="50"/>
        <v>#DIV/0!</v>
      </c>
      <c r="AX52" s="82" t="e">
        <f t="shared" si="59"/>
        <v>#DIV/0!</v>
      </c>
      <c r="AZ52" s="82" t="e">
        <f t="shared" si="51"/>
        <v>#DIV/0!</v>
      </c>
      <c r="BA52" s="82" t="e">
        <f t="shared" si="60"/>
        <v>#DIV/0!</v>
      </c>
      <c r="BC52" s="151" t="e">
        <f t="shared" si="52"/>
        <v>#DIV/0!</v>
      </c>
      <c r="BD52" s="151" t="e">
        <f t="shared" si="53"/>
        <v>#DIV/0!</v>
      </c>
      <c r="BE52" s="151" t="e">
        <f t="shared" si="54"/>
        <v>#DIV/0!</v>
      </c>
      <c r="BF52" s="151" t="e">
        <f t="shared" si="55"/>
        <v>#DIV/0!</v>
      </c>
      <c r="BG52" s="151" t="e">
        <f t="shared" si="56"/>
        <v>#DIV/0!</v>
      </c>
      <c r="BH52" s="151">
        <f t="shared" si="61"/>
        <v>0</v>
      </c>
      <c r="BI52" s="151">
        <f t="shared" si="62"/>
        <v>0</v>
      </c>
      <c r="BJ52" s="151">
        <f t="shared" si="63"/>
        <v>0</v>
      </c>
      <c r="BK52" s="151">
        <f t="shared" si="64"/>
        <v>0</v>
      </c>
      <c r="BL52" s="151">
        <f t="shared" si="65"/>
        <v>0</v>
      </c>
      <c r="BM52" s="151">
        <f t="shared" si="66"/>
        <v>0</v>
      </c>
      <c r="BN52" s="151">
        <f t="shared" si="67"/>
        <v>0</v>
      </c>
      <c r="BO52" s="151">
        <f t="shared" si="68"/>
        <v>0</v>
      </c>
      <c r="BP52" s="151">
        <f t="shared" si="69"/>
        <v>0</v>
      </c>
      <c r="BQ52" s="151">
        <f t="shared" si="70"/>
        <v>0</v>
      </c>
      <c r="BV52" s="2" t="e">
        <f t="shared" si="57"/>
        <v>#DIV/0!</v>
      </c>
    </row>
    <row r="53" ht="24.9" customHeight="1" spans="1:74">
      <c r="A53" s="179" t="s">
        <v>417</v>
      </c>
      <c r="B53" s="185" t="str">
        <f>'FIRST QUARTER CLASS RECORD '!B53</f>
        <v/>
      </c>
      <c r="C53" s="186" t="str">
        <f>'FIRST QUARTER CLASS RECORD '!C53</f>
        <v>,</v>
      </c>
      <c r="D53" s="186" t="str">
        <f>'FIRST QUARTER CLASS RECORD '!D53</f>
        <v/>
      </c>
      <c r="E53" s="186" t="str">
        <f>'FIRST QUARTER CLASS RECORD '!E53</f>
        <v/>
      </c>
      <c r="F53" s="187" t="str">
        <f>'FIRST QUARTER CLASS RECORD '!F53</f>
        <v/>
      </c>
      <c r="G53" s="188"/>
      <c r="H53" s="189"/>
      <c r="I53" s="188"/>
      <c r="J53" s="188"/>
      <c r="K53" s="188"/>
      <c r="L53" s="188"/>
      <c r="M53" s="188"/>
      <c r="N53" s="188"/>
      <c r="O53" s="195"/>
      <c r="P53" s="196"/>
      <c r="Q53" s="211">
        <f t="shared" si="36"/>
        <v>0</v>
      </c>
      <c r="R53" s="138" t="e">
        <f t="shared" si="37"/>
        <v>#DIV/0!</v>
      </c>
      <c r="S53" s="140" t="e">
        <f t="shared" si="38"/>
        <v>#DIV/0!</v>
      </c>
      <c r="T53" s="189"/>
      <c r="U53" s="188"/>
      <c r="V53" s="188"/>
      <c r="W53" s="188"/>
      <c r="X53" s="188"/>
      <c r="Y53" s="188"/>
      <c r="Z53" s="188"/>
      <c r="AA53" s="188"/>
      <c r="AB53" s="188"/>
      <c r="AC53" s="194"/>
      <c r="AD53" s="211">
        <f t="shared" si="39"/>
        <v>0</v>
      </c>
      <c r="AE53" s="138" t="e">
        <f t="shared" si="40"/>
        <v>#DIV/0!</v>
      </c>
      <c r="AF53" s="140" t="e">
        <f t="shared" si="41"/>
        <v>#DIV/0!</v>
      </c>
      <c r="AG53" s="235"/>
      <c r="AH53" s="236">
        <f t="shared" si="42"/>
        <v>0</v>
      </c>
      <c r="AI53" s="138" t="e">
        <f t="shared" si="43"/>
        <v>#DIV/0!</v>
      </c>
      <c r="AJ53" s="119" t="e">
        <f t="shared" si="44"/>
        <v>#DIV/0!</v>
      </c>
      <c r="AK53" s="237" t="e">
        <f t="shared" si="45"/>
        <v>#DIV/0!</v>
      </c>
      <c r="AL53" s="232" t="e">
        <f t="shared" si="71"/>
        <v>#DIV/0!</v>
      </c>
      <c r="AM53" s="233">
        <f>'SEMESTER FINAL GRADE'!AA51</f>
        <v>0</v>
      </c>
      <c r="AN53" s="234" t="e">
        <f t="shared" si="46"/>
        <v>#DIV/0!</v>
      </c>
      <c r="AO53" s="242" t="e">
        <f t="shared" si="47"/>
        <v>#DIV/0!</v>
      </c>
      <c r="AP53" s="243" t="e">
        <f t="shared" si="48"/>
        <v>#DIV/0!</v>
      </c>
      <c r="AS53" s="82" t="e">
        <f t="shared" si="49"/>
        <v>#DIV/0!</v>
      </c>
      <c r="AT53" s="82" t="e">
        <f t="shared" si="58"/>
        <v>#DIV/0!</v>
      </c>
      <c r="AW53" s="245" t="e">
        <f t="shared" si="50"/>
        <v>#DIV/0!</v>
      </c>
      <c r="AX53" s="82" t="e">
        <f t="shared" si="59"/>
        <v>#DIV/0!</v>
      </c>
      <c r="AZ53" s="82" t="e">
        <f t="shared" si="51"/>
        <v>#DIV/0!</v>
      </c>
      <c r="BA53" s="82" t="e">
        <f t="shared" si="60"/>
        <v>#DIV/0!</v>
      </c>
      <c r="BC53" s="151" t="e">
        <f t="shared" si="52"/>
        <v>#DIV/0!</v>
      </c>
      <c r="BD53" s="151" t="e">
        <f t="shared" si="53"/>
        <v>#DIV/0!</v>
      </c>
      <c r="BE53" s="151" t="e">
        <f t="shared" si="54"/>
        <v>#DIV/0!</v>
      </c>
      <c r="BF53" s="151" t="e">
        <f t="shared" si="55"/>
        <v>#DIV/0!</v>
      </c>
      <c r="BG53" s="151" t="e">
        <f t="shared" si="56"/>
        <v>#DIV/0!</v>
      </c>
      <c r="BH53" s="151">
        <f t="shared" si="61"/>
        <v>0</v>
      </c>
      <c r="BI53" s="151">
        <f t="shared" si="62"/>
        <v>0</v>
      </c>
      <c r="BJ53" s="151">
        <f t="shared" si="63"/>
        <v>0</v>
      </c>
      <c r="BK53" s="151">
        <f t="shared" si="64"/>
        <v>0</v>
      </c>
      <c r="BL53" s="151">
        <f t="shared" si="65"/>
        <v>0</v>
      </c>
      <c r="BM53" s="151">
        <f t="shared" si="66"/>
        <v>0</v>
      </c>
      <c r="BN53" s="151">
        <f t="shared" si="67"/>
        <v>0</v>
      </c>
      <c r="BO53" s="151">
        <f t="shared" si="68"/>
        <v>0</v>
      </c>
      <c r="BP53" s="151">
        <f t="shared" si="69"/>
        <v>0</v>
      </c>
      <c r="BQ53" s="151">
        <f t="shared" si="70"/>
        <v>0</v>
      </c>
      <c r="BV53" s="2" t="e">
        <f t="shared" si="57"/>
        <v>#DIV/0!</v>
      </c>
    </row>
    <row r="54" ht="24.9" customHeight="1" spans="1:74">
      <c r="A54" s="179" t="s">
        <v>418</v>
      </c>
      <c r="B54" s="185" t="str">
        <f>'FIRST QUARTER CLASS RECORD '!B54</f>
        <v/>
      </c>
      <c r="C54" s="186" t="str">
        <f>'FIRST QUARTER CLASS RECORD '!C54</f>
        <v>,</v>
      </c>
      <c r="D54" s="186" t="str">
        <f>'FIRST QUARTER CLASS RECORD '!D54</f>
        <v/>
      </c>
      <c r="E54" s="186" t="str">
        <f>'FIRST QUARTER CLASS RECORD '!E54</f>
        <v/>
      </c>
      <c r="F54" s="187" t="str">
        <f>'FIRST QUARTER CLASS RECORD '!F54</f>
        <v/>
      </c>
      <c r="G54" s="188"/>
      <c r="H54" s="189"/>
      <c r="I54" s="188"/>
      <c r="J54" s="188"/>
      <c r="K54" s="188"/>
      <c r="L54" s="188"/>
      <c r="M54" s="188"/>
      <c r="N54" s="188"/>
      <c r="O54" s="195"/>
      <c r="P54" s="196"/>
      <c r="Q54" s="211">
        <f t="shared" si="36"/>
        <v>0</v>
      </c>
      <c r="R54" s="138" t="e">
        <f t="shared" si="37"/>
        <v>#DIV/0!</v>
      </c>
      <c r="S54" s="140" t="e">
        <f t="shared" si="38"/>
        <v>#DIV/0!</v>
      </c>
      <c r="T54" s="189"/>
      <c r="U54" s="188"/>
      <c r="V54" s="188"/>
      <c r="W54" s="188"/>
      <c r="X54" s="188"/>
      <c r="Y54" s="188"/>
      <c r="Z54" s="188"/>
      <c r="AA54" s="188"/>
      <c r="AB54" s="188"/>
      <c r="AC54" s="194"/>
      <c r="AD54" s="211">
        <f t="shared" si="39"/>
        <v>0</v>
      </c>
      <c r="AE54" s="138" t="e">
        <f t="shared" si="40"/>
        <v>#DIV/0!</v>
      </c>
      <c r="AF54" s="140" t="e">
        <f t="shared" si="41"/>
        <v>#DIV/0!</v>
      </c>
      <c r="AG54" s="235"/>
      <c r="AH54" s="236">
        <f t="shared" si="42"/>
        <v>0</v>
      </c>
      <c r="AI54" s="138" t="e">
        <f t="shared" si="43"/>
        <v>#DIV/0!</v>
      </c>
      <c r="AJ54" s="119" t="e">
        <f t="shared" si="44"/>
        <v>#DIV/0!</v>
      </c>
      <c r="AK54" s="237" t="e">
        <f t="shared" si="45"/>
        <v>#DIV/0!</v>
      </c>
      <c r="AL54" s="232" t="e">
        <f t="shared" si="71"/>
        <v>#DIV/0!</v>
      </c>
      <c r="AM54" s="233">
        <f>'SEMESTER FINAL GRADE'!AA52</f>
        <v>0</v>
      </c>
      <c r="AN54" s="234" t="e">
        <f t="shared" si="46"/>
        <v>#DIV/0!</v>
      </c>
      <c r="AO54" s="242" t="e">
        <f t="shared" si="47"/>
        <v>#DIV/0!</v>
      </c>
      <c r="AP54" s="243" t="e">
        <f t="shared" si="48"/>
        <v>#DIV/0!</v>
      </c>
      <c r="AS54" s="82" t="e">
        <f t="shared" si="49"/>
        <v>#DIV/0!</v>
      </c>
      <c r="AT54" s="82" t="e">
        <f t="shared" si="58"/>
        <v>#DIV/0!</v>
      </c>
      <c r="AW54" s="245" t="e">
        <f t="shared" si="50"/>
        <v>#DIV/0!</v>
      </c>
      <c r="AX54" s="82" t="e">
        <f t="shared" si="59"/>
        <v>#DIV/0!</v>
      </c>
      <c r="AZ54" s="82" t="e">
        <f t="shared" si="51"/>
        <v>#DIV/0!</v>
      </c>
      <c r="BA54" s="82" t="e">
        <f t="shared" si="60"/>
        <v>#DIV/0!</v>
      </c>
      <c r="BC54" s="151" t="e">
        <f t="shared" si="52"/>
        <v>#DIV/0!</v>
      </c>
      <c r="BD54" s="151" t="e">
        <f t="shared" si="53"/>
        <v>#DIV/0!</v>
      </c>
      <c r="BE54" s="151" t="e">
        <f t="shared" si="54"/>
        <v>#DIV/0!</v>
      </c>
      <c r="BF54" s="151" t="e">
        <f t="shared" si="55"/>
        <v>#DIV/0!</v>
      </c>
      <c r="BG54" s="151" t="e">
        <f t="shared" si="56"/>
        <v>#DIV/0!</v>
      </c>
      <c r="BH54" s="151">
        <f t="shared" si="61"/>
        <v>0</v>
      </c>
      <c r="BI54" s="151">
        <f t="shared" si="62"/>
        <v>0</v>
      </c>
      <c r="BJ54" s="151">
        <f t="shared" si="63"/>
        <v>0</v>
      </c>
      <c r="BK54" s="151">
        <f t="shared" si="64"/>
        <v>0</v>
      </c>
      <c r="BL54" s="151">
        <f t="shared" si="65"/>
        <v>0</v>
      </c>
      <c r="BM54" s="151">
        <f t="shared" si="66"/>
        <v>0</v>
      </c>
      <c r="BN54" s="151">
        <f t="shared" si="67"/>
        <v>0</v>
      </c>
      <c r="BO54" s="151">
        <f t="shared" si="68"/>
        <v>0</v>
      </c>
      <c r="BP54" s="151">
        <f t="shared" si="69"/>
        <v>0</v>
      </c>
      <c r="BQ54" s="151">
        <f t="shared" si="70"/>
        <v>0</v>
      </c>
      <c r="BV54" s="2" t="e">
        <f t="shared" si="57"/>
        <v>#DIV/0!</v>
      </c>
    </row>
    <row r="55" ht="24.9" customHeight="1" spans="1:74">
      <c r="A55" s="179" t="s">
        <v>419</v>
      </c>
      <c r="B55" s="185" t="str">
        <f>'FIRST QUARTER CLASS RECORD '!B55</f>
        <v/>
      </c>
      <c r="C55" s="186" t="str">
        <f>'FIRST QUARTER CLASS RECORD '!C55</f>
        <v>,</v>
      </c>
      <c r="D55" s="186" t="str">
        <f>'FIRST QUARTER CLASS RECORD '!D55</f>
        <v/>
      </c>
      <c r="E55" s="186" t="str">
        <f>'FIRST QUARTER CLASS RECORD '!E55</f>
        <v/>
      </c>
      <c r="F55" s="187" t="str">
        <f>'FIRST QUARTER CLASS RECORD '!F55</f>
        <v/>
      </c>
      <c r="G55" s="188"/>
      <c r="H55" s="189"/>
      <c r="I55" s="188"/>
      <c r="J55" s="188"/>
      <c r="K55" s="188"/>
      <c r="L55" s="188"/>
      <c r="M55" s="188"/>
      <c r="N55" s="188"/>
      <c r="O55" s="195"/>
      <c r="P55" s="196"/>
      <c r="Q55" s="211">
        <f t="shared" si="36"/>
        <v>0</v>
      </c>
      <c r="R55" s="138" t="e">
        <f t="shared" si="37"/>
        <v>#DIV/0!</v>
      </c>
      <c r="S55" s="140" t="e">
        <f t="shared" si="38"/>
        <v>#DIV/0!</v>
      </c>
      <c r="T55" s="189"/>
      <c r="U55" s="188"/>
      <c r="V55" s="188"/>
      <c r="W55" s="188"/>
      <c r="X55" s="188"/>
      <c r="Y55" s="188"/>
      <c r="Z55" s="188"/>
      <c r="AA55" s="188"/>
      <c r="AB55" s="188"/>
      <c r="AC55" s="194"/>
      <c r="AD55" s="211">
        <f t="shared" si="39"/>
        <v>0</v>
      </c>
      <c r="AE55" s="138" t="e">
        <f t="shared" si="40"/>
        <v>#DIV/0!</v>
      </c>
      <c r="AF55" s="140" t="e">
        <f t="shared" si="41"/>
        <v>#DIV/0!</v>
      </c>
      <c r="AG55" s="235"/>
      <c r="AH55" s="236">
        <f t="shared" si="42"/>
        <v>0</v>
      </c>
      <c r="AI55" s="138" t="e">
        <f t="shared" si="43"/>
        <v>#DIV/0!</v>
      </c>
      <c r="AJ55" s="119" t="e">
        <f t="shared" si="44"/>
        <v>#DIV/0!</v>
      </c>
      <c r="AK55" s="237" t="e">
        <f t="shared" si="45"/>
        <v>#DIV/0!</v>
      </c>
      <c r="AL55" s="232" t="e">
        <f t="shared" si="71"/>
        <v>#DIV/0!</v>
      </c>
      <c r="AM55" s="233">
        <f>'SEMESTER FINAL GRADE'!AA53</f>
        <v>0</v>
      </c>
      <c r="AN55" s="234" t="e">
        <f t="shared" si="46"/>
        <v>#DIV/0!</v>
      </c>
      <c r="AO55" s="242" t="e">
        <f t="shared" si="47"/>
        <v>#DIV/0!</v>
      </c>
      <c r="AP55" s="243" t="e">
        <f t="shared" si="48"/>
        <v>#DIV/0!</v>
      </c>
      <c r="AS55" s="82" t="e">
        <f t="shared" si="49"/>
        <v>#DIV/0!</v>
      </c>
      <c r="AT55" s="82" t="e">
        <f t="shared" si="58"/>
        <v>#DIV/0!</v>
      </c>
      <c r="AW55" s="245" t="e">
        <f t="shared" si="50"/>
        <v>#DIV/0!</v>
      </c>
      <c r="AX55" s="82" t="e">
        <f t="shared" si="59"/>
        <v>#DIV/0!</v>
      </c>
      <c r="AZ55" s="82" t="e">
        <f t="shared" si="51"/>
        <v>#DIV/0!</v>
      </c>
      <c r="BA55" s="82" t="e">
        <f t="shared" si="60"/>
        <v>#DIV/0!</v>
      </c>
      <c r="BC55" s="151" t="e">
        <f t="shared" si="52"/>
        <v>#DIV/0!</v>
      </c>
      <c r="BD55" s="151" t="e">
        <f t="shared" si="53"/>
        <v>#DIV/0!</v>
      </c>
      <c r="BE55" s="151" t="e">
        <f t="shared" si="54"/>
        <v>#DIV/0!</v>
      </c>
      <c r="BF55" s="151" t="e">
        <f t="shared" si="55"/>
        <v>#DIV/0!</v>
      </c>
      <c r="BG55" s="151" t="e">
        <f t="shared" si="56"/>
        <v>#DIV/0!</v>
      </c>
      <c r="BH55" s="151">
        <f t="shared" si="61"/>
        <v>0</v>
      </c>
      <c r="BI55" s="151">
        <f t="shared" si="62"/>
        <v>0</v>
      </c>
      <c r="BJ55" s="151">
        <f t="shared" si="63"/>
        <v>0</v>
      </c>
      <c r="BK55" s="151">
        <f t="shared" si="64"/>
        <v>0</v>
      </c>
      <c r="BL55" s="151">
        <f t="shared" si="65"/>
        <v>0</v>
      </c>
      <c r="BM55" s="151">
        <f t="shared" si="66"/>
        <v>0</v>
      </c>
      <c r="BN55" s="151">
        <f t="shared" si="67"/>
        <v>0</v>
      </c>
      <c r="BO55" s="151">
        <f t="shared" si="68"/>
        <v>0</v>
      </c>
      <c r="BP55" s="151">
        <f t="shared" si="69"/>
        <v>0</v>
      </c>
      <c r="BQ55" s="151">
        <f t="shared" si="70"/>
        <v>0</v>
      </c>
      <c r="BV55" s="2" t="e">
        <f t="shared" si="57"/>
        <v>#DIV/0!</v>
      </c>
    </row>
    <row r="56" ht="24.9" customHeight="1" spans="1:74">
      <c r="A56" s="179" t="s">
        <v>420</v>
      </c>
      <c r="B56" s="185" t="str">
        <f>'FIRST QUARTER CLASS RECORD '!B56</f>
        <v/>
      </c>
      <c r="C56" s="186" t="str">
        <f>'FIRST QUARTER CLASS RECORD '!C56</f>
        <v>,</v>
      </c>
      <c r="D56" s="186" t="str">
        <f>'FIRST QUARTER CLASS RECORD '!D56</f>
        <v/>
      </c>
      <c r="E56" s="186" t="str">
        <f>'FIRST QUARTER CLASS RECORD '!E56</f>
        <v/>
      </c>
      <c r="F56" s="187" t="str">
        <f>'FIRST QUARTER CLASS RECORD '!F56</f>
        <v/>
      </c>
      <c r="G56" s="188"/>
      <c r="H56" s="189"/>
      <c r="I56" s="188"/>
      <c r="J56" s="188"/>
      <c r="K56" s="188"/>
      <c r="L56" s="188"/>
      <c r="M56" s="188"/>
      <c r="N56" s="188"/>
      <c r="O56" s="195"/>
      <c r="P56" s="196"/>
      <c r="Q56" s="211">
        <f t="shared" si="36"/>
        <v>0</v>
      </c>
      <c r="R56" s="138" t="e">
        <f t="shared" si="37"/>
        <v>#DIV/0!</v>
      </c>
      <c r="S56" s="140" t="e">
        <f t="shared" si="38"/>
        <v>#DIV/0!</v>
      </c>
      <c r="T56" s="189"/>
      <c r="U56" s="188"/>
      <c r="V56" s="188"/>
      <c r="W56" s="188"/>
      <c r="X56" s="188"/>
      <c r="Y56" s="188"/>
      <c r="Z56" s="188"/>
      <c r="AA56" s="188"/>
      <c r="AB56" s="188"/>
      <c r="AC56" s="194"/>
      <c r="AD56" s="211">
        <f t="shared" si="39"/>
        <v>0</v>
      </c>
      <c r="AE56" s="138" t="e">
        <f t="shared" si="40"/>
        <v>#DIV/0!</v>
      </c>
      <c r="AF56" s="140" t="e">
        <f t="shared" si="41"/>
        <v>#DIV/0!</v>
      </c>
      <c r="AG56" s="235"/>
      <c r="AH56" s="236">
        <f t="shared" si="42"/>
        <v>0</v>
      </c>
      <c r="AI56" s="138" t="e">
        <f t="shared" si="43"/>
        <v>#DIV/0!</v>
      </c>
      <c r="AJ56" s="119" t="e">
        <f t="shared" si="44"/>
        <v>#DIV/0!</v>
      </c>
      <c r="AK56" s="237" t="e">
        <f t="shared" si="45"/>
        <v>#DIV/0!</v>
      </c>
      <c r="AL56" s="232" t="e">
        <f t="shared" si="71"/>
        <v>#DIV/0!</v>
      </c>
      <c r="AM56" s="233">
        <f>'SEMESTER FINAL GRADE'!AA54</f>
        <v>0</v>
      </c>
      <c r="AN56" s="234" t="e">
        <f t="shared" si="46"/>
        <v>#DIV/0!</v>
      </c>
      <c r="AO56" s="242" t="e">
        <f t="shared" si="47"/>
        <v>#DIV/0!</v>
      </c>
      <c r="AP56" s="243" t="e">
        <f t="shared" si="48"/>
        <v>#DIV/0!</v>
      </c>
      <c r="AS56" s="82" t="e">
        <f t="shared" si="49"/>
        <v>#DIV/0!</v>
      </c>
      <c r="AT56" s="82" t="e">
        <f t="shared" si="58"/>
        <v>#DIV/0!</v>
      </c>
      <c r="AW56" s="245" t="e">
        <f t="shared" si="50"/>
        <v>#DIV/0!</v>
      </c>
      <c r="AX56" s="82" t="e">
        <f t="shared" si="59"/>
        <v>#DIV/0!</v>
      </c>
      <c r="AZ56" s="82" t="e">
        <f t="shared" si="51"/>
        <v>#DIV/0!</v>
      </c>
      <c r="BA56" s="82" t="e">
        <f t="shared" si="60"/>
        <v>#DIV/0!</v>
      </c>
      <c r="BC56" s="151" t="e">
        <f t="shared" si="52"/>
        <v>#DIV/0!</v>
      </c>
      <c r="BD56" s="151" t="e">
        <f t="shared" si="53"/>
        <v>#DIV/0!</v>
      </c>
      <c r="BE56" s="151" t="e">
        <f t="shared" si="54"/>
        <v>#DIV/0!</v>
      </c>
      <c r="BF56" s="151" t="e">
        <f t="shared" si="55"/>
        <v>#DIV/0!</v>
      </c>
      <c r="BG56" s="151" t="e">
        <f t="shared" si="56"/>
        <v>#DIV/0!</v>
      </c>
      <c r="BH56" s="151">
        <f t="shared" si="61"/>
        <v>0</v>
      </c>
      <c r="BI56" s="151">
        <f t="shared" si="62"/>
        <v>0</v>
      </c>
      <c r="BJ56" s="151">
        <f t="shared" si="63"/>
        <v>0</v>
      </c>
      <c r="BK56" s="151">
        <f t="shared" si="64"/>
        <v>0</v>
      </c>
      <c r="BL56" s="151">
        <f t="shared" si="65"/>
        <v>0</v>
      </c>
      <c r="BM56" s="151">
        <f t="shared" si="66"/>
        <v>0</v>
      </c>
      <c r="BN56" s="151">
        <f t="shared" si="67"/>
        <v>0</v>
      </c>
      <c r="BO56" s="151">
        <f t="shared" si="68"/>
        <v>0</v>
      </c>
      <c r="BP56" s="151">
        <f t="shared" si="69"/>
        <v>0</v>
      </c>
      <c r="BQ56" s="151">
        <f t="shared" si="70"/>
        <v>0</v>
      </c>
      <c r="BV56" s="2" t="e">
        <f t="shared" si="57"/>
        <v>#DIV/0!</v>
      </c>
    </row>
    <row r="57" ht="24.9" customHeight="1" spans="1:74">
      <c r="A57" s="179" t="s">
        <v>421</v>
      </c>
      <c r="B57" s="185" t="str">
        <f>'FIRST QUARTER CLASS RECORD '!B57</f>
        <v/>
      </c>
      <c r="C57" s="186" t="str">
        <f>'FIRST QUARTER CLASS RECORD '!C57</f>
        <v>,</v>
      </c>
      <c r="D57" s="186" t="str">
        <f>'FIRST QUARTER CLASS RECORD '!D57</f>
        <v/>
      </c>
      <c r="E57" s="186" t="str">
        <f>'FIRST QUARTER CLASS RECORD '!E57</f>
        <v/>
      </c>
      <c r="F57" s="187" t="str">
        <f>'FIRST QUARTER CLASS RECORD '!F57</f>
        <v/>
      </c>
      <c r="G57" s="188"/>
      <c r="H57" s="189"/>
      <c r="I57" s="188"/>
      <c r="J57" s="188"/>
      <c r="K57" s="188"/>
      <c r="L57" s="188"/>
      <c r="M57" s="188"/>
      <c r="N57" s="188"/>
      <c r="O57" s="195"/>
      <c r="P57" s="196"/>
      <c r="Q57" s="211">
        <f t="shared" si="36"/>
        <v>0</v>
      </c>
      <c r="R57" s="138" t="e">
        <f t="shared" si="37"/>
        <v>#DIV/0!</v>
      </c>
      <c r="S57" s="140" t="e">
        <f t="shared" si="38"/>
        <v>#DIV/0!</v>
      </c>
      <c r="T57" s="189"/>
      <c r="U57" s="188"/>
      <c r="V57" s="188"/>
      <c r="W57" s="188"/>
      <c r="X57" s="188"/>
      <c r="Y57" s="188"/>
      <c r="Z57" s="188"/>
      <c r="AA57" s="188"/>
      <c r="AB57" s="188"/>
      <c r="AC57" s="194"/>
      <c r="AD57" s="211">
        <f t="shared" si="39"/>
        <v>0</v>
      </c>
      <c r="AE57" s="138" t="e">
        <f t="shared" si="40"/>
        <v>#DIV/0!</v>
      </c>
      <c r="AF57" s="140" t="e">
        <f t="shared" si="41"/>
        <v>#DIV/0!</v>
      </c>
      <c r="AG57" s="235"/>
      <c r="AH57" s="236">
        <f t="shared" si="42"/>
        <v>0</v>
      </c>
      <c r="AI57" s="138" t="e">
        <f t="shared" si="43"/>
        <v>#DIV/0!</v>
      </c>
      <c r="AJ57" s="119" t="e">
        <f t="shared" si="44"/>
        <v>#DIV/0!</v>
      </c>
      <c r="AK57" s="237" t="e">
        <f t="shared" si="45"/>
        <v>#DIV/0!</v>
      </c>
      <c r="AL57" s="232" t="e">
        <f t="shared" si="71"/>
        <v>#DIV/0!</v>
      </c>
      <c r="AM57" s="233">
        <f>'SEMESTER FINAL GRADE'!AA55</f>
        <v>0</v>
      </c>
      <c r="AN57" s="234" t="e">
        <f t="shared" si="46"/>
        <v>#DIV/0!</v>
      </c>
      <c r="AO57" s="242" t="e">
        <f t="shared" si="47"/>
        <v>#DIV/0!</v>
      </c>
      <c r="AP57" s="243" t="e">
        <f t="shared" si="48"/>
        <v>#DIV/0!</v>
      </c>
      <c r="AS57" s="82" t="e">
        <f t="shared" si="49"/>
        <v>#DIV/0!</v>
      </c>
      <c r="AT57" s="82" t="e">
        <f t="shared" si="58"/>
        <v>#DIV/0!</v>
      </c>
      <c r="AW57" s="245" t="e">
        <f t="shared" si="50"/>
        <v>#DIV/0!</v>
      </c>
      <c r="AX57" s="82" t="e">
        <f t="shared" si="59"/>
        <v>#DIV/0!</v>
      </c>
      <c r="AZ57" s="82" t="e">
        <f t="shared" si="51"/>
        <v>#DIV/0!</v>
      </c>
      <c r="BA57" s="82" t="e">
        <f t="shared" si="60"/>
        <v>#DIV/0!</v>
      </c>
      <c r="BC57" s="151" t="e">
        <f t="shared" si="52"/>
        <v>#DIV/0!</v>
      </c>
      <c r="BD57" s="151" t="e">
        <f t="shared" si="53"/>
        <v>#DIV/0!</v>
      </c>
      <c r="BE57" s="151" t="e">
        <f t="shared" si="54"/>
        <v>#DIV/0!</v>
      </c>
      <c r="BF57" s="151" t="e">
        <f t="shared" si="55"/>
        <v>#DIV/0!</v>
      </c>
      <c r="BG57" s="151" t="e">
        <f t="shared" si="56"/>
        <v>#DIV/0!</v>
      </c>
      <c r="BH57" s="151">
        <f t="shared" si="61"/>
        <v>0</v>
      </c>
      <c r="BI57" s="151">
        <f t="shared" si="62"/>
        <v>0</v>
      </c>
      <c r="BJ57" s="151">
        <f t="shared" si="63"/>
        <v>0</v>
      </c>
      <c r="BK57" s="151">
        <f t="shared" si="64"/>
        <v>0</v>
      </c>
      <c r="BL57" s="151">
        <f t="shared" si="65"/>
        <v>0</v>
      </c>
      <c r="BM57" s="151">
        <f t="shared" si="66"/>
        <v>0</v>
      </c>
      <c r="BN57" s="151">
        <f t="shared" si="67"/>
        <v>0</v>
      </c>
      <c r="BO57" s="151">
        <f t="shared" si="68"/>
        <v>0</v>
      </c>
      <c r="BP57" s="151">
        <f t="shared" si="69"/>
        <v>0</v>
      </c>
      <c r="BQ57" s="151">
        <f t="shared" si="70"/>
        <v>0</v>
      </c>
      <c r="BV57" s="2" t="e">
        <f t="shared" si="57"/>
        <v>#DIV/0!</v>
      </c>
    </row>
    <row r="58" ht="24.9" customHeight="1" spans="1:74">
      <c r="A58" s="179" t="s">
        <v>422</v>
      </c>
      <c r="B58" s="185" t="str">
        <f>'FIRST QUARTER CLASS RECORD '!B58</f>
        <v/>
      </c>
      <c r="C58" s="186" t="str">
        <f>'FIRST QUARTER CLASS RECORD '!C58</f>
        <v>,</v>
      </c>
      <c r="D58" s="186" t="str">
        <f>'FIRST QUARTER CLASS RECORD '!D58</f>
        <v/>
      </c>
      <c r="E58" s="186" t="str">
        <f>'FIRST QUARTER CLASS RECORD '!E58</f>
        <v/>
      </c>
      <c r="F58" s="187" t="str">
        <f>'FIRST QUARTER CLASS RECORD '!F58</f>
        <v/>
      </c>
      <c r="G58" s="188"/>
      <c r="H58" s="189"/>
      <c r="I58" s="188"/>
      <c r="J58" s="188"/>
      <c r="K58" s="188"/>
      <c r="L58" s="188"/>
      <c r="M58" s="188"/>
      <c r="N58" s="188"/>
      <c r="O58" s="195"/>
      <c r="P58" s="196"/>
      <c r="Q58" s="211">
        <f t="shared" si="36"/>
        <v>0</v>
      </c>
      <c r="R58" s="138" t="e">
        <f t="shared" si="37"/>
        <v>#DIV/0!</v>
      </c>
      <c r="S58" s="140" t="e">
        <f t="shared" si="38"/>
        <v>#DIV/0!</v>
      </c>
      <c r="T58" s="189"/>
      <c r="U58" s="188"/>
      <c r="V58" s="188"/>
      <c r="W58" s="188"/>
      <c r="X58" s="188"/>
      <c r="Y58" s="188"/>
      <c r="Z58" s="188"/>
      <c r="AA58" s="188"/>
      <c r="AB58" s="188"/>
      <c r="AC58" s="194"/>
      <c r="AD58" s="211">
        <f t="shared" si="39"/>
        <v>0</v>
      </c>
      <c r="AE58" s="138" t="e">
        <f t="shared" si="40"/>
        <v>#DIV/0!</v>
      </c>
      <c r="AF58" s="140" t="e">
        <f t="shared" si="41"/>
        <v>#DIV/0!</v>
      </c>
      <c r="AG58" s="235"/>
      <c r="AH58" s="236">
        <f t="shared" si="42"/>
        <v>0</v>
      </c>
      <c r="AI58" s="138" t="e">
        <f t="shared" si="43"/>
        <v>#DIV/0!</v>
      </c>
      <c r="AJ58" s="119" t="e">
        <f t="shared" si="44"/>
        <v>#DIV/0!</v>
      </c>
      <c r="AK58" s="237" t="e">
        <f t="shared" si="45"/>
        <v>#DIV/0!</v>
      </c>
      <c r="AL58" s="232" t="e">
        <f t="shared" si="71"/>
        <v>#DIV/0!</v>
      </c>
      <c r="AM58" s="233">
        <f>'SEMESTER FINAL GRADE'!AA56</f>
        <v>0</v>
      </c>
      <c r="AN58" s="234" t="e">
        <f t="shared" si="46"/>
        <v>#DIV/0!</v>
      </c>
      <c r="AO58" s="242" t="e">
        <f t="shared" si="47"/>
        <v>#DIV/0!</v>
      </c>
      <c r="AP58" s="243" t="e">
        <f t="shared" si="48"/>
        <v>#DIV/0!</v>
      </c>
      <c r="AS58" s="82" t="e">
        <f t="shared" si="49"/>
        <v>#DIV/0!</v>
      </c>
      <c r="AT58" s="82" t="e">
        <f t="shared" si="58"/>
        <v>#DIV/0!</v>
      </c>
      <c r="AW58" s="245" t="e">
        <f t="shared" si="50"/>
        <v>#DIV/0!</v>
      </c>
      <c r="AX58" s="82" t="e">
        <f t="shared" si="59"/>
        <v>#DIV/0!</v>
      </c>
      <c r="AZ58" s="82" t="e">
        <f t="shared" si="51"/>
        <v>#DIV/0!</v>
      </c>
      <c r="BA58" s="82" t="e">
        <f t="shared" si="60"/>
        <v>#DIV/0!</v>
      </c>
      <c r="BC58" s="151" t="e">
        <f t="shared" si="52"/>
        <v>#DIV/0!</v>
      </c>
      <c r="BD58" s="151" t="e">
        <f t="shared" si="53"/>
        <v>#DIV/0!</v>
      </c>
      <c r="BE58" s="151" t="e">
        <f t="shared" si="54"/>
        <v>#DIV/0!</v>
      </c>
      <c r="BF58" s="151" t="e">
        <f t="shared" si="55"/>
        <v>#DIV/0!</v>
      </c>
      <c r="BG58" s="151" t="e">
        <f t="shared" si="56"/>
        <v>#DIV/0!</v>
      </c>
      <c r="BH58" s="151">
        <f t="shared" si="61"/>
        <v>0</v>
      </c>
      <c r="BI58" s="151">
        <f t="shared" si="62"/>
        <v>0</v>
      </c>
      <c r="BJ58" s="151">
        <f t="shared" si="63"/>
        <v>0</v>
      </c>
      <c r="BK58" s="151">
        <f t="shared" si="64"/>
        <v>0</v>
      </c>
      <c r="BL58" s="151">
        <f t="shared" si="65"/>
        <v>0</v>
      </c>
      <c r="BM58" s="151">
        <f t="shared" si="66"/>
        <v>0</v>
      </c>
      <c r="BN58" s="151">
        <f t="shared" si="67"/>
        <v>0</v>
      </c>
      <c r="BO58" s="151">
        <f t="shared" si="68"/>
        <v>0</v>
      </c>
      <c r="BP58" s="151">
        <f t="shared" si="69"/>
        <v>0</v>
      </c>
      <c r="BQ58" s="151">
        <f t="shared" si="70"/>
        <v>0</v>
      </c>
      <c r="BV58" s="2" t="e">
        <f t="shared" si="57"/>
        <v>#DIV/0!</v>
      </c>
    </row>
    <row r="59" ht="24.9" customHeight="1" spans="1:74">
      <c r="A59" s="179" t="s">
        <v>423</v>
      </c>
      <c r="B59" s="185" t="str">
        <f>'FIRST QUARTER CLASS RECORD '!B59</f>
        <v/>
      </c>
      <c r="C59" s="186" t="str">
        <f>'FIRST QUARTER CLASS RECORD '!C59</f>
        <v>,</v>
      </c>
      <c r="D59" s="186" t="str">
        <f>'FIRST QUARTER CLASS RECORD '!D59</f>
        <v/>
      </c>
      <c r="E59" s="186" t="str">
        <f>'FIRST QUARTER CLASS RECORD '!E59</f>
        <v/>
      </c>
      <c r="F59" s="187" t="str">
        <f>'FIRST QUARTER CLASS RECORD '!F59</f>
        <v/>
      </c>
      <c r="G59" s="188"/>
      <c r="H59" s="189"/>
      <c r="I59" s="188"/>
      <c r="J59" s="188"/>
      <c r="K59" s="188"/>
      <c r="L59" s="188"/>
      <c r="M59" s="188"/>
      <c r="N59" s="188"/>
      <c r="O59" s="195"/>
      <c r="P59" s="196"/>
      <c r="Q59" s="211">
        <f t="shared" si="36"/>
        <v>0</v>
      </c>
      <c r="R59" s="138" t="e">
        <f t="shared" si="37"/>
        <v>#DIV/0!</v>
      </c>
      <c r="S59" s="140" t="e">
        <f t="shared" si="38"/>
        <v>#DIV/0!</v>
      </c>
      <c r="T59" s="189"/>
      <c r="U59" s="188"/>
      <c r="V59" s="188"/>
      <c r="W59" s="188"/>
      <c r="X59" s="188"/>
      <c r="Y59" s="188"/>
      <c r="Z59" s="188"/>
      <c r="AA59" s="188"/>
      <c r="AB59" s="188"/>
      <c r="AC59" s="194"/>
      <c r="AD59" s="211">
        <f t="shared" si="39"/>
        <v>0</v>
      </c>
      <c r="AE59" s="138" t="e">
        <f t="shared" si="40"/>
        <v>#DIV/0!</v>
      </c>
      <c r="AF59" s="140" t="e">
        <f t="shared" si="41"/>
        <v>#DIV/0!</v>
      </c>
      <c r="AG59" s="235"/>
      <c r="AH59" s="236">
        <f t="shared" si="42"/>
        <v>0</v>
      </c>
      <c r="AI59" s="138" t="e">
        <f t="shared" si="43"/>
        <v>#DIV/0!</v>
      </c>
      <c r="AJ59" s="119" t="e">
        <f t="shared" si="44"/>
        <v>#DIV/0!</v>
      </c>
      <c r="AK59" s="237" t="e">
        <f t="shared" si="45"/>
        <v>#DIV/0!</v>
      </c>
      <c r="AL59" s="232" t="e">
        <f t="shared" si="71"/>
        <v>#DIV/0!</v>
      </c>
      <c r="AM59" s="233">
        <f>'SEMESTER FINAL GRADE'!AA57</f>
        <v>0</v>
      </c>
      <c r="AN59" s="234" t="e">
        <f t="shared" si="46"/>
        <v>#DIV/0!</v>
      </c>
      <c r="AO59" s="242" t="e">
        <f t="shared" si="47"/>
        <v>#DIV/0!</v>
      </c>
      <c r="AP59" s="243" t="e">
        <f t="shared" si="48"/>
        <v>#DIV/0!</v>
      </c>
      <c r="AS59" s="82" t="e">
        <f t="shared" si="49"/>
        <v>#DIV/0!</v>
      </c>
      <c r="AT59" s="82" t="e">
        <f t="shared" si="58"/>
        <v>#DIV/0!</v>
      </c>
      <c r="AW59" s="245" t="e">
        <f t="shared" si="50"/>
        <v>#DIV/0!</v>
      </c>
      <c r="AX59" s="82" t="e">
        <f t="shared" si="59"/>
        <v>#DIV/0!</v>
      </c>
      <c r="AZ59" s="82" t="e">
        <f t="shared" si="51"/>
        <v>#DIV/0!</v>
      </c>
      <c r="BA59" s="82" t="e">
        <f t="shared" si="60"/>
        <v>#DIV/0!</v>
      </c>
      <c r="BC59" s="151" t="e">
        <f t="shared" si="52"/>
        <v>#DIV/0!</v>
      </c>
      <c r="BD59" s="151" t="e">
        <f t="shared" si="53"/>
        <v>#DIV/0!</v>
      </c>
      <c r="BE59" s="151" t="e">
        <f t="shared" si="54"/>
        <v>#DIV/0!</v>
      </c>
      <c r="BF59" s="151" t="e">
        <f t="shared" si="55"/>
        <v>#DIV/0!</v>
      </c>
      <c r="BG59" s="151" t="e">
        <f t="shared" si="56"/>
        <v>#DIV/0!</v>
      </c>
      <c r="BH59" s="151">
        <f t="shared" si="61"/>
        <v>0</v>
      </c>
      <c r="BI59" s="151">
        <f t="shared" si="62"/>
        <v>0</v>
      </c>
      <c r="BJ59" s="151">
        <f t="shared" si="63"/>
        <v>0</v>
      </c>
      <c r="BK59" s="151">
        <f t="shared" si="64"/>
        <v>0</v>
      </c>
      <c r="BL59" s="151">
        <f t="shared" si="65"/>
        <v>0</v>
      </c>
      <c r="BM59" s="151">
        <f t="shared" si="66"/>
        <v>0</v>
      </c>
      <c r="BN59" s="151">
        <f t="shared" si="67"/>
        <v>0</v>
      </c>
      <c r="BO59" s="151">
        <f t="shared" si="68"/>
        <v>0</v>
      </c>
      <c r="BP59" s="151">
        <f t="shared" si="69"/>
        <v>0</v>
      </c>
      <c r="BQ59" s="151">
        <f t="shared" si="70"/>
        <v>0</v>
      </c>
      <c r="BV59" s="2" t="e">
        <f t="shared" si="57"/>
        <v>#DIV/0!</v>
      </c>
    </row>
    <row r="60" ht="24.9" customHeight="1" spans="1:74">
      <c r="A60" s="179" t="s">
        <v>424</v>
      </c>
      <c r="B60" s="185" t="str">
        <f>'FIRST QUARTER CLASS RECORD '!B60</f>
        <v/>
      </c>
      <c r="C60" s="186" t="str">
        <f>'FIRST QUARTER CLASS RECORD '!C60</f>
        <v>,</v>
      </c>
      <c r="D60" s="186" t="str">
        <f>'FIRST QUARTER CLASS RECORD '!D60</f>
        <v/>
      </c>
      <c r="E60" s="186" t="str">
        <f>'FIRST QUARTER CLASS RECORD '!E60</f>
        <v/>
      </c>
      <c r="F60" s="187" t="str">
        <f>'FIRST QUARTER CLASS RECORD '!F60</f>
        <v/>
      </c>
      <c r="G60" s="188"/>
      <c r="H60" s="189"/>
      <c r="I60" s="188"/>
      <c r="J60" s="188"/>
      <c r="K60" s="188"/>
      <c r="L60" s="188"/>
      <c r="M60" s="188"/>
      <c r="N60" s="188"/>
      <c r="O60" s="195"/>
      <c r="P60" s="196"/>
      <c r="Q60" s="211">
        <f t="shared" si="36"/>
        <v>0</v>
      </c>
      <c r="R60" s="138" t="e">
        <f t="shared" si="37"/>
        <v>#DIV/0!</v>
      </c>
      <c r="S60" s="140" t="e">
        <f t="shared" si="38"/>
        <v>#DIV/0!</v>
      </c>
      <c r="T60" s="189"/>
      <c r="U60" s="188"/>
      <c r="V60" s="188"/>
      <c r="W60" s="188"/>
      <c r="X60" s="188"/>
      <c r="Y60" s="188"/>
      <c r="Z60" s="188"/>
      <c r="AA60" s="188"/>
      <c r="AB60" s="188"/>
      <c r="AC60" s="194"/>
      <c r="AD60" s="211">
        <f t="shared" si="39"/>
        <v>0</v>
      </c>
      <c r="AE60" s="138" t="e">
        <f t="shared" si="40"/>
        <v>#DIV/0!</v>
      </c>
      <c r="AF60" s="140" t="e">
        <f t="shared" si="41"/>
        <v>#DIV/0!</v>
      </c>
      <c r="AG60" s="235"/>
      <c r="AH60" s="236">
        <f t="shared" si="42"/>
        <v>0</v>
      </c>
      <c r="AI60" s="138" t="e">
        <f t="shared" si="43"/>
        <v>#DIV/0!</v>
      </c>
      <c r="AJ60" s="119" t="e">
        <f t="shared" si="44"/>
        <v>#DIV/0!</v>
      </c>
      <c r="AK60" s="237" t="e">
        <f t="shared" si="45"/>
        <v>#DIV/0!</v>
      </c>
      <c r="AL60" s="232" t="e">
        <f t="shared" si="71"/>
        <v>#DIV/0!</v>
      </c>
      <c r="AM60" s="233">
        <f>'SEMESTER FINAL GRADE'!AA58</f>
        <v>0</v>
      </c>
      <c r="AN60" s="234" t="e">
        <f t="shared" si="46"/>
        <v>#DIV/0!</v>
      </c>
      <c r="AO60" s="242" t="e">
        <f t="shared" si="47"/>
        <v>#DIV/0!</v>
      </c>
      <c r="AP60" s="243" t="e">
        <f t="shared" si="48"/>
        <v>#DIV/0!</v>
      </c>
      <c r="AS60" s="82" t="e">
        <f t="shared" si="49"/>
        <v>#DIV/0!</v>
      </c>
      <c r="AT60" s="82" t="e">
        <f t="shared" si="58"/>
        <v>#DIV/0!</v>
      </c>
      <c r="AW60" s="245" t="e">
        <f t="shared" si="50"/>
        <v>#DIV/0!</v>
      </c>
      <c r="AX60" s="82" t="e">
        <f t="shared" si="59"/>
        <v>#DIV/0!</v>
      </c>
      <c r="AZ60" s="82" t="e">
        <f t="shared" si="51"/>
        <v>#DIV/0!</v>
      </c>
      <c r="BA60" s="82" t="e">
        <f t="shared" si="60"/>
        <v>#DIV/0!</v>
      </c>
      <c r="BC60" s="151" t="e">
        <f t="shared" si="52"/>
        <v>#DIV/0!</v>
      </c>
      <c r="BD60" s="151" t="e">
        <f t="shared" si="53"/>
        <v>#DIV/0!</v>
      </c>
      <c r="BE60" s="151" t="e">
        <f t="shared" si="54"/>
        <v>#DIV/0!</v>
      </c>
      <c r="BF60" s="151" t="e">
        <f t="shared" si="55"/>
        <v>#DIV/0!</v>
      </c>
      <c r="BG60" s="151" t="e">
        <f t="shared" si="56"/>
        <v>#DIV/0!</v>
      </c>
      <c r="BH60" s="151">
        <f t="shared" si="61"/>
        <v>0</v>
      </c>
      <c r="BI60" s="151">
        <f t="shared" si="62"/>
        <v>0</v>
      </c>
      <c r="BJ60" s="151">
        <f t="shared" si="63"/>
        <v>0</v>
      </c>
      <c r="BK60" s="151">
        <f t="shared" si="64"/>
        <v>0</v>
      </c>
      <c r="BL60" s="151">
        <f t="shared" si="65"/>
        <v>0</v>
      </c>
      <c r="BM60" s="151">
        <f t="shared" si="66"/>
        <v>0</v>
      </c>
      <c r="BN60" s="151">
        <f t="shared" si="67"/>
        <v>0</v>
      </c>
      <c r="BO60" s="151">
        <f t="shared" si="68"/>
        <v>0</v>
      </c>
      <c r="BP60" s="151">
        <f t="shared" si="69"/>
        <v>0</v>
      </c>
      <c r="BQ60" s="151">
        <f t="shared" si="70"/>
        <v>0</v>
      </c>
      <c r="BV60" s="2" t="e">
        <f t="shared" si="57"/>
        <v>#DIV/0!</v>
      </c>
    </row>
    <row r="61" ht="24.9" customHeight="1" spans="1:74">
      <c r="A61" s="179" t="s">
        <v>425</v>
      </c>
      <c r="B61" s="185" t="str">
        <f>'FIRST QUARTER CLASS RECORD '!B61</f>
        <v/>
      </c>
      <c r="C61" s="186" t="str">
        <f>'FIRST QUARTER CLASS RECORD '!C61</f>
        <v>,</v>
      </c>
      <c r="D61" s="186" t="str">
        <f>'FIRST QUARTER CLASS RECORD '!D61</f>
        <v/>
      </c>
      <c r="E61" s="186" t="str">
        <f>'FIRST QUARTER CLASS RECORD '!E61</f>
        <v/>
      </c>
      <c r="F61" s="187" t="str">
        <f>'FIRST QUARTER CLASS RECORD '!F61</f>
        <v/>
      </c>
      <c r="G61" s="188"/>
      <c r="H61" s="189"/>
      <c r="I61" s="188"/>
      <c r="J61" s="188"/>
      <c r="K61" s="188"/>
      <c r="L61" s="188"/>
      <c r="M61" s="188"/>
      <c r="N61" s="188"/>
      <c r="O61" s="195"/>
      <c r="P61" s="196"/>
      <c r="Q61" s="211">
        <f t="shared" si="36"/>
        <v>0</v>
      </c>
      <c r="R61" s="138" t="e">
        <f t="shared" si="37"/>
        <v>#DIV/0!</v>
      </c>
      <c r="S61" s="140" t="e">
        <f t="shared" si="38"/>
        <v>#DIV/0!</v>
      </c>
      <c r="T61" s="189"/>
      <c r="U61" s="188"/>
      <c r="V61" s="188"/>
      <c r="W61" s="188"/>
      <c r="X61" s="188"/>
      <c r="Y61" s="188"/>
      <c r="Z61" s="188"/>
      <c r="AA61" s="188"/>
      <c r="AB61" s="188"/>
      <c r="AC61" s="194"/>
      <c r="AD61" s="211">
        <f t="shared" si="39"/>
        <v>0</v>
      </c>
      <c r="AE61" s="138" t="e">
        <f t="shared" si="40"/>
        <v>#DIV/0!</v>
      </c>
      <c r="AF61" s="140" t="e">
        <f t="shared" si="41"/>
        <v>#DIV/0!</v>
      </c>
      <c r="AG61" s="235"/>
      <c r="AH61" s="236">
        <f t="shared" si="42"/>
        <v>0</v>
      </c>
      <c r="AI61" s="138" t="e">
        <f t="shared" si="43"/>
        <v>#DIV/0!</v>
      </c>
      <c r="AJ61" s="119" t="e">
        <f t="shared" si="44"/>
        <v>#DIV/0!</v>
      </c>
      <c r="AK61" s="237" t="e">
        <f t="shared" si="45"/>
        <v>#DIV/0!</v>
      </c>
      <c r="AL61" s="232" t="e">
        <f t="shared" si="71"/>
        <v>#DIV/0!</v>
      </c>
      <c r="AM61" s="233">
        <f>'SEMESTER FINAL GRADE'!AA59</f>
        <v>0</v>
      </c>
      <c r="AN61" s="234" t="e">
        <f t="shared" si="46"/>
        <v>#DIV/0!</v>
      </c>
      <c r="AO61" s="242" t="e">
        <f t="shared" si="47"/>
        <v>#DIV/0!</v>
      </c>
      <c r="AP61" s="243" t="e">
        <f t="shared" si="48"/>
        <v>#DIV/0!</v>
      </c>
      <c r="AS61" s="82" t="e">
        <f t="shared" si="49"/>
        <v>#DIV/0!</v>
      </c>
      <c r="AT61" s="82" t="e">
        <f t="shared" si="58"/>
        <v>#DIV/0!</v>
      </c>
      <c r="AW61" s="245" t="e">
        <f t="shared" si="50"/>
        <v>#DIV/0!</v>
      </c>
      <c r="AX61" s="82" t="e">
        <f t="shared" si="59"/>
        <v>#DIV/0!</v>
      </c>
      <c r="AZ61" s="82" t="e">
        <f t="shared" si="51"/>
        <v>#DIV/0!</v>
      </c>
      <c r="BA61" s="82" t="e">
        <f t="shared" si="60"/>
        <v>#DIV/0!</v>
      </c>
      <c r="BC61" s="151" t="e">
        <f t="shared" si="52"/>
        <v>#DIV/0!</v>
      </c>
      <c r="BD61" s="151" t="e">
        <f t="shared" si="53"/>
        <v>#DIV/0!</v>
      </c>
      <c r="BE61" s="151" t="e">
        <f t="shared" si="54"/>
        <v>#DIV/0!</v>
      </c>
      <c r="BF61" s="151" t="e">
        <f t="shared" si="55"/>
        <v>#DIV/0!</v>
      </c>
      <c r="BG61" s="151" t="e">
        <f t="shared" si="56"/>
        <v>#DIV/0!</v>
      </c>
      <c r="BH61" s="151">
        <f t="shared" si="61"/>
        <v>0</v>
      </c>
      <c r="BI61" s="151">
        <f t="shared" si="62"/>
        <v>0</v>
      </c>
      <c r="BJ61" s="151">
        <f t="shared" si="63"/>
        <v>0</v>
      </c>
      <c r="BK61" s="151">
        <f t="shared" si="64"/>
        <v>0</v>
      </c>
      <c r="BL61" s="151">
        <f t="shared" si="65"/>
        <v>0</v>
      </c>
      <c r="BM61" s="151">
        <f t="shared" si="66"/>
        <v>0</v>
      </c>
      <c r="BN61" s="151">
        <f t="shared" si="67"/>
        <v>0</v>
      </c>
      <c r="BO61" s="151">
        <f t="shared" si="68"/>
        <v>0</v>
      </c>
      <c r="BP61" s="151">
        <f t="shared" si="69"/>
        <v>0</v>
      </c>
      <c r="BQ61" s="151">
        <f t="shared" si="70"/>
        <v>0</v>
      </c>
      <c r="BV61" s="2" t="e">
        <f t="shared" si="57"/>
        <v>#DIV/0!</v>
      </c>
    </row>
    <row r="62" ht="24.9" customHeight="1" spans="1:74">
      <c r="A62" s="179" t="s">
        <v>426</v>
      </c>
      <c r="B62" s="185" t="str">
        <f>'FIRST QUARTER CLASS RECORD '!B62</f>
        <v/>
      </c>
      <c r="C62" s="186" t="str">
        <f>'FIRST QUARTER CLASS RECORD '!C62</f>
        <v>,</v>
      </c>
      <c r="D62" s="186" t="str">
        <f>'FIRST QUARTER CLASS RECORD '!D62</f>
        <v/>
      </c>
      <c r="E62" s="186" t="str">
        <f>'FIRST QUARTER CLASS RECORD '!E62</f>
        <v/>
      </c>
      <c r="F62" s="187" t="str">
        <f>'FIRST QUARTER CLASS RECORD '!F62</f>
        <v/>
      </c>
      <c r="G62" s="188"/>
      <c r="H62" s="189"/>
      <c r="I62" s="188"/>
      <c r="J62" s="188"/>
      <c r="K62" s="188"/>
      <c r="L62" s="188"/>
      <c r="M62" s="188"/>
      <c r="N62" s="188"/>
      <c r="O62" s="195"/>
      <c r="P62" s="196"/>
      <c r="Q62" s="211">
        <f t="shared" si="36"/>
        <v>0</v>
      </c>
      <c r="R62" s="138" t="e">
        <f t="shared" si="37"/>
        <v>#DIV/0!</v>
      </c>
      <c r="S62" s="140" t="e">
        <f t="shared" si="38"/>
        <v>#DIV/0!</v>
      </c>
      <c r="T62" s="189"/>
      <c r="U62" s="188"/>
      <c r="V62" s="188"/>
      <c r="W62" s="188"/>
      <c r="X62" s="188"/>
      <c r="Y62" s="188"/>
      <c r="Z62" s="188"/>
      <c r="AA62" s="188"/>
      <c r="AB62" s="188"/>
      <c r="AC62" s="194"/>
      <c r="AD62" s="211">
        <f t="shared" si="39"/>
        <v>0</v>
      </c>
      <c r="AE62" s="138" t="e">
        <f t="shared" si="40"/>
        <v>#DIV/0!</v>
      </c>
      <c r="AF62" s="140" t="e">
        <f t="shared" si="41"/>
        <v>#DIV/0!</v>
      </c>
      <c r="AG62" s="235"/>
      <c r="AH62" s="236">
        <f t="shared" si="42"/>
        <v>0</v>
      </c>
      <c r="AI62" s="138" t="e">
        <f t="shared" si="43"/>
        <v>#DIV/0!</v>
      </c>
      <c r="AJ62" s="119" t="e">
        <f t="shared" si="44"/>
        <v>#DIV/0!</v>
      </c>
      <c r="AK62" s="237" t="e">
        <f t="shared" si="45"/>
        <v>#DIV/0!</v>
      </c>
      <c r="AL62" s="232" t="e">
        <f t="shared" si="71"/>
        <v>#DIV/0!</v>
      </c>
      <c r="AM62" s="233">
        <f>'SEMESTER FINAL GRADE'!AA60</f>
        <v>0</v>
      </c>
      <c r="AN62" s="234" t="e">
        <f t="shared" si="46"/>
        <v>#DIV/0!</v>
      </c>
      <c r="AO62" s="242" t="e">
        <f t="shared" si="47"/>
        <v>#DIV/0!</v>
      </c>
      <c r="AP62" s="243" t="e">
        <f t="shared" si="48"/>
        <v>#DIV/0!</v>
      </c>
      <c r="AS62" s="82" t="e">
        <f t="shared" si="49"/>
        <v>#DIV/0!</v>
      </c>
      <c r="AT62" s="82" t="e">
        <f t="shared" si="58"/>
        <v>#DIV/0!</v>
      </c>
      <c r="AW62" s="245" t="e">
        <f t="shared" si="50"/>
        <v>#DIV/0!</v>
      </c>
      <c r="AX62" s="82" t="e">
        <f t="shared" si="59"/>
        <v>#DIV/0!</v>
      </c>
      <c r="AZ62" s="82" t="e">
        <f t="shared" si="51"/>
        <v>#DIV/0!</v>
      </c>
      <c r="BA62" s="82" t="e">
        <f t="shared" si="60"/>
        <v>#DIV/0!</v>
      </c>
      <c r="BC62" s="151" t="e">
        <f t="shared" si="52"/>
        <v>#DIV/0!</v>
      </c>
      <c r="BD62" s="151" t="e">
        <f t="shared" si="53"/>
        <v>#DIV/0!</v>
      </c>
      <c r="BE62" s="151" t="e">
        <f t="shared" si="54"/>
        <v>#DIV/0!</v>
      </c>
      <c r="BF62" s="151" t="e">
        <f t="shared" si="55"/>
        <v>#DIV/0!</v>
      </c>
      <c r="BG62" s="151" t="e">
        <f t="shared" si="56"/>
        <v>#DIV/0!</v>
      </c>
      <c r="BH62" s="151">
        <f t="shared" si="61"/>
        <v>0</v>
      </c>
      <c r="BI62" s="151">
        <f t="shared" si="62"/>
        <v>0</v>
      </c>
      <c r="BJ62" s="151">
        <f t="shared" si="63"/>
        <v>0</v>
      </c>
      <c r="BK62" s="151">
        <f t="shared" si="64"/>
        <v>0</v>
      </c>
      <c r="BL62" s="151">
        <f t="shared" si="65"/>
        <v>0</v>
      </c>
      <c r="BM62" s="151">
        <f t="shared" si="66"/>
        <v>0</v>
      </c>
      <c r="BN62" s="151">
        <f t="shared" si="67"/>
        <v>0</v>
      </c>
      <c r="BO62" s="151">
        <f t="shared" si="68"/>
        <v>0</v>
      </c>
      <c r="BP62" s="151">
        <f t="shared" si="69"/>
        <v>0</v>
      </c>
      <c r="BQ62" s="151">
        <f t="shared" si="70"/>
        <v>0</v>
      </c>
      <c r="BV62" s="2" t="e">
        <f t="shared" si="57"/>
        <v>#DIV/0!</v>
      </c>
    </row>
    <row r="63" ht="24.9" customHeight="1" spans="1:74">
      <c r="A63" s="179" t="s">
        <v>427</v>
      </c>
      <c r="B63" s="185" t="str">
        <f>'FIRST QUARTER CLASS RECORD '!B63</f>
        <v/>
      </c>
      <c r="C63" s="186" t="str">
        <f>'FIRST QUARTER CLASS RECORD '!C63</f>
        <v>,</v>
      </c>
      <c r="D63" s="186" t="str">
        <f>'FIRST QUARTER CLASS RECORD '!D63</f>
        <v/>
      </c>
      <c r="E63" s="186" t="str">
        <f>'FIRST QUARTER CLASS RECORD '!E63</f>
        <v/>
      </c>
      <c r="F63" s="187" t="str">
        <f>'FIRST QUARTER CLASS RECORD '!F63</f>
        <v/>
      </c>
      <c r="G63" s="188"/>
      <c r="H63" s="189"/>
      <c r="I63" s="188"/>
      <c r="J63" s="188"/>
      <c r="K63" s="188"/>
      <c r="L63" s="188"/>
      <c r="M63" s="188"/>
      <c r="N63" s="188"/>
      <c r="O63" s="195"/>
      <c r="P63" s="196"/>
      <c r="Q63" s="211">
        <f t="shared" si="36"/>
        <v>0</v>
      </c>
      <c r="R63" s="138" t="e">
        <f t="shared" si="37"/>
        <v>#DIV/0!</v>
      </c>
      <c r="S63" s="140" t="e">
        <f t="shared" si="38"/>
        <v>#DIV/0!</v>
      </c>
      <c r="T63" s="189"/>
      <c r="U63" s="188"/>
      <c r="V63" s="188"/>
      <c r="W63" s="188"/>
      <c r="X63" s="188"/>
      <c r="Y63" s="188"/>
      <c r="Z63" s="188"/>
      <c r="AA63" s="188"/>
      <c r="AB63" s="188"/>
      <c r="AC63" s="194"/>
      <c r="AD63" s="211">
        <f t="shared" si="39"/>
        <v>0</v>
      </c>
      <c r="AE63" s="138" t="e">
        <f t="shared" si="40"/>
        <v>#DIV/0!</v>
      </c>
      <c r="AF63" s="140" t="e">
        <f t="shared" si="41"/>
        <v>#DIV/0!</v>
      </c>
      <c r="AG63" s="235"/>
      <c r="AH63" s="236">
        <f t="shared" si="42"/>
        <v>0</v>
      </c>
      <c r="AI63" s="138" t="e">
        <f t="shared" si="43"/>
        <v>#DIV/0!</v>
      </c>
      <c r="AJ63" s="119" t="e">
        <f t="shared" si="44"/>
        <v>#DIV/0!</v>
      </c>
      <c r="AK63" s="237" t="e">
        <f t="shared" si="45"/>
        <v>#DIV/0!</v>
      </c>
      <c r="AL63" s="232" t="e">
        <f t="shared" si="71"/>
        <v>#DIV/0!</v>
      </c>
      <c r="AM63" s="233">
        <f>'SEMESTER FINAL GRADE'!AA61</f>
        <v>0</v>
      </c>
      <c r="AN63" s="234" t="e">
        <f t="shared" si="46"/>
        <v>#DIV/0!</v>
      </c>
      <c r="AO63" s="242" t="e">
        <f t="shared" si="47"/>
        <v>#DIV/0!</v>
      </c>
      <c r="AP63" s="243" t="e">
        <f t="shared" si="48"/>
        <v>#DIV/0!</v>
      </c>
      <c r="AS63" s="82" t="e">
        <f t="shared" si="49"/>
        <v>#DIV/0!</v>
      </c>
      <c r="AT63" s="82" t="e">
        <f t="shared" si="58"/>
        <v>#DIV/0!</v>
      </c>
      <c r="AW63" s="245" t="e">
        <f t="shared" si="50"/>
        <v>#DIV/0!</v>
      </c>
      <c r="AX63" s="82" t="e">
        <f t="shared" si="59"/>
        <v>#DIV/0!</v>
      </c>
      <c r="AZ63" s="82" t="e">
        <f t="shared" si="51"/>
        <v>#DIV/0!</v>
      </c>
      <c r="BA63" s="82" t="e">
        <f t="shared" si="60"/>
        <v>#DIV/0!</v>
      </c>
      <c r="BC63" s="151" t="e">
        <f t="shared" si="52"/>
        <v>#DIV/0!</v>
      </c>
      <c r="BD63" s="151" t="e">
        <f t="shared" si="53"/>
        <v>#DIV/0!</v>
      </c>
      <c r="BE63" s="151" t="e">
        <f t="shared" si="54"/>
        <v>#DIV/0!</v>
      </c>
      <c r="BF63" s="151" t="e">
        <f t="shared" si="55"/>
        <v>#DIV/0!</v>
      </c>
      <c r="BG63" s="151" t="e">
        <f t="shared" si="56"/>
        <v>#DIV/0!</v>
      </c>
      <c r="BH63" s="151">
        <f t="shared" si="61"/>
        <v>0</v>
      </c>
      <c r="BI63" s="151">
        <f t="shared" si="62"/>
        <v>0</v>
      </c>
      <c r="BJ63" s="151">
        <f t="shared" si="63"/>
        <v>0</v>
      </c>
      <c r="BK63" s="151">
        <f t="shared" si="64"/>
        <v>0</v>
      </c>
      <c r="BL63" s="151">
        <f t="shared" si="65"/>
        <v>0</v>
      </c>
      <c r="BM63" s="151">
        <f t="shared" si="66"/>
        <v>0</v>
      </c>
      <c r="BN63" s="151">
        <f t="shared" si="67"/>
        <v>0</v>
      </c>
      <c r="BO63" s="151">
        <f t="shared" si="68"/>
        <v>0</v>
      </c>
      <c r="BP63" s="151">
        <f t="shared" si="69"/>
        <v>0</v>
      </c>
      <c r="BQ63" s="151">
        <f t="shared" si="70"/>
        <v>0</v>
      </c>
      <c r="BV63" s="2" t="e">
        <f t="shared" si="57"/>
        <v>#DIV/0!</v>
      </c>
    </row>
    <row r="64" ht="24.9" customHeight="1" spans="1:74">
      <c r="A64" s="179" t="s">
        <v>428</v>
      </c>
      <c r="B64" s="185" t="str">
        <f>'FIRST QUARTER CLASS RECORD '!B64</f>
        <v/>
      </c>
      <c r="C64" s="186" t="str">
        <f>'FIRST QUARTER CLASS RECORD '!C64</f>
        <v>,</v>
      </c>
      <c r="D64" s="186" t="str">
        <f>'FIRST QUARTER CLASS RECORD '!D64</f>
        <v/>
      </c>
      <c r="E64" s="186" t="str">
        <f>'FIRST QUARTER CLASS RECORD '!E64</f>
        <v/>
      </c>
      <c r="F64" s="187" t="str">
        <f>'FIRST QUARTER CLASS RECORD '!F64</f>
        <v/>
      </c>
      <c r="G64" s="188"/>
      <c r="H64" s="189"/>
      <c r="I64" s="188"/>
      <c r="J64" s="188"/>
      <c r="K64" s="188"/>
      <c r="L64" s="188"/>
      <c r="M64" s="188"/>
      <c r="N64" s="188"/>
      <c r="O64" s="195"/>
      <c r="P64" s="196"/>
      <c r="Q64" s="211">
        <f t="shared" si="36"/>
        <v>0</v>
      </c>
      <c r="R64" s="138" t="e">
        <f t="shared" si="37"/>
        <v>#DIV/0!</v>
      </c>
      <c r="S64" s="140" t="e">
        <f t="shared" si="38"/>
        <v>#DIV/0!</v>
      </c>
      <c r="T64" s="189"/>
      <c r="U64" s="188"/>
      <c r="V64" s="188"/>
      <c r="W64" s="188"/>
      <c r="X64" s="188"/>
      <c r="Y64" s="188"/>
      <c r="Z64" s="188"/>
      <c r="AA64" s="188"/>
      <c r="AB64" s="188"/>
      <c r="AC64" s="194"/>
      <c r="AD64" s="211">
        <f t="shared" si="39"/>
        <v>0</v>
      </c>
      <c r="AE64" s="138" t="e">
        <f t="shared" si="40"/>
        <v>#DIV/0!</v>
      </c>
      <c r="AF64" s="140" t="e">
        <f t="shared" si="41"/>
        <v>#DIV/0!</v>
      </c>
      <c r="AG64" s="235"/>
      <c r="AH64" s="236">
        <f t="shared" si="42"/>
        <v>0</v>
      </c>
      <c r="AI64" s="138" t="e">
        <f t="shared" si="43"/>
        <v>#DIV/0!</v>
      </c>
      <c r="AJ64" s="119" t="e">
        <f t="shared" si="44"/>
        <v>#DIV/0!</v>
      </c>
      <c r="AK64" s="237" t="e">
        <f t="shared" si="45"/>
        <v>#DIV/0!</v>
      </c>
      <c r="AL64" s="232" t="e">
        <f t="shared" si="71"/>
        <v>#DIV/0!</v>
      </c>
      <c r="AM64" s="233">
        <f>'SEMESTER FINAL GRADE'!AA62</f>
        <v>0</v>
      </c>
      <c r="AN64" s="234" t="e">
        <f t="shared" si="46"/>
        <v>#DIV/0!</v>
      </c>
      <c r="AO64" s="242" t="e">
        <f t="shared" si="47"/>
        <v>#DIV/0!</v>
      </c>
      <c r="AP64" s="243" t="e">
        <f t="shared" si="48"/>
        <v>#DIV/0!</v>
      </c>
      <c r="AS64" s="82" t="e">
        <f t="shared" si="49"/>
        <v>#DIV/0!</v>
      </c>
      <c r="AT64" s="82" t="e">
        <f t="shared" si="58"/>
        <v>#DIV/0!</v>
      </c>
      <c r="AW64" s="245" t="e">
        <f t="shared" si="50"/>
        <v>#DIV/0!</v>
      </c>
      <c r="AX64" s="82" t="e">
        <f t="shared" si="59"/>
        <v>#DIV/0!</v>
      </c>
      <c r="AZ64" s="82" t="e">
        <f t="shared" si="51"/>
        <v>#DIV/0!</v>
      </c>
      <c r="BA64" s="82" t="e">
        <f t="shared" si="60"/>
        <v>#DIV/0!</v>
      </c>
      <c r="BC64" s="151" t="e">
        <f t="shared" si="52"/>
        <v>#DIV/0!</v>
      </c>
      <c r="BD64" s="151" t="e">
        <f t="shared" si="53"/>
        <v>#DIV/0!</v>
      </c>
      <c r="BE64" s="151" t="e">
        <f t="shared" si="54"/>
        <v>#DIV/0!</v>
      </c>
      <c r="BF64" s="151" t="e">
        <f t="shared" si="55"/>
        <v>#DIV/0!</v>
      </c>
      <c r="BG64" s="151" t="e">
        <f t="shared" si="56"/>
        <v>#DIV/0!</v>
      </c>
      <c r="BH64" s="151">
        <f t="shared" si="61"/>
        <v>0</v>
      </c>
      <c r="BI64" s="151">
        <f t="shared" si="62"/>
        <v>0</v>
      </c>
      <c r="BJ64" s="151">
        <f t="shared" si="63"/>
        <v>0</v>
      </c>
      <c r="BK64" s="151">
        <f t="shared" si="64"/>
        <v>0</v>
      </c>
      <c r="BL64" s="151">
        <f t="shared" si="65"/>
        <v>0</v>
      </c>
      <c r="BM64" s="151">
        <f t="shared" si="66"/>
        <v>0</v>
      </c>
      <c r="BN64" s="151">
        <f t="shared" si="67"/>
        <v>0</v>
      </c>
      <c r="BO64" s="151">
        <f t="shared" si="68"/>
        <v>0</v>
      </c>
      <c r="BP64" s="151">
        <f t="shared" si="69"/>
        <v>0</v>
      </c>
      <c r="BQ64" s="151">
        <f t="shared" si="70"/>
        <v>0</v>
      </c>
      <c r="BV64" s="2" t="e">
        <f t="shared" si="57"/>
        <v>#DIV/0!</v>
      </c>
    </row>
    <row r="65" ht="24.9" customHeight="1" spans="1:74">
      <c r="A65" s="179" t="s">
        <v>429</v>
      </c>
      <c r="B65" s="185" t="str">
        <f>'FIRST QUARTER CLASS RECORD '!B65</f>
        <v/>
      </c>
      <c r="C65" s="186" t="str">
        <f>'FIRST QUARTER CLASS RECORD '!C65</f>
        <v>,</v>
      </c>
      <c r="D65" s="186" t="str">
        <f>'FIRST QUARTER CLASS RECORD '!D65</f>
        <v/>
      </c>
      <c r="E65" s="186" t="str">
        <f>'FIRST QUARTER CLASS RECORD '!E65</f>
        <v/>
      </c>
      <c r="F65" s="187" t="str">
        <f>'FIRST QUARTER CLASS RECORD '!F65</f>
        <v/>
      </c>
      <c r="G65" s="188"/>
      <c r="H65" s="189"/>
      <c r="I65" s="188"/>
      <c r="J65" s="188"/>
      <c r="K65" s="188"/>
      <c r="L65" s="188"/>
      <c r="M65" s="188"/>
      <c r="N65" s="188"/>
      <c r="O65" s="195"/>
      <c r="P65" s="196"/>
      <c r="Q65" s="211">
        <f t="shared" si="36"/>
        <v>0</v>
      </c>
      <c r="R65" s="138" t="e">
        <f t="shared" si="37"/>
        <v>#DIV/0!</v>
      </c>
      <c r="S65" s="140" t="e">
        <f t="shared" si="38"/>
        <v>#DIV/0!</v>
      </c>
      <c r="T65" s="189"/>
      <c r="U65" s="188"/>
      <c r="V65" s="188"/>
      <c r="W65" s="188"/>
      <c r="X65" s="188"/>
      <c r="Y65" s="188"/>
      <c r="Z65" s="188"/>
      <c r="AA65" s="188"/>
      <c r="AB65" s="188"/>
      <c r="AC65" s="194"/>
      <c r="AD65" s="211">
        <f t="shared" si="39"/>
        <v>0</v>
      </c>
      <c r="AE65" s="138" t="e">
        <f t="shared" si="40"/>
        <v>#DIV/0!</v>
      </c>
      <c r="AF65" s="140" t="e">
        <f t="shared" si="41"/>
        <v>#DIV/0!</v>
      </c>
      <c r="AG65" s="235"/>
      <c r="AH65" s="236">
        <f t="shared" si="42"/>
        <v>0</v>
      </c>
      <c r="AI65" s="138" t="e">
        <f t="shared" si="43"/>
        <v>#DIV/0!</v>
      </c>
      <c r="AJ65" s="119" t="e">
        <f t="shared" si="44"/>
        <v>#DIV/0!</v>
      </c>
      <c r="AK65" s="237" t="e">
        <f t="shared" si="45"/>
        <v>#DIV/0!</v>
      </c>
      <c r="AL65" s="232" t="e">
        <f t="shared" si="71"/>
        <v>#DIV/0!</v>
      </c>
      <c r="AM65" s="233">
        <f>'SEMESTER FINAL GRADE'!AA63</f>
        <v>0</v>
      </c>
      <c r="AN65" s="234" t="e">
        <f t="shared" si="46"/>
        <v>#DIV/0!</v>
      </c>
      <c r="AO65" s="242" t="e">
        <f t="shared" si="47"/>
        <v>#DIV/0!</v>
      </c>
      <c r="AP65" s="243" t="e">
        <f t="shared" si="48"/>
        <v>#DIV/0!</v>
      </c>
      <c r="AS65" s="82" t="e">
        <f t="shared" si="49"/>
        <v>#DIV/0!</v>
      </c>
      <c r="AT65" s="82" t="e">
        <f t="shared" si="58"/>
        <v>#DIV/0!</v>
      </c>
      <c r="AW65" s="245" t="e">
        <f t="shared" si="50"/>
        <v>#DIV/0!</v>
      </c>
      <c r="AX65" s="82" t="e">
        <f t="shared" si="59"/>
        <v>#DIV/0!</v>
      </c>
      <c r="AZ65" s="82" t="e">
        <f t="shared" si="51"/>
        <v>#DIV/0!</v>
      </c>
      <c r="BA65" s="82" t="e">
        <f t="shared" si="60"/>
        <v>#DIV/0!</v>
      </c>
      <c r="BC65" s="151" t="e">
        <f t="shared" si="52"/>
        <v>#DIV/0!</v>
      </c>
      <c r="BD65" s="151" t="e">
        <f t="shared" si="53"/>
        <v>#DIV/0!</v>
      </c>
      <c r="BE65" s="151" t="e">
        <f t="shared" si="54"/>
        <v>#DIV/0!</v>
      </c>
      <c r="BF65" s="151" t="e">
        <f t="shared" si="55"/>
        <v>#DIV/0!</v>
      </c>
      <c r="BG65" s="151" t="e">
        <f t="shared" si="56"/>
        <v>#DIV/0!</v>
      </c>
      <c r="BH65" s="151">
        <f t="shared" si="61"/>
        <v>0</v>
      </c>
      <c r="BI65" s="151">
        <f t="shared" si="62"/>
        <v>0</v>
      </c>
      <c r="BJ65" s="151">
        <f t="shared" si="63"/>
        <v>0</v>
      </c>
      <c r="BK65" s="151">
        <f t="shared" si="64"/>
        <v>0</v>
      </c>
      <c r="BL65" s="151">
        <f t="shared" si="65"/>
        <v>0</v>
      </c>
      <c r="BM65" s="151">
        <f t="shared" si="66"/>
        <v>0</v>
      </c>
      <c r="BN65" s="151">
        <f t="shared" si="67"/>
        <v>0</v>
      </c>
      <c r="BO65" s="151">
        <f t="shared" si="68"/>
        <v>0</v>
      </c>
      <c r="BP65" s="151">
        <f t="shared" si="69"/>
        <v>0</v>
      </c>
      <c r="BQ65" s="151">
        <f t="shared" si="70"/>
        <v>0</v>
      </c>
      <c r="BV65" s="2" t="e">
        <f t="shared" si="57"/>
        <v>#DIV/0!</v>
      </c>
    </row>
    <row r="66" ht="24.9" customHeight="1" spans="1:74">
      <c r="A66" s="179" t="s">
        <v>430</v>
      </c>
      <c r="B66" s="185" t="str">
        <f>'FIRST QUARTER CLASS RECORD '!B66</f>
        <v/>
      </c>
      <c r="C66" s="186" t="str">
        <f>'FIRST QUARTER CLASS RECORD '!C66</f>
        <v>,</v>
      </c>
      <c r="D66" s="186" t="str">
        <f>'FIRST QUARTER CLASS RECORD '!D66</f>
        <v/>
      </c>
      <c r="E66" s="186" t="str">
        <f>'FIRST QUARTER CLASS RECORD '!E66</f>
        <v/>
      </c>
      <c r="F66" s="187" t="str">
        <f>'FIRST QUARTER CLASS RECORD '!F66</f>
        <v/>
      </c>
      <c r="G66" s="188"/>
      <c r="H66" s="189"/>
      <c r="I66" s="188"/>
      <c r="J66" s="188"/>
      <c r="K66" s="188"/>
      <c r="L66" s="188"/>
      <c r="M66" s="188"/>
      <c r="N66" s="188"/>
      <c r="O66" s="195"/>
      <c r="P66" s="196"/>
      <c r="Q66" s="211">
        <f t="shared" si="36"/>
        <v>0</v>
      </c>
      <c r="R66" s="138" t="e">
        <f t="shared" si="37"/>
        <v>#DIV/0!</v>
      </c>
      <c r="S66" s="140" t="e">
        <f t="shared" si="38"/>
        <v>#DIV/0!</v>
      </c>
      <c r="T66" s="189"/>
      <c r="U66" s="188"/>
      <c r="V66" s="188"/>
      <c r="W66" s="188"/>
      <c r="X66" s="188"/>
      <c r="Y66" s="188"/>
      <c r="Z66" s="188"/>
      <c r="AA66" s="188"/>
      <c r="AB66" s="188"/>
      <c r="AC66" s="194"/>
      <c r="AD66" s="211">
        <f t="shared" si="39"/>
        <v>0</v>
      </c>
      <c r="AE66" s="138" t="e">
        <f t="shared" si="40"/>
        <v>#DIV/0!</v>
      </c>
      <c r="AF66" s="140" t="e">
        <f t="shared" si="41"/>
        <v>#DIV/0!</v>
      </c>
      <c r="AG66" s="235"/>
      <c r="AH66" s="236">
        <f t="shared" si="42"/>
        <v>0</v>
      </c>
      <c r="AI66" s="138" t="e">
        <f t="shared" si="43"/>
        <v>#DIV/0!</v>
      </c>
      <c r="AJ66" s="119" t="e">
        <f t="shared" si="44"/>
        <v>#DIV/0!</v>
      </c>
      <c r="AK66" s="237" t="e">
        <f t="shared" si="45"/>
        <v>#DIV/0!</v>
      </c>
      <c r="AL66" s="232" t="e">
        <f t="shared" si="71"/>
        <v>#DIV/0!</v>
      </c>
      <c r="AM66" s="233">
        <f>'SEMESTER FINAL GRADE'!AA64</f>
        <v>0</v>
      </c>
      <c r="AN66" s="234" t="e">
        <f t="shared" si="46"/>
        <v>#DIV/0!</v>
      </c>
      <c r="AO66" s="242" t="e">
        <f t="shared" si="47"/>
        <v>#DIV/0!</v>
      </c>
      <c r="AP66" s="243" t="e">
        <f t="shared" si="48"/>
        <v>#DIV/0!</v>
      </c>
      <c r="AS66" s="82" t="e">
        <f t="shared" si="49"/>
        <v>#DIV/0!</v>
      </c>
      <c r="AT66" s="82" t="e">
        <f t="shared" si="58"/>
        <v>#DIV/0!</v>
      </c>
      <c r="AW66" s="245" t="e">
        <f t="shared" si="50"/>
        <v>#DIV/0!</v>
      </c>
      <c r="AX66" s="82" t="e">
        <f t="shared" si="59"/>
        <v>#DIV/0!</v>
      </c>
      <c r="AZ66" s="82" t="e">
        <f t="shared" si="51"/>
        <v>#DIV/0!</v>
      </c>
      <c r="BA66" s="82" t="e">
        <f t="shared" si="60"/>
        <v>#DIV/0!</v>
      </c>
      <c r="BC66" s="151" t="e">
        <f t="shared" si="52"/>
        <v>#DIV/0!</v>
      </c>
      <c r="BD66" s="151" t="e">
        <f t="shared" si="53"/>
        <v>#DIV/0!</v>
      </c>
      <c r="BE66" s="151" t="e">
        <f t="shared" si="54"/>
        <v>#DIV/0!</v>
      </c>
      <c r="BF66" s="151" t="e">
        <f t="shared" si="55"/>
        <v>#DIV/0!</v>
      </c>
      <c r="BG66" s="151" t="e">
        <f t="shared" si="56"/>
        <v>#DIV/0!</v>
      </c>
      <c r="BH66" s="151">
        <f t="shared" si="61"/>
        <v>0</v>
      </c>
      <c r="BI66" s="151">
        <f t="shared" si="62"/>
        <v>0</v>
      </c>
      <c r="BJ66" s="151">
        <f t="shared" si="63"/>
        <v>0</v>
      </c>
      <c r="BK66" s="151">
        <f t="shared" si="64"/>
        <v>0</v>
      </c>
      <c r="BL66" s="151">
        <f t="shared" si="65"/>
        <v>0</v>
      </c>
      <c r="BM66" s="151">
        <f t="shared" si="66"/>
        <v>0</v>
      </c>
      <c r="BN66" s="151">
        <f t="shared" si="67"/>
        <v>0</v>
      </c>
      <c r="BO66" s="151">
        <f t="shared" si="68"/>
        <v>0</v>
      </c>
      <c r="BP66" s="151">
        <f t="shared" si="69"/>
        <v>0</v>
      </c>
      <c r="BQ66" s="151">
        <f t="shared" si="70"/>
        <v>0</v>
      </c>
      <c r="BV66" s="2" t="e">
        <f t="shared" si="57"/>
        <v>#DIV/0!</v>
      </c>
    </row>
    <row r="67" ht="24.9" customHeight="1" spans="1:74">
      <c r="A67" s="179" t="s">
        <v>431</v>
      </c>
      <c r="B67" s="185" t="str">
        <f>'FIRST QUARTER CLASS RECORD '!B67</f>
        <v/>
      </c>
      <c r="C67" s="186" t="str">
        <f>'FIRST QUARTER CLASS RECORD '!C67</f>
        <v>,</v>
      </c>
      <c r="D67" s="186" t="str">
        <f>'FIRST QUARTER CLASS RECORD '!D67</f>
        <v/>
      </c>
      <c r="E67" s="186" t="str">
        <f>'FIRST QUARTER CLASS RECORD '!E67</f>
        <v/>
      </c>
      <c r="F67" s="187" t="str">
        <f>'FIRST QUARTER CLASS RECORD '!F67</f>
        <v/>
      </c>
      <c r="G67" s="188"/>
      <c r="H67" s="189"/>
      <c r="I67" s="188"/>
      <c r="J67" s="188"/>
      <c r="K67" s="188"/>
      <c r="L67" s="188"/>
      <c r="M67" s="188"/>
      <c r="N67" s="188"/>
      <c r="O67" s="195"/>
      <c r="P67" s="196"/>
      <c r="Q67" s="211">
        <f t="shared" si="36"/>
        <v>0</v>
      </c>
      <c r="R67" s="138" t="e">
        <f t="shared" si="37"/>
        <v>#DIV/0!</v>
      </c>
      <c r="S67" s="140" t="e">
        <f t="shared" si="38"/>
        <v>#DIV/0!</v>
      </c>
      <c r="T67" s="189"/>
      <c r="U67" s="188"/>
      <c r="V67" s="188"/>
      <c r="W67" s="188"/>
      <c r="X67" s="188"/>
      <c r="Y67" s="188"/>
      <c r="Z67" s="188"/>
      <c r="AA67" s="188"/>
      <c r="AB67" s="188"/>
      <c r="AC67" s="194"/>
      <c r="AD67" s="211">
        <f t="shared" si="39"/>
        <v>0</v>
      </c>
      <c r="AE67" s="138" t="e">
        <f t="shared" si="40"/>
        <v>#DIV/0!</v>
      </c>
      <c r="AF67" s="140" t="e">
        <f t="shared" si="41"/>
        <v>#DIV/0!</v>
      </c>
      <c r="AG67" s="235"/>
      <c r="AH67" s="236">
        <f t="shared" si="42"/>
        <v>0</v>
      </c>
      <c r="AI67" s="138" t="e">
        <f t="shared" si="43"/>
        <v>#DIV/0!</v>
      </c>
      <c r="AJ67" s="119" t="e">
        <f t="shared" si="44"/>
        <v>#DIV/0!</v>
      </c>
      <c r="AK67" s="237" t="e">
        <f t="shared" si="45"/>
        <v>#DIV/0!</v>
      </c>
      <c r="AL67" s="232" t="e">
        <f t="shared" si="71"/>
        <v>#DIV/0!</v>
      </c>
      <c r="AM67" s="233">
        <f>'SEMESTER FINAL GRADE'!AA65</f>
        <v>0</v>
      </c>
      <c r="AN67" s="234" t="e">
        <f t="shared" si="46"/>
        <v>#DIV/0!</v>
      </c>
      <c r="AO67" s="242" t="e">
        <f t="shared" si="47"/>
        <v>#DIV/0!</v>
      </c>
      <c r="AP67" s="243" t="e">
        <f t="shared" si="48"/>
        <v>#DIV/0!</v>
      </c>
      <c r="AS67" s="82" t="e">
        <f t="shared" si="49"/>
        <v>#DIV/0!</v>
      </c>
      <c r="AT67" s="82" t="e">
        <f t="shared" si="58"/>
        <v>#DIV/0!</v>
      </c>
      <c r="AW67" s="245" t="e">
        <f t="shared" si="50"/>
        <v>#DIV/0!</v>
      </c>
      <c r="AX67" s="82" t="e">
        <f t="shared" si="59"/>
        <v>#DIV/0!</v>
      </c>
      <c r="AZ67" s="82" t="e">
        <f t="shared" si="51"/>
        <v>#DIV/0!</v>
      </c>
      <c r="BA67" s="82" t="e">
        <f t="shared" si="60"/>
        <v>#DIV/0!</v>
      </c>
      <c r="BC67" s="151" t="e">
        <f t="shared" si="52"/>
        <v>#DIV/0!</v>
      </c>
      <c r="BD67" s="151" t="e">
        <f t="shared" si="53"/>
        <v>#DIV/0!</v>
      </c>
      <c r="BE67" s="151" t="e">
        <f t="shared" si="54"/>
        <v>#DIV/0!</v>
      </c>
      <c r="BF67" s="151" t="e">
        <f t="shared" si="55"/>
        <v>#DIV/0!</v>
      </c>
      <c r="BG67" s="151" t="e">
        <f t="shared" si="56"/>
        <v>#DIV/0!</v>
      </c>
      <c r="BH67" s="151">
        <f t="shared" si="61"/>
        <v>0</v>
      </c>
      <c r="BI67" s="151">
        <f t="shared" si="62"/>
        <v>0</v>
      </c>
      <c r="BJ67" s="151">
        <f t="shared" si="63"/>
        <v>0</v>
      </c>
      <c r="BK67" s="151">
        <f t="shared" si="64"/>
        <v>0</v>
      </c>
      <c r="BL67" s="151">
        <f t="shared" si="65"/>
        <v>0</v>
      </c>
      <c r="BM67" s="151">
        <f t="shared" si="66"/>
        <v>0</v>
      </c>
      <c r="BN67" s="151">
        <f t="shared" si="67"/>
        <v>0</v>
      </c>
      <c r="BO67" s="151">
        <f t="shared" si="68"/>
        <v>0</v>
      </c>
      <c r="BP67" s="151">
        <f t="shared" si="69"/>
        <v>0</v>
      </c>
      <c r="BQ67" s="151">
        <f t="shared" si="70"/>
        <v>0</v>
      </c>
      <c r="BV67" s="2" t="e">
        <f t="shared" si="57"/>
        <v>#DIV/0!</v>
      </c>
    </row>
    <row r="68" ht="24.9" customHeight="1" spans="1:74">
      <c r="A68" s="179" t="s">
        <v>432</v>
      </c>
      <c r="B68" s="185" t="str">
        <f>'FIRST QUARTER CLASS RECORD '!B68</f>
        <v/>
      </c>
      <c r="C68" s="186" t="str">
        <f>'FIRST QUARTER CLASS RECORD '!C68</f>
        <v>,</v>
      </c>
      <c r="D68" s="186" t="str">
        <f>'FIRST QUARTER CLASS RECORD '!D68</f>
        <v/>
      </c>
      <c r="E68" s="186" t="str">
        <f>'FIRST QUARTER CLASS RECORD '!E68</f>
        <v/>
      </c>
      <c r="F68" s="187" t="str">
        <f>'FIRST QUARTER CLASS RECORD '!F68</f>
        <v/>
      </c>
      <c r="G68" s="188"/>
      <c r="H68" s="189"/>
      <c r="I68" s="188"/>
      <c r="J68" s="188"/>
      <c r="K68" s="188"/>
      <c r="L68" s="188"/>
      <c r="M68" s="188"/>
      <c r="N68" s="188"/>
      <c r="O68" s="195"/>
      <c r="P68" s="196"/>
      <c r="Q68" s="211">
        <f t="shared" si="36"/>
        <v>0</v>
      </c>
      <c r="R68" s="138" t="e">
        <f t="shared" si="37"/>
        <v>#DIV/0!</v>
      </c>
      <c r="S68" s="140" t="e">
        <f t="shared" si="38"/>
        <v>#DIV/0!</v>
      </c>
      <c r="T68" s="189"/>
      <c r="U68" s="188"/>
      <c r="V68" s="188"/>
      <c r="W68" s="188"/>
      <c r="X68" s="188"/>
      <c r="Y68" s="188"/>
      <c r="Z68" s="188"/>
      <c r="AA68" s="188"/>
      <c r="AB68" s="188"/>
      <c r="AC68" s="194"/>
      <c r="AD68" s="211">
        <f t="shared" si="39"/>
        <v>0</v>
      </c>
      <c r="AE68" s="138" t="e">
        <f t="shared" si="40"/>
        <v>#DIV/0!</v>
      </c>
      <c r="AF68" s="140" t="e">
        <f t="shared" si="41"/>
        <v>#DIV/0!</v>
      </c>
      <c r="AG68" s="235"/>
      <c r="AH68" s="236">
        <f t="shared" si="42"/>
        <v>0</v>
      </c>
      <c r="AI68" s="138" t="e">
        <f t="shared" si="43"/>
        <v>#DIV/0!</v>
      </c>
      <c r="AJ68" s="119" t="e">
        <f t="shared" si="44"/>
        <v>#DIV/0!</v>
      </c>
      <c r="AK68" s="237" t="e">
        <f t="shared" si="45"/>
        <v>#DIV/0!</v>
      </c>
      <c r="AL68" s="232" t="e">
        <f t="shared" si="71"/>
        <v>#DIV/0!</v>
      </c>
      <c r="AM68" s="233">
        <f>'SEMESTER FINAL GRADE'!AA66</f>
        <v>0</v>
      </c>
      <c r="AN68" s="234" t="e">
        <f t="shared" si="46"/>
        <v>#DIV/0!</v>
      </c>
      <c r="AO68" s="242" t="e">
        <f t="shared" si="47"/>
        <v>#DIV/0!</v>
      </c>
      <c r="AP68" s="243" t="e">
        <f t="shared" si="48"/>
        <v>#DIV/0!</v>
      </c>
      <c r="AS68" s="82" t="e">
        <f t="shared" si="49"/>
        <v>#DIV/0!</v>
      </c>
      <c r="AT68" s="82" t="e">
        <f t="shared" si="58"/>
        <v>#DIV/0!</v>
      </c>
      <c r="AW68" s="245" t="e">
        <f t="shared" si="50"/>
        <v>#DIV/0!</v>
      </c>
      <c r="AX68" s="82" t="e">
        <f t="shared" si="59"/>
        <v>#DIV/0!</v>
      </c>
      <c r="AZ68" s="82" t="e">
        <f t="shared" si="51"/>
        <v>#DIV/0!</v>
      </c>
      <c r="BA68" s="82" t="e">
        <f t="shared" si="60"/>
        <v>#DIV/0!</v>
      </c>
      <c r="BC68" s="151" t="e">
        <f t="shared" si="52"/>
        <v>#DIV/0!</v>
      </c>
      <c r="BD68" s="151" t="e">
        <f t="shared" si="53"/>
        <v>#DIV/0!</v>
      </c>
      <c r="BE68" s="151" t="e">
        <f t="shared" si="54"/>
        <v>#DIV/0!</v>
      </c>
      <c r="BF68" s="151" t="e">
        <f t="shared" si="55"/>
        <v>#DIV/0!</v>
      </c>
      <c r="BG68" s="151" t="e">
        <f t="shared" si="56"/>
        <v>#DIV/0!</v>
      </c>
      <c r="BH68" s="151">
        <f t="shared" si="61"/>
        <v>0</v>
      </c>
      <c r="BI68" s="151">
        <f t="shared" si="62"/>
        <v>0</v>
      </c>
      <c r="BJ68" s="151">
        <f t="shared" si="63"/>
        <v>0</v>
      </c>
      <c r="BK68" s="151">
        <f t="shared" si="64"/>
        <v>0</v>
      </c>
      <c r="BL68" s="151">
        <f t="shared" si="65"/>
        <v>0</v>
      </c>
      <c r="BM68" s="151">
        <f t="shared" si="66"/>
        <v>0</v>
      </c>
      <c r="BN68" s="151">
        <f t="shared" si="67"/>
        <v>0</v>
      </c>
      <c r="BO68" s="151">
        <f t="shared" si="68"/>
        <v>0</v>
      </c>
      <c r="BP68" s="151">
        <f t="shared" si="69"/>
        <v>0</v>
      </c>
      <c r="BQ68" s="151">
        <f t="shared" si="70"/>
        <v>0</v>
      </c>
      <c r="BV68" s="2" t="e">
        <f t="shared" si="57"/>
        <v>#DIV/0!</v>
      </c>
    </row>
    <row r="69" ht="24.9" customHeight="1" spans="1:74">
      <c r="A69" s="179" t="s">
        <v>433</v>
      </c>
      <c r="B69" s="185" t="str">
        <f>'FIRST QUARTER CLASS RECORD '!B69</f>
        <v/>
      </c>
      <c r="C69" s="186" t="str">
        <f>'FIRST QUARTER CLASS RECORD '!C69</f>
        <v>,</v>
      </c>
      <c r="D69" s="186" t="str">
        <f>'FIRST QUARTER CLASS RECORD '!D69</f>
        <v/>
      </c>
      <c r="E69" s="186" t="str">
        <f>'FIRST QUARTER CLASS RECORD '!E69</f>
        <v/>
      </c>
      <c r="F69" s="187" t="str">
        <f>'FIRST QUARTER CLASS RECORD '!F69</f>
        <v/>
      </c>
      <c r="G69" s="188"/>
      <c r="H69" s="189"/>
      <c r="I69" s="188"/>
      <c r="J69" s="188"/>
      <c r="K69" s="188"/>
      <c r="L69" s="188"/>
      <c r="M69" s="188"/>
      <c r="N69" s="188"/>
      <c r="O69" s="195"/>
      <c r="P69" s="196"/>
      <c r="Q69" s="211">
        <f t="shared" si="36"/>
        <v>0</v>
      </c>
      <c r="R69" s="138" t="e">
        <f t="shared" si="37"/>
        <v>#DIV/0!</v>
      </c>
      <c r="S69" s="140" t="e">
        <f t="shared" si="38"/>
        <v>#DIV/0!</v>
      </c>
      <c r="T69" s="189"/>
      <c r="U69" s="188"/>
      <c r="V69" s="188"/>
      <c r="W69" s="188"/>
      <c r="X69" s="188"/>
      <c r="Y69" s="188"/>
      <c r="Z69" s="188"/>
      <c r="AA69" s="188"/>
      <c r="AB69" s="188"/>
      <c r="AC69" s="194"/>
      <c r="AD69" s="211">
        <f t="shared" si="39"/>
        <v>0</v>
      </c>
      <c r="AE69" s="138" t="e">
        <f t="shared" si="40"/>
        <v>#DIV/0!</v>
      </c>
      <c r="AF69" s="140" t="e">
        <f t="shared" si="41"/>
        <v>#DIV/0!</v>
      </c>
      <c r="AG69" s="235"/>
      <c r="AH69" s="236">
        <f t="shared" si="42"/>
        <v>0</v>
      </c>
      <c r="AI69" s="138" t="e">
        <f t="shared" si="43"/>
        <v>#DIV/0!</v>
      </c>
      <c r="AJ69" s="119" t="e">
        <f t="shared" si="44"/>
        <v>#DIV/0!</v>
      </c>
      <c r="AK69" s="237" t="e">
        <f t="shared" si="45"/>
        <v>#DIV/0!</v>
      </c>
      <c r="AL69" s="232" t="e">
        <f t="shared" si="71"/>
        <v>#DIV/0!</v>
      </c>
      <c r="AM69" s="233">
        <f>'SEMESTER FINAL GRADE'!AA67</f>
        <v>0</v>
      </c>
      <c r="AN69" s="234" t="e">
        <f t="shared" si="46"/>
        <v>#DIV/0!</v>
      </c>
      <c r="AO69" s="242" t="e">
        <f t="shared" si="47"/>
        <v>#DIV/0!</v>
      </c>
      <c r="AP69" s="243" t="e">
        <f t="shared" si="48"/>
        <v>#DIV/0!</v>
      </c>
      <c r="AS69" s="82" t="e">
        <f t="shared" si="49"/>
        <v>#DIV/0!</v>
      </c>
      <c r="AT69" s="82" t="e">
        <f t="shared" si="58"/>
        <v>#DIV/0!</v>
      </c>
      <c r="AW69" s="245" t="e">
        <f t="shared" si="50"/>
        <v>#DIV/0!</v>
      </c>
      <c r="AX69" s="82" t="e">
        <f t="shared" si="59"/>
        <v>#DIV/0!</v>
      </c>
      <c r="AZ69" s="82" t="e">
        <f t="shared" si="51"/>
        <v>#DIV/0!</v>
      </c>
      <c r="BA69" s="82" t="e">
        <f t="shared" si="60"/>
        <v>#DIV/0!</v>
      </c>
      <c r="BC69" s="151" t="e">
        <f t="shared" si="52"/>
        <v>#DIV/0!</v>
      </c>
      <c r="BD69" s="151" t="e">
        <f t="shared" si="53"/>
        <v>#DIV/0!</v>
      </c>
      <c r="BE69" s="151" t="e">
        <f t="shared" si="54"/>
        <v>#DIV/0!</v>
      </c>
      <c r="BF69" s="151" t="e">
        <f t="shared" si="55"/>
        <v>#DIV/0!</v>
      </c>
      <c r="BG69" s="151" t="e">
        <f t="shared" si="56"/>
        <v>#DIV/0!</v>
      </c>
      <c r="BH69" s="151">
        <f t="shared" si="61"/>
        <v>0</v>
      </c>
      <c r="BI69" s="151">
        <f t="shared" si="62"/>
        <v>0</v>
      </c>
      <c r="BJ69" s="151">
        <f t="shared" si="63"/>
        <v>0</v>
      </c>
      <c r="BK69" s="151">
        <f t="shared" si="64"/>
        <v>0</v>
      </c>
      <c r="BL69" s="151">
        <f t="shared" si="65"/>
        <v>0</v>
      </c>
      <c r="BM69" s="151">
        <f t="shared" si="66"/>
        <v>0</v>
      </c>
      <c r="BN69" s="151">
        <f t="shared" si="67"/>
        <v>0</v>
      </c>
      <c r="BO69" s="151">
        <f t="shared" si="68"/>
        <v>0</v>
      </c>
      <c r="BP69" s="151">
        <f t="shared" si="69"/>
        <v>0</v>
      </c>
      <c r="BQ69" s="151">
        <f t="shared" si="70"/>
        <v>0</v>
      </c>
      <c r="BV69" s="2" t="e">
        <f t="shared" si="57"/>
        <v>#DIV/0!</v>
      </c>
    </row>
    <row r="70" ht="24.9" customHeight="1" spans="1:74">
      <c r="A70" s="179" t="s">
        <v>434</v>
      </c>
      <c r="B70" s="185" t="str">
        <f>'FIRST QUARTER CLASS RECORD '!B70</f>
        <v/>
      </c>
      <c r="C70" s="186" t="str">
        <f>'FIRST QUARTER CLASS RECORD '!C70</f>
        <v>,</v>
      </c>
      <c r="D70" s="186" t="str">
        <f>'FIRST QUARTER CLASS RECORD '!D70</f>
        <v/>
      </c>
      <c r="E70" s="186" t="str">
        <f>'FIRST QUARTER CLASS RECORD '!E70</f>
        <v/>
      </c>
      <c r="F70" s="187" t="str">
        <f>'FIRST QUARTER CLASS RECORD '!F70</f>
        <v/>
      </c>
      <c r="G70" s="188"/>
      <c r="H70" s="189"/>
      <c r="I70" s="188"/>
      <c r="J70" s="188"/>
      <c r="K70" s="188"/>
      <c r="L70" s="188"/>
      <c r="M70" s="188"/>
      <c r="N70" s="188"/>
      <c r="O70" s="195"/>
      <c r="P70" s="196"/>
      <c r="Q70" s="211">
        <f t="shared" si="36"/>
        <v>0</v>
      </c>
      <c r="R70" s="138" t="e">
        <f t="shared" si="37"/>
        <v>#DIV/0!</v>
      </c>
      <c r="S70" s="140" t="e">
        <f t="shared" si="38"/>
        <v>#DIV/0!</v>
      </c>
      <c r="T70" s="189"/>
      <c r="U70" s="188"/>
      <c r="V70" s="188"/>
      <c r="W70" s="188"/>
      <c r="X70" s="188"/>
      <c r="Y70" s="188"/>
      <c r="Z70" s="188"/>
      <c r="AA70" s="188"/>
      <c r="AB70" s="188"/>
      <c r="AC70" s="194"/>
      <c r="AD70" s="211">
        <f t="shared" si="39"/>
        <v>0</v>
      </c>
      <c r="AE70" s="138" t="e">
        <f t="shared" si="40"/>
        <v>#DIV/0!</v>
      </c>
      <c r="AF70" s="140" t="e">
        <f t="shared" si="41"/>
        <v>#DIV/0!</v>
      </c>
      <c r="AG70" s="235"/>
      <c r="AH70" s="236">
        <f t="shared" si="42"/>
        <v>0</v>
      </c>
      <c r="AI70" s="138" t="e">
        <f t="shared" si="43"/>
        <v>#DIV/0!</v>
      </c>
      <c r="AJ70" s="119" t="e">
        <f t="shared" si="44"/>
        <v>#DIV/0!</v>
      </c>
      <c r="AK70" s="237" t="e">
        <f t="shared" si="45"/>
        <v>#DIV/0!</v>
      </c>
      <c r="AL70" s="232" t="e">
        <f t="shared" si="71"/>
        <v>#DIV/0!</v>
      </c>
      <c r="AM70" s="233">
        <f>'SEMESTER FINAL GRADE'!AA68</f>
        <v>0</v>
      </c>
      <c r="AN70" s="234" t="e">
        <f t="shared" si="46"/>
        <v>#DIV/0!</v>
      </c>
      <c r="AO70" s="242" t="e">
        <f t="shared" si="47"/>
        <v>#DIV/0!</v>
      </c>
      <c r="AP70" s="243" t="e">
        <f t="shared" si="48"/>
        <v>#DIV/0!</v>
      </c>
      <c r="AS70" s="82" t="e">
        <f t="shared" si="49"/>
        <v>#DIV/0!</v>
      </c>
      <c r="AT70" s="82" t="e">
        <f t="shared" si="58"/>
        <v>#DIV/0!</v>
      </c>
      <c r="AW70" s="245" t="e">
        <f t="shared" si="50"/>
        <v>#DIV/0!</v>
      </c>
      <c r="AX70" s="82" t="e">
        <f t="shared" si="59"/>
        <v>#DIV/0!</v>
      </c>
      <c r="AZ70" s="82" t="e">
        <f t="shared" si="51"/>
        <v>#DIV/0!</v>
      </c>
      <c r="BA70" s="82" t="e">
        <f t="shared" si="60"/>
        <v>#DIV/0!</v>
      </c>
      <c r="BC70" s="151" t="e">
        <f t="shared" si="52"/>
        <v>#DIV/0!</v>
      </c>
      <c r="BD70" s="151" t="e">
        <f t="shared" si="53"/>
        <v>#DIV/0!</v>
      </c>
      <c r="BE70" s="151" t="e">
        <f t="shared" si="54"/>
        <v>#DIV/0!</v>
      </c>
      <c r="BF70" s="151" t="e">
        <f t="shared" si="55"/>
        <v>#DIV/0!</v>
      </c>
      <c r="BG70" s="151" t="e">
        <f t="shared" si="56"/>
        <v>#DIV/0!</v>
      </c>
      <c r="BH70" s="151">
        <f t="shared" si="61"/>
        <v>0</v>
      </c>
      <c r="BI70" s="151">
        <f t="shared" si="62"/>
        <v>0</v>
      </c>
      <c r="BJ70" s="151">
        <f t="shared" si="63"/>
        <v>0</v>
      </c>
      <c r="BK70" s="151">
        <f t="shared" si="64"/>
        <v>0</v>
      </c>
      <c r="BL70" s="151">
        <f t="shared" si="65"/>
        <v>0</v>
      </c>
      <c r="BM70" s="151">
        <f t="shared" si="66"/>
        <v>0</v>
      </c>
      <c r="BN70" s="151">
        <f t="shared" si="67"/>
        <v>0</v>
      </c>
      <c r="BO70" s="151">
        <f t="shared" si="68"/>
        <v>0</v>
      </c>
      <c r="BP70" s="151">
        <f t="shared" si="69"/>
        <v>0</v>
      </c>
      <c r="BQ70" s="151">
        <f t="shared" si="70"/>
        <v>0</v>
      </c>
      <c r="BV70" s="2" t="e">
        <f t="shared" si="57"/>
        <v>#DIV/0!</v>
      </c>
    </row>
    <row r="71" ht="24.9" customHeight="1" spans="1:74">
      <c r="A71" s="179" t="s">
        <v>435</v>
      </c>
      <c r="B71" s="185" t="str">
        <f>'FIRST QUARTER CLASS RECORD '!B71</f>
        <v/>
      </c>
      <c r="C71" s="186" t="str">
        <f>'FIRST QUARTER CLASS RECORD '!C71</f>
        <v>,</v>
      </c>
      <c r="D71" s="186" t="str">
        <f>'FIRST QUARTER CLASS RECORD '!D71</f>
        <v/>
      </c>
      <c r="E71" s="186" t="str">
        <f>'FIRST QUARTER CLASS RECORD '!E71</f>
        <v/>
      </c>
      <c r="F71" s="187" t="str">
        <f>'FIRST QUARTER CLASS RECORD '!F71</f>
        <v/>
      </c>
      <c r="G71" s="188"/>
      <c r="H71" s="189"/>
      <c r="I71" s="188"/>
      <c r="J71" s="188"/>
      <c r="K71" s="188"/>
      <c r="L71" s="188"/>
      <c r="M71" s="188"/>
      <c r="N71" s="188"/>
      <c r="O71" s="195"/>
      <c r="P71" s="196"/>
      <c r="Q71" s="211">
        <f t="shared" si="36"/>
        <v>0</v>
      </c>
      <c r="R71" s="138" t="e">
        <f t="shared" si="37"/>
        <v>#DIV/0!</v>
      </c>
      <c r="S71" s="140" t="e">
        <f t="shared" si="38"/>
        <v>#DIV/0!</v>
      </c>
      <c r="T71" s="189"/>
      <c r="U71" s="188"/>
      <c r="V71" s="188"/>
      <c r="W71" s="188"/>
      <c r="X71" s="188"/>
      <c r="Y71" s="188"/>
      <c r="Z71" s="188"/>
      <c r="AA71" s="188"/>
      <c r="AB71" s="188"/>
      <c r="AC71" s="194"/>
      <c r="AD71" s="211">
        <f t="shared" si="39"/>
        <v>0</v>
      </c>
      <c r="AE71" s="138" t="e">
        <f t="shared" si="40"/>
        <v>#DIV/0!</v>
      </c>
      <c r="AF71" s="140" t="e">
        <f t="shared" si="41"/>
        <v>#DIV/0!</v>
      </c>
      <c r="AG71" s="235"/>
      <c r="AH71" s="236">
        <f t="shared" si="42"/>
        <v>0</v>
      </c>
      <c r="AI71" s="138" t="e">
        <f t="shared" si="43"/>
        <v>#DIV/0!</v>
      </c>
      <c r="AJ71" s="119" t="e">
        <f t="shared" si="44"/>
        <v>#DIV/0!</v>
      </c>
      <c r="AK71" s="237" t="e">
        <f t="shared" si="45"/>
        <v>#DIV/0!</v>
      </c>
      <c r="AL71" s="232" t="e">
        <f t="shared" si="71"/>
        <v>#DIV/0!</v>
      </c>
      <c r="AM71" s="233">
        <f>'SEMESTER FINAL GRADE'!AA69</f>
        <v>0</v>
      </c>
      <c r="AN71" s="234" t="e">
        <f t="shared" si="46"/>
        <v>#DIV/0!</v>
      </c>
      <c r="AO71" s="242" t="e">
        <f t="shared" si="47"/>
        <v>#DIV/0!</v>
      </c>
      <c r="AP71" s="243" t="e">
        <f t="shared" si="48"/>
        <v>#DIV/0!</v>
      </c>
      <c r="AS71" s="82" t="e">
        <f t="shared" si="49"/>
        <v>#DIV/0!</v>
      </c>
      <c r="AT71" s="82" t="e">
        <f t="shared" si="58"/>
        <v>#DIV/0!</v>
      </c>
      <c r="AW71" s="245" t="e">
        <f t="shared" si="50"/>
        <v>#DIV/0!</v>
      </c>
      <c r="AX71" s="82" t="e">
        <f t="shared" si="59"/>
        <v>#DIV/0!</v>
      </c>
      <c r="AZ71" s="82" t="e">
        <f t="shared" si="51"/>
        <v>#DIV/0!</v>
      </c>
      <c r="BA71" s="82" t="e">
        <f t="shared" si="60"/>
        <v>#DIV/0!</v>
      </c>
      <c r="BC71" s="151" t="e">
        <f t="shared" si="52"/>
        <v>#DIV/0!</v>
      </c>
      <c r="BD71" s="151" t="e">
        <f t="shared" si="53"/>
        <v>#DIV/0!</v>
      </c>
      <c r="BE71" s="151" t="e">
        <f t="shared" si="54"/>
        <v>#DIV/0!</v>
      </c>
      <c r="BF71" s="151" t="e">
        <f t="shared" si="55"/>
        <v>#DIV/0!</v>
      </c>
      <c r="BG71" s="151" t="e">
        <f t="shared" si="56"/>
        <v>#DIV/0!</v>
      </c>
      <c r="BH71" s="151">
        <f t="shared" si="61"/>
        <v>0</v>
      </c>
      <c r="BI71" s="151">
        <f t="shared" si="62"/>
        <v>0</v>
      </c>
      <c r="BJ71" s="151">
        <f t="shared" si="63"/>
        <v>0</v>
      </c>
      <c r="BK71" s="151">
        <f t="shared" si="64"/>
        <v>0</v>
      </c>
      <c r="BL71" s="151">
        <f t="shared" si="65"/>
        <v>0</v>
      </c>
      <c r="BM71" s="151">
        <f t="shared" si="66"/>
        <v>0</v>
      </c>
      <c r="BN71" s="151">
        <f t="shared" si="67"/>
        <v>0</v>
      </c>
      <c r="BO71" s="151">
        <f t="shared" si="68"/>
        <v>0</v>
      </c>
      <c r="BP71" s="151">
        <f t="shared" si="69"/>
        <v>0</v>
      </c>
      <c r="BQ71" s="151">
        <f t="shared" si="70"/>
        <v>0</v>
      </c>
      <c r="BV71" s="2" t="e">
        <f t="shared" si="57"/>
        <v>#DIV/0!</v>
      </c>
    </row>
    <row r="72" ht="24.9" customHeight="1" spans="1:74">
      <c r="A72" s="179" t="s">
        <v>436</v>
      </c>
      <c r="B72" s="185" t="str">
        <f>'FIRST QUARTER CLASS RECORD '!B72</f>
        <v/>
      </c>
      <c r="C72" s="186" t="str">
        <f>'FIRST QUARTER CLASS RECORD '!C72</f>
        <v>,</v>
      </c>
      <c r="D72" s="186" t="str">
        <f>'FIRST QUARTER CLASS RECORD '!D72</f>
        <v/>
      </c>
      <c r="E72" s="186" t="str">
        <f>'FIRST QUARTER CLASS RECORD '!E72</f>
        <v/>
      </c>
      <c r="F72" s="187" t="str">
        <f>'FIRST QUARTER CLASS RECORD '!F72</f>
        <v/>
      </c>
      <c r="G72" s="188"/>
      <c r="H72" s="189"/>
      <c r="I72" s="188"/>
      <c r="J72" s="188"/>
      <c r="K72" s="188"/>
      <c r="L72" s="188"/>
      <c r="M72" s="188"/>
      <c r="N72" s="188"/>
      <c r="O72" s="195"/>
      <c r="P72" s="196"/>
      <c r="Q72" s="211">
        <f t="shared" si="36"/>
        <v>0</v>
      </c>
      <c r="R72" s="138" t="e">
        <f t="shared" si="37"/>
        <v>#DIV/0!</v>
      </c>
      <c r="S72" s="140" t="e">
        <f t="shared" si="38"/>
        <v>#DIV/0!</v>
      </c>
      <c r="T72" s="189"/>
      <c r="U72" s="188"/>
      <c r="V72" s="188"/>
      <c r="W72" s="188"/>
      <c r="X72" s="188"/>
      <c r="Y72" s="188"/>
      <c r="Z72" s="188"/>
      <c r="AA72" s="188"/>
      <c r="AB72" s="188"/>
      <c r="AC72" s="194"/>
      <c r="AD72" s="211">
        <f t="shared" si="39"/>
        <v>0</v>
      </c>
      <c r="AE72" s="138" t="e">
        <f t="shared" si="40"/>
        <v>#DIV/0!</v>
      </c>
      <c r="AF72" s="140" t="e">
        <f t="shared" si="41"/>
        <v>#DIV/0!</v>
      </c>
      <c r="AG72" s="235"/>
      <c r="AH72" s="236">
        <f t="shared" si="42"/>
        <v>0</v>
      </c>
      <c r="AI72" s="138" t="e">
        <f t="shared" si="43"/>
        <v>#DIV/0!</v>
      </c>
      <c r="AJ72" s="119" t="e">
        <f t="shared" si="44"/>
        <v>#DIV/0!</v>
      </c>
      <c r="AK72" s="237" t="e">
        <f t="shared" si="45"/>
        <v>#DIV/0!</v>
      </c>
      <c r="AL72" s="232" t="e">
        <f t="shared" si="71"/>
        <v>#DIV/0!</v>
      </c>
      <c r="AM72" s="233">
        <f>'SEMESTER FINAL GRADE'!AA70</f>
        <v>0</v>
      </c>
      <c r="AN72" s="234" t="e">
        <f t="shared" si="46"/>
        <v>#DIV/0!</v>
      </c>
      <c r="AO72" s="242" t="e">
        <f t="shared" si="47"/>
        <v>#DIV/0!</v>
      </c>
      <c r="AP72" s="243" t="e">
        <f t="shared" si="48"/>
        <v>#DIV/0!</v>
      </c>
      <c r="AS72" s="82" t="e">
        <f t="shared" si="49"/>
        <v>#DIV/0!</v>
      </c>
      <c r="AT72" s="82" t="e">
        <f t="shared" si="58"/>
        <v>#DIV/0!</v>
      </c>
      <c r="AW72" s="245" t="e">
        <f t="shared" si="50"/>
        <v>#DIV/0!</v>
      </c>
      <c r="AX72" s="82" t="e">
        <f t="shared" si="59"/>
        <v>#DIV/0!</v>
      </c>
      <c r="AZ72" s="82" t="e">
        <f t="shared" si="51"/>
        <v>#DIV/0!</v>
      </c>
      <c r="BA72" s="82" t="e">
        <f t="shared" si="60"/>
        <v>#DIV/0!</v>
      </c>
      <c r="BC72" s="151" t="e">
        <f t="shared" si="52"/>
        <v>#DIV/0!</v>
      </c>
      <c r="BD72" s="151" t="e">
        <f t="shared" si="53"/>
        <v>#DIV/0!</v>
      </c>
      <c r="BE72" s="151" t="e">
        <f t="shared" si="54"/>
        <v>#DIV/0!</v>
      </c>
      <c r="BF72" s="151" t="e">
        <f t="shared" si="55"/>
        <v>#DIV/0!</v>
      </c>
      <c r="BG72" s="151" t="e">
        <f t="shared" si="56"/>
        <v>#DIV/0!</v>
      </c>
      <c r="BH72" s="151">
        <f t="shared" si="61"/>
        <v>0</v>
      </c>
      <c r="BI72" s="151">
        <f t="shared" si="62"/>
        <v>0</v>
      </c>
      <c r="BJ72" s="151">
        <f t="shared" si="63"/>
        <v>0</v>
      </c>
      <c r="BK72" s="151">
        <f t="shared" si="64"/>
        <v>0</v>
      </c>
      <c r="BL72" s="151">
        <f t="shared" si="65"/>
        <v>0</v>
      </c>
      <c r="BM72" s="151">
        <f t="shared" si="66"/>
        <v>0</v>
      </c>
      <c r="BN72" s="151">
        <f t="shared" si="67"/>
        <v>0</v>
      </c>
      <c r="BO72" s="151">
        <f t="shared" si="68"/>
        <v>0</v>
      </c>
      <c r="BP72" s="151">
        <f t="shared" si="69"/>
        <v>0</v>
      </c>
      <c r="BQ72" s="151">
        <f t="shared" si="70"/>
        <v>0</v>
      </c>
      <c r="BV72" s="2" t="e">
        <f t="shared" si="57"/>
        <v>#DIV/0!</v>
      </c>
    </row>
    <row r="73" ht="24.9" customHeight="1" spans="1:74">
      <c r="A73" s="179" t="s">
        <v>437</v>
      </c>
      <c r="B73" s="185" t="str">
        <f>'FIRST QUARTER CLASS RECORD '!B73</f>
        <v/>
      </c>
      <c r="C73" s="186" t="str">
        <f>'FIRST QUARTER CLASS RECORD '!C73</f>
        <v>,</v>
      </c>
      <c r="D73" s="186" t="str">
        <f>'FIRST QUARTER CLASS RECORD '!D73</f>
        <v/>
      </c>
      <c r="E73" s="186" t="str">
        <f>'FIRST QUARTER CLASS RECORD '!E73</f>
        <v/>
      </c>
      <c r="F73" s="187" t="str">
        <f>'FIRST QUARTER CLASS RECORD '!F73</f>
        <v/>
      </c>
      <c r="G73" s="188"/>
      <c r="H73" s="189"/>
      <c r="I73" s="188"/>
      <c r="J73" s="188"/>
      <c r="K73" s="188"/>
      <c r="L73" s="188"/>
      <c r="M73" s="188"/>
      <c r="N73" s="188"/>
      <c r="O73" s="195"/>
      <c r="P73" s="196"/>
      <c r="Q73" s="211">
        <f t="shared" si="36"/>
        <v>0</v>
      </c>
      <c r="R73" s="138" t="e">
        <f t="shared" si="37"/>
        <v>#DIV/0!</v>
      </c>
      <c r="S73" s="140" t="e">
        <f t="shared" si="38"/>
        <v>#DIV/0!</v>
      </c>
      <c r="T73" s="189"/>
      <c r="U73" s="188"/>
      <c r="V73" s="188"/>
      <c r="W73" s="188"/>
      <c r="X73" s="188"/>
      <c r="Y73" s="188"/>
      <c r="Z73" s="188"/>
      <c r="AA73" s="188"/>
      <c r="AB73" s="188"/>
      <c r="AC73" s="194"/>
      <c r="AD73" s="211">
        <f t="shared" si="39"/>
        <v>0</v>
      </c>
      <c r="AE73" s="138" t="e">
        <f t="shared" si="40"/>
        <v>#DIV/0!</v>
      </c>
      <c r="AF73" s="140" t="e">
        <f t="shared" si="41"/>
        <v>#DIV/0!</v>
      </c>
      <c r="AG73" s="235"/>
      <c r="AH73" s="236">
        <f t="shared" si="42"/>
        <v>0</v>
      </c>
      <c r="AI73" s="138" t="e">
        <f t="shared" si="43"/>
        <v>#DIV/0!</v>
      </c>
      <c r="AJ73" s="119" t="e">
        <f t="shared" si="44"/>
        <v>#DIV/0!</v>
      </c>
      <c r="AK73" s="237" t="e">
        <f t="shared" si="45"/>
        <v>#DIV/0!</v>
      </c>
      <c r="AL73" s="232" t="e">
        <f t="shared" si="71"/>
        <v>#DIV/0!</v>
      </c>
      <c r="AM73" s="233">
        <f>'SEMESTER FINAL GRADE'!AA71</f>
        <v>0</v>
      </c>
      <c r="AN73" s="234" t="e">
        <f t="shared" si="46"/>
        <v>#DIV/0!</v>
      </c>
      <c r="AO73" s="242" t="e">
        <f t="shared" si="47"/>
        <v>#DIV/0!</v>
      </c>
      <c r="AP73" s="243" t="e">
        <f t="shared" si="48"/>
        <v>#DIV/0!</v>
      </c>
      <c r="AS73" s="82" t="e">
        <f t="shared" si="49"/>
        <v>#DIV/0!</v>
      </c>
      <c r="AT73" s="82" t="e">
        <f t="shared" si="58"/>
        <v>#DIV/0!</v>
      </c>
      <c r="AW73" s="245" t="e">
        <f t="shared" si="50"/>
        <v>#DIV/0!</v>
      </c>
      <c r="AX73" s="82" t="e">
        <f t="shared" si="59"/>
        <v>#DIV/0!</v>
      </c>
      <c r="AZ73" s="82" t="e">
        <f t="shared" si="51"/>
        <v>#DIV/0!</v>
      </c>
      <c r="BA73" s="82" t="e">
        <f t="shared" si="60"/>
        <v>#DIV/0!</v>
      </c>
      <c r="BC73" s="151" t="e">
        <f t="shared" si="52"/>
        <v>#DIV/0!</v>
      </c>
      <c r="BD73" s="151" t="e">
        <f t="shared" si="53"/>
        <v>#DIV/0!</v>
      </c>
      <c r="BE73" s="151" t="e">
        <f t="shared" si="54"/>
        <v>#DIV/0!</v>
      </c>
      <c r="BF73" s="151" t="e">
        <f t="shared" si="55"/>
        <v>#DIV/0!</v>
      </c>
      <c r="BG73" s="151" t="e">
        <f t="shared" si="56"/>
        <v>#DIV/0!</v>
      </c>
      <c r="BH73" s="151">
        <f t="shared" si="61"/>
        <v>0</v>
      </c>
      <c r="BI73" s="151">
        <f t="shared" si="62"/>
        <v>0</v>
      </c>
      <c r="BJ73" s="151">
        <f t="shared" si="63"/>
        <v>0</v>
      </c>
      <c r="BK73" s="151">
        <f t="shared" si="64"/>
        <v>0</v>
      </c>
      <c r="BL73" s="151">
        <f t="shared" si="65"/>
        <v>0</v>
      </c>
      <c r="BM73" s="151">
        <f t="shared" si="66"/>
        <v>0</v>
      </c>
      <c r="BN73" s="151">
        <f t="shared" si="67"/>
        <v>0</v>
      </c>
      <c r="BO73" s="151">
        <f t="shared" si="68"/>
        <v>0</v>
      </c>
      <c r="BP73" s="151">
        <f t="shared" si="69"/>
        <v>0</v>
      </c>
      <c r="BQ73" s="151">
        <f t="shared" si="70"/>
        <v>0</v>
      </c>
      <c r="BV73" s="2" t="e">
        <f t="shared" si="57"/>
        <v>#DIV/0!</v>
      </c>
    </row>
    <row r="74" ht="18" hidden="1" spans="1:74">
      <c r="A74" s="179" t="s">
        <v>438</v>
      </c>
      <c r="B74" s="185" t="str">
        <f>'FIRST QUARTER CLASS RECORD '!B74</f>
        <v/>
      </c>
      <c r="C74" s="186" t="str">
        <f>'FIRST QUARTER CLASS RECORD '!C74</f>
        <v/>
      </c>
      <c r="D74" s="186" t="str">
        <f>'FIRST QUARTER CLASS RECORD '!D74</f>
        <v/>
      </c>
      <c r="E74" s="186" t="str">
        <f>'FIRST QUARTER CLASS RECORD '!E74</f>
        <v/>
      </c>
      <c r="F74" s="187" t="str">
        <f>'FIRST QUARTER CLASS RECORD '!F74</f>
        <v/>
      </c>
      <c r="G74" s="188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2">SUM(G74:P74)</f>
        <v>0</v>
      </c>
      <c r="R74" s="138" t="e">
        <f t="shared" ref="R74:R103" si="73">Q74/$Q$13*100</f>
        <v>#DIV/0!</v>
      </c>
      <c r="S74" s="140" t="e">
        <f t="shared" ref="S74:S103" si="74">AT74</f>
        <v>#DIV/0!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11">
        <f t="shared" ref="AD74:AD103" si="75">SUM(T74:AC74)</f>
        <v>0</v>
      </c>
      <c r="AE74" s="138" t="e">
        <f t="shared" ref="AE74:AE103" si="76">AD74/$AD$13*100</f>
        <v>#DIV/0!</v>
      </c>
      <c r="AF74" s="140" t="e">
        <f t="shared" ref="AF74:AF103" si="77">AX74</f>
        <v>#DIV/0!</v>
      </c>
      <c r="AG74" s="235"/>
      <c r="AH74" s="236">
        <f t="shared" ref="AH74:AH103" si="78">AG74</f>
        <v>0</v>
      </c>
      <c r="AI74" s="138" t="e">
        <f t="shared" ref="AI74:AI103" si="79">AH74/$AH$13*100</f>
        <v>#DIV/0!</v>
      </c>
      <c r="AJ74" s="119" t="e">
        <f t="shared" ref="AJ74:AJ103" si="80">BA74</f>
        <v>#DIV/0!</v>
      </c>
      <c r="AK74" s="237" t="e">
        <f t="shared" ref="AK74:AK103" si="81">S74+AF74+AJ74</f>
        <v>#DIV/0!</v>
      </c>
      <c r="AL74" s="232" t="e">
        <f t="shared" si="71"/>
        <v>#REF!</v>
      </c>
      <c r="AM74" s="233" t="e">
        <f>'SEMESTER FINAL GRADE'!#REF!</f>
        <v>#REF!</v>
      </c>
      <c r="AN74" s="234" t="e">
        <f t="shared" ref="AN74:AN103" si="82">(AL74+AM74)/2</f>
        <v>#REF!</v>
      </c>
      <c r="AO74" s="242" t="e">
        <f t="shared" ref="AO74:AO103" si="83">IF(AN74&gt;74.49,"Passed","Failed")</f>
        <v>#REF!</v>
      </c>
      <c r="AP74" s="243" t="e">
        <f t="shared" ref="AP74:AP103" si="84">IF(AN74&gt;89,"Outstanding",IF(AN74&gt;84,"Very Satisfactory",IF(AN74&gt;79,"Satisfactory",IF(AN74&gt;74,"Fairly Satisfactory",IF(AN74&gt;59,"Did Not Meet Expectations",0)))))</f>
        <v>#REF!</v>
      </c>
      <c r="AS74" s="82" t="e">
        <f t="shared" ref="AS74:AS103" si="85">R74*$G$11</f>
        <v>#DIV/0!</v>
      </c>
      <c r="AT74" s="82" t="e">
        <f t="shared" ref="AT74:AT99" si="86">IF(AS74&gt;$S$13,"Error",LOOKUP(AS74:AS168,AS74))</f>
        <v>#DIV/0!</v>
      </c>
      <c r="AW74" s="245" t="e">
        <f t="shared" ref="AW74:AW103" si="87">AE74*$T$11</f>
        <v>#DIV/0!</v>
      </c>
      <c r="AX74" s="82" t="e">
        <f t="shared" ref="AX74:AX99" si="88">IF(AW74&gt;$AF$13,"Error",LOOKUP(AW74:AW168,AW74))</f>
        <v>#DIV/0!</v>
      </c>
      <c r="AZ74" s="82" t="e">
        <f t="shared" ref="AZ74:AZ103" si="89">AI74*$AG$11</f>
        <v>#DIV/0!</v>
      </c>
      <c r="BA74" s="82" t="e">
        <f t="shared" ref="BA74:BA99" si="90">IF(AZ74&gt;$AJ$13,"Error",LOOKUP(AZ74:AZ168,AZ74))</f>
        <v>#DIV/0!</v>
      </c>
      <c r="BC74" s="151" t="e">
        <f t="shared" ref="BC74:BC103" si="91">IF(AP74="Outstanding",1,0)</f>
        <v>#REF!</v>
      </c>
      <c r="BD74" s="151" t="e">
        <f t="shared" ref="BD74:BD103" si="92">IF(AP74="Very Satisfactory",1,0)</f>
        <v>#REF!</v>
      </c>
      <c r="BE74" s="151" t="e">
        <f t="shared" ref="BE74:BE103" si="93">IF(AP74="Satisfactory",1,0)</f>
        <v>#REF!</v>
      </c>
      <c r="BF74" s="151" t="e">
        <f t="shared" ref="BF74:BF103" si="94">IF(AP74="Fairly Satisfactory",1,0)</f>
        <v>#REF!</v>
      </c>
      <c r="BG74" s="151" t="e">
        <f t="shared" ref="BG74:BG103" si="95">IF(AP74="Did Not Meet Expectations",1,0)</f>
        <v>#REF!</v>
      </c>
      <c r="BH74" s="151">
        <f t="shared" ref="BH74:BH99" si="96">IF(F74="M",LOOKUP(BC74:BC167,BC74),0)</f>
        <v>0</v>
      </c>
      <c r="BI74" s="151">
        <f t="shared" ref="BI74:BI99" si="97">IF(F74="M",LOOKUP(BD74:BD167,BD74),0)</f>
        <v>0</v>
      </c>
      <c r="BJ74" s="151">
        <f t="shared" ref="BJ74:BJ99" si="98">IF(F74="M",LOOKUP(BE74:BE167,BE74),0)</f>
        <v>0</v>
      </c>
      <c r="BK74" s="151">
        <f t="shared" ref="BK74:BK99" si="99">IF(F74="M",LOOKUP(BF74:BF167,BF74),0)</f>
        <v>0</v>
      </c>
      <c r="BL74" s="151">
        <f t="shared" ref="BL74:BL99" si="100">IF(F74="M",LOOKUP(BG74:BG167,BG74),0)</f>
        <v>0</v>
      </c>
      <c r="BM74" s="151">
        <f t="shared" ref="BM74:BM99" si="101">IF(F74="F",LOOKUP(BC74:BC167,BC74),0)</f>
        <v>0</v>
      </c>
      <c r="BN74" s="151">
        <f t="shared" ref="BN74:BN99" si="102">IF(F74="F",LOOKUP(BD74:BD167,BD74),0)</f>
        <v>0</v>
      </c>
      <c r="BO74" s="151">
        <f t="shared" ref="BO74:BO99" si="103">IF(F74="F",LOOKUP(BE74:BE167,BE74),0)</f>
        <v>0</v>
      </c>
      <c r="BP74" s="151">
        <f t="shared" ref="BP74:BP99" si="104">IF(F74="F",LOOKUP(BF74:BF167,BF74),0)</f>
        <v>0</v>
      </c>
      <c r="BQ74" s="151">
        <f t="shared" ref="BQ74:BQ99" si="105">IF(F74="F",LOOKUP(BG74:BG167,BG74),0)</f>
        <v>0</v>
      </c>
      <c r="BV74" s="2" t="e">
        <f t="shared" ref="BV74:BV104" si="106">IF(AK74&gt;99.99,100,IF(AK74&gt;98.38,99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</row>
    <row r="75" ht="18" hidden="1" spans="1:74">
      <c r="A75" s="179" t="s">
        <v>439</v>
      </c>
      <c r="B75" s="185" t="str">
        <f>'FIRST QUARTER CLASS RECORD '!B75</f>
        <v/>
      </c>
      <c r="C75" s="186" t="str">
        <f>'FIRST QUARTER CLASS RECORD '!C75</f>
        <v/>
      </c>
      <c r="D75" s="186" t="str">
        <f>'FIRST QUARTER CLASS RECORD '!D75</f>
        <v/>
      </c>
      <c r="E75" s="186" t="str">
        <f>'FIRST QUARTER CLASS RECORD '!E75</f>
        <v/>
      </c>
      <c r="F75" s="187" t="str">
        <f>'FIRST QUARTER CLASS RECORD '!F75</f>
        <v/>
      </c>
      <c r="G75" s="188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2"/>
        <v>0</v>
      </c>
      <c r="R75" s="138" t="e">
        <f t="shared" si="73"/>
        <v>#DIV/0!</v>
      </c>
      <c r="S75" s="140" t="e">
        <f t="shared" si="74"/>
        <v>#DIV/0!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11">
        <f t="shared" si="75"/>
        <v>0</v>
      </c>
      <c r="AE75" s="138" t="e">
        <f t="shared" si="76"/>
        <v>#DIV/0!</v>
      </c>
      <c r="AF75" s="140" t="e">
        <f t="shared" si="77"/>
        <v>#DIV/0!</v>
      </c>
      <c r="AG75" s="235"/>
      <c r="AH75" s="236">
        <f t="shared" si="78"/>
        <v>0</v>
      </c>
      <c r="AI75" s="138" t="e">
        <f t="shared" si="79"/>
        <v>#DIV/0!</v>
      </c>
      <c r="AJ75" s="119" t="e">
        <f t="shared" si="80"/>
        <v>#DIV/0!</v>
      </c>
      <c r="AK75" s="237" t="e">
        <f t="shared" si="81"/>
        <v>#DIV/0!</v>
      </c>
      <c r="AL75" s="232" t="e">
        <f t="shared" si="71"/>
        <v>#REF!</v>
      </c>
      <c r="AM75" s="233" t="e">
        <f>'SEMESTER FINAL GRADE'!#REF!</f>
        <v>#REF!</v>
      </c>
      <c r="AN75" s="234" t="e">
        <f t="shared" si="82"/>
        <v>#REF!</v>
      </c>
      <c r="AO75" s="242" t="e">
        <f t="shared" si="83"/>
        <v>#REF!</v>
      </c>
      <c r="AP75" s="243" t="e">
        <f t="shared" si="84"/>
        <v>#REF!</v>
      </c>
      <c r="AS75" s="82" t="e">
        <f t="shared" si="85"/>
        <v>#DIV/0!</v>
      </c>
      <c r="AT75" s="82" t="e">
        <f t="shared" si="86"/>
        <v>#DIV/0!</v>
      </c>
      <c r="AW75" s="245" t="e">
        <f t="shared" si="87"/>
        <v>#DIV/0!</v>
      </c>
      <c r="AX75" s="82" t="e">
        <f t="shared" si="88"/>
        <v>#DIV/0!</v>
      </c>
      <c r="AZ75" s="82" t="e">
        <f t="shared" si="89"/>
        <v>#DIV/0!</v>
      </c>
      <c r="BA75" s="82" t="e">
        <f t="shared" si="90"/>
        <v>#DIV/0!</v>
      </c>
      <c r="BC75" s="151" t="e">
        <f t="shared" si="91"/>
        <v>#REF!</v>
      </c>
      <c r="BD75" s="151" t="e">
        <f t="shared" si="92"/>
        <v>#REF!</v>
      </c>
      <c r="BE75" s="151" t="e">
        <f t="shared" si="93"/>
        <v>#REF!</v>
      </c>
      <c r="BF75" s="151" t="e">
        <f t="shared" si="94"/>
        <v>#REF!</v>
      </c>
      <c r="BG75" s="151" t="e">
        <f t="shared" si="95"/>
        <v>#REF!</v>
      </c>
      <c r="BH75" s="151">
        <f t="shared" si="96"/>
        <v>0</v>
      </c>
      <c r="BI75" s="151">
        <f t="shared" si="97"/>
        <v>0</v>
      </c>
      <c r="BJ75" s="151">
        <f t="shared" si="98"/>
        <v>0</v>
      </c>
      <c r="BK75" s="151">
        <f t="shared" si="99"/>
        <v>0</v>
      </c>
      <c r="BL75" s="151">
        <f t="shared" si="100"/>
        <v>0</v>
      </c>
      <c r="BM75" s="151">
        <f t="shared" si="101"/>
        <v>0</v>
      </c>
      <c r="BN75" s="151">
        <f t="shared" si="102"/>
        <v>0</v>
      </c>
      <c r="BO75" s="151">
        <f t="shared" si="103"/>
        <v>0</v>
      </c>
      <c r="BP75" s="151">
        <f t="shared" si="104"/>
        <v>0</v>
      </c>
      <c r="BQ75" s="151">
        <f t="shared" si="105"/>
        <v>0</v>
      </c>
      <c r="BV75" s="2" t="e">
        <f t="shared" si="106"/>
        <v>#DIV/0!</v>
      </c>
    </row>
    <row r="76" ht="18" hidden="1" spans="1:74">
      <c r="A76" s="179" t="s">
        <v>440</v>
      </c>
      <c r="B76" s="185" t="str">
        <f>'FIRST QUARTER CLASS RECORD '!B76</f>
        <v/>
      </c>
      <c r="C76" s="186" t="str">
        <f>'FIRST QUARTER CLASS RECORD '!C76</f>
        <v/>
      </c>
      <c r="D76" s="186" t="str">
        <f>'FIRST QUARTER CLASS RECORD '!D76</f>
        <v/>
      </c>
      <c r="E76" s="186" t="str">
        <f>'FIRST QUARTER CLASS RECORD '!E76</f>
        <v/>
      </c>
      <c r="F76" s="187" t="str">
        <f>'FIRST QUARTER CLASS RECORD '!F76</f>
        <v/>
      </c>
      <c r="G76" s="188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2"/>
        <v>0</v>
      </c>
      <c r="R76" s="138" t="e">
        <f t="shared" si="73"/>
        <v>#DIV/0!</v>
      </c>
      <c r="S76" s="140" t="e">
        <f t="shared" si="74"/>
        <v>#DIV/0!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11">
        <f t="shared" si="75"/>
        <v>0</v>
      </c>
      <c r="AE76" s="138" t="e">
        <f t="shared" si="76"/>
        <v>#DIV/0!</v>
      </c>
      <c r="AF76" s="140" t="e">
        <f t="shared" si="77"/>
        <v>#DIV/0!</v>
      </c>
      <c r="AG76" s="235"/>
      <c r="AH76" s="236">
        <f t="shared" si="78"/>
        <v>0</v>
      </c>
      <c r="AI76" s="138" t="e">
        <f t="shared" si="79"/>
        <v>#DIV/0!</v>
      </c>
      <c r="AJ76" s="119" t="e">
        <f t="shared" si="80"/>
        <v>#DIV/0!</v>
      </c>
      <c r="AK76" s="237" t="e">
        <f t="shared" si="81"/>
        <v>#DIV/0!</v>
      </c>
      <c r="AL76" s="232" t="e">
        <f t="shared" si="71"/>
        <v>#REF!</v>
      </c>
      <c r="AM76" s="233" t="e">
        <f>'SEMESTER FINAL GRADE'!#REF!</f>
        <v>#REF!</v>
      </c>
      <c r="AN76" s="234" t="e">
        <f t="shared" si="82"/>
        <v>#REF!</v>
      </c>
      <c r="AO76" s="242" t="e">
        <f t="shared" si="83"/>
        <v>#REF!</v>
      </c>
      <c r="AP76" s="243" t="e">
        <f t="shared" si="84"/>
        <v>#REF!</v>
      </c>
      <c r="AS76" s="82" t="e">
        <f t="shared" si="85"/>
        <v>#DIV/0!</v>
      </c>
      <c r="AT76" s="82" t="e">
        <f t="shared" si="86"/>
        <v>#DIV/0!</v>
      </c>
      <c r="AW76" s="245" t="e">
        <f t="shared" si="87"/>
        <v>#DIV/0!</v>
      </c>
      <c r="AX76" s="82" t="e">
        <f t="shared" si="88"/>
        <v>#DIV/0!</v>
      </c>
      <c r="AZ76" s="82" t="e">
        <f t="shared" si="89"/>
        <v>#DIV/0!</v>
      </c>
      <c r="BA76" s="82" t="e">
        <f t="shared" si="90"/>
        <v>#DIV/0!</v>
      </c>
      <c r="BC76" s="151" t="e">
        <f t="shared" si="91"/>
        <v>#REF!</v>
      </c>
      <c r="BD76" s="151" t="e">
        <f t="shared" si="92"/>
        <v>#REF!</v>
      </c>
      <c r="BE76" s="151" t="e">
        <f t="shared" si="93"/>
        <v>#REF!</v>
      </c>
      <c r="BF76" s="151" t="e">
        <f t="shared" si="94"/>
        <v>#REF!</v>
      </c>
      <c r="BG76" s="151" t="e">
        <f t="shared" si="95"/>
        <v>#REF!</v>
      </c>
      <c r="BH76" s="151">
        <f t="shared" si="96"/>
        <v>0</v>
      </c>
      <c r="BI76" s="151">
        <f t="shared" si="97"/>
        <v>0</v>
      </c>
      <c r="BJ76" s="151">
        <f t="shared" si="98"/>
        <v>0</v>
      </c>
      <c r="BK76" s="151">
        <f t="shared" si="99"/>
        <v>0</v>
      </c>
      <c r="BL76" s="151">
        <f t="shared" si="100"/>
        <v>0</v>
      </c>
      <c r="BM76" s="151">
        <f t="shared" si="101"/>
        <v>0</v>
      </c>
      <c r="BN76" s="151">
        <f t="shared" si="102"/>
        <v>0</v>
      </c>
      <c r="BO76" s="151">
        <f t="shared" si="103"/>
        <v>0</v>
      </c>
      <c r="BP76" s="151">
        <f t="shared" si="104"/>
        <v>0</v>
      </c>
      <c r="BQ76" s="151">
        <f t="shared" si="105"/>
        <v>0</v>
      </c>
      <c r="BV76" s="2" t="e">
        <f t="shared" si="106"/>
        <v>#DIV/0!</v>
      </c>
    </row>
    <row r="77" ht="18" hidden="1" spans="1:74">
      <c r="A77" s="179" t="s">
        <v>441</v>
      </c>
      <c r="B77" s="185" t="str">
        <f>'FIRST QUARTER CLASS RECORD '!B77</f>
        <v/>
      </c>
      <c r="C77" s="186" t="str">
        <f>'FIRST QUARTER CLASS RECORD '!C77</f>
        <v/>
      </c>
      <c r="D77" s="186" t="str">
        <f>'FIRST QUARTER CLASS RECORD '!D77</f>
        <v/>
      </c>
      <c r="E77" s="186" t="str">
        <f>'FIRST QUARTER CLASS RECORD '!E77</f>
        <v/>
      </c>
      <c r="F77" s="187" t="str">
        <f>'FIRST QUARTER CLASS RECORD '!F77</f>
        <v/>
      </c>
      <c r="G77" s="188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2"/>
        <v>0</v>
      </c>
      <c r="R77" s="138" t="e">
        <f t="shared" si="73"/>
        <v>#DIV/0!</v>
      </c>
      <c r="S77" s="140" t="e">
        <f t="shared" si="74"/>
        <v>#DIV/0!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11">
        <f t="shared" si="75"/>
        <v>0</v>
      </c>
      <c r="AE77" s="138" t="e">
        <f t="shared" si="76"/>
        <v>#DIV/0!</v>
      </c>
      <c r="AF77" s="140" t="e">
        <f t="shared" si="77"/>
        <v>#DIV/0!</v>
      </c>
      <c r="AG77" s="235"/>
      <c r="AH77" s="236">
        <f t="shared" si="78"/>
        <v>0</v>
      </c>
      <c r="AI77" s="138" t="e">
        <f t="shared" si="79"/>
        <v>#DIV/0!</v>
      </c>
      <c r="AJ77" s="119" t="e">
        <f t="shared" si="80"/>
        <v>#DIV/0!</v>
      </c>
      <c r="AK77" s="237" t="e">
        <f t="shared" si="81"/>
        <v>#DIV/0!</v>
      </c>
      <c r="AL77" s="232" t="e">
        <f t="shared" si="71"/>
        <v>#REF!</v>
      </c>
      <c r="AM77" s="233" t="e">
        <f>'SEMESTER FINAL GRADE'!#REF!</f>
        <v>#REF!</v>
      </c>
      <c r="AN77" s="234" t="e">
        <f t="shared" si="82"/>
        <v>#REF!</v>
      </c>
      <c r="AO77" s="242" t="e">
        <f t="shared" si="83"/>
        <v>#REF!</v>
      </c>
      <c r="AP77" s="243" t="e">
        <f t="shared" si="84"/>
        <v>#REF!</v>
      </c>
      <c r="AS77" s="82" t="e">
        <f t="shared" si="85"/>
        <v>#DIV/0!</v>
      </c>
      <c r="AT77" s="82" t="e">
        <f t="shared" si="86"/>
        <v>#DIV/0!</v>
      </c>
      <c r="AW77" s="245" t="e">
        <f t="shared" si="87"/>
        <v>#DIV/0!</v>
      </c>
      <c r="AX77" s="82" t="e">
        <f t="shared" si="88"/>
        <v>#DIV/0!</v>
      </c>
      <c r="AZ77" s="82" t="e">
        <f t="shared" si="89"/>
        <v>#DIV/0!</v>
      </c>
      <c r="BA77" s="82" t="e">
        <f t="shared" si="90"/>
        <v>#DIV/0!</v>
      </c>
      <c r="BC77" s="151" t="e">
        <f t="shared" si="91"/>
        <v>#REF!</v>
      </c>
      <c r="BD77" s="151" t="e">
        <f t="shared" si="92"/>
        <v>#REF!</v>
      </c>
      <c r="BE77" s="151" t="e">
        <f t="shared" si="93"/>
        <v>#REF!</v>
      </c>
      <c r="BF77" s="151" t="e">
        <f t="shared" si="94"/>
        <v>#REF!</v>
      </c>
      <c r="BG77" s="151" t="e">
        <f t="shared" si="95"/>
        <v>#REF!</v>
      </c>
      <c r="BH77" s="151">
        <f t="shared" si="96"/>
        <v>0</v>
      </c>
      <c r="BI77" s="151">
        <f t="shared" si="97"/>
        <v>0</v>
      </c>
      <c r="BJ77" s="151">
        <f t="shared" si="98"/>
        <v>0</v>
      </c>
      <c r="BK77" s="151">
        <f t="shared" si="99"/>
        <v>0</v>
      </c>
      <c r="BL77" s="151">
        <f t="shared" si="100"/>
        <v>0</v>
      </c>
      <c r="BM77" s="151">
        <f t="shared" si="101"/>
        <v>0</v>
      </c>
      <c r="BN77" s="151">
        <f t="shared" si="102"/>
        <v>0</v>
      </c>
      <c r="BO77" s="151">
        <f t="shared" si="103"/>
        <v>0</v>
      </c>
      <c r="BP77" s="151">
        <f t="shared" si="104"/>
        <v>0</v>
      </c>
      <c r="BQ77" s="151">
        <f t="shared" si="105"/>
        <v>0</v>
      </c>
      <c r="BV77" s="2" t="e">
        <f t="shared" si="106"/>
        <v>#DIV/0!</v>
      </c>
    </row>
    <row r="78" ht="18" hidden="1" spans="1:74">
      <c r="A78" s="179" t="s">
        <v>442</v>
      </c>
      <c r="B78" s="185" t="str">
        <f>'FIRST QUARTER CLASS RECORD '!B78</f>
        <v/>
      </c>
      <c r="C78" s="186" t="str">
        <f>'FIRST QUARTER CLASS RECORD '!C78</f>
        <v/>
      </c>
      <c r="D78" s="186" t="str">
        <f>'FIRST QUARTER CLASS RECORD '!D78</f>
        <v/>
      </c>
      <c r="E78" s="186" t="str">
        <f>'FIRST QUARTER CLASS RECORD '!E78</f>
        <v/>
      </c>
      <c r="F78" s="187" t="str">
        <f>'FIRST QUARTER CLASS RECORD '!F78</f>
        <v/>
      </c>
      <c r="G78" s="188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2"/>
        <v>0</v>
      </c>
      <c r="R78" s="138" t="e">
        <f t="shared" si="73"/>
        <v>#DIV/0!</v>
      </c>
      <c r="S78" s="140" t="e">
        <f t="shared" si="74"/>
        <v>#DIV/0!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11">
        <f t="shared" si="75"/>
        <v>0</v>
      </c>
      <c r="AE78" s="138" t="e">
        <f t="shared" si="76"/>
        <v>#DIV/0!</v>
      </c>
      <c r="AF78" s="140" t="e">
        <f t="shared" si="77"/>
        <v>#DIV/0!</v>
      </c>
      <c r="AG78" s="235"/>
      <c r="AH78" s="236">
        <f t="shared" si="78"/>
        <v>0</v>
      </c>
      <c r="AI78" s="138" t="e">
        <f t="shared" si="79"/>
        <v>#DIV/0!</v>
      </c>
      <c r="AJ78" s="119" t="e">
        <f t="shared" si="80"/>
        <v>#DIV/0!</v>
      </c>
      <c r="AK78" s="237" t="e">
        <f t="shared" si="81"/>
        <v>#DIV/0!</v>
      </c>
      <c r="AL78" s="232" t="e">
        <f t="shared" ref="AL78:AL103" si="107">IF(AM78&gt;74.99,LOOKUP($AM$14:$AM$103,AM78),LOOKUP($BV$14:$BV$103,BV78))</f>
        <v>#REF!</v>
      </c>
      <c r="AM78" s="233" t="e">
        <f>'SEMESTER FINAL GRADE'!#REF!</f>
        <v>#REF!</v>
      </c>
      <c r="AN78" s="234" t="e">
        <f t="shared" si="82"/>
        <v>#REF!</v>
      </c>
      <c r="AO78" s="242" t="e">
        <f t="shared" si="83"/>
        <v>#REF!</v>
      </c>
      <c r="AP78" s="243" t="e">
        <f t="shared" si="84"/>
        <v>#REF!</v>
      </c>
      <c r="AS78" s="82" t="e">
        <f t="shared" si="85"/>
        <v>#DIV/0!</v>
      </c>
      <c r="AT78" s="82" t="e">
        <f t="shared" si="86"/>
        <v>#DIV/0!</v>
      </c>
      <c r="AW78" s="245" t="e">
        <f t="shared" si="87"/>
        <v>#DIV/0!</v>
      </c>
      <c r="AX78" s="82" t="e">
        <f t="shared" si="88"/>
        <v>#DIV/0!</v>
      </c>
      <c r="AZ78" s="82" t="e">
        <f t="shared" si="89"/>
        <v>#DIV/0!</v>
      </c>
      <c r="BA78" s="82" t="e">
        <f t="shared" si="90"/>
        <v>#DIV/0!</v>
      </c>
      <c r="BC78" s="151" t="e">
        <f t="shared" si="91"/>
        <v>#REF!</v>
      </c>
      <c r="BD78" s="151" t="e">
        <f t="shared" si="92"/>
        <v>#REF!</v>
      </c>
      <c r="BE78" s="151" t="e">
        <f t="shared" si="93"/>
        <v>#REF!</v>
      </c>
      <c r="BF78" s="151" t="e">
        <f t="shared" si="94"/>
        <v>#REF!</v>
      </c>
      <c r="BG78" s="151" t="e">
        <f t="shared" si="95"/>
        <v>#REF!</v>
      </c>
      <c r="BH78" s="151">
        <f t="shared" si="96"/>
        <v>0</v>
      </c>
      <c r="BI78" s="151">
        <f t="shared" si="97"/>
        <v>0</v>
      </c>
      <c r="BJ78" s="151">
        <f t="shared" si="98"/>
        <v>0</v>
      </c>
      <c r="BK78" s="151">
        <f t="shared" si="99"/>
        <v>0</v>
      </c>
      <c r="BL78" s="151">
        <f t="shared" si="100"/>
        <v>0</v>
      </c>
      <c r="BM78" s="151">
        <f t="shared" si="101"/>
        <v>0</v>
      </c>
      <c r="BN78" s="151">
        <f t="shared" si="102"/>
        <v>0</v>
      </c>
      <c r="BO78" s="151">
        <f t="shared" si="103"/>
        <v>0</v>
      </c>
      <c r="BP78" s="151">
        <f t="shared" si="104"/>
        <v>0</v>
      </c>
      <c r="BQ78" s="151">
        <f t="shared" si="105"/>
        <v>0</v>
      </c>
      <c r="BV78" s="2" t="e">
        <f t="shared" si="106"/>
        <v>#DIV/0!</v>
      </c>
    </row>
    <row r="79" ht="18" hidden="1" spans="1:74">
      <c r="A79" s="179" t="s">
        <v>443</v>
      </c>
      <c r="B79" s="185" t="str">
        <f>'FIRST QUARTER CLASS RECORD '!B79</f>
        <v/>
      </c>
      <c r="C79" s="186" t="str">
        <f>'FIRST QUARTER CLASS RECORD '!C79</f>
        <v/>
      </c>
      <c r="D79" s="186" t="str">
        <f>'FIRST QUARTER CLASS RECORD '!D79</f>
        <v/>
      </c>
      <c r="E79" s="186" t="str">
        <f>'FIRST QUARTER CLASS RECORD '!E79</f>
        <v/>
      </c>
      <c r="F79" s="187" t="str">
        <f>'FIRST QUARTER CLASS RECORD '!F79</f>
        <v/>
      </c>
      <c r="G79" s="188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2"/>
        <v>0</v>
      </c>
      <c r="R79" s="138" t="e">
        <f t="shared" si="73"/>
        <v>#DIV/0!</v>
      </c>
      <c r="S79" s="140" t="e">
        <f t="shared" si="74"/>
        <v>#DIV/0!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11">
        <f t="shared" si="75"/>
        <v>0</v>
      </c>
      <c r="AE79" s="138" t="e">
        <f t="shared" si="76"/>
        <v>#DIV/0!</v>
      </c>
      <c r="AF79" s="140" t="e">
        <f t="shared" si="77"/>
        <v>#DIV/0!</v>
      </c>
      <c r="AG79" s="235"/>
      <c r="AH79" s="236">
        <f t="shared" si="78"/>
        <v>0</v>
      </c>
      <c r="AI79" s="138" t="e">
        <f t="shared" si="79"/>
        <v>#DIV/0!</v>
      </c>
      <c r="AJ79" s="119" t="e">
        <f t="shared" si="80"/>
        <v>#DIV/0!</v>
      </c>
      <c r="AK79" s="237" t="e">
        <f t="shared" si="81"/>
        <v>#DIV/0!</v>
      </c>
      <c r="AL79" s="232" t="e">
        <f t="shared" si="107"/>
        <v>#REF!</v>
      </c>
      <c r="AM79" s="233" t="e">
        <f>'SEMESTER FINAL GRADE'!#REF!</f>
        <v>#REF!</v>
      </c>
      <c r="AN79" s="234" t="e">
        <f t="shared" si="82"/>
        <v>#REF!</v>
      </c>
      <c r="AO79" s="242" t="e">
        <f t="shared" si="83"/>
        <v>#REF!</v>
      </c>
      <c r="AP79" s="243" t="e">
        <f t="shared" si="84"/>
        <v>#REF!</v>
      </c>
      <c r="AS79" s="82" t="e">
        <f t="shared" si="85"/>
        <v>#DIV/0!</v>
      </c>
      <c r="AT79" s="82" t="e">
        <f t="shared" si="86"/>
        <v>#DIV/0!</v>
      </c>
      <c r="AW79" s="245" t="e">
        <f t="shared" si="87"/>
        <v>#DIV/0!</v>
      </c>
      <c r="AX79" s="82" t="e">
        <f t="shared" si="88"/>
        <v>#DIV/0!</v>
      </c>
      <c r="AZ79" s="82" t="e">
        <f t="shared" si="89"/>
        <v>#DIV/0!</v>
      </c>
      <c r="BA79" s="82" t="e">
        <f t="shared" si="90"/>
        <v>#DIV/0!</v>
      </c>
      <c r="BC79" s="151" t="e">
        <f t="shared" si="91"/>
        <v>#REF!</v>
      </c>
      <c r="BD79" s="151" t="e">
        <f t="shared" si="92"/>
        <v>#REF!</v>
      </c>
      <c r="BE79" s="151" t="e">
        <f t="shared" si="93"/>
        <v>#REF!</v>
      </c>
      <c r="BF79" s="151" t="e">
        <f t="shared" si="94"/>
        <v>#REF!</v>
      </c>
      <c r="BG79" s="151" t="e">
        <f t="shared" si="95"/>
        <v>#REF!</v>
      </c>
      <c r="BH79" s="151">
        <f t="shared" si="96"/>
        <v>0</v>
      </c>
      <c r="BI79" s="151">
        <f t="shared" si="97"/>
        <v>0</v>
      </c>
      <c r="BJ79" s="151">
        <f t="shared" si="98"/>
        <v>0</v>
      </c>
      <c r="BK79" s="151">
        <f t="shared" si="99"/>
        <v>0</v>
      </c>
      <c r="BL79" s="151">
        <f t="shared" si="100"/>
        <v>0</v>
      </c>
      <c r="BM79" s="151">
        <f t="shared" si="101"/>
        <v>0</v>
      </c>
      <c r="BN79" s="151">
        <f t="shared" si="102"/>
        <v>0</v>
      </c>
      <c r="BO79" s="151">
        <f t="shared" si="103"/>
        <v>0</v>
      </c>
      <c r="BP79" s="151">
        <f t="shared" si="104"/>
        <v>0</v>
      </c>
      <c r="BQ79" s="151">
        <f t="shared" si="105"/>
        <v>0</v>
      </c>
      <c r="BV79" s="2" t="e">
        <f t="shared" si="106"/>
        <v>#DIV/0!</v>
      </c>
    </row>
    <row r="80" ht="18" hidden="1" spans="1:74">
      <c r="A80" s="179" t="s">
        <v>444</v>
      </c>
      <c r="B80" s="185" t="str">
        <f>'FIRST QUARTER CLASS RECORD '!B80</f>
        <v/>
      </c>
      <c r="C80" s="186" t="str">
        <f>'FIRST QUARTER CLASS RECORD '!C80</f>
        <v/>
      </c>
      <c r="D80" s="186" t="str">
        <f>'FIRST QUARTER CLASS RECORD '!D80</f>
        <v/>
      </c>
      <c r="E80" s="186" t="str">
        <f>'FIRST QUARTER CLASS RECORD '!E80</f>
        <v/>
      </c>
      <c r="F80" s="187" t="str">
        <f>'FIRST QUARTER CLASS RECORD '!F80</f>
        <v/>
      </c>
      <c r="G80" s="188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2"/>
        <v>0</v>
      </c>
      <c r="R80" s="138" t="e">
        <f t="shared" si="73"/>
        <v>#DIV/0!</v>
      </c>
      <c r="S80" s="140" t="e">
        <f t="shared" si="74"/>
        <v>#DIV/0!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11">
        <f t="shared" si="75"/>
        <v>0</v>
      </c>
      <c r="AE80" s="138" t="e">
        <f t="shared" si="76"/>
        <v>#DIV/0!</v>
      </c>
      <c r="AF80" s="140" t="e">
        <f t="shared" si="77"/>
        <v>#DIV/0!</v>
      </c>
      <c r="AG80" s="235"/>
      <c r="AH80" s="236">
        <f t="shared" si="78"/>
        <v>0</v>
      </c>
      <c r="AI80" s="138" t="e">
        <f t="shared" si="79"/>
        <v>#DIV/0!</v>
      </c>
      <c r="AJ80" s="119" t="e">
        <f t="shared" si="80"/>
        <v>#DIV/0!</v>
      </c>
      <c r="AK80" s="237" t="e">
        <f t="shared" si="81"/>
        <v>#DIV/0!</v>
      </c>
      <c r="AL80" s="232" t="e">
        <f t="shared" si="107"/>
        <v>#REF!</v>
      </c>
      <c r="AM80" s="233" t="e">
        <f>'SEMESTER FINAL GRADE'!#REF!</f>
        <v>#REF!</v>
      </c>
      <c r="AN80" s="234" t="e">
        <f t="shared" si="82"/>
        <v>#REF!</v>
      </c>
      <c r="AO80" s="242" t="e">
        <f t="shared" si="83"/>
        <v>#REF!</v>
      </c>
      <c r="AP80" s="243" t="e">
        <f t="shared" si="84"/>
        <v>#REF!</v>
      </c>
      <c r="AS80" s="82" t="e">
        <f t="shared" si="85"/>
        <v>#DIV/0!</v>
      </c>
      <c r="AT80" s="82" t="e">
        <f t="shared" si="86"/>
        <v>#DIV/0!</v>
      </c>
      <c r="AW80" s="245" t="e">
        <f t="shared" si="87"/>
        <v>#DIV/0!</v>
      </c>
      <c r="AX80" s="82" t="e">
        <f t="shared" si="88"/>
        <v>#DIV/0!</v>
      </c>
      <c r="AZ80" s="82" t="e">
        <f t="shared" si="89"/>
        <v>#DIV/0!</v>
      </c>
      <c r="BA80" s="82" t="e">
        <f t="shared" si="90"/>
        <v>#DIV/0!</v>
      </c>
      <c r="BC80" s="151" t="e">
        <f t="shared" si="91"/>
        <v>#REF!</v>
      </c>
      <c r="BD80" s="151" t="e">
        <f t="shared" si="92"/>
        <v>#REF!</v>
      </c>
      <c r="BE80" s="151" t="e">
        <f t="shared" si="93"/>
        <v>#REF!</v>
      </c>
      <c r="BF80" s="151" t="e">
        <f t="shared" si="94"/>
        <v>#REF!</v>
      </c>
      <c r="BG80" s="151" t="e">
        <f t="shared" si="95"/>
        <v>#REF!</v>
      </c>
      <c r="BH80" s="151">
        <f t="shared" si="96"/>
        <v>0</v>
      </c>
      <c r="BI80" s="151">
        <f t="shared" si="97"/>
        <v>0</v>
      </c>
      <c r="BJ80" s="151">
        <f t="shared" si="98"/>
        <v>0</v>
      </c>
      <c r="BK80" s="151">
        <f t="shared" si="99"/>
        <v>0</v>
      </c>
      <c r="BL80" s="151">
        <f t="shared" si="100"/>
        <v>0</v>
      </c>
      <c r="BM80" s="151">
        <f t="shared" si="101"/>
        <v>0</v>
      </c>
      <c r="BN80" s="151">
        <f t="shared" si="102"/>
        <v>0</v>
      </c>
      <c r="BO80" s="151">
        <f t="shared" si="103"/>
        <v>0</v>
      </c>
      <c r="BP80" s="151">
        <f t="shared" si="104"/>
        <v>0</v>
      </c>
      <c r="BQ80" s="151">
        <f t="shared" si="105"/>
        <v>0</v>
      </c>
      <c r="BV80" s="2" t="e">
        <f t="shared" si="106"/>
        <v>#DIV/0!</v>
      </c>
    </row>
    <row r="81" ht="18" hidden="1" spans="1:74">
      <c r="A81" s="179" t="s">
        <v>445</v>
      </c>
      <c r="B81" s="185" t="str">
        <f>'FIRST QUARTER CLASS RECORD '!B81</f>
        <v/>
      </c>
      <c r="C81" s="186" t="str">
        <f>'FIRST QUARTER CLASS RECORD '!C81</f>
        <v/>
      </c>
      <c r="D81" s="186" t="str">
        <f>'FIRST QUARTER CLASS RECORD '!D81</f>
        <v/>
      </c>
      <c r="E81" s="186" t="str">
        <f>'FIRST QUARTER CLASS RECORD '!E81</f>
        <v/>
      </c>
      <c r="F81" s="187" t="str">
        <f>'FIRST QUARTER CLASS RECORD '!F81</f>
        <v/>
      </c>
      <c r="G81" s="188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2"/>
        <v>0</v>
      </c>
      <c r="R81" s="138" t="e">
        <f t="shared" si="73"/>
        <v>#DIV/0!</v>
      </c>
      <c r="S81" s="140" t="e">
        <f t="shared" si="74"/>
        <v>#DIV/0!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11">
        <f t="shared" si="75"/>
        <v>0</v>
      </c>
      <c r="AE81" s="138" t="e">
        <f t="shared" si="76"/>
        <v>#DIV/0!</v>
      </c>
      <c r="AF81" s="140" t="e">
        <f t="shared" si="77"/>
        <v>#DIV/0!</v>
      </c>
      <c r="AG81" s="235"/>
      <c r="AH81" s="236">
        <f t="shared" si="78"/>
        <v>0</v>
      </c>
      <c r="AI81" s="138" t="e">
        <f t="shared" si="79"/>
        <v>#DIV/0!</v>
      </c>
      <c r="AJ81" s="119" t="e">
        <f t="shared" si="80"/>
        <v>#DIV/0!</v>
      </c>
      <c r="AK81" s="237" t="e">
        <f t="shared" si="81"/>
        <v>#DIV/0!</v>
      </c>
      <c r="AL81" s="232" t="e">
        <f t="shared" si="107"/>
        <v>#REF!</v>
      </c>
      <c r="AM81" s="233" t="e">
        <f>'SEMESTER FINAL GRADE'!#REF!</f>
        <v>#REF!</v>
      </c>
      <c r="AN81" s="234" t="e">
        <f t="shared" si="82"/>
        <v>#REF!</v>
      </c>
      <c r="AO81" s="242" t="e">
        <f t="shared" si="83"/>
        <v>#REF!</v>
      </c>
      <c r="AP81" s="243" t="e">
        <f t="shared" si="84"/>
        <v>#REF!</v>
      </c>
      <c r="AS81" s="82" t="e">
        <f t="shared" si="85"/>
        <v>#DIV/0!</v>
      </c>
      <c r="AT81" s="82" t="e">
        <f t="shared" si="86"/>
        <v>#DIV/0!</v>
      </c>
      <c r="AW81" s="245" t="e">
        <f t="shared" si="87"/>
        <v>#DIV/0!</v>
      </c>
      <c r="AX81" s="82" t="e">
        <f t="shared" si="88"/>
        <v>#DIV/0!</v>
      </c>
      <c r="AZ81" s="82" t="e">
        <f t="shared" si="89"/>
        <v>#DIV/0!</v>
      </c>
      <c r="BA81" s="82" t="e">
        <f t="shared" si="90"/>
        <v>#DIV/0!</v>
      </c>
      <c r="BC81" s="151" t="e">
        <f t="shared" si="91"/>
        <v>#REF!</v>
      </c>
      <c r="BD81" s="151" t="e">
        <f t="shared" si="92"/>
        <v>#REF!</v>
      </c>
      <c r="BE81" s="151" t="e">
        <f t="shared" si="93"/>
        <v>#REF!</v>
      </c>
      <c r="BF81" s="151" t="e">
        <f t="shared" si="94"/>
        <v>#REF!</v>
      </c>
      <c r="BG81" s="151" t="e">
        <f t="shared" si="95"/>
        <v>#REF!</v>
      </c>
      <c r="BH81" s="151">
        <f t="shared" si="96"/>
        <v>0</v>
      </c>
      <c r="BI81" s="151">
        <f t="shared" si="97"/>
        <v>0</v>
      </c>
      <c r="BJ81" s="151">
        <f t="shared" si="98"/>
        <v>0</v>
      </c>
      <c r="BK81" s="151">
        <f t="shared" si="99"/>
        <v>0</v>
      </c>
      <c r="BL81" s="151">
        <f t="shared" si="100"/>
        <v>0</v>
      </c>
      <c r="BM81" s="151">
        <f t="shared" si="101"/>
        <v>0</v>
      </c>
      <c r="BN81" s="151">
        <f t="shared" si="102"/>
        <v>0</v>
      </c>
      <c r="BO81" s="151">
        <f t="shared" si="103"/>
        <v>0</v>
      </c>
      <c r="BP81" s="151">
        <f t="shared" si="104"/>
        <v>0</v>
      </c>
      <c r="BQ81" s="151">
        <f t="shared" si="105"/>
        <v>0</v>
      </c>
      <c r="BV81" s="2" t="e">
        <f t="shared" si="106"/>
        <v>#DIV/0!</v>
      </c>
    </row>
    <row r="82" ht="18" hidden="1" spans="1:74">
      <c r="A82" s="179" t="s">
        <v>446</v>
      </c>
      <c r="B82" s="185" t="str">
        <f>'FIRST QUARTER CLASS RECORD '!B82</f>
        <v/>
      </c>
      <c r="C82" s="186" t="str">
        <f>'FIRST QUARTER CLASS RECORD '!C82</f>
        <v/>
      </c>
      <c r="D82" s="186" t="str">
        <f>'FIRST QUARTER CLASS RECORD '!D82</f>
        <v/>
      </c>
      <c r="E82" s="186" t="str">
        <f>'FIRST QUARTER CLASS RECORD '!E82</f>
        <v/>
      </c>
      <c r="F82" s="187" t="str">
        <f>'FIRST QUARTER CLASS RECORD '!F82</f>
        <v/>
      </c>
      <c r="G82" s="188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2"/>
        <v>0</v>
      </c>
      <c r="R82" s="138" t="e">
        <f t="shared" si="73"/>
        <v>#DIV/0!</v>
      </c>
      <c r="S82" s="140" t="e">
        <f t="shared" si="74"/>
        <v>#DIV/0!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11">
        <f t="shared" si="75"/>
        <v>0</v>
      </c>
      <c r="AE82" s="138" t="e">
        <f t="shared" si="76"/>
        <v>#DIV/0!</v>
      </c>
      <c r="AF82" s="140" t="e">
        <f t="shared" si="77"/>
        <v>#DIV/0!</v>
      </c>
      <c r="AG82" s="235"/>
      <c r="AH82" s="236">
        <f t="shared" si="78"/>
        <v>0</v>
      </c>
      <c r="AI82" s="138" t="e">
        <f t="shared" si="79"/>
        <v>#DIV/0!</v>
      </c>
      <c r="AJ82" s="119" t="e">
        <f t="shared" si="80"/>
        <v>#DIV/0!</v>
      </c>
      <c r="AK82" s="237" t="e">
        <f t="shared" si="81"/>
        <v>#DIV/0!</v>
      </c>
      <c r="AL82" s="232" t="e">
        <f t="shared" si="107"/>
        <v>#REF!</v>
      </c>
      <c r="AM82" s="233" t="e">
        <f>'SEMESTER FINAL GRADE'!#REF!</f>
        <v>#REF!</v>
      </c>
      <c r="AN82" s="234" t="e">
        <f t="shared" si="82"/>
        <v>#REF!</v>
      </c>
      <c r="AO82" s="242" t="e">
        <f t="shared" si="83"/>
        <v>#REF!</v>
      </c>
      <c r="AP82" s="243" t="e">
        <f t="shared" si="84"/>
        <v>#REF!</v>
      </c>
      <c r="AS82" s="82" t="e">
        <f t="shared" si="85"/>
        <v>#DIV/0!</v>
      </c>
      <c r="AT82" s="82" t="e">
        <f t="shared" si="86"/>
        <v>#DIV/0!</v>
      </c>
      <c r="AW82" s="245" t="e">
        <f t="shared" si="87"/>
        <v>#DIV/0!</v>
      </c>
      <c r="AX82" s="82" t="e">
        <f t="shared" si="88"/>
        <v>#DIV/0!</v>
      </c>
      <c r="AZ82" s="82" t="e">
        <f t="shared" si="89"/>
        <v>#DIV/0!</v>
      </c>
      <c r="BA82" s="82" t="e">
        <f t="shared" si="90"/>
        <v>#DIV/0!</v>
      </c>
      <c r="BC82" s="151" t="e">
        <f t="shared" si="91"/>
        <v>#REF!</v>
      </c>
      <c r="BD82" s="151" t="e">
        <f t="shared" si="92"/>
        <v>#REF!</v>
      </c>
      <c r="BE82" s="151" t="e">
        <f t="shared" si="93"/>
        <v>#REF!</v>
      </c>
      <c r="BF82" s="151" t="e">
        <f t="shared" si="94"/>
        <v>#REF!</v>
      </c>
      <c r="BG82" s="151" t="e">
        <f t="shared" si="95"/>
        <v>#REF!</v>
      </c>
      <c r="BH82" s="151">
        <f t="shared" si="96"/>
        <v>0</v>
      </c>
      <c r="BI82" s="151">
        <f t="shared" si="97"/>
        <v>0</v>
      </c>
      <c r="BJ82" s="151">
        <f t="shared" si="98"/>
        <v>0</v>
      </c>
      <c r="BK82" s="151">
        <f t="shared" si="99"/>
        <v>0</v>
      </c>
      <c r="BL82" s="151">
        <f t="shared" si="100"/>
        <v>0</v>
      </c>
      <c r="BM82" s="151">
        <f t="shared" si="101"/>
        <v>0</v>
      </c>
      <c r="BN82" s="151">
        <f t="shared" si="102"/>
        <v>0</v>
      </c>
      <c r="BO82" s="151">
        <f t="shared" si="103"/>
        <v>0</v>
      </c>
      <c r="BP82" s="151">
        <f t="shared" si="104"/>
        <v>0</v>
      </c>
      <c r="BQ82" s="151">
        <f t="shared" si="105"/>
        <v>0</v>
      </c>
      <c r="BV82" s="2" t="e">
        <f t="shared" si="106"/>
        <v>#DIV/0!</v>
      </c>
    </row>
    <row r="83" ht="18" hidden="1" spans="1:74">
      <c r="A83" s="179" t="s">
        <v>447</v>
      </c>
      <c r="B83" s="185" t="str">
        <f>'FIRST QUARTER CLASS RECORD '!B83</f>
        <v/>
      </c>
      <c r="C83" s="186" t="str">
        <f>'FIRST QUARTER CLASS RECORD '!C83</f>
        <v/>
      </c>
      <c r="D83" s="186" t="str">
        <f>'FIRST QUARTER CLASS RECORD '!D83</f>
        <v/>
      </c>
      <c r="E83" s="186" t="str">
        <f>'FIRST QUARTER CLASS RECORD '!E83</f>
        <v/>
      </c>
      <c r="F83" s="187" t="str">
        <f>'FIRST QUARTER CLASS RECORD '!F83</f>
        <v/>
      </c>
      <c r="G83" s="188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2"/>
        <v>0</v>
      </c>
      <c r="R83" s="138" t="e">
        <f t="shared" si="73"/>
        <v>#DIV/0!</v>
      </c>
      <c r="S83" s="140" t="e">
        <f t="shared" si="74"/>
        <v>#DIV/0!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11">
        <f t="shared" si="75"/>
        <v>0</v>
      </c>
      <c r="AE83" s="138" t="e">
        <f t="shared" si="76"/>
        <v>#DIV/0!</v>
      </c>
      <c r="AF83" s="140" t="e">
        <f t="shared" si="77"/>
        <v>#DIV/0!</v>
      </c>
      <c r="AG83" s="235"/>
      <c r="AH83" s="236">
        <f t="shared" si="78"/>
        <v>0</v>
      </c>
      <c r="AI83" s="138" t="e">
        <f t="shared" si="79"/>
        <v>#DIV/0!</v>
      </c>
      <c r="AJ83" s="119" t="e">
        <f t="shared" si="80"/>
        <v>#DIV/0!</v>
      </c>
      <c r="AK83" s="237" t="e">
        <f t="shared" si="81"/>
        <v>#DIV/0!</v>
      </c>
      <c r="AL83" s="232" t="e">
        <f t="shared" si="107"/>
        <v>#REF!</v>
      </c>
      <c r="AM83" s="233" t="e">
        <f>'SEMESTER FINAL GRADE'!#REF!</f>
        <v>#REF!</v>
      </c>
      <c r="AN83" s="234" t="e">
        <f t="shared" si="82"/>
        <v>#REF!</v>
      </c>
      <c r="AO83" s="242" t="e">
        <f t="shared" si="83"/>
        <v>#REF!</v>
      </c>
      <c r="AP83" s="243" t="e">
        <f t="shared" si="84"/>
        <v>#REF!</v>
      </c>
      <c r="AS83" s="82" t="e">
        <f t="shared" si="85"/>
        <v>#DIV/0!</v>
      </c>
      <c r="AT83" s="82" t="e">
        <f t="shared" si="86"/>
        <v>#DIV/0!</v>
      </c>
      <c r="AW83" s="245" t="e">
        <f t="shared" si="87"/>
        <v>#DIV/0!</v>
      </c>
      <c r="AX83" s="82" t="e">
        <f t="shared" si="88"/>
        <v>#DIV/0!</v>
      </c>
      <c r="AZ83" s="82" t="e">
        <f t="shared" si="89"/>
        <v>#DIV/0!</v>
      </c>
      <c r="BA83" s="82" t="e">
        <f t="shared" si="90"/>
        <v>#DIV/0!</v>
      </c>
      <c r="BC83" s="151" t="e">
        <f t="shared" si="91"/>
        <v>#REF!</v>
      </c>
      <c r="BD83" s="151" t="e">
        <f t="shared" si="92"/>
        <v>#REF!</v>
      </c>
      <c r="BE83" s="151" t="e">
        <f t="shared" si="93"/>
        <v>#REF!</v>
      </c>
      <c r="BF83" s="151" t="e">
        <f t="shared" si="94"/>
        <v>#REF!</v>
      </c>
      <c r="BG83" s="151" t="e">
        <f t="shared" si="95"/>
        <v>#REF!</v>
      </c>
      <c r="BH83" s="151">
        <f t="shared" si="96"/>
        <v>0</v>
      </c>
      <c r="BI83" s="151">
        <f t="shared" si="97"/>
        <v>0</v>
      </c>
      <c r="BJ83" s="151">
        <f t="shared" si="98"/>
        <v>0</v>
      </c>
      <c r="BK83" s="151">
        <f t="shared" si="99"/>
        <v>0</v>
      </c>
      <c r="BL83" s="151">
        <f t="shared" si="100"/>
        <v>0</v>
      </c>
      <c r="BM83" s="151">
        <f t="shared" si="101"/>
        <v>0</v>
      </c>
      <c r="BN83" s="151">
        <f t="shared" si="102"/>
        <v>0</v>
      </c>
      <c r="BO83" s="151">
        <f t="shared" si="103"/>
        <v>0</v>
      </c>
      <c r="BP83" s="151">
        <f t="shared" si="104"/>
        <v>0</v>
      </c>
      <c r="BQ83" s="151">
        <f t="shared" si="105"/>
        <v>0</v>
      </c>
      <c r="BV83" s="2" t="e">
        <f t="shared" si="106"/>
        <v>#DIV/0!</v>
      </c>
    </row>
    <row r="84" ht="18" hidden="1" spans="1:74">
      <c r="A84" s="179" t="s">
        <v>448</v>
      </c>
      <c r="B84" s="185" t="str">
        <f>'FIRST QUARTER CLASS RECORD '!B84</f>
        <v/>
      </c>
      <c r="C84" s="186" t="str">
        <f>'FIRST QUARTER CLASS RECORD '!C84</f>
        <v/>
      </c>
      <c r="D84" s="186" t="str">
        <f>'FIRST QUARTER CLASS RECORD '!D84</f>
        <v/>
      </c>
      <c r="E84" s="186" t="str">
        <f>'FIRST QUARTER CLASS RECORD '!E84</f>
        <v/>
      </c>
      <c r="F84" s="187" t="str">
        <f>'FIRST QUARTER CLASS RECORD '!F84</f>
        <v/>
      </c>
      <c r="G84" s="188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2"/>
        <v>0</v>
      </c>
      <c r="R84" s="138" t="e">
        <f t="shared" si="73"/>
        <v>#DIV/0!</v>
      </c>
      <c r="S84" s="140" t="e">
        <f t="shared" si="74"/>
        <v>#DIV/0!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11">
        <f t="shared" si="75"/>
        <v>0</v>
      </c>
      <c r="AE84" s="138" t="e">
        <f t="shared" si="76"/>
        <v>#DIV/0!</v>
      </c>
      <c r="AF84" s="140" t="e">
        <f t="shared" si="77"/>
        <v>#DIV/0!</v>
      </c>
      <c r="AG84" s="235"/>
      <c r="AH84" s="236">
        <f t="shared" si="78"/>
        <v>0</v>
      </c>
      <c r="AI84" s="138" t="e">
        <f t="shared" si="79"/>
        <v>#DIV/0!</v>
      </c>
      <c r="AJ84" s="119" t="e">
        <f t="shared" si="80"/>
        <v>#DIV/0!</v>
      </c>
      <c r="AK84" s="237" t="e">
        <f t="shared" si="81"/>
        <v>#DIV/0!</v>
      </c>
      <c r="AL84" s="232" t="e">
        <f t="shared" si="107"/>
        <v>#REF!</v>
      </c>
      <c r="AM84" s="233" t="e">
        <f>'SEMESTER FINAL GRADE'!#REF!</f>
        <v>#REF!</v>
      </c>
      <c r="AN84" s="234" t="e">
        <f t="shared" si="82"/>
        <v>#REF!</v>
      </c>
      <c r="AO84" s="242" t="e">
        <f t="shared" si="83"/>
        <v>#REF!</v>
      </c>
      <c r="AP84" s="243" t="e">
        <f t="shared" si="84"/>
        <v>#REF!</v>
      </c>
      <c r="AS84" s="82" t="e">
        <f t="shared" si="85"/>
        <v>#DIV/0!</v>
      </c>
      <c r="AT84" s="82" t="e">
        <f t="shared" si="86"/>
        <v>#DIV/0!</v>
      </c>
      <c r="AW84" s="245" t="e">
        <f t="shared" si="87"/>
        <v>#DIV/0!</v>
      </c>
      <c r="AX84" s="82" t="e">
        <f t="shared" si="88"/>
        <v>#DIV/0!</v>
      </c>
      <c r="AZ84" s="82" t="e">
        <f t="shared" si="89"/>
        <v>#DIV/0!</v>
      </c>
      <c r="BA84" s="82" t="e">
        <f t="shared" si="90"/>
        <v>#DIV/0!</v>
      </c>
      <c r="BC84" s="151" t="e">
        <f t="shared" si="91"/>
        <v>#REF!</v>
      </c>
      <c r="BD84" s="151" t="e">
        <f t="shared" si="92"/>
        <v>#REF!</v>
      </c>
      <c r="BE84" s="151" t="e">
        <f t="shared" si="93"/>
        <v>#REF!</v>
      </c>
      <c r="BF84" s="151" t="e">
        <f t="shared" si="94"/>
        <v>#REF!</v>
      </c>
      <c r="BG84" s="151" t="e">
        <f t="shared" si="95"/>
        <v>#REF!</v>
      </c>
      <c r="BH84" s="151">
        <f t="shared" si="96"/>
        <v>0</v>
      </c>
      <c r="BI84" s="151">
        <f t="shared" si="97"/>
        <v>0</v>
      </c>
      <c r="BJ84" s="151">
        <f t="shared" si="98"/>
        <v>0</v>
      </c>
      <c r="BK84" s="151">
        <f t="shared" si="99"/>
        <v>0</v>
      </c>
      <c r="BL84" s="151">
        <f t="shared" si="100"/>
        <v>0</v>
      </c>
      <c r="BM84" s="151">
        <f t="shared" si="101"/>
        <v>0</v>
      </c>
      <c r="BN84" s="151">
        <f t="shared" si="102"/>
        <v>0</v>
      </c>
      <c r="BO84" s="151">
        <f t="shared" si="103"/>
        <v>0</v>
      </c>
      <c r="BP84" s="151">
        <f t="shared" si="104"/>
        <v>0</v>
      </c>
      <c r="BQ84" s="151">
        <f t="shared" si="105"/>
        <v>0</v>
      </c>
      <c r="BV84" s="2" t="e">
        <f t="shared" si="106"/>
        <v>#DIV/0!</v>
      </c>
    </row>
    <row r="85" ht="18" hidden="1" spans="1:74">
      <c r="A85" s="179" t="s">
        <v>449</v>
      </c>
      <c r="B85" s="185" t="str">
        <f>'FIRST QUARTER CLASS RECORD '!B85</f>
        <v/>
      </c>
      <c r="C85" s="186" t="str">
        <f>'FIRST QUARTER CLASS RECORD '!C85</f>
        <v/>
      </c>
      <c r="D85" s="186" t="str">
        <f>'FIRST QUARTER CLASS RECORD '!D85</f>
        <v/>
      </c>
      <c r="E85" s="186" t="str">
        <f>'FIRST QUARTER CLASS RECORD '!E85</f>
        <v/>
      </c>
      <c r="F85" s="187" t="str">
        <f>'FIRST QUARTER CLASS RECORD '!F85</f>
        <v/>
      </c>
      <c r="G85" s="188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2"/>
        <v>0</v>
      </c>
      <c r="R85" s="138" t="e">
        <f t="shared" si="73"/>
        <v>#DIV/0!</v>
      </c>
      <c r="S85" s="140" t="e">
        <f t="shared" si="74"/>
        <v>#DIV/0!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11">
        <f t="shared" si="75"/>
        <v>0</v>
      </c>
      <c r="AE85" s="138" t="e">
        <f t="shared" si="76"/>
        <v>#DIV/0!</v>
      </c>
      <c r="AF85" s="140" t="e">
        <f t="shared" si="77"/>
        <v>#DIV/0!</v>
      </c>
      <c r="AG85" s="235"/>
      <c r="AH85" s="236">
        <f t="shared" si="78"/>
        <v>0</v>
      </c>
      <c r="AI85" s="138" t="e">
        <f t="shared" si="79"/>
        <v>#DIV/0!</v>
      </c>
      <c r="AJ85" s="119" t="e">
        <f t="shared" si="80"/>
        <v>#DIV/0!</v>
      </c>
      <c r="AK85" s="237" t="e">
        <f t="shared" si="81"/>
        <v>#DIV/0!</v>
      </c>
      <c r="AL85" s="232" t="e">
        <f t="shared" si="107"/>
        <v>#REF!</v>
      </c>
      <c r="AM85" s="233" t="e">
        <f>'SEMESTER FINAL GRADE'!#REF!</f>
        <v>#REF!</v>
      </c>
      <c r="AN85" s="234" t="e">
        <f t="shared" si="82"/>
        <v>#REF!</v>
      </c>
      <c r="AO85" s="242" t="e">
        <f t="shared" si="83"/>
        <v>#REF!</v>
      </c>
      <c r="AP85" s="243" t="e">
        <f t="shared" si="84"/>
        <v>#REF!</v>
      </c>
      <c r="AS85" s="82" t="e">
        <f t="shared" si="85"/>
        <v>#DIV/0!</v>
      </c>
      <c r="AT85" s="82" t="e">
        <f t="shared" si="86"/>
        <v>#DIV/0!</v>
      </c>
      <c r="AW85" s="245" t="e">
        <f t="shared" si="87"/>
        <v>#DIV/0!</v>
      </c>
      <c r="AX85" s="82" t="e">
        <f t="shared" si="88"/>
        <v>#DIV/0!</v>
      </c>
      <c r="AZ85" s="82" t="e">
        <f t="shared" si="89"/>
        <v>#DIV/0!</v>
      </c>
      <c r="BA85" s="82" t="e">
        <f t="shared" si="90"/>
        <v>#DIV/0!</v>
      </c>
      <c r="BC85" s="151" t="e">
        <f t="shared" si="91"/>
        <v>#REF!</v>
      </c>
      <c r="BD85" s="151" t="e">
        <f t="shared" si="92"/>
        <v>#REF!</v>
      </c>
      <c r="BE85" s="151" t="e">
        <f t="shared" si="93"/>
        <v>#REF!</v>
      </c>
      <c r="BF85" s="151" t="e">
        <f t="shared" si="94"/>
        <v>#REF!</v>
      </c>
      <c r="BG85" s="151" t="e">
        <f t="shared" si="95"/>
        <v>#REF!</v>
      </c>
      <c r="BH85" s="151">
        <f t="shared" si="96"/>
        <v>0</v>
      </c>
      <c r="BI85" s="151">
        <f t="shared" si="97"/>
        <v>0</v>
      </c>
      <c r="BJ85" s="151">
        <f t="shared" si="98"/>
        <v>0</v>
      </c>
      <c r="BK85" s="151">
        <f t="shared" si="99"/>
        <v>0</v>
      </c>
      <c r="BL85" s="151">
        <f t="shared" si="100"/>
        <v>0</v>
      </c>
      <c r="BM85" s="151">
        <f t="shared" si="101"/>
        <v>0</v>
      </c>
      <c r="BN85" s="151">
        <f t="shared" si="102"/>
        <v>0</v>
      </c>
      <c r="BO85" s="151">
        <f t="shared" si="103"/>
        <v>0</v>
      </c>
      <c r="BP85" s="151">
        <f t="shared" si="104"/>
        <v>0</v>
      </c>
      <c r="BQ85" s="151">
        <f t="shared" si="105"/>
        <v>0</v>
      </c>
      <c r="BV85" s="2" t="e">
        <f t="shared" si="106"/>
        <v>#DIV/0!</v>
      </c>
    </row>
    <row r="86" ht="18" hidden="1" spans="1:74">
      <c r="A86" s="179" t="s">
        <v>450</v>
      </c>
      <c r="B86" s="185" t="str">
        <f>'FIRST QUARTER CLASS RECORD '!B86</f>
        <v/>
      </c>
      <c r="C86" s="186" t="str">
        <f>'FIRST QUARTER CLASS RECORD '!C86</f>
        <v/>
      </c>
      <c r="D86" s="186" t="str">
        <f>'FIRST QUARTER CLASS RECORD '!D86</f>
        <v/>
      </c>
      <c r="E86" s="186" t="str">
        <f>'FIRST QUARTER CLASS RECORD '!E86</f>
        <v/>
      </c>
      <c r="F86" s="187" t="str">
        <f>'FIRST QUARTER CLASS RECORD '!F86</f>
        <v/>
      </c>
      <c r="G86" s="188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2"/>
        <v>0</v>
      </c>
      <c r="R86" s="138" t="e">
        <f t="shared" si="73"/>
        <v>#DIV/0!</v>
      </c>
      <c r="S86" s="140" t="e">
        <f t="shared" si="74"/>
        <v>#DIV/0!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11">
        <f t="shared" si="75"/>
        <v>0</v>
      </c>
      <c r="AE86" s="138" t="e">
        <f t="shared" si="76"/>
        <v>#DIV/0!</v>
      </c>
      <c r="AF86" s="140" t="e">
        <f t="shared" si="77"/>
        <v>#DIV/0!</v>
      </c>
      <c r="AG86" s="235"/>
      <c r="AH86" s="236">
        <f t="shared" si="78"/>
        <v>0</v>
      </c>
      <c r="AI86" s="138" t="e">
        <f t="shared" si="79"/>
        <v>#DIV/0!</v>
      </c>
      <c r="AJ86" s="119" t="e">
        <f t="shared" si="80"/>
        <v>#DIV/0!</v>
      </c>
      <c r="AK86" s="237" t="e">
        <f t="shared" si="81"/>
        <v>#DIV/0!</v>
      </c>
      <c r="AL86" s="232" t="e">
        <f t="shared" si="107"/>
        <v>#REF!</v>
      </c>
      <c r="AM86" s="233" t="e">
        <f>'SEMESTER FINAL GRADE'!#REF!</f>
        <v>#REF!</v>
      </c>
      <c r="AN86" s="234" t="e">
        <f t="shared" si="82"/>
        <v>#REF!</v>
      </c>
      <c r="AO86" s="242" t="e">
        <f t="shared" si="83"/>
        <v>#REF!</v>
      </c>
      <c r="AP86" s="243" t="e">
        <f t="shared" si="84"/>
        <v>#REF!</v>
      </c>
      <c r="AS86" s="82" t="e">
        <f t="shared" si="85"/>
        <v>#DIV/0!</v>
      </c>
      <c r="AT86" s="82" t="e">
        <f t="shared" si="86"/>
        <v>#DIV/0!</v>
      </c>
      <c r="AW86" s="245" t="e">
        <f t="shared" si="87"/>
        <v>#DIV/0!</v>
      </c>
      <c r="AX86" s="82" t="e">
        <f t="shared" si="88"/>
        <v>#DIV/0!</v>
      </c>
      <c r="AZ86" s="82" t="e">
        <f t="shared" si="89"/>
        <v>#DIV/0!</v>
      </c>
      <c r="BA86" s="82" t="e">
        <f t="shared" si="90"/>
        <v>#DIV/0!</v>
      </c>
      <c r="BC86" s="151" t="e">
        <f t="shared" si="91"/>
        <v>#REF!</v>
      </c>
      <c r="BD86" s="151" t="e">
        <f t="shared" si="92"/>
        <v>#REF!</v>
      </c>
      <c r="BE86" s="151" t="e">
        <f t="shared" si="93"/>
        <v>#REF!</v>
      </c>
      <c r="BF86" s="151" t="e">
        <f t="shared" si="94"/>
        <v>#REF!</v>
      </c>
      <c r="BG86" s="151" t="e">
        <f t="shared" si="95"/>
        <v>#REF!</v>
      </c>
      <c r="BH86" s="151">
        <f t="shared" si="96"/>
        <v>0</v>
      </c>
      <c r="BI86" s="151">
        <f t="shared" si="97"/>
        <v>0</v>
      </c>
      <c r="BJ86" s="151">
        <f t="shared" si="98"/>
        <v>0</v>
      </c>
      <c r="BK86" s="151">
        <f t="shared" si="99"/>
        <v>0</v>
      </c>
      <c r="BL86" s="151">
        <f t="shared" si="100"/>
        <v>0</v>
      </c>
      <c r="BM86" s="151">
        <f t="shared" si="101"/>
        <v>0</v>
      </c>
      <c r="BN86" s="151">
        <f t="shared" si="102"/>
        <v>0</v>
      </c>
      <c r="BO86" s="151">
        <f t="shared" si="103"/>
        <v>0</v>
      </c>
      <c r="BP86" s="151">
        <f t="shared" si="104"/>
        <v>0</v>
      </c>
      <c r="BQ86" s="151">
        <f t="shared" si="105"/>
        <v>0</v>
      </c>
      <c r="BV86" s="2" t="e">
        <f t="shared" si="106"/>
        <v>#DIV/0!</v>
      </c>
    </row>
    <row r="87" ht="18" hidden="1" spans="1:74">
      <c r="A87" s="179" t="s">
        <v>451</v>
      </c>
      <c r="B87" s="185" t="str">
        <f>'FIRST QUARTER CLASS RECORD '!B87</f>
        <v/>
      </c>
      <c r="C87" s="186" t="str">
        <f>'FIRST QUARTER CLASS RECORD '!C87</f>
        <v/>
      </c>
      <c r="D87" s="186" t="str">
        <f>'FIRST QUARTER CLASS RECORD '!D87</f>
        <v/>
      </c>
      <c r="E87" s="186" t="str">
        <f>'FIRST QUARTER CLASS RECORD '!E87</f>
        <v/>
      </c>
      <c r="F87" s="187" t="str">
        <f>'FIRST QUARTER CLASS RECORD '!F87</f>
        <v/>
      </c>
      <c r="G87" s="188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2"/>
        <v>0</v>
      </c>
      <c r="R87" s="138" t="e">
        <f t="shared" si="73"/>
        <v>#DIV/0!</v>
      </c>
      <c r="S87" s="140" t="e">
        <f t="shared" si="74"/>
        <v>#DIV/0!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11">
        <f t="shared" si="75"/>
        <v>0</v>
      </c>
      <c r="AE87" s="138" t="e">
        <f t="shared" si="76"/>
        <v>#DIV/0!</v>
      </c>
      <c r="AF87" s="140" t="e">
        <f t="shared" si="77"/>
        <v>#DIV/0!</v>
      </c>
      <c r="AG87" s="235"/>
      <c r="AH87" s="236">
        <f t="shared" si="78"/>
        <v>0</v>
      </c>
      <c r="AI87" s="138" t="e">
        <f t="shared" si="79"/>
        <v>#DIV/0!</v>
      </c>
      <c r="AJ87" s="119" t="e">
        <f t="shared" si="80"/>
        <v>#DIV/0!</v>
      </c>
      <c r="AK87" s="237" t="e">
        <f t="shared" si="81"/>
        <v>#DIV/0!</v>
      </c>
      <c r="AL87" s="232" t="e">
        <f t="shared" si="107"/>
        <v>#REF!</v>
      </c>
      <c r="AM87" s="233" t="e">
        <f>'SEMESTER FINAL GRADE'!#REF!</f>
        <v>#REF!</v>
      </c>
      <c r="AN87" s="234" t="e">
        <f t="shared" si="82"/>
        <v>#REF!</v>
      </c>
      <c r="AO87" s="242" t="e">
        <f t="shared" si="83"/>
        <v>#REF!</v>
      </c>
      <c r="AP87" s="243" t="e">
        <f t="shared" si="84"/>
        <v>#REF!</v>
      </c>
      <c r="AS87" s="82" t="e">
        <f t="shared" si="85"/>
        <v>#DIV/0!</v>
      </c>
      <c r="AT87" s="82" t="e">
        <f t="shared" si="86"/>
        <v>#DIV/0!</v>
      </c>
      <c r="AW87" s="245" t="e">
        <f t="shared" si="87"/>
        <v>#DIV/0!</v>
      </c>
      <c r="AX87" s="82" t="e">
        <f t="shared" si="88"/>
        <v>#DIV/0!</v>
      </c>
      <c r="AZ87" s="82" t="e">
        <f t="shared" si="89"/>
        <v>#DIV/0!</v>
      </c>
      <c r="BA87" s="82" t="e">
        <f t="shared" si="90"/>
        <v>#DIV/0!</v>
      </c>
      <c r="BC87" s="151" t="e">
        <f t="shared" si="91"/>
        <v>#REF!</v>
      </c>
      <c r="BD87" s="151" t="e">
        <f t="shared" si="92"/>
        <v>#REF!</v>
      </c>
      <c r="BE87" s="151" t="e">
        <f t="shared" si="93"/>
        <v>#REF!</v>
      </c>
      <c r="BF87" s="151" t="e">
        <f t="shared" si="94"/>
        <v>#REF!</v>
      </c>
      <c r="BG87" s="151" t="e">
        <f t="shared" si="95"/>
        <v>#REF!</v>
      </c>
      <c r="BH87" s="151">
        <f t="shared" si="96"/>
        <v>0</v>
      </c>
      <c r="BI87" s="151">
        <f t="shared" si="97"/>
        <v>0</v>
      </c>
      <c r="BJ87" s="151">
        <f t="shared" si="98"/>
        <v>0</v>
      </c>
      <c r="BK87" s="151">
        <f t="shared" si="99"/>
        <v>0</v>
      </c>
      <c r="BL87" s="151">
        <f t="shared" si="100"/>
        <v>0</v>
      </c>
      <c r="BM87" s="151">
        <f t="shared" si="101"/>
        <v>0</v>
      </c>
      <c r="BN87" s="151">
        <f t="shared" si="102"/>
        <v>0</v>
      </c>
      <c r="BO87" s="151">
        <f t="shared" si="103"/>
        <v>0</v>
      </c>
      <c r="BP87" s="151">
        <f t="shared" si="104"/>
        <v>0</v>
      </c>
      <c r="BQ87" s="151">
        <f t="shared" si="105"/>
        <v>0</v>
      </c>
      <c r="BV87" s="2" t="e">
        <f t="shared" si="106"/>
        <v>#DIV/0!</v>
      </c>
    </row>
    <row r="88" ht="18" hidden="1" spans="1:74">
      <c r="A88" s="179" t="s">
        <v>452</v>
      </c>
      <c r="B88" s="185" t="str">
        <f>'FIRST QUARTER CLASS RECORD '!B88</f>
        <v/>
      </c>
      <c r="C88" s="186" t="str">
        <f>'FIRST QUARTER CLASS RECORD '!C88</f>
        <v/>
      </c>
      <c r="D88" s="186" t="str">
        <f>'FIRST QUARTER CLASS RECORD '!D88</f>
        <v/>
      </c>
      <c r="E88" s="186" t="str">
        <f>'FIRST QUARTER CLASS RECORD '!E88</f>
        <v/>
      </c>
      <c r="F88" s="187" t="str">
        <f>'FIRST QUARTER CLASS RECORD '!F88</f>
        <v/>
      </c>
      <c r="G88" s="188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2"/>
        <v>0</v>
      </c>
      <c r="R88" s="138" t="e">
        <f t="shared" si="73"/>
        <v>#DIV/0!</v>
      </c>
      <c r="S88" s="140" t="e">
        <f t="shared" si="74"/>
        <v>#DIV/0!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11">
        <f t="shared" si="75"/>
        <v>0</v>
      </c>
      <c r="AE88" s="138" t="e">
        <f t="shared" si="76"/>
        <v>#DIV/0!</v>
      </c>
      <c r="AF88" s="140" t="e">
        <f t="shared" si="77"/>
        <v>#DIV/0!</v>
      </c>
      <c r="AG88" s="235"/>
      <c r="AH88" s="236">
        <f t="shared" si="78"/>
        <v>0</v>
      </c>
      <c r="AI88" s="138" t="e">
        <f t="shared" si="79"/>
        <v>#DIV/0!</v>
      </c>
      <c r="AJ88" s="119" t="e">
        <f t="shared" si="80"/>
        <v>#DIV/0!</v>
      </c>
      <c r="AK88" s="237" t="e">
        <f t="shared" si="81"/>
        <v>#DIV/0!</v>
      </c>
      <c r="AL88" s="232" t="e">
        <f t="shared" si="107"/>
        <v>#REF!</v>
      </c>
      <c r="AM88" s="233" t="e">
        <f>'SEMESTER FINAL GRADE'!#REF!</f>
        <v>#REF!</v>
      </c>
      <c r="AN88" s="234" t="e">
        <f t="shared" si="82"/>
        <v>#REF!</v>
      </c>
      <c r="AO88" s="242" t="e">
        <f t="shared" si="83"/>
        <v>#REF!</v>
      </c>
      <c r="AP88" s="243" t="e">
        <f t="shared" si="84"/>
        <v>#REF!</v>
      </c>
      <c r="AS88" s="82" t="e">
        <f t="shared" si="85"/>
        <v>#DIV/0!</v>
      </c>
      <c r="AT88" s="82" t="e">
        <f t="shared" si="86"/>
        <v>#DIV/0!</v>
      </c>
      <c r="AW88" s="245" t="e">
        <f t="shared" si="87"/>
        <v>#DIV/0!</v>
      </c>
      <c r="AX88" s="82" t="e">
        <f t="shared" si="88"/>
        <v>#DIV/0!</v>
      </c>
      <c r="AZ88" s="82" t="e">
        <f t="shared" si="89"/>
        <v>#DIV/0!</v>
      </c>
      <c r="BA88" s="82" t="e">
        <f t="shared" si="90"/>
        <v>#DIV/0!</v>
      </c>
      <c r="BC88" s="151" t="e">
        <f t="shared" si="91"/>
        <v>#REF!</v>
      </c>
      <c r="BD88" s="151" t="e">
        <f t="shared" si="92"/>
        <v>#REF!</v>
      </c>
      <c r="BE88" s="151" t="e">
        <f t="shared" si="93"/>
        <v>#REF!</v>
      </c>
      <c r="BF88" s="151" t="e">
        <f t="shared" si="94"/>
        <v>#REF!</v>
      </c>
      <c r="BG88" s="151" t="e">
        <f t="shared" si="95"/>
        <v>#REF!</v>
      </c>
      <c r="BH88" s="151">
        <f t="shared" si="96"/>
        <v>0</v>
      </c>
      <c r="BI88" s="151">
        <f t="shared" si="97"/>
        <v>0</v>
      </c>
      <c r="BJ88" s="151">
        <f t="shared" si="98"/>
        <v>0</v>
      </c>
      <c r="BK88" s="151">
        <f t="shared" si="99"/>
        <v>0</v>
      </c>
      <c r="BL88" s="151">
        <f t="shared" si="100"/>
        <v>0</v>
      </c>
      <c r="BM88" s="151">
        <f t="shared" si="101"/>
        <v>0</v>
      </c>
      <c r="BN88" s="151">
        <f t="shared" si="102"/>
        <v>0</v>
      </c>
      <c r="BO88" s="151">
        <f t="shared" si="103"/>
        <v>0</v>
      </c>
      <c r="BP88" s="151">
        <f t="shared" si="104"/>
        <v>0</v>
      </c>
      <c r="BQ88" s="151">
        <f t="shared" si="105"/>
        <v>0</v>
      </c>
      <c r="BV88" s="2" t="e">
        <f t="shared" si="106"/>
        <v>#DIV/0!</v>
      </c>
    </row>
    <row r="89" ht="18" hidden="1" spans="1:74">
      <c r="A89" s="179" t="s">
        <v>453</v>
      </c>
      <c r="B89" s="185" t="str">
        <f>'FIRST QUARTER CLASS RECORD '!B89</f>
        <v/>
      </c>
      <c r="C89" s="186" t="str">
        <f>'FIRST QUARTER CLASS RECORD '!C89</f>
        <v/>
      </c>
      <c r="D89" s="186" t="str">
        <f>'FIRST QUARTER CLASS RECORD '!D89</f>
        <v/>
      </c>
      <c r="E89" s="186" t="str">
        <f>'FIRST QUARTER CLASS RECORD '!E89</f>
        <v/>
      </c>
      <c r="F89" s="187" t="str">
        <f>'FIRST QUARTER CLASS RECORD '!F89</f>
        <v/>
      </c>
      <c r="G89" s="188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2"/>
        <v>0</v>
      </c>
      <c r="R89" s="138" t="e">
        <f t="shared" si="73"/>
        <v>#DIV/0!</v>
      </c>
      <c r="S89" s="140" t="e">
        <f t="shared" si="74"/>
        <v>#DIV/0!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11">
        <f t="shared" si="75"/>
        <v>0</v>
      </c>
      <c r="AE89" s="138" t="e">
        <f t="shared" si="76"/>
        <v>#DIV/0!</v>
      </c>
      <c r="AF89" s="140" t="e">
        <f t="shared" si="77"/>
        <v>#DIV/0!</v>
      </c>
      <c r="AG89" s="235"/>
      <c r="AH89" s="236">
        <f t="shared" si="78"/>
        <v>0</v>
      </c>
      <c r="AI89" s="138" t="e">
        <f t="shared" si="79"/>
        <v>#DIV/0!</v>
      </c>
      <c r="AJ89" s="119" t="e">
        <f t="shared" si="80"/>
        <v>#DIV/0!</v>
      </c>
      <c r="AK89" s="237" t="e">
        <f t="shared" si="81"/>
        <v>#DIV/0!</v>
      </c>
      <c r="AL89" s="232" t="e">
        <f t="shared" si="107"/>
        <v>#REF!</v>
      </c>
      <c r="AM89" s="233" t="e">
        <f>'SEMESTER FINAL GRADE'!#REF!</f>
        <v>#REF!</v>
      </c>
      <c r="AN89" s="234" t="e">
        <f t="shared" si="82"/>
        <v>#REF!</v>
      </c>
      <c r="AO89" s="242" t="e">
        <f t="shared" si="83"/>
        <v>#REF!</v>
      </c>
      <c r="AP89" s="243" t="e">
        <f t="shared" si="84"/>
        <v>#REF!</v>
      </c>
      <c r="AS89" s="82" t="e">
        <f t="shared" si="85"/>
        <v>#DIV/0!</v>
      </c>
      <c r="AT89" s="82" t="e">
        <f t="shared" si="86"/>
        <v>#DIV/0!</v>
      </c>
      <c r="AW89" s="245" t="e">
        <f t="shared" si="87"/>
        <v>#DIV/0!</v>
      </c>
      <c r="AX89" s="82" t="e">
        <f t="shared" si="88"/>
        <v>#DIV/0!</v>
      </c>
      <c r="AZ89" s="82" t="e">
        <f t="shared" si="89"/>
        <v>#DIV/0!</v>
      </c>
      <c r="BA89" s="82" t="e">
        <f t="shared" si="90"/>
        <v>#DIV/0!</v>
      </c>
      <c r="BC89" s="151" t="e">
        <f t="shared" si="91"/>
        <v>#REF!</v>
      </c>
      <c r="BD89" s="151" t="e">
        <f t="shared" si="92"/>
        <v>#REF!</v>
      </c>
      <c r="BE89" s="151" t="e">
        <f t="shared" si="93"/>
        <v>#REF!</v>
      </c>
      <c r="BF89" s="151" t="e">
        <f t="shared" si="94"/>
        <v>#REF!</v>
      </c>
      <c r="BG89" s="151" t="e">
        <f t="shared" si="95"/>
        <v>#REF!</v>
      </c>
      <c r="BH89" s="151">
        <f t="shared" si="96"/>
        <v>0</v>
      </c>
      <c r="BI89" s="151">
        <f t="shared" si="97"/>
        <v>0</v>
      </c>
      <c r="BJ89" s="151">
        <f t="shared" si="98"/>
        <v>0</v>
      </c>
      <c r="BK89" s="151">
        <f t="shared" si="99"/>
        <v>0</v>
      </c>
      <c r="BL89" s="151">
        <f t="shared" si="100"/>
        <v>0</v>
      </c>
      <c r="BM89" s="151">
        <f t="shared" si="101"/>
        <v>0</v>
      </c>
      <c r="BN89" s="151">
        <f t="shared" si="102"/>
        <v>0</v>
      </c>
      <c r="BO89" s="151">
        <f t="shared" si="103"/>
        <v>0</v>
      </c>
      <c r="BP89" s="151">
        <f t="shared" si="104"/>
        <v>0</v>
      </c>
      <c r="BQ89" s="151">
        <f t="shared" si="105"/>
        <v>0</v>
      </c>
      <c r="BV89" s="2" t="e">
        <f t="shared" si="106"/>
        <v>#DIV/0!</v>
      </c>
    </row>
    <row r="90" ht="18" hidden="1" spans="1:74">
      <c r="A90" s="179" t="s">
        <v>454</v>
      </c>
      <c r="B90" s="185" t="str">
        <f>'FIRST QUARTER CLASS RECORD '!B90</f>
        <v/>
      </c>
      <c r="C90" s="186" t="str">
        <f>'FIRST QUARTER CLASS RECORD '!C90</f>
        <v/>
      </c>
      <c r="D90" s="186" t="str">
        <f>'FIRST QUARTER CLASS RECORD '!D90</f>
        <v/>
      </c>
      <c r="E90" s="186" t="str">
        <f>'FIRST QUARTER CLASS RECORD '!E90</f>
        <v/>
      </c>
      <c r="F90" s="187" t="str">
        <f>'FIRST QUARTER CLASS RECORD '!F90</f>
        <v/>
      </c>
      <c r="G90" s="188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2"/>
        <v>0</v>
      </c>
      <c r="R90" s="138" t="e">
        <f t="shared" si="73"/>
        <v>#DIV/0!</v>
      </c>
      <c r="S90" s="140" t="e">
        <f t="shared" si="74"/>
        <v>#DIV/0!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11">
        <f t="shared" si="75"/>
        <v>0</v>
      </c>
      <c r="AE90" s="138" t="e">
        <f t="shared" si="76"/>
        <v>#DIV/0!</v>
      </c>
      <c r="AF90" s="140" t="e">
        <f t="shared" si="77"/>
        <v>#DIV/0!</v>
      </c>
      <c r="AG90" s="235"/>
      <c r="AH90" s="236">
        <f t="shared" si="78"/>
        <v>0</v>
      </c>
      <c r="AI90" s="138" t="e">
        <f t="shared" si="79"/>
        <v>#DIV/0!</v>
      </c>
      <c r="AJ90" s="119" t="e">
        <f t="shared" si="80"/>
        <v>#DIV/0!</v>
      </c>
      <c r="AK90" s="237" t="e">
        <f t="shared" si="81"/>
        <v>#DIV/0!</v>
      </c>
      <c r="AL90" s="232" t="e">
        <f t="shared" si="107"/>
        <v>#REF!</v>
      </c>
      <c r="AM90" s="233" t="e">
        <f>'SEMESTER FINAL GRADE'!#REF!</f>
        <v>#REF!</v>
      </c>
      <c r="AN90" s="234" t="e">
        <f t="shared" si="82"/>
        <v>#REF!</v>
      </c>
      <c r="AO90" s="242" t="e">
        <f t="shared" si="83"/>
        <v>#REF!</v>
      </c>
      <c r="AP90" s="243" t="e">
        <f t="shared" si="84"/>
        <v>#REF!</v>
      </c>
      <c r="AS90" s="82" t="e">
        <f t="shared" si="85"/>
        <v>#DIV/0!</v>
      </c>
      <c r="AT90" s="82" t="e">
        <f t="shared" si="86"/>
        <v>#DIV/0!</v>
      </c>
      <c r="AW90" s="245" t="e">
        <f t="shared" si="87"/>
        <v>#DIV/0!</v>
      </c>
      <c r="AX90" s="82" t="e">
        <f t="shared" si="88"/>
        <v>#DIV/0!</v>
      </c>
      <c r="AZ90" s="82" t="e">
        <f t="shared" si="89"/>
        <v>#DIV/0!</v>
      </c>
      <c r="BA90" s="82" t="e">
        <f t="shared" si="90"/>
        <v>#DIV/0!</v>
      </c>
      <c r="BC90" s="151" t="e">
        <f t="shared" si="91"/>
        <v>#REF!</v>
      </c>
      <c r="BD90" s="151" t="e">
        <f t="shared" si="92"/>
        <v>#REF!</v>
      </c>
      <c r="BE90" s="151" t="e">
        <f t="shared" si="93"/>
        <v>#REF!</v>
      </c>
      <c r="BF90" s="151" t="e">
        <f t="shared" si="94"/>
        <v>#REF!</v>
      </c>
      <c r="BG90" s="151" t="e">
        <f t="shared" si="95"/>
        <v>#REF!</v>
      </c>
      <c r="BH90" s="151">
        <f t="shared" si="96"/>
        <v>0</v>
      </c>
      <c r="BI90" s="151">
        <f t="shared" si="97"/>
        <v>0</v>
      </c>
      <c r="BJ90" s="151">
        <f t="shared" si="98"/>
        <v>0</v>
      </c>
      <c r="BK90" s="151">
        <f t="shared" si="99"/>
        <v>0</v>
      </c>
      <c r="BL90" s="151">
        <f t="shared" si="100"/>
        <v>0</v>
      </c>
      <c r="BM90" s="151">
        <f t="shared" si="101"/>
        <v>0</v>
      </c>
      <c r="BN90" s="151">
        <f t="shared" si="102"/>
        <v>0</v>
      </c>
      <c r="BO90" s="151">
        <f t="shared" si="103"/>
        <v>0</v>
      </c>
      <c r="BP90" s="151">
        <f t="shared" si="104"/>
        <v>0</v>
      </c>
      <c r="BQ90" s="151">
        <f t="shared" si="105"/>
        <v>0</v>
      </c>
      <c r="BV90" s="2" t="e">
        <f t="shared" si="106"/>
        <v>#DIV/0!</v>
      </c>
    </row>
    <row r="91" ht="18" hidden="1" spans="1:74">
      <c r="A91" s="179" t="s">
        <v>455</v>
      </c>
      <c r="B91" s="185" t="str">
        <f>'FIRST QUARTER CLASS RECORD '!B91</f>
        <v/>
      </c>
      <c r="C91" s="186" t="str">
        <f>'FIRST QUARTER CLASS RECORD '!C91</f>
        <v/>
      </c>
      <c r="D91" s="186" t="str">
        <f>'FIRST QUARTER CLASS RECORD '!D91</f>
        <v/>
      </c>
      <c r="E91" s="186" t="str">
        <f>'FIRST QUARTER CLASS RECORD '!E91</f>
        <v/>
      </c>
      <c r="F91" s="187" t="str">
        <f>'FIRST QUARTER CLASS RECORD '!F91</f>
        <v/>
      </c>
      <c r="G91" s="188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2"/>
        <v>0</v>
      </c>
      <c r="R91" s="138" t="e">
        <f t="shared" si="73"/>
        <v>#DIV/0!</v>
      </c>
      <c r="S91" s="140" t="e">
        <f t="shared" si="74"/>
        <v>#DIV/0!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11">
        <f t="shared" si="75"/>
        <v>0</v>
      </c>
      <c r="AE91" s="138" t="e">
        <f t="shared" si="76"/>
        <v>#DIV/0!</v>
      </c>
      <c r="AF91" s="140" t="e">
        <f t="shared" si="77"/>
        <v>#DIV/0!</v>
      </c>
      <c r="AG91" s="235"/>
      <c r="AH91" s="236">
        <f t="shared" si="78"/>
        <v>0</v>
      </c>
      <c r="AI91" s="138" t="e">
        <f t="shared" si="79"/>
        <v>#DIV/0!</v>
      </c>
      <c r="AJ91" s="119" t="e">
        <f t="shared" si="80"/>
        <v>#DIV/0!</v>
      </c>
      <c r="AK91" s="237" t="e">
        <f t="shared" si="81"/>
        <v>#DIV/0!</v>
      </c>
      <c r="AL91" s="232" t="e">
        <f t="shared" si="107"/>
        <v>#REF!</v>
      </c>
      <c r="AM91" s="233" t="e">
        <f>'SEMESTER FINAL GRADE'!#REF!</f>
        <v>#REF!</v>
      </c>
      <c r="AN91" s="234" t="e">
        <f t="shared" si="82"/>
        <v>#REF!</v>
      </c>
      <c r="AO91" s="242" t="e">
        <f t="shared" si="83"/>
        <v>#REF!</v>
      </c>
      <c r="AP91" s="243" t="e">
        <f t="shared" si="84"/>
        <v>#REF!</v>
      </c>
      <c r="AS91" s="82" t="e">
        <f t="shared" si="85"/>
        <v>#DIV/0!</v>
      </c>
      <c r="AT91" s="82" t="e">
        <f t="shared" si="86"/>
        <v>#DIV/0!</v>
      </c>
      <c r="AW91" s="245" t="e">
        <f t="shared" si="87"/>
        <v>#DIV/0!</v>
      </c>
      <c r="AX91" s="82" t="e">
        <f t="shared" si="88"/>
        <v>#DIV/0!</v>
      </c>
      <c r="AZ91" s="82" t="e">
        <f t="shared" si="89"/>
        <v>#DIV/0!</v>
      </c>
      <c r="BA91" s="82" t="e">
        <f t="shared" si="90"/>
        <v>#DIV/0!</v>
      </c>
      <c r="BC91" s="151" t="e">
        <f t="shared" si="91"/>
        <v>#REF!</v>
      </c>
      <c r="BD91" s="151" t="e">
        <f t="shared" si="92"/>
        <v>#REF!</v>
      </c>
      <c r="BE91" s="151" t="e">
        <f t="shared" si="93"/>
        <v>#REF!</v>
      </c>
      <c r="BF91" s="151" t="e">
        <f t="shared" si="94"/>
        <v>#REF!</v>
      </c>
      <c r="BG91" s="151" t="e">
        <f t="shared" si="95"/>
        <v>#REF!</v>
      </c>
      <c r="BH91" s="151">
        <f t="shared" si="96"/>
        <v>0</v>
      </c>
      <c r="BI91" s="151">
        <f t="shared" si="97"/>
        <v>0</v>
      </c>
      <c r="BJ91" s="151">
        <f t="shared" si="98"/>
        <v>0</v>
      </c>
      <c r="BK91" s="151">
        <f t="shared" si="99"/>
        <v>0</v>
      </c>
      <c r="BL91" s="151">
        <f t="shared" si="100"/>
        <v>0</v>
      </c>
      <c r="BM91" s="151">
        <f t="shared" si="101"/>
        <v>0</v>
      </c>
      <c r="BN91" s="151">
        <f t="shared" si="102"/>
        <v>0</v>
      </c>
      <c r="BO91" s="151">
        <f t="shared" si="103"/>
        <v>0</v>
      </c>
      <c r="BP91" s="151">
        <f t="shared" si="104"/>
        <v>0</v>
      </c>
      <c r="BQ91" s="151">
        <f t="shared" si="105"/>
        <v>0</v>
      </c>
      <c r="BV91" s="2" t="e">
        <f t="shared" si="106"/>
        <v>#DIV/0!</v>
      </c>
    </row>
    <row r="92" ht="18" hidden="1" spans="1:74">
      <c r="A92" s="179" t="s">
        <v>456</v>
      </c>
      <c r="B92" s="185" t="str">
        <f>'FIRST QUARTER CLASS RECORD '!B92</f>
        <v/>
      </c>
      <c r="C92" s="186" t="str">
        <f>'FIRST QUARTER CLASS RECORD '!C92</f>
        <v/>
      </c>
      <c r="D92" s="186" t="str">
        <f>'FIRST QUARTER CLASS RECORD '!D92</f>
        <v/>
      </c>
      <c r="E92" s="186" t="str">
        <f>'FIRST QUARTER CLASS RECORD '!E92</f>
        <v/>
      </c>
      <c r="F92" s="187" t="str">
        <f>'FIRST QUARTER CLASS RECORD '!F92</f>
        <v/>
      </c>
      <c r="G92" s="188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2"/>
        <v>0</v>
      </c>
      <c r="R92" s="138" t="e">
        <f t="shared" si="73"/>
        <v>#DIV/0!</v>
      </c>
      <c r="S92" s="140" t="e">
        <f t="shared" si="74"/>
        <v>#DIV/0!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11">
        <f t="shared" si="75"/>
        <v>0</v>
      </c>
      <c r="AE92" s="138" t="e">
        <f t="shared" si="76"/>
        <v>#DIV/0!</v>
      </c>
      <c r="AF92" s="140" t="e">
        <f t="shared" si="77"/>
        <v>#DIV/0!</v>
      </c>
      <c r="AG92" s="235"/>
      <c r="AH92" s="236">
        <f t="shared" si="78"/>
        <v>0</v>
      </c>
      <c r="AI92" s="138" t="e">
        <f t="shared" si="79"/>
        <v>#DIV/0!</v>
      </c>
      <c r="AJ92" s="119" t="e">
        <f t="shared" si="80"/>
        <v>#DIV/0!</v>
      </c>
      <c r="AK92" s="237" t="e">
        <f t="shared" si="81"/>
        <v>#DIV/0!</v>
      </c>
      <c r="AL92" s="232" t="e">
        <f t="shared" si="107"/>
        <v>#REF!</v>
      </c>
      <c r="AM92" s="233" t="e">
        <f>'SEMESTER FINAL GRADE'!#REF!</f>
        <v>#REF!</v>
      </c>
      <c r="AN92" s="234" t="e">
        <f t="shared" si="82"/>
        <v>#REF!</v>
      </c>
      <c r="AO92" s="242" t="e">
        <f t="shared" si="83"/>
        <v>#REF!</v>
      </c>
      <c r="AP92" s="243" t="e">
        <f t="shared" si="84"/>
        <v>#REF!</v>
      </c>
      <c r="AS92" s="82" t="e">
        <f t="shared" si="85"/>
        <v>#DIV/0!</v>
      </c>
      <c r="AT92" s="82" t="e">
        <f t="shared" si="86"/>
        <v>#DIV/0!</v>
      </c>
      <c r="AW92" s="245" t="e">
        <f t="shared" si="87"/>
        <v>#DIV/0!</v>
      </c>
      <c r="AX92" s="82" t="e">
        <f t="shared" si="88"/>
        <v>#DIV/0!</v>
      </c>
      <c r="AZ92" s="82" t="e">
        <f t="shared" si="89"/>
        <v>#DIV/0!</v>
      </c>
      <c r="BA92" s="82" t="e">
        <f t="shared" si="90"/>
        <v>#DIV/0!</v>
      </c>
      <c r="BC92" s="151" t="e">
        <f t="shared" si="91"/>
        <v>#REF!</v>
      </c>
      <c r="BD92" s="151" t="e">
        <f t="shared" si="92"/>
        <v>#REF!</v>
      </c>
      <c r="BE92" s="151" t="e">
        <f t="shared" si="93"/>
        <v>#REF!</v>
      </c>
      <c r="BF92" s="151" t="e">
        <f t="shared" si="94"/>
        <v>#REF!</v>
      </c>
      <c r="BG92" s="151" t="e">
        <f t="shared" si="95"/>
        <v>#REF!</v>
      </c>
      <c r="BH92" s="151">
        <f t="shared" si="96"/>
        <v>0</v>
      </c>
      <c r="BI92" s="151">
        <f t="shared" si="97"/>
        <v>0</v>
      </c>
      <c r="BJ92" s="151">
        <f t="shared" si="98"/>
        <v>0</v>
      </c>
      <c r="BK92" s="151">
        <f t="shared" si="99"/>
        <v>0</v>
      </c>
      <c r="BL92" s="151">
        <f t="shared" si="100"/>
        <v>0</v>
      </c>
      <c r="BM92" s="151">
        <f t="shared" si="101"/>
        <v>0</v>
      </c>
      <c r="BN92" s="151">
        <f t="shared" si="102"/>
        <v>0</v>
      </c>
      <c r="BO92" s="151">
        <f t="shared" si="103"/>
        <v>0</v>
      </c>
      <c r="BP92" s="151">
        <f t="shared" si="104"/>
        <v>0</v>
      </c>
      <c r="BQ92" s="151">
        <f t="shared" si="105"/>
        <v>0</v>
      </c>
      <c r="BV92" s="2" t="e">
        <f t="shared" si="106"/>
        <v>#DIV/0!</v>
      </c>
    </row>
    <row r="93" ht="18" hidden="1" spans="1:74">
      <c r="A93" s="179" t="s">
        <v>457</v>
      </c>
      <c r="B93" s="185" t="str">
        <f>'FIRST QUARTER CLASS RECORD '!B93</f>
        <v/>
      </c>
      <c r="C93" s="186" t="str">
        <f>'FIRST QUARTER CLASS RECORD '!C93</f>
        <v/>
      </c>
      <c r="D93" s="186" t="str">
        <f>'FIRST QUARTER CLASS RECORD '!D93</f>
        <v/>
      </c>
      <c r="E93" s="186" t="str">
        <f>'FIRST QUARTER CLASS RECORD '!E93</f>
        <v/>
      </c>
      <c r="F93" s="187" t="str">
        <f>'FIRST QUARTER CLASS RECORD '!F93</f>
        <v/>
      </c>
      <c r="G93" s="188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2"/>
        <v>0</v>
      </c>
      <c r="R93" s="138" t="e">
        <f t="shared" si="73"/>
        <v>#DIV/0!</v>
      </c>
      <c r="S93" s="140" t="e">
        <f t="shared" si="74"/>
        <v>#DIV/0!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11">
        <f t="shared" si="75"/>
        <v>0</v>
      </c>
      <c r="AE93" s="138" t="e">
        <f t="shared" si="76"/>
        <v>#DIV/0!</v>
      </c>
      <c r="AF93" s="140" t="e">
        <f t="shared" si="77"/>
        <v>#DIV/0!</v>
      </c>
      <c r="AG93" s="235"/>
      <c r="AH93" s="236">
        <f t="shared" si="78"/>
        <v>0</v>
      </c>
      <c r="AI93" s="138" t="e">
        <f t="shared" si="79"/>
        <v>#DIV/0!</v>
      </c>
      <c r="AJ93" s="119" t="e">
        <f t="shared" si="80"/>
        <v>#DIV/0!</v>
      </c>
      <c r="AK93" s="237" t="e">
        <f t="shared" si="81"/>
        <v>#DIV/0!</v>
      </c>
      <c r="AL93" s="232" t="e">
        <f t="shared" si="107"/>
        <v>#REF!</v>
      </c>
      <c r="AM93" s="233" t="e">
        <f>'SEMESTER FINAL GRADE'!#REF!</f>
        <v>#REF!</v>
      </c>
      <c r="AN93" s="234" t="e">
        <f t="shared" si="82"/>
        <v>#REF!</v>
      </c>
      <c r="AO93" s="242" t="e">
        <f t="shared" si="83"/>
        <v>#REF!</v>
      </c>
      <c r="AP93" s="243" t="e">
        <f t="shared" si="84"/>
        <v>#REF!</v>
      </c>
      <c r="AS93" s="82" t="e">
        <f t="shared" si="85"/>
        <v>#DIV/0!</v>
      </c>
      <c r="AT93" s="82" t="e">
        <f t="shared" si="86"/>
        <v>#DIV/0!</v>
      </c>
      <c r="AW93" s="245" t="e">
        <f t="shared" si="87"/>
        <v>#DIV/0!</v>
      </c>
      <c r="AX93" s="82" t="e">
        <f t="shared" si="88"/>
        <v>#DIV/0!</v>
      </c>
      <c r="AZ93" s="82" t="e">
        <f t="shared" si="89"/>
        <v>#DIV/0!</v>
      </c>
      <c r="BA93" s="82" t="e">
        <f t="shared" si="90"/>
        <v>#DIV/0!</v>
      </c>
      <c r="BC93" s="151" t="e">
        <f t="shared" si="91"/>
        <v>#REF!</v>
      </c>
      <c r="BD93" s="151" t="e">
        <f t="shared" si="92"/>
        <v>#REF!</v>
      </c>
      <c r="BE93" s="151" t="e">
        <f t="shared" si="93"/>
        <v>#REF!</v>
      </c>
      <c r="BF93" s="151" t="e">
        <f t="shared" si="94"/>
        <v>#REF!</v>
      </c>
      <c r="BG93" s="151" t="e">
        <f t="shared" si="95"/>
        <v>#REF!</v>
      </c>
      <c r="BH93" s="151">
        <f t="shared" si="96"/>
        <v>0</v>
      </c>
      <c r="BI93" s="151">
        <f t="shared" si="97"/>
        <v>0</v>
      </c>
      <c r="BJ93" s="151">
        <f t="shared" si="98"/>
        <v>0</v>
      </c>
      <c r="BK93" s="151">
        <f t="shared" si="99"/>
        <v>0</v>
      </c>
      <c r="BL93" s="151">
        <f t="shared" si="100"/>
        <v>0</v>
      </c>
      <c r="BM93" s="151">
        <f t="shared" si="101"/>
        <v>0</v>
      </c>
      <c r="BN93" s="151">
        <f t="shared" si="102"/>
        <v>0</v>
      </c>
      <c r="BO93" s="151">
        <f t="shared" si="103"/>
        <v>0</v>
      </c>
      <c r="BP93" s="151">
        <f t="shared" si="104"/>
        <v>0</v>
      </c>
      <c r="BQ93" s="151">
        <f t="shared" si="105"/>
        <v>0</v>
      </c>
      <c r="BV93" s="2" t="e">
        <f t="shared" si="106"/>
        <v>#DIV/0!</v>
      </c>
    </row>
    <row r="94" ht="18" hidden="1" spans="1:74">
      <c r="A94" s="179" t="s">
        <v>458</v>
      </c>
      <c r="B94" s="185" t="str">
        <f>'FIRST QUARTER CLASS RECORD '!B94</f>
        <v/>
      </c>
      <c r="C94" s="186" t="str">
        <f>'FIRST QUARTER CLASS RECORD '!C94</f>
        <v/>
      </c>
      <c r="D94" s="186" t="str">
        <f>'FIRST QUARTER CLASS RECORD '!D94</f>
        <v/>
      </c>
      <c r="E94" s="186" t="str">
        <f>'FIRST QUARTER CLASS RECORD '!E94</f>
        <v/>
      </c>
      <c r="F94" s="187" t="str">
        <f>'FIRST QUARTER CLASS RECORD '!F94</f>
        <v/>
      </c>
      <c r="G94" s="188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2"/>
        <v>0</v>
      </c>
      <c r="R94" s="138" t="e">
        <f t="shared" si="73"/>
        <v>#DIV/0!</v>
      </c>
      <c r="S94" s="140" t="e">
        <f t="shared" si="74"/>
        <v>#DIV/0!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11">
        <f t="shared" si="75"/>
        <v>0</v>
      </c>
      <c r="AE94" s="138" t="e">
        <f t="shared" si="76"/>
        <v>#DIV/0!</v>
      </c>
      <c r="AF94" s="140" t="e">
        <f t="shared" si="77"/>
        <v>#DIV/0!</v>
      </c>
      <c r="AG94" s="235"/>
      <c r="AH94" s="236">
        <f t="shared" si="78"/>
        <v>0</v>
      </c>
      <c r="AI94" s="138" t="e">
        <f t="shared" si="79"/>
        <v>#DIV/0!</v>
      </c>
      <c r="AJ94" s="119" t="e">
        <f t="shared" si="80"/>
        <v>#DIV/0!</v>
      </c>
      <c r="AK94" s="237" t="e">
        <f t="shared" si="81"/>
        <v>#DIV/0!</v>
      </c>
      <c r="AL94" s="232" t="e">
        <f t="shared" si="107"/>
        <v>#REF!</v>
      </c>
      <c r="AM94" s="233" t="e">
        <f>'SEMESTER FINAL GRADE'!#REF!</f>
        <v>#REF!</v>
      </c>
      <c r="AN94" s="234" t="e">
        <f t="shared" si="82"/>
        <v>#REF!</v>
      </c>
      <c r="AO94" s="242" t="e">
        <f t="shared" si="83"/>
        <v>#REF!</v>
      </c>
      <c r="AP94" s="243" t="e">
        <f t="shared" si="84"/>
        <v>#REF!</v>
      </c>
      <c r="AS94" s="82" t="e">
        <f t="shared" si="85"/>
        <v>#DIV/0!</v>
      </c>
      <c r="AT94" s="82" t="e">
        <f t="shared" si="86"/>
        <v>#DIV/0!</v>
      </c>
      <c r="AW94" s="245" t="e">
        <f t="shared" si="87"/>
        <v>#DIV/0!</v>
      </c>
      <c r="AX94" s="82" t="e">
        <f t="shared" si="88"/>
        <v>#DIV/0!</v>
      </c>
      <c r="AZ94" s="82" t="e">
        <f t="shared" si="89"/>
        <v>#DIV/0!</v>
      </c>
      <c r="BA94" s="82" t="e">
        <f t="shared" si="90"/>
        <v>#DIV/0!</v>
      </c>
      <c r="BC94" s="151" t="e">
        <f t="shared" si="91"/>
        <v>#REF!</v>
      </c>
      <c r="BD94" s="151" t="e">
        <f t="shared" si="92"/>
        <v>#REF!</v>
      </c>
      <c r="BE94" s="151" t="e">
        <f t="shared" si="93"/>
        <v>#REF!</v>
      </c>
      <c r="BF94" s="151" t="e">
        <f t="shared" si="94"/>
        <v>#REF!</v>
      </c>
      <c r="BG94" s="151" t="e">
        <f t="shared" si="95"/>
        <v>#REF!</v>
      </c>
      <c r="BH94" s="151">
        <f t="shared" si="96"/>
        <v>0</v>
      </c>
      <c r="BI94" s="151">
        <f t="shared" si="97"/>
        <v>0</v>
      </c>
      <c r="BJ94" s="151">
        <f t="shared" si="98"/>
        <v>0</v>
      </c>
      <c r="BK94" s="151">
        <f t="shared" si="99"/>
        <v>0</v>
      </c>
      <c r="BL94" s="151">
        <f t="shared" si="100"/>
        <v>0</v>
      </c>
      <c r="BM94" s="151">
        <f t="shared" si="101"/>
        <v>0</v>
      </c>
      <c r="BN94" s="151">
        <f t="shared" si="102"/>
        <v>0</v>
      </c>
      <c r="BO94" s="151">
        <f t="shared" si="103"/>
        <v>0</v>
      </c>
      <c r="BP94" s="151">
        <f t="shared" si="104"/>
        <v>0</v>
      </c>
      <c r="BQ94" s="151">
        <f t="shared" si="105"/>
        <v>0</v>
      </c>
      <c r="BV94" s="2" t="e">
        <f t="shared" si="106"/>
        <v>#DIV/0!</v>
      </c>
    </row>
    <row r="95" ht="18" hidden="1" spans="1:74">
      <c r="A95" s="179" t="s">
        <v>459</v>
      </c>
      <c r="B95" s="185" t="str">
        <f>'FIRST QUARTER CLASS RECORD '!B95</f>
        <v/>
      </c>
      <c r="C95" s="186" t="str">
        <f>'FIRST QUARTER CLASS RECORD '!C95</f>
        <v/>
      </c>
      <c r="D95" s="186" t="str">
        <f>'FIRST QUARTER CLASS RECORD '!D95</f>
        <v/>
      </c>
      <c r="E95" s="186" t="str">
        <f>'FIRST QUARTER CLASS RECORD '!E95</f>
        <v/>
      </c>
      <c r="F95" s="187" t="str">
        <f>'FIRST QUARTER CLASS RECORD '!F95</f>
        <v/>
      </c>
      <c r="G95" s="188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2"/>
        <v>0</v>
      </c>
      <c r="R95" s="138" t="e">
        <f t="shared" si="73"/>
        <v>#DIV/0!</v>
      </c>
      <c r="S95" s="140" t="e">
        <f t="shared" si="74"/>
        <v>#DIV/0!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11">
        <f t="shared" si="75"/>
        <v>0</v>
      </c>
      <c r="AE95" s="138" t="e">
        <f t="shared" si="76"/>
        <v>#DIV/0!</v>
      </c>
      <c r="AF95" s="140" t="e">
        <f t="shared" si="77"/>
        <v>#DIV/0!</v>
      </c>
      <c r="AG95" s="235"/>
      <c r="AH95" s="236">
        <f t="shared" si="78"/>
        <v>0</v>
      </c>
      <c r="AI95" s="138" t="e">
        <f t="shared" si="79"/>
        <v>#DIV/0!</v>
      </c>
      <c r="AJ95" s="119" t="e">
        <f t="shared" si="80"/>
        <v>#DIV/0!</v>
      </c>
      <c r="AK95" s="237" t="e">
        <f t="shared" si="81"/>
        <v>#DIV/0!</v>
      </c>
      <c r="AL95" s="232" t="e">
        <f t="shared" si="107"/>
        <v>#REF!</v>
      </c>
      <c r="AM95" s="233" t="e">
        <f>'SEMESTER FINAL GRADE'!#REF!</f>
        <v>#REF!</v>
      </c>
      <c r="AN95" s="234" t="e">
        <f t="shared" si="82"/>
        <v>#REF!</v>
      </c>
      <c r="AO95" s="242" t="e">
        <f t="shared" si="83"/>
        <v>#REF!</v>
      </c>
      <c r="AP95" s="243" t="e">
        <f t="shared" si="84"/>
        <v>#REF!</v>
      </c>
      <c r="AS95" s="82" t="e">
        <f t="shared" si="85"/>
        <v>#DIV/0!</v>
      </c>
      <c r="AT95" s="82" t="e">
        <f t="shared" si="86"/>
        <v>#DIV/0!</v>
      </c>
      <c r="AW95" s="245" t="e">
        <f t="shared" si="87"/>
        <v>#DIV/0!</v>
      </c>
      <c r="AX95" s="82" t="e">
        <f t="shared" si="88"/>
        <v>#DIV/0!</v>
      </c>
      <c r="AZ95" s="82" t="e">
        <f t="shared" si="89"/>
        <v>#DIV/0!</v>
      </c>
      <c r="BA95" s="82" t="e">
        <f t="shared" si="90"/>
        <v>#DIV/0!</v>
      </c>
      <c r="BC95" s="151" t="e">
        <f t="shared" si="91"/>
        <v>#REF!</v>
      </c>
      <c r="BD95" s="151" t="e">
        <f t="shared" si="92"/>
        <v>#REF!</v>
      </c>
      <c r="BE95" s="151" t="e">
        <f t="shared" si="93"/>
        <v>#REF!</v>
      </c>
      <c r="BF95" s="151" t="e">
        <f t="shared" si="94"/>
        <v>#REF!</v>
      </c>
      <c r="BG95" s="151" t="e">
        <f t="shared" si="95"/>
        <v>#REF!</v>
      </c>
      <c r="BH95" s="151">
        <f t="shared" si="96"/>
        <v>0</v>
      </c>
      <c r="BI95" s="151">
        <f t="shared" si="97"/>
        <v>0</v>
      </c>
      <c r="BJ95" s="151">
        <f t="shared" si="98"/>
        <v>0</v>
      </c>
      <c r="BK95" s="151">
        <f t="shared" si="99"/>
        <v>0</v>
      </c>
      <c r="BL95" s="151">
        <f t="shared" si="100"/>
        <v>0</v>
      </c>
      <c r="BM95" s="151">
        <f t="shared" si="101"/>
        <v>0</v>
      </c>
      <c r="BN95" s="151">
        <f t="shared" si="102"/>
        <v>0</v>
      </c>
      <c r="BO95" s="151">
        <f t="shared" si="103"/>
        <v>0</v>
      </c>
      <c r="BP95" s="151">
        <f t="shared" si="104"/>
        <v>0</v>
      </c>
      <c r="BQ95" s="151">
        <f t="shared" si="105"/>
        <v>0</v>
      </c>
      <c r="BV95" s="2" t="e">
        <f t="shared" si="106"/>
        <v>#DIV/0!</v>
      </c>
    </row>
    <row r="96" ht="18" hidden="1" spans="1:74">
      <c r="A96" s="179" t="s">
        <v>460</v>
      </c>
      <c r="B96" s="185" t="str">
        <f>'FIRST QUARTER CLASS RECORD '!B96</f>
        <v/>
      </c>
      <c r="C96" s="186" t="str">
        <f>'FIRST QUARTER CLASS RECORD '!C96</f>
        <v/>
      </c>
      <c r="D96" s="186" t="str">
        <f>'FIRST QUARTER CLASS RECORD '!D96</f>
        <v/>
      </c>
      <c r="E96" s="186" t="str">
        <f>'FIRST QUARTER CLASS RECORD '!E96</f>
        <v/>
      </c>
      <c r="F96" s="187" t="str">
        <f>'FIRST QUARTER CLASS RECORD '!F96</f>
        <v/>
      </c>
      <c r="G96" s="188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2"/>
        <v>0</v>
      </c>
      <c r="R96" s="138" t="e">
        <f t="shared" si="73"/>
        <v>#DIV/0!</v>
      </c>
      <c r="S96" s="140" t="e">
        <f t="shared" si="74"/>
        <v>#DIV/0!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11">
        <f t="shared" si="75"/>
        <v>0</v>
      </c>
      <c r="AE96" s="138" t="e">
        <f t="shared" si="76"/>
        <v>#DIV/0!</v>
      </c>
      <c r="AF96" s="140" t="e">
        <f t="shared" si="77"/>
        <v>#DIV/0!</v>
      </c>
      <c r="AG96" s="235"/>
      <c r="AH96" s="236">
        <f t="shared" si="78"/>
        <v>0</v>
      </c>
      <c r="AI96" s="138" t="e">
        <f t="shared" si="79"/>
        <v>#DIV/0!</v>
      </c>
      <c r="AJ96" s="119" t="e">
        <f t="shared" si="80"/>
        <v>#DIV/0!</v>
      </c>
      <c r="AK96" s="237" t="e">
        <f t="shared" si="81"/>
        <v>#DIV/0!</v>
      </c>
      <c r="AL96" s="232" t="e">
        <f t="shared" si="107"/>
        <v>#REF!</v>
      </c>
      <c r="AM96" s="233" t="e">
        <f>'SEMESTER FINAL GRADE'!#REF!</f>
        <v>#REF!</v>
      </c>
      <c r="AN96" s="234" t="e">
        <f t="shared" si="82"/>
        <v>#REF!</v>
      </c>
      <c r="AO96" s="242" t="e">
        <f t="shared" si="83"/>
        <v>#REF!</v>
      </c>
      <c r="AP96" s="243" t="e">
        <f t="shared" si="84"/>
        <v>#REF!</v>
      </c>
      <c r="AS96" s="82" t="e">
        <f t="shared" si="85"/>
        <v>#DIV/0!</v>
      </c>
      <c r="AT96" s="82" t="e">
        <f t="shared" si="86"/>
        <v>#DIV/0!</v>
      </c>
      <c r="AW96" s="245" t="e">
        <f t="shared" si="87"/>
        <v>#DIV/0!</v>
      </c>
      <c r="AX96" s="82" t="e">
        <f t="shared" si="88"/>
        <v>#DIV/0!</v>
      </c>
      <c r="AZ96" s="82" t="e">
        <f t="shared" si="89"/>
        <v>#DIV/0!</v>
      </c>
      <c r="BA96" s="82" t="e">
        <f t="shared" si="90"/>
        <v>#DIV/0!</v>
      </c>
      <c r="BC96" s="151" t="e">
        <f t="shared" si="91"/>
        <v>#REF!</v>
      </c>
      <c r="BD96" s="151" t="e">
        <f t="shared" si="92"/>
        <v>#REF!</v>
      </c>
      <c r="BE96" s="151" t="e">
        <f t="shared" si="93"/>
        <v>#REF!</v>
      </c>
      <c r="BF96" s="151" t="e">
        <f t="shared" si="94"/>
        <v>#REF!</v>
      </c>
      <c r="BG96" s="151" t="e">
        <f t="shared" si="95"/>
        <v>#REF!</v>
      </c>
      <c r="BH96" s="151">
        <f t="shared" si="96"/>
        <v>0</v>
      </c>
      <c r="BI96" s="151">
        <f t="shared" si="97"/>
        <v>0</v>
      </c>
      <c r="BJ96" s="151">
        <f t="shared" si="98"/>
        <v>0</v>
      </c>
      <c r="BK96" s="151">
        <f t="shared" si="99"/>
        <v>0</v>
      </c>
      <c r="BL96" s="151">
        <f t="shared" si="100"/>
        <v>0</v>
      </c>
      <c r="BM96" s="151">
        <f t="shared" si="101"/>
        <v>0</v>
      </c>
      <c r="BN96" s="151">
        <f t="shared" si="102"/>
        <v>0</v>
      </c>
      <c r="BO96" s="151">
        <f t="shared" si="103"/>
        <v>0</v>
      </c>
      <c r="BP96" s="151">
        <f t="shared" si="104"/>
        <v>0</v>
      </c>
      <c r="BQ96" s="151">
        <f t="shared" si="105"/>
        <v>0</v>
      </c>
      <c r="BV96" s="2" t="e">
        <f t="shared" si="106"/>
        <v>#DIV/0!</v>
      </c>
    </row>
    <row r="97" ht="18" hidden="1" spans="1:74">
      <c r="A97" s="179" t="s">
        <v>461</v>
      </c>
      <c r="B97" s="185" t="str">
        <f>'FIRST QUARTER CLASS RECORD '!B97</f>
        <v/>
      </c>
      <c r="C97" s="186" t="str">
        <f>'FIRST QUARTER CLASS RECORD '!C97</f>
        <v/>
      </c>
      <c r="D97" s="186" t="str">
        <f>'FIRST QUARTER CLASS RECORD '!D97</f>
        <v/>
      </c>
      <c r="E97" s="186" t="str">
        <f>'FIRST QUARTER CLASS RECORD '!E97</f>
        <v/>
      </c>
      <c r="F97" s="187" t="str">
        <f>'FIRST QUARTER CLASS RECORD '!F97</f>
        <v/>
      </c>
      <c r="G97" s="188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2"/>
        <v>0</v>
      </c>
      <c r="R97" s="138" t="e">
        <f t="shared" si="73"/>
        <v>#DIV/0!</v>
      </c>
      <c r="S97" s="140" t="e">
        <f t="shared" si="74"/>
        <v>#DIV/0!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11">
        <f t="shared" si="75"/>
        <v>0</v>
      </c>
      <c r="AE97" s="138" t="e">
        <f t="shared" si="76"/>
        <v>#DIV/0!</v>
      </c>
      <c r="AF97" s="140" t="e">
        <f t="shared" si="77"/>
        <v>#DIV/0!</v>
      </c>
      <c r="AG97" s="235"/>
      <c r="AH97" s="236">
        <f t="shared" si="78"/>
        <v>0</v>
      </c>
      <c r="AI97" s="138" t="e">
        <f t="shared" si="79"/>
        <v>#DIV/0!</v>
      </c>
      <c r="AJ97" s="119" t="e">
        <f t="shared" si="80"/>
        <v>#DIV/0!</v>
      </c>
      <c r="AK97" s="237" t="e">
        <f t="shared" si="81"/>
        <v>#DIV/0!</v>
      </c>
      <c r="AL97" s="232" t="e">
        <f t="shared" si="107"/>
        <v>#REF!</v>
      </c>
      <c r="AM97" s="233" t="e">
        <f>'SEMESTER FINAL GRADE'!#REF!</f>
        <v>#REF!</v>
      </c>
      <c r="AN97" s="234" t="e">
        <f t="shared" si="82"/>
        <v>#REF!</v>
      </c>
      <c r="AO97" s="242" t="e">
        <f t="shared" si="83"/>
        <v>#REF!</v>
      </c>
      <c r="AP97" s="243" t="e">
        <f t="shared" si="84"/>
        <v>#REF!</v>
      </c>
      <c r="AS97" s="82" t="e">
        <f t="shared" si="85"/>
        <v>#DIV/0!</v>
      </c>
      <c r="AT97" s="82" t="e">
        <f t="shared" si="86"/>
        <v>#DIV/0!</v>
      </c>
      <c r="AW97" s="245" t="e">
        <f t="shared" si="87"/>
        <v>#DIV/0!</v>
      </c>
      <c r="AX97" s="82" t="e">
        <f t="shared" si="88"/>
        <v>#DIV/0!</v>
      </c>
      <c r="AZ97" s="82" t="e">
        <f t="shared" si="89"/>
        <v>#DIV/0!</v>
      </c>
      <c r="BA97" s="82" t="e">
        <f t="shared" si="90"/>
        <v>#DIV/0!</v>
      </c>
      <c r="BC97" s="151" t="e">
        <f t="shared" si="91"/>
        <v>#REF!</v>
      </c>
      <c r="BD97" s="151" t="e">
        <f t="shared" si="92"/>
        <v>#REF!</v>
      </c>
      <c r="BE97" s="151" t="e">
        <f t="shared" si="93"/>
        <v>#REF!</v>
      </c>
      <c r="BF97" s="151" t="e">
        <f t="shared" si="94"/>
        <v>#REF!</v>
      </c>
      <c r="BG97" s="151" t="e">
        <f t="shared" si="95"/>
        <v>#REF!</v>
      </c>
      <c r="BH97" s="151">
        <f t="shared" si="96"/>
        <v>0</v>
      </c>
      <c r="BI97" s="151">
        <f t="shared" si="97"/>
        <v>0</v>
      </c>
      <c r="BJ97" s="151">
        <f t="shared" si="98"/>
        <v>0</v>
      </c>
      <c r="BK97" s="151">
        <f t="shared" si="99"/>
        <v>0</v>
      </c>
      <c r="BL97" s="151">
        <f t="shared" si="100"/>
        <v>0</v>
      </c>
      <c r="BM97" s="151">
        <f t="shared" si="101"/>
        <v>0</v>
      </c>
      <c r="BN97" s="151">
        <f t="shared" si="102"/>
        <v>0</v>
      </c>
      <c r="BO97" s="151">
        <f t="shared" si="103"/>
        <v>0</v>
      </c>
      <c r="BP97" s="151">
        <f t="shared" si="104"/>
        <v>0</v>
      </c>
      <c r="BQ97" s="151">
        <f t="shared" si="105"/>
        <v>0</v>
      </c>
      <c r="BV97" s="2" t="e">
        <f t="shared" si="106"/>
        <v>#DIV/0!</v>
      </c>
    </row>
    <row r="98" ht="18" hidden="1" spans="1:74">
      <c r="A98" s="179" t="s">
        <v>462</v>
      </c>
      <c r="B98" s="185" t="str">
        <f>'FIRST QUARTER CLASS RECORD '!B98</f>
        <v/>
      </c>
      <c r="C98" s="186" t="str">
        <f>'FIRST QUARTER CLASS RECORD '!C98</f>
        <v/>
      </c>
      <c r="D98" s="186" t="str">
        <f>'FIRST QUARTER CLASS RECORD '!D98</f>
        <v/>
      </c>
      <c r="E98" s="186" t="str">
        <f>'FIRST QUARTER CLASS RECORD '!E98</f>
        <v/>
      </c>
      <c r="F98" s="187" t="str">
        <f>'FIRST QUARTER CLASS RECORD '!F98</f>
        <v/>
      </c>
      <c r="G98" s="188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2"/>
        <v>0</v>
      </c>
      <c r="R98" s="138" t="e">
        <f t="shared" si="73"/>
        <v>#DIV/0!</v>
      </c>
      <c r="S98" s="140" t="e">
        <f t="shared" si="74"/>
        <v>#DIV/0!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11">
        <f t="shared" si="75"/>
        <v>0</v>
      </c>
      <c r="AE98" s="138" t="e">
        <f t="shared" si="76"/>
        <v>#DIV/0!</v>
      </c>
      <c r="AF98" s="140" t="e">
        <f t="shared" si="77"/>
        <v>#DIV/0!</v>
      </c>
      <c r="AG98" s="235"/>
      <c r="AH98" s="236">
        <f t="shared" si="78"/>
        <v>0</v>
      </c>
      <c r="AI98" s="138" t="e">
        <f t="shared" si="79"/>
        <v>#DIV/0!</v>
      </c>
      <c r="AJ98" s="119" t="e">
        <f t="shared" si="80"/>
        <v>#DIV/0!</v>
      </c>
      <c r="AK98" s="237" t="e">
        <f t="shared" si="81"/>
        <v>#DIV/0!</v>
      </c>
      <c r="AL98" s="232" t="e">
        <f t="shared" si="107"/>
        <v>#REF!</v>
      </c>
      <c r="AM98" s="233" t="e">
        <f>'SEMESTER FINAL GRADE'!#REF!</f>
        <v>#REF!</v>
      </c>
      <c r="AN98" s="234" t="e">
        <f t="shared" si="82"/>
        <v>#REF!</v>
      </c>
      <c r="AO98" s="242" t="e">
        <f t="shared" si="83"/>
        <v>#REF!</v>
      </c>
      <c r="AP98" s="243" t="e">
        <f t="shared" si="84"/>
        <v>#REF!</v>
      </c>
      <c r="AS98" s="82" t="e">
        <f t="shared" si="85"/>
        <v>#DIV/0!</v>
      </c>
      <c r="AT98" s="82" t="e">
        <f t="shared" si="86"/>
        <v>#DIV/0!</v>
      </c>
      <c r="AW98" s="245" t="e">
        <f t="shared" si="87"/>
        <v>#DIV/0!</v>
      </c>
      <c r="AX98" s="82" t="e">
        <f t="shared" si="88"/>
        <v>#DIV/0!</v>
      </c>
      <c r="AZ98" s="82" t="e">
        <f t="shared" si="89"/>
        <v>#DIV/0!</v>
      </c>
      <c r="BA98" s="82" t="e">
        <f t="shared" si="90"/>
        <v>#DIV/0!</v>
      </c>
      <c r="BC98" s="151" t="e">
        <f t="shared" si="91"/>
        <v>#REF!</v>
      </c>
      <c r="BD98" s="151" t="e">
        <f t="shared" si="92"/>
        <v>#REF!</v>
      </c>
      <c r="BE98" s="151" t="e">
        <f t="shared" si="93"/>
        <v>#REF!</v>
      </c>
      <c r="BF98" s="151" t="e">
        <f t="shared" si="94"/>
        <v>#REF!</v>
      </c>
      <c r="BG98" s="151" t="e">
        <f t="shared" si="95"/>
        <v>#REF!</v>
      </c>
      <c r="BH98" s="151">
        <f t="shared" si="96"/>
        <v>0</v>
      </c>
      <c r="BI98" s="151">
        <f t="shared" si="97"/>
        <v>0</v>
      </c>
      <c r="BJ98" s="151">
        <f t="shared" si="98"/>
        <v>0</v>
      </c>
      <c r="BK98" s="151">
        <f t="shared" si="99"/>
        <v>0</v>
      </c>
      <c r="BL98" s="151">
        <f t="shared" si="100"/>
        <v>0</v>
      </c>
      <c r="BM98" s="151">
        <f t="shared" si="101"/>
        <v>0</v>
      </c>
      <c r="BN98" s="151">
        <f t="shared" si="102"/>
        <v>0</v>
      </c>
      <c r="BO98" s="151">
        <f t="shared" si="103"/>
        <v>0</v>
      </c>
      <c r="BP98" s="151">
        <f t="shared" si="104"/>
        <v>0</v>
      </c>
      <c r="BQ98" s="151">
        <f t="shared" si="105"/>
        <v>0</v>
      </c>
      <c r="BV98" s="2" t="e">
        <f t="shared" si="106"/>
        <v>#DIV/0!</v>
      </c>
    </row>
    <row r="99" ht="18" hidden="1" spans="1:74">
      <c r="A99" s="179" t="s">
        <v>463</v>
      </c>
      <c r="B99" s="185" t="str">
        <f>'FIRST QUARTER CLASS RECORD '!B99</f>
        <v/>
      </c>
      <c r="C99" s="186" t="str">
        <f>'FIRST QUARTER CLASS RECORD '!C99</f>
        <v/>
      </c>
      <c r="D99" s="186" t="str">
        <f>'FIRST QUARTER CLASS RECORD '!D99</f>
        <v/>
      </c>
      <c r="E99" s="186" t="str">
        <f>'FIRST QUARTER CLASS RECORD '!E99</f>
        <v/>
      </c>
      <c r="F99" s="187" t="str">
        <f>'FIRST QUARTER CLASS RECORD '!F99</f>
        <v/>
      </c>
      <c r="G99" s="188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2"/>
        <v>0</v>
      </c>
      <c r="R99" s="138" t="e">
        <f t="shared" si="73"/>
        <v>#DIV/0!</v>
      </c>
      <c r="S99" s="140" t="e">
        <f t="shared" si="74"/>
        <v>#DIV/0!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11">
        <f t="shared" si="75"/>
        <v>0</v>
      </c>
      <c r="AE99" s="138" t="e">
        <f t="shared" si="76"/>
        <v>#DIV/0!</v>
      </c>
      <c r="AF99" s="140" t="e">
        <f t="shared" si="77"/>
        <v>#DIV/0!</v>
      </c>
      <c r="AG99" s="235"/>
      <c r="AH99" s="236">
        <f t="shared" si="78"/>
        <v>0</v>
      </c>
      <c r="AI99" s="138" t="e">
        <f t="shared" si="79"/>
        <v>#DIV/0!</v>
      </c>
      <c r="AJ99" s="119" t="e">
        <f t="shared" si="80"/>
        <v>#DIV/0!</v>
      </c>
      <c r="AK99" s="237" t="e">
        <f t="shared" si="81"/>
        <v>#DIV/0!</v>
      </c>
      <c r="AL99" s="232" t="e">
        <f t="shared" si="107"/>
        <v>#REF!</v>
      </c>
      <c r="AM99" s="233" t="e">
        <f>'SEMESTER FINAL GRADE'!#REF!</f>
        <v>#REF!</v>
      </c>
      <c r="AN99" s="234" t="e">
        <f t="shared" si="82"/>
        <v>#REF!</v>
      </c>
      <c r="AO99" s="242" t="e">
        <f t="shared" si="83"/>
        <v>#REF!</v>
      </c>
      <c r="AP99" s="243" t="e">
        <f t="shared" si="84"/>
        <v>#REF!</v>
      </c>
      <c r="AS99" s="82" t="e">
        <f t="shared" si="85"/>
        <v>#DIV/0!</v>
      </c>
      <c r="AT99" s="82" t="e">
        <f t="shared" si="86"/>
        <v>#DIV/0!</v>
      </c>
      <c r="AW99" s="245" t="e">
        <f t="shared" si="87"/>
        <v>#DIV/0!</v>
      </c>
      <c r="AX99" s="82" t="e">
        <f t="shared" si="88"/>
        <v>#DIV/0!</v>
      </c>
      <c r="AZ99" s="82" t="e">
        <f t="shared" si="89"/>
        <v>#DIV/0!</v>
      </c>
      <c r="BA99" s="82" t="e">
        <f t="shared" si="90"/>
        <v>#DIV/0!</v>
      </c>
      <c r="BC99" s="151" t="e">
        <f t="shared" si="91"/>
        <v>#REF!</v>
      </c>
      <c r="BD99" s="151" t="e">
        <f t="shared" si="92"/>
        <v>#REF!</v>
      </c>
      <c r="BE99" s="151" t="e">
        <f t="shared" si="93"/>
        <v>#REF!</v>
      </c>
      <c r="BF99" s="151" t="e">
        <f t="shared" si="94"/>
        <v>#REF!</v>
      </c>
      <c r="BG99" s="151" t="e">
        <f t="shared" si="95"/>
        <v>#REF!</v>
      </c>
      <c r="BH99" s="151">
        <f t="shared" si="96"/>
        <v>0</v>
      </c>
      <c r="BI99" s="151">
        <f t="shared" si="97"/>
        <v>0</v>
      </c>
      <c r="BJ99" s="151">
        <f t="shared" si="98"/>
        <v>0</v>
      </c>
      <c r="BK99" s="151">
        <f t="shared" si="99"/>
        <v>0</v>
      </c>
      <c r="BL99" s="151">
        <f t="shared" si="100"/>
        <v>0</v>
      </c>
      <c r="BM99" s="151">
        <f t="shared" si="101"/>
        <v>0</v>
      </c>
      <c r="BN99" s="151">
        <f t="shared" si="102"/>
        <v>0</v>
      </c>
      <c r="BO99" s="151">
        <f t="shared" si="103"/>
        <v>0</v>
      </c>
      <c r="BP99" s="151">
        <f t="shared" si="104"/>
        <v>0</v>
      </c>
      <c r="BQ99" s="151">
        <f t="shared" si="105"/>
        <v>0</v>
      </c>
      <c r="BV99" s="2" t="e">
        <f t="shared" si="106"/>
        <v>#DIV/0!</v>
      </c>
    </row>
    <row r="100" ht="18" hidden="1" spans="1:74">
      <c r="A100" s="179" t="s">
        <v>464</v>
      </c>
      <c r="B100" s="185" t="str">
        <f>'FIRST QUARTER CLASS RECORD '!B100</f>
        <v/>
      </c>
      <c r="C100" s="186" t="str">
        <f>'FIRST QUARTER CLASS RECORD '!C100</f>
        <v/>
      </c>
      <c r="D100" s="186" t="str">
        <f>'FIRST QUARTER CLASS RECORD '!D100</f>
        <v/>
      </c>
      <c r="E100" s="186" t="str">
        <f>'FIRST QUARTER CLASS RECORD '!E100</f>
        <v/>
      </c>
      <c r="F100" s="187" t="str">
        <f>'FIRST QUARTER CLASS RECORD '!F100</f>
        <v/>
      </c>
      <c r="G100" s="188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2"/>
        <v>0</v>
      </c>
      <c r="R100" s="138" t="e">
        <f t="shared" si="73"/>
        <v>#DIV/0!</v>
      </c>
      <c r="S100" s="140" t="e">
        <f t="shared" si="74"/>
        <v>#DIV/0!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11">
        <f t="shared" si="75"/>
        <v>0</v>
      </c>
      <c r="AE100" s="138" t="e">
        <f t="shared" si="76"/>
        <v>#DIV/0!</v>
      </c>
      <c r="AF100" s="140" t="e">
        <f t="shared" si="77"/>
        <v>#DIV/0!</v>
      </c>
      <c r="AG100" s="235"/>
      <c r="AH100" s="236">
        <f t="shared" si="78"/>
        <v>0</v>
      </c>
      <c r="AI100" s="138" t="e">
        <f t="shared" si="79"/>
        <v>#DIV/0!</v>
      </c>
      <c r="AJ100" s="119" t="e">
        <f t="shared" si="80"/>
        <v>#DIV/0!</v>
      </c>
      <c r="AK100" s="237" t="e">
        <f t="shared" si="81"/>
        <v>#DIV/0!</v>
      </c>
      <c r="AL100" s="232" t="e">
        <f t="shared" si="107"/>
        <v>#REF!</v>
      </c>
      <c r="AM100" s="233" t="e">
        <f>'SEMESTER FINAL GRADE'!#REF!</f>
        <v>#REF!</v>
      </c>
      <c r="AN100" s="234" t="e">
        <f t="shared" si="82"/>
        <v>#REF!</v>
      </c>
      <c r="AO100" s="242" t="e">
        <f t="shared" si="83"/>
        <v>#REF!</v>
      </c>
      <c r="AP100" s="243" t="e">
        <f t="shared" si="84"/>
        <v>#REF!</v>
      </c>
      <c r="AS100" s="82" t="e">
        <f t="shared" si="85"/>
        <v>#DIV/0!</v>
      </c>
      <c r="AT100" s="82" t="e">
        <f>IF(AS100&gt;$S$13,"Error",LOOKUP(AS100:AS196,AS100))</f>
        <v>#DIV/0!</v>
      </c>
      <c r="AW100" s="245" t="e">
        <f t="shared" si="87"/>
        <v>#DIV/0!</v>
      </c>
      <c r="AX100" s="82" t="e">
        <f>IF(AW100&gt;$AF$13,"Error",LOOKUP(AW100:AW196,AW100))</f>
        <v>#DIV/0!</v>
      </c>
      <c r="AZ100" s="82" t="e">
        <f t="shared" si="89"/>
        <v>#DIV/0!</v>
      </c>
      <c r="BA100" s="82" t="e">
        <f>IF(AZ100&gt;$AJ$13,"Error",LOOKUP(AZ100:AZ196,AZ100))</f>
        <v>#DIV/0!</v>
      </c>
      <c r="BC100" s="151" t="e">
        <f t="shared" si="91"/>
        <v>#REF!</v>
      </c>
      <c r="BD100" s="151" t="e">
        <f t="shared" si="92"/>
        <v>#REF!</v>
      </c>
      <c r="BE100" s="151" t="e">
        <f t="shared" si="93"/>
        <v>#REF!</v>
      </c>
      <c r="BF100" s="151" t="e">
        <f t="shared" si="94"/>
        <v>#REF!</v>
      </c>
      <c r="BG100" s="151" t="e">
        <f t="shared" si="95"/>
        <v>#REF!</v>
      </c>
      <c r="BH100" s="151">
        <f>IF(F100="M",LOOKUP(BC100:BC195,BC100),0)</f>
        <v>0</v>
      </c>
      <c r="BI100" s="151">
        <f>IF(F100="M",LOOKUP(BD100:BD195,BD100),0)</f>
        <v>0</v>
      </c>
      <c r="BJ100" s="151">
        <f>IF(F100="M",LOOKUP(BE100:BE195,BE100),0)</f>
        <v>0</v>
      </c>
      <c r="BK100" s="151">
        <f>IF(F100="M",LOOKUP(BF100:BF195,BF100),0)</f>
        <v>0</v>
      </c>
      <c r="BL100" s="151">
        <f>IF(F100="M",LOOKUP(BG100:BG195,BG100),0)</f>
        <v>0</v>
      </c>
      <c r="BM100" s="151">
        <f>IF(F100="F",LOOKUP(BC100:BC195,BC100),0)</f>
        <v>0</v>
      </c>
      <c r="BN100" s="151">
        <f>IF(F100="F",LOOKUP(BD100:BD195,BD100),0)</f>
        <v>0</v>
      </c>
      <c r="BO100" s="151">
        <f>IF(F100="F",LOOKUP(BE100:BE195,BE100),0)</f>
        <v>0</v>
      </c>
      <c r="BP100" s="151">
        <f>IF(F100="F",LOOKUP(BF100:BF195,BF100),0)</f>
        <v>0</v>
      </c>
      <c r="BQ100" s="151">
        <f>IF(F100="F",LOOKUP(BG100:BG195,BG100),0)</f>
        <v>0</v>
      </c>
      <c r="BV100" s="2" t="e">
        <f t="shared" si="106"/>
        <v>#DIV/0!</v>
      </c>
    </row>
    <row r="101" ht="18" hidden="1" spans="1:74">
      <c r="A101" s="179" t="s">
        <v>465</v>
      </c>
      <c r="B101" s="185" t="str">
        <f>'FIRST QUARTER CLASS RECORD '!B101</f>
        <v/>
      </c>
      <c r="C101" s="186" t="str">
        <f>'FIRST QUARTER CLASS RECORD '!C101</f>
        <v/>
      </c>
      <c r="D101" s="186" t="str">
        <f>'FIRST QUARTER CLASS RECORD '!D101</f>
        <v/>
      </c>
      <c r="E101" s="186" t="str">
        <f>'FIRST QUARTER CLASS RECORD '!E101</f>
        <v/>
      </c>
      <c r="F101" s="187" t="str">
        <f>'FIRST QUARTER CLASS RECORD '!F101</f>
        <v/>
      </c>
      <c r="G101" s="188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2"/>
        <v>0</v>
      </c>
      <c r="R101" s="138" t="e">
        <f t="shared" si="73"/>
        <v>#DIV/0!</v>
      </c>
      <c r="S101" s="140" t="e">
        <f t="shared" si="74"/>
        <v>#DIV/0!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11">
        <f t="shared" si="75"/>
        <v>0</v>
      </c>
      <c r="AE101" s="138" t="e">
        <f t="shared" si="76"/>
        <v>#DIV/0!</v>
      </c>
      <c r="AF101" s="140" t="e">
        <f t="shared" si="77"/>
        <v>#DIV/0!</v>
      </c>
      <c r="AG101" s="235"/>
      <c r="AH101" s="236">
        <f t="shared" si="78"/>
        <v>0</v>
      </c>
      <c r="AI101" s="138" t="e">
        <f t="shared" si="79"/>
        <v>#DIV/0!</v>
      </c>
      <c r="AJ101" s="119" t="e">
        <f t="shared" si="80"/>
        <v>#DIV/0!</v>
      </c>
      <c r="AK101" s="237" t="e">
        <f t="shared" si="81"/>
        <v>#DIV/0!</v>
      </c>
      <c r="AL101" s="232" t="e">
        <f t="shared" si="107"/>
        <v>#REF!</v>
      </c>
      <c r="AM101" s="233" t="e">
        <f>'SEMESTER FINAL GRADE'!#REF!</f>
        <v>#REF!</v>
      </c>
      <c r="AN101" s="234" t="e">
        <f t="shared" si="82"/>
        <v>#REF!</v>
      </c>
      <c r="AO101" s="242" t="e">
        <f t="shared" si="83"/>
        <v>#REF!</v>
      </c>
      <c r="AP101" s="243" t="e">
        <f t="shared" si="84"/>
        <v>#REF!</v>
      </c>
      <c r="AS101" s="82" t="e">
        <f t="shared" si="85"/>
        <v>#DIV/0!</v>
      </c>
      <c r="AT101" s="82" t="e">
        <f>IF(AS101&gt;$S$13,"Error",LOOKUP(AS101:AS197,AS101))</f>
        <v>#DIV/0!</v>
      </c>
      <c r="AW101" s="245" t="e">
        <f t="shared" si="87"/>
        <v>#DIV/0!</v>
      </c>
      <c r="AX101" s="82" t="e">
        <f>IF(AW101&gt;$AF$13,"Error",LOOKUP(AW101:AW197,AW101))</f>
        <v>#DIV/0!</v>
      </c>
      <c r="AZ101" s="82" t="e">
        <f t="shared" si="89"/>
        <v>#DIV/0!</v>
      </c>
      <c r="BA101" s="82" t="e">
        <f>IF(AZ101&gt;$AJ$13,"Error",LOOKUP(AZ101:AZ197,AZ101))</f>
        <v>#DIV/0!</v>
      </c>
      <c r="BC101" s="151" t="e">
        <f t="shared" si="91"/>
        <v>#REF!</v>
      </c>
      <c r="BD101" s="151" t="e">
        <f t="shared" si="92"/>
        <v>#REF!</v>
      </c>
      <c r="BE101" s="151" t="e">
        <f t="shared" si="93"/>
        <v>#REF!</v>
      </c>
      <c r="BF101" s="151" t="e">
        <f t="shared" si="94"/>
        <v>#REF!</v>
      </c>
      <c r="BG101" s="151" t="e">
        <f t="shared" si="95"/>
        <v>#REF!</v>
      </c>
      <c r="BH101" s="151">
        <f>IF(F101="M",LOOKUP(BC101:BC196,BC101),0)</f>
        <v>0</v>
      </c>
      <c r="BI101" s="151">
        <f>IF(F101="M",LOOKUP(BD101:BD196,BD101),0)</f>
        <v>0</v>
      </c>
      <c r="BJ101" s="151">
        <f>IF(F101="M",LOOKUP(BE101:BE196,BE101),0)</f>
        <v>0</v>
      </c>
      <c r="BK101" s="151">
        <f>IF(F101="M",LOOKUP(BF101:BF196,BF101),0)</f>
        <v>0</v>
      </c>
      <c r="BL101" s="151">
        <f>IF(F101="M",LOOKUP(BG101:BG196,BG101),0)</f>
        <v>0</v>
      </c>
      <c r="BM101" s="151">
        <f>IF(F101="F",LOOKUP(BC101:BC196,BC101),0)</f>
        <v>0</v>
      </c>
      <c r="BN101" s="151">
        <f>IF(F101="F",LOOKUP(BD101:BD196,BD101),0)</f>
        <v>0</v>
      </c>
      <c r="BO101" s="151">
        <f>IF(F101="F",LOOKUP(BE101:BE196,BE101),0)</f>
        <v>0</v>
      </c>
      <c r="BP101" s="151">
        <f>IF(F101="F",LOOKUP(BF101:BF196,BF101),0)</f>
        <v>0</v>
      </c>
      <c r="BQ101" s="151">
        <f>IF(F101="F",LOOKUP(BG101:BG196,BG101),0)</f>
        <v>0</v>
      </c>
      <c r="BV101" s="2" t="e">
        <f t="shared" si="106"/>
        <v>#DIV/0!</v>
      </c>
    </row>
    <row r="102" ht="18" hidden="1" spans="1:74">
      <c r="A102" s="179" t="s">
        <v>466</v>
      </c>
      <c r="B102" s="185" t="str">
        <f>'FIRST QUARTER CLASS RECORD '!B102</f>
        <v/>
      </c>
      <c r="C102" s="186" t="str">
        <f>'FIRST QUARTER CLASS RECORD '!C102</f>
        <v/>
      </c>
      <c r="D102" s="186" t="str">
        <f>'FIRST QUARTER CLASS RECORD '!D102</f>
        <v/>
      </c>
      <c r="E102" s="186" t="str">
        <f>'FIRST QUARTER CLASS RECORD '!E102</f>
        <v/>
      </c>
      <c r="F102" s="187" t="str">
        <f>'FIRST QUARTER CLASS RECORD '!F102</f>
        <v/>
      </c>
      <c r="G102" s="188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2"/>
        <v>0</v>
      </c>
      <c r="R102" s="138" t="e">
        <f t="shared" si="73"/>
        <v>#DIV/0!</v>
      </c>
      <c r="S102" s="140" t="e">
        <f t="shared" si="74"/>
        <v>#DIV/0!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11">
        <f t="shared" si="75"/>
        <v>0</v>
      </c>
      <c r="AE102" s="138" t="e">
        <f t="shared" si="76"/>
        <v>#DIV/0!</v>
      </c>
      <c r="AF102" s="140" t="e">
        <f t="shared" si="77"/>
        <v>#DIV/0!</v>
      </c>
      <c r="AG102" s="235"/>
      <c r="AH102" s="236">
        <f t="shared" si="78"/>
        <v>0</v>
      </c>
      <c r="AI102" s="138" t="e">
        <f t="shared" si="79"/>
        <v>#DIV/0!</v>
      </c>
      <c r="AJ102" s="119" t="e">
        <f t="shared" si="80"/>
        <v>#DIV/0!</v>
      </c>
      <c r="AK102" s="237" t="e">
        <f t="shared" si="81"/>
        <v>#DIV/0!</v>
      </c>
      <c r="AL102" s="232" t="e">
        <f t="shared" si="107"/>
        <v>#REF!</v>
      </c>
      <c r="AM102" s="233" t="e">
        <f>'SEMESTER FINAL GRADE'!#REF!</f>
        <v>#REF!</v>
      </c>
      <c r="AN102" s="234" t="e">
        <f t="shared" si="82"/>
        <v>#REF!</v>
      </c>
      <c r="AO102" s="242" t="e">
        <f t="shared" si="83"/>
        <v>#REF!</v>
      </c>
      <c r="AP102" s="243" t="e">
        <f t="shared" si="84"/>
        <v>#REF!</v>
      </c>
      <c r="AS102" s="82" t="e">
        <f t="shared" si="85"/>
        <v>#DIV/0!</v>
      </c>
      <c r="AT102" s="82" t="e">
        <f>IF(AS102&gt;$S$13,"Error",LOOKUP(AS102:AS198,AS102))</f>
        <v>#DIV/0!</v>
      </c>
      <c r="AW102" s="245" t="e">
        <f t="shared" si="87"/>
        <v>#DIV/0!</v>
      </c>
      <c r="AX102" s="82" t="e">
        <f>IF(AW102&gt;$AF$13,"Error",LOOKUP(AW102:AW198,AW102))</f>
        <v>#DIV/0!</v>
      </c>
      <c r="AZ102" s="82" t="e">
        <f t="shared" si="89"/>
        <v>#DIV/0!</v>
      </c>
      <c r="BA102" s="82" t="e">
        <f>IF(AZ102&gt;$AJ$13,"Error",LOOKUP(AZ102:AZ198,AZ102))</f>
        <v>#DIV/0!</v>
      </c>
      <c r="BC102" s="151" t="e">
        <f t="shared" si="91"/>
        <v>#REF!</v>
      </c>
      <c r="BD102" s="151" t="e">
        <f t="shared" si="92"/>
        <v>#REF!</v>
      </c>
      <c r="BE102" s="151" t="e">
        <f t="shared" si="93"/>
        <v>#REF!</v>
      </c>
      <c r="BF102" s="151" t="e">
        <f t="shared" si="94"/>
        <v>#REF!</v>
      </c>
      <c r="BG102" s="151" t="e">
        <f t="shared" si="95"/>
        <v>#REF!</v>
      </c>
      <c r="BH102" s="151">
        <f>IF(F102="M",LOOKUP(BC102:BC197,BC102),0)</f>
        <v>0</v>
      </c>
      <c r="BI102" s="151">
        <f>IF(F102="M",LOOKUP(BD102:BD197,BD102),0)</f>
        <v>0</v>
      </c>
      <c r="BJ102" s="151">
        <f>IF(F102="M",LOOKUP(BE102:BE197,BE102),0)</f>
        <v>0</v>
      </c>
      <c r="BK102" s="151">
        <f>IF(F102="M",LOOKUP(BF102:BF197,BF102),0)</f>
        <v>0</v>
      </c>
      <c r="BL102" s="151">
        <f>IF(F102="M",LOOKUP(BG102:BG197,BG102),0)</f>
        <v>0</v>
      </c>
      <c r="BM102" s="151">
        <f>IF(F102="F",LOOKUP(BC102:BC197,BC102),0)</f>
        <v>0</v>
      </c>
      <c r="BN102" s="151">
        <f>IF(F102="F",LOOKUP(BD102:BD197,BD102),0)</f>
        <v>0</v>
      </c>
      <c r="BO102" s="151">
        <f>IF(F102="F",LOOKUP(BE102:BE197,BE102),0)</f>
        <v>0</v>
      </c>
      <c r="BP102" s="151">
        <f>IF(F102="F",LOOKUP(BF102:BF197,BF102),0)</f>
        <v>0</v>
      </c>
      <c r="BQ102" s="151">
        <f>IF(F102="F",LOOKUP(BG102:BG197,BG102),0)</f>
        <v>0</v>
      </c>
      <c r="BV102" s="2" t="e">
        <f t="shared" si="106"/>
        <v>#DIV/0!</v>
      </c>
    </row>
    <row r="103" ht="18.75" hidden="1" spans="1:74">
      <c r="A103" s="179" t="s">
        <v>467</v>
      </c>
      <c r="B103" s="246" t="str">
        <f>'FIRST QUARTER CLASS RECORD '!B103</f>
        <v/>
      </c>
      <c r="C103" s="247" t="str">
        <f>'FIRST QUARTER CLASS RECORD '!C103</f>
        <v/>
      </c>
      <c r="D103" s="247" t="str">
        <f>'FIRST QUARTER CLASS RECORD '!D103</f>
        <v/>
      </c>
      <c r="E103" s="247" t="str">
        <f>'FIRST QUARTER CLASS RECORD '!E103</f>
        <v/>
      </c>
      <c r="F103" s="248" t="str">
        <f>'FIRST QUARTER CLASS RECORD '!F103</f>
        <v/>
      </c>
      <c r="G103" s="249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2"/>
        <v>0</v>
      </c>
      <c r="R103" s="103" t="e">
        <f t="shared" si="73"/>
        <v>#DIV/0!</v>
      </c>
      <c r="S103" s="112" t="e">
        <f t="shared" si="74"/>
        <v>#DIV/0!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5"/>
        <v>0</v>
      </c>
      <c r="AE103" s="103" t="e">
        <f t="shared" si="76"/>
        <v>#DIV/0!</v>
      </c>
      <c r="AF103" s="112" t="e">
        <f t="shared" si="77"/>
        <v>#DIV/0!</v>
      </c>
      <c r="AG103" s="261"/>
      <c r="AH103" s="262">
        <f t="shared" si="78"/>
        <v>0</v>
      </c>
      <c r="AI103" s="103" t="e">
        <f t="shared" si="79"/>
        <v>#DIV/0!</v>
      </c>
      <c r="AJ103" s="263" t="e">
        <f t="shared" si="80"/>
        <v>#DIV/0!</v>
      </c>
      <c r="AK103" s="264" t="e">
        <f t="shared" si="81"/>
        <v>#DIV/0!</v>
      </c>
      <c r="AL103" s="265" t="e">
        <f t="shared" si="107"/>
        <v>#REF!</v>
      </c>
      <c r="AM103" s="266" t="e">
        <f>'SEMESTER FINAL GRADE'!#REF!</f>
        <v>#REF!</v>
      </c>
      <c r="AN103" s="267" t="e">
        <f t="shared" si="82"/>
        <v>#REF!</v>
      </c>
      <c r="AO103" s="270" t="e">
        <f t="shared" si="83"/>
        <v>#REF!</v>
      </c>
      <c r="AP103" s="271" t="e">
        <f t="shared" si="84"/>
        <v>#REF!</v>
      </c>
      <c r="AS103" s="82" t="e">
        <f t="shared" si="85"/>
        <v>#DIV/0!</v>
      </c>
      <c r="AT103" s="82" t="e">
        <f>IF(AS103&gt;$S$13,"Error",LOOKUP(AS103:AS199,AS103))</f>
        <v>#DIV/0!</v>
      </c>
      <c r="AW103" s="245" t="e">
        <f t="shared" si="87"/>
        <v>#DIV/0!</v>
      </c>
      <c r="AX103" s="82" t="e">
        <f>IF(AW103&gt;$AF$13,"Error",LOOKUP(AW103:AW199,AW103))</f>
        <v>#DIV/0!</v>
      </c>
      <c r="AZ103" s="82" t="e">
        <f t="shared" si="89"/>
        <v>#DIV/0!</v>
      </c>
      <c r="BA103" s="82" t="e">
        <f>IF(AZ103&gt;$AJ$13,"Error",LOOKUP(AZ103:AZ199,AZ103))</f>
        <v>#DIV/0!</v>
      </c>
      <c r="BC103" s="151" t="e">
        <f t="shared" si="91"/>
        <v>#REF!</v>
      </c>
      <c r="BD103" s="151" t="e">
        <f t="shared" si="92"/>
        <v>#REF!</v>
      </c>
      <c r="BE103" s="151" t="e">
        <f t="shared" si="93"/>
        <v>#REF!</v>
      </c>
      <c r="BF103" s="151" t="e">
        <f t="shared" si="94"/>
        <v>#REF!</v>
      </c>
      <c r="BG103" s="151" t="e">
        <f t="shared" si="95"/>
        <v>#REF!</v>
      </c>
      <c r="BH103" s="151">
        <f>IF(F103="M",LOOKUP(BC103:BC198,BC103),0)</f>
        <v>0</v>
      </c>
      <c r="BI103" s="151">
        <f>IF(F103="M",LOOKUP(BD103:BD198,BD103),0)</f>
        <v>0</v>
      </c>
      <c r="BJ103" s="151">
        <f>IF(F103="M",LOOKUP(BE103:BE198,BE103),0)</f>
        <v>0</v>
      </c>
      <c r="BK103" s="151">
        <f>IF(F103="M",LOOKUP(BF103:BF198,BF103),0)</f>
        <v>0</v>
      </c>
      <c r="BL103" s="151">
        <f>IF(F103="M",LOOKUP(BG103:BG198,BG103),0)</f>
        <v>0</v>
      </c>
      <c r="BM103" s="151">
        <f>IF(F103="F",LOOKUP(BC103:BC198,BC103),0)</f>
        <v>0</v>
      </c>
      <c r="BN103" s="151">
        <f>IF(F103="F",LOOKUP(BD103:BD198,BD103),0)</f>
        <v>0</v>
      </c>
      <c r="BO103" s="151">
        <f>IF(F103="F",LOOKUP(BE103:BE198,BE103),0)</f>
        <v>0</v>
      </c>
      <c r="BP103" s="151">
        <f>IF(F103="F",LOOKUP(BF103:BF198,BF103),0)</f>
        <v>0</v>
      </c>
      <c r="BQ103" s="151">
        <f>IF(F103="F",LOOKUP(BG103:BG198,BG103),0)</f>
        <v>0</v>
      </c>
      <c r="BV103" s="2" t="e">
        <f t="shared" si="106"/>
        <v>#DIV/0!</v>
      </c>
    </row>
    <row r="104" ht="17.4" spans="1:74">
      <c r="A104" s="98" t="str">
        <f>AE8</f>
        <v>Mr. Carlos Malait, LPT</v>
      </c>
      <c r="B104" s="98"/>
      <c r="C104" s="98"/>
      <c r="D104" s="98"/>
      <c r="E104" s="98"/>
      <c r="F104" s="98"/>
      <c r="G104" s="98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1"/>
      <c r="AN104" s="251"/>
      <c r="AO104" s="251"/>
      <c r="AP104" s="255"/>
      <c r="BC104" s="151" t="e">
        <f t="shared" ref="BC104:BQ104" si="108">SUM(BC14:BC103)</f>
        <v>#DIV/0!</v>
      </c>
      <c r="BD104" s="151" t="e">
        <f t="shared" si="108"/>
        <v>#DIV/0!</v>
      </c>
      <c r="BE104" s="151" t="e">
        <f t="shared" si="108"/>
        <v>#DIV/0!</v>
      </c>
      <c r="BF104" s="151" t="e">
        <f t="shared" si="108"/>
        <v>#DIV/0!</v>
      </c>
      <c r="BG104" s="151" t="e">
        <f t="shared" si="108"/>
        <v>#DIV/0!</v>
      </c>
      <c r="BH104" s="151">
        <f t="shared" si="108"/>
        <v>0</v>
      </c>
      <c r="BI104" s="151">
        <f t="shared" si="108"/>
        <v>0</v>
      </c>
      <c r="BJ104" s="151">
        <f t="shared" si="108"/>
        <v>0</v>
      </c>
      <c r="BK104" s="151">
        <f t="shared" si="108"/>
        <v>0</v>
      </c>
      <c r="BL104" s="151">
        <f t="shared" si="108"/>
        <v>0</v>
      </c>
      <c r="BM104" s="151">
        <f t="shared" si="108"/>
        <v>0</v>
      </c>
      <c r="BN104" s="151">
        <f t="shared" si="108"/>
        <v>0</v>
      </c>
      <c r="BO104" s="151">
        <f t="shared" si="108"/>
        <v>0</v>
      </c>
      <c r="BP104" s="151">
        <f t="shared" si="108"/>
        <v>0</v>
      </c>
      <c r="BQ104" s="151">
        <f t="shared" si="108"/>
        <v>0</v>
      </c>
      <c r="BV104" s="2">
        <f t="shared" si="106"/>
        <v>0</v>
      </c>
    </row>
    <row r="105" ht="22.5" customHeight="1" spans="1:65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52"/>
      <c r="AN105" s="252"/>
      <c r="AO105" s="252"/>
      <c r="AP105" s="272"/>
      <c r="BH105" s="151" t="s">
        <v>342</v>
      </c>
      <c r="BM105" s="151" t="s">
        <v>342</v>
      </c>
    </row>
    <row r="106" spans="1:69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M106" s="269"/>
      <c r="AN106" s="269"/>
      <c r="AO106" s="269"/>
      <c r="BC106" s="244" t="s">
        <v>346</v>
      </c>
      <c r="BD106" s="244" t="s">
        <v>347</v>
      </c>
      <c r="BE106" s="244" t="s">
        <v>348</v>
      </c>
      <c r="BF106" s="244" t="s">
        <v>349</v>
      </c>
      <c r="BG106" s="244" t="s">
        <v>350</v>
      </c>
      <c r="BH106" s="244" t="s">
        <v>346</v>
      </c>
      <c r="BI106" s="244" t="s">
        <v>347</v>
      </c>
      <c r="BJ106" s="244" t="s">
        <v>348</v>
      </c>
      <c r="BK106" s="244" t="s">
        <v>349</v>
      </c>
      <c r="BL106" s="244" t="s">
        <v>350</v>
      </c>
      <c r="BM106" s="244" t="s">
        <v>346</v>
      </c>
      <c r="BN106" s="244" t="s">
        <v>347</v>
      </c>
      <c r="BO106" s="244" t="s">
        <v>348</v>
      </c>
      <c r="BP106" s="244" t="s">
        <v>349</v>
      </c>
      <c r="BQ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</sheetData>
  <sheetProtection sheet="1" selectLockedCells="1" objects="1" scenarios="1"/>
  <mergeCells count="54">
    <mergeCell ref="A3:AP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G6:AI6"/>
    <mergeCell ref="AJ6:AL6"/>
    <mergeCell ref="B8:D8"/>
    <mergeCell ref="E8:K8"/>
    <mergeCell ref="M8:P8"/>
    <mergeCell ref="Q8:V8"/>
    <mergeCell ref="Y8:AD8"/>
    <mergeCell ref="AE8:AK8"/>
    <mergeCell ref="G10:S10"/>
    <mergeCell ref="T10:AF10"/>
    <mergeCell ref="AG10:AJ10"/>
    <mergeCell ref="G11:S11"/>
    <mergeCell ref="T11:AF11"/>
    <mergeCell ref="AG11:AJ11"/>
    <mergeCell ref="BH12:BL12"/>
    <mergeCell ref="BM12:BQ12"/>
    <mergeCell ref="A104:G104"/>
    <mergeCell ref="AB104:AG104"/>
    <mergeCell ref="AI104:AL104"/>
    <mergeCell ref="A105:G105"/>
    <mergeCell ref="AB105:AG105"/>
    <mergeCell ref="AI105:AL105"/>
    <mergeCell ref="BH105:BL105"/>
    <mergeCell ref="BM105:BQ105"/>
    <mergeCell ref="N107:Y107"/>
    <mergeCell ref="Z107:AG107"/>
    <mergeCell ref="AK10:AK12"/>
    <mergeCell ref="AL10:AL13"/>
    <mergeCell ref="AM10:AM13"/>
    <mergeCell ref="AN10:AN13"/>
    <mergeCell ref="AO10:AO13"/>
    <mergeCell ref="AP10:AP13"/>
    <mergeCell ref="A1:AP2"/>
    <mergeCell ref="A10:F12"/>
  </mergeCells>
  <conditionalFormatting sqref="G14:G103">
    <cfRule type="cellIs" dxfId="2" priority="190" operator="greaterThan">
      <formula>$G$13</formula>
    </cfRule>
    <cfRule type="aboveAverage" priority="191"/>
  </conditionalFormatting>
  <conditionalFormatting sqref="H14:H103">
    <cfRule type="cellIs" dxfId="2" priority="30" operator="greaterThan">
      <formula>$H$13</formula>
    </cfRule>
  </conditionalFormatting>
  <conditionalFormatting sqref="I14:I103">
    <cfRule type="cellIs" dxfId="2" priority="29" operator="greaterThan">
      <formula>$I$13</formula>
    </cfRule>
  </conditionalFormatting>
  <conditionalFormatting sqref="J14:J103">
    <cfRule type="cellIs" dxfId="2" priority="28" operator="greaterThan">
      <formula>$J$13</formula>
    </cfRule>
  </conditionalFormatting>
  <conditionalFormatting sqref="K14:K103">
    <cfRule type="cellIs" dxfId="2" priority="27" operator="greaterThan">
      <formula>$K$13</formula>
    </cfRule>
  </conditionalFormatting>
  <conditionalFormatting sqref="L14:L103">
    <cfRule type="cellIs" dxfId="2" priority="26" operator="greaterThan">
      <formula>$L$13</formula>
    </cfRule>
  </conditionalFormatting>
  <conditionalFormatting sqref="M14:M103">
    <cfRule type="cellIs" dxfId="2" priority="25" operator="greaterThan">
      <formula>$M$13</formula>
    </cfRule>
  </conditionalFormatting>
  <conditionalFormatting sqref="N14:N103">
    <cfRule type="cellIs" dxfId="2" priority="24" operator="greaterThan">
      <formula>$N$13</formula>
    </cfRule>
  </conditionalFormatting>
  <conditionalFormatting sqref="O14:O103">
    <cfRule type="cellIs" dxfId="2" priority="23" operator="greaterThan">
      <formula>$O$13</formula>
    </cfRule>
  </conditionalFormatting>
  <conditionalFormatting sqref="P14:P103">
    <cfRule type="cellIs" dxfId="2" priority="22" operator="greaterThan">
      <formula>$P$13</formula>
    </cfRule>
  </conditionalFormatting>
  <conditionalFormatting sqref="T14:T103">
    <cfRule type="cellIs" dxfId="2" priority="21" operator="greaterThan">
      <formula>$T$13</formula>
    </cfRule>
  </conditionalFormatting>
  <conditionalFormatting sqref="U14:U103">
    <cfRule type="cellIs" dxfId="2" priority="20" operator="greaterThan">
      <formula>$U$13</formula>
    </cfRule>
  </conditionalFormatting>
  <conditionalFormatting sqref="V14:V103">
    <cfRule type="cellIs" dxfId="2" priority="19" operator="greaterThan">
      <formula>$V$13</formula>
    </cfRule>
  </conditionalFormatting>
  <conditionalFormatting sqref="W14:W103">
    <cfRule type="cellIs" dxfId="2" priority="18" operator="greaterThan">
      <formula>$W$13</formula>
    </cfRule>
  </conditionalFormatting>
  <conditionalFormatting sqref="X14:X103">
    <cfRule type="cellIs" dxfId="2" priority="17" operator="greaterThan">
      <formula>$X$13</formula>
    </cfRule>
  </conditionalFormatting>
  <conditionalFormatting sqref="Y14:Y103">
    <cfRule type="cellIs" dxfId="2" priority="16" operator="greaterThan">
      <formula>$Y$13</formula>
    </cfRule>
  </conditionalFormatting>
  <conditionalFormatting sqref="Z14:Z103">
    <cfRule type="cellIs" dxfId="2" priority="15" operator="greaterThan">
      <formula>$Z$13</formula>
    </cfRule>
  </conditionalFormatting>
  <conditionalFormatting sqref="AA14:AA103">
    <cfRule type="cellIs" dxfId="2" priority="14" operator="greaterThan">
      <formula>$AA$13</formula>
    </cfRule>
  </conditionalFormatting>
  <conditionalFormatting sqref="AB14:AB103">
    <cfRule type="cellIs" dxfId="2" priority="13" operator="greaterThan">
      <formula>$AB$13</formula>
    </cfRule>
  </conditionalFormatting>
  <conditionalFormatting sqref="AC14:AC103">
    <cfRule type="cellIs" dxfId="2" priority="12" operator="greaterThan">
      <formula>$AC$13</formula>
    </cfRule>
  </conditionalFormatting>
  <conditionalFormatting sqref="AG14:AG103">
    <cfRule type="cellIs" dxfId="2" priority="11" operator="greaterThan">
      <formula>$AG$13</formula>
    </cfRule>
  </conditionalFormatting>
  <conditionalFormatting sqref="AH13:AH73">
    <cfRule type="cellIs" dxfId="1" priority="33" operator="equal">
      <formula>0</formula>
    </cfRule>
  </conditionalFormatting>
  <conditionalFormatting sqref="AL14:AL103">
    <cfRule type="cellIs" dxfId="5" priority="3" operator="lessThan">
      <formula>74.5</formula>
    </cfRule>
  </conditionalFormatting>
  <conditionalFormatting sqref="AM14:AM103">
    <cfRule type="cellIs" dxfId="1" priority="8" operator="equal">
      <formula>0</formula>
    </cfRule>
  </conditionalFormatting>
  <conditionalFormatting sqref="AO14:AO103">
    <cfRule type="containsText" dxfId="6" priority="2" operator="between" text="Failed">
      <formula>NOT(ISERROR(SEARCH("Failed",AO14)))</formula>
    </cfRule>
  </conditionalFormatting>
  <conditionalFormatting sqref="AP14:AP103">
    <cfRule type="containsText" dxfId="0" priority="35" operator="between" text="Did Not Meet Expectations">
      <formula>NOT(ISERROR(SEARCH("Did Not Meet Expectations",AP14)))</formula>
    </cfRule>
    <cfRule type="containsText" dxfId="0" priority="37" stopIfTrue="1" operator="between" text="beginning">
      <formula>NOT(ISERROR(SEARCH("beginning",AP14)))</formula>
    </cfRule>
  </conditionalFormatting>
  <conditionalFormatting sqref="B14:AP103">
    <cfRule type="cellIs" dxfId="1" priority="32" operator="equal">
      <formula>0</formula>
    </cfRule>
  </conditionalFormatting>
  <conditionalFormatting sqref="AM14:AN103">
    <cfRule type="cellIs" dxfId="4" priority="4" operator="lessThan">
      <formula>74.5</formula>
    </cfRule>
  </conditionalFormatting>
  <dataValidations count="15">
    <dataValidation allowBlank="1" showInputMessage="1" showErrorMessage="1" prompt="Insert the name of School Here!" sqref="AP4"/>
    <dataValidation allowBlank="1" showInputMessage="1" showErrorMessage="1" prompt="Enter the Grade/Year Level and the section Here!" sqref="A6:B6 Y6 AJ6 AP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W8:Y8 AE8 AL8:AP8"/>
    <dataValidation allowBlank="1" showInputMessage="1" showErrorMessage="1" prompt="Do Not change the Content of this cell!. This is protected!" sqref="AK10:AP10 AI13:AK73 AI74:AP103 AL14:AP7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P104"/>
    <dataValidation allowBlank="1" showInputMessage="1" showErrorMessage="1" prompt="Enter the Middle Initial Here!" sqref="F14:F103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InputMessage="1" showErrorMessage="1" prompt="Enter The Raw Score Here!" sqref="T14:AC103"/>
    <dataValidation allowBlank="1" showInputMessage="1" showErrorMessage="1" prompt="Enter the Surname Here!" sqref="B14:E103"/>
    <dataValidation allowBlank="1" showInputMessage="1" showErrorMessage="1" prompt="Enter the Raw Score here!" sqref="G14:P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2" master="" otherUserPermission="visible"/>
  <rangeList sheetStid="26" master="" otherUserPermission="visible"/>
  <rangeList sheetStid="30" master="" otherUserPermission="visible"/>
  <rangeList sheetStid="64" master="" otherUserPermission="visible"/>
  <rangeList sheetStid="63" master="" otherUserPermission="visible"/>
  <rangeList sheetStid="12" master="" otherUserPermission="visible"/>
  <rangeList sheetStid="65" master="" otherUserPermission="visible"/>
  <rangeList sheetStid="49" master="" otherUserPermission="visible"/>
  <rangeList sheetStid="48" master="" otherUserPermission="visible"/>
  <rangeList sheetStid="47" master="" otherUserPermission="visible"/>
  <rangeList sheetStid="6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DEPED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 MENU</vt:lpstr>
      <vt:lpstr>INSTRUCTION</vt:lpstr>
      <vt:lpstr>SCORE SHEET with STATS </vt:lpstr>
      <vt:lpstr>List of SHS SUBJECTS</vt:lpstr>
      <vt:lpstr>DATA SHEET</vt:lpstr>
      <vt:lpstr>FIRST QUARTER CLASS RECORD </vt:lpstr>
      <vt:lpstr>SECOND QUARTER CLASS RECORD</vt:lpstr>
      <vt:lpstr>SEMESTER FINAL GRADE</vt:lpstr>
      <vt:lpstr>RECOMPUTED FINAL GRADE</vt:lpstr>
      <vt:lpstr>FIRST QTR GRADE SHEET</vt:lpstr>
      <vt:lpstr>SECOND QTR GRADE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RONIL</dc:creator>
  <cp:lastModifiedBy>kim</cp:lastModifiedBy>
  <dcterms:created xsi:type="dcterms:W3CDTF">2008-01-15T13:11:00Z</dcterms:created>
  <dcterms:modified xsi:type="dcterms:W3CDTF">2025-10-23T12:56:43Z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385C3C6D7C934E8882B5C8A318944966_13</vt:lpwstr>
  </property>
  <property fmtid="{D5CDD505-2E9C-101B-9397-08002B2CF9AE}" pid="3" name="KSOProductBuildVer">
    <vt:lpwstr>1033-12.2.0.23131</vt:lpwstr>
  </property>
</Properties>
</file>