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8d367fbaa89db9f/Desktop/study/"/>
    </mc:Choice>
  </mc:AlternateContent>
  <xr:revisionPtr revIDLastSave="19" documentId="13_ncr:1_{15C0DAF8-2B37-4E92-ADEF-A53D4F2950B0}" xr6:coauthVersionLast="47" xr6:coauthVersionMax="47" xr10:uidLastSave="{32F08787-3B88-451D-8B5C-6AB7CC48E8E2}"/>
  <bookViews>
    <workbookView xWindow="-108" yWindow="-108" windowWidth="23256" windowHeight="12456" activeTab="3" xr2:uid="{00000000-000D-0000-FFFF-FFFF00000000}"/>
  </bookViews>
  <sheets>
    <sheet name="basic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fcOkqOJlKwN9q+5nvoQFRUjPU4w==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4" i="4"/>
  <c r="D20" i="2"/>
  <c r="E20" i="2"/>
  <c r="F20" i="2"/>
  <c r="G20" i="2"/>
  <c r="H20" i="2"/>
  <c r="I20" i="2"/>
  <c r="J20" i="2"/>
  <c r="K20" i="2"/>
  <c r="D22" i="2"/>
  <c r="E22" i="2"/>
  <c r="F22" i="2"/>
  <c r="G22" i="2"/>
  <c r="H22" i="2"/>
  <c r="I22" i="2"/>
  <c r="J22" i="2"/>
  <c r="K22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17" i="2"/>
  <c r="E17" i="2"/>
  <c r="F17" i="2"/>
  <c r="G17" i="2"/>
  <c r="H17" i="2"/>
  <c r="I17" i="2"/>
  <c r="J17" i="2"/>
  <c r="K17" i="2"/>
  <c r="D21" i="2"/>
  <c r="E21" i="2"/>
  <c r="F21" i="2"/>
  <c r="G21" i="2"/>
  <c r="H21" i="2"/>
  <c r="I21" i="2"/>
  <c r="J21" i="2"/>
  <c r="K21" i="2"/>
  <c r="D23" i="2"/>
  <c r="E23" i="2"/>
  <c r="F23" i="2"/>
  <c r="G23" i="2"/>
  <c r="H23" i="2"/>
  <c r="I23" i="2"/>
  <c r="J23" i="2"/>
  <c r="K23" i="2"/>
  <c r="D15" i="2"/>
  <c r="E15" i="2"/>
  <c r="F15" i="2"/>
  <c r="E27" i="2" s="1"/>
  <c r="G15" i="2"/>
  <c r="H15" i="2"/>
  <c r="I15" i="2"/>
  <c r="J15" i="2"/>
  <c r="K15" i="2"/>
  <c r="K16" i="2"/>
  <c r="J16" i="2"/>
  <c r="I16" i="2"/>
  <c r="H16" i="2"/>
  <c r="G16" i="2"/>
  <c r="F16" i="2"/>
  <c r="E16" i="2"/>
  <c r="D16" i="2"/>
  <c r="M30" i="1"/>
  <c r="L30" i="1"/>
  <c r="K30" i="1"/>
  <c r="J30" i="1"/>
  <c r="I30" i="1"/>
  <c r="H30" i="1"/>
  <c r="N3" i="1"/>
  <c r="N4" i="1"/>
  <c r="N5" i="1"/>
  <c r="N6" i="1"/>
  <c r="N7" i="1"/>
  <c r="N8" i="1"/>
  <c r="N9" i="1"/>
  <c r="N10" i="1"/>
  <c r="N11" i="1"/>
  <c r="N2" i="1"/>
  <c r="M2" i="1"/>
  <c r="L2" i="2"/>
  <c r="K2" i="2"/>
  <c r="J2" i="2"/>
  <c r="N5" i="2"/>
  <c r="J3" i="2"/>
  <c r="J4" i="2"/>
  <c r="K12" i="2"/>
  <c r="I3" i="2"/>
  <c r="I4" i="2"/>
  <c r="I5" i="2"/>
  <c r="I6" i="2"/>
  <c r="I7" i="2"/>
  <c r="I8" i="2"/>
  <c r="I9" i="2"/>
  <c r="I10" i="2"/>
  <c r="I2" i="2"/>
  <c r="K2" i="1"/>
  <c r="K5" i="1"/>
  <c r="K4" i="1"/>
  <c r="K3" i="1"/>
  <c r="K14" i="1"/>
  <c r="K15" i="1"/>
  <c r="K16" i="1"/>
  <c r="K17" i="1"/>
  <c r="K18" i="1"/>
  <c r="K19" i="1"/>
  <c r="K13" i="1"/>
  <c r="P20" i="1"/>
  <c r="P21" i="1"/>
  <c r="P22" i="1"/>
  <c r="P23" i="1"/>
  <c r="P24" i="1"/>
  <c r="P25" i="1"/>
  <c r="P26" i="1"/>
  <c r="P27" i="1"/>
  <c r="P19" i="1"/>
  <c r="B30" i="1"/>
  <c r="B29" i="1"/>
  <c r="B28" i="1"/>
  <c r="B18" i="3"/>
  <c r="H13" i="3"/>
  <c r="H5" i="3"/>
  <c r="H6" i="3"/>
  <c r="H7" i="3"/>
  <c r="H8" i="3"/>
  <c r="H9" i="3"/>
  <c r="H10" i="3"/>
  <c r="H11" i="3"/>
  <c r="H12" i="3"/>
  <c r="H4" i="3"/>
  <c r="G5" i="3"/>
  <c r="G6" i="3"/>
  <c r="G7" i="3"/>
  <c r="G8" i="3"/>
  <c r="G9" i="3"/>
  <c r="G10" i="3"/>
  <c r="G11" i="3"/>
  <c r="G12" i="3"/>
  <c r="G4" i="3"/>
  <c r="D16" i="3"/>
  <c r="E13" i="3"/>
  <c r="B12" i="3"/>
  <c r="B11" i="3"/>
  <c r="A12" i="3"/>
  <c r="A11" i="3"/>
  <c r="D13" i="3"/>
  <c r="B24" i="1"/>
  <c r="B23" i="1"/>
  <c r="B22" i="1"/>
  <c r="B21" i="1"/>
  <c r="B20" i="1"/>
  <c r="C16" i="1"/>
  <c r="C15" i="1"/>
  <c r="B16" i="1"/>
  <c r="B15" i="1"/>
  <c r="H24" i="1"/>
  <c r="D14" i="1"/>
  <c r="H22" i="1"/>
  <c r="H20" i="1"/>
  <c r="H18" i="1"/>
  <c r="L3" i="1"/>
  <c r="L4" i="1"/>
  <c r="L5" i="1"/>
  <c r="L6" i="1"/>
  <c r="L7" i="1"/>
  <c r="L8" i="1"/>
  <c r="L9" i="1"/>
  <c r="L10" i="1"/>
  <c r="L11" i="1"/>
  <c r="L2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D11" i="2"/>
  <c r="C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D11" i="1"/>
  <c r="D10" i="1"/>
  <c r="D9" i="1"/>
  <c r="D8" i="1"/>
  <c r="D7" i="1"/>
  <c r="D6" i="1"/>
  <c r="D5" i="1"/>
  <c r="D4" i="1"/>
  <c r="D3" i="1"/>
  <c r="D2" i="1"/>
  <c r="D27" i="2" l="1"/>
</calcChain>
</file>

<file path=xl/sharedStrings.xml><?xml version="1.0" encoding="utf-8"?>
<sst xmlns="http://schemas.openxmlformats.org/spreadsheetml/2006/main" count="128" uniqueCount="60">
  <si>
    <t xml:space="preserve">    Name</t>
  </si>
  <si>
    <t>Type 1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</si>
  <si>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</si>
  <si>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</si>
  <si>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</si>
  <si>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</si>
  <si>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</si>
  <si>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 xml:space="preserve">      Charmeleon</t>
  </si>
  <si>
    <t>Fire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</si>
  <si>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</si>
  <si>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</si>
  <si>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</si>
  <si>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</si>
  <si>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</si>
  <si>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>Speed 1</t>
  </si>
  <si>
    <t>Speed 2</t>
  </si>
  <si>
    <t>Addition</t>
  </si>
  <si>
    <t>Substraction</t>
  </si>
  <si>
    <t>Division</t>
  </si>
  <si>
    <t>Multiplication</t>
  </si>
  <si>
    <t>Autosum</t>
  </si>
  <si>
    <t>cloumn 1</t>
  </si>
  <si>
    <t>cloumn2</t>
  </si>
  <si>
    <t>addition</t>
  </si>
  <si>
    <t>division</t>
  </si>
  <si>
    <t>multiplication</t>
  </si>
  <si>
    <t>percentage</t>
  </si>
  <si>
    <t>yes</t>
  </si>
  <si>
    <t>no</t>
  </si>
  <si>
    <t>sumif</t>
  </si>
  <si>
    <t>sumifs</t>
  </si>
  <si>
    <t>avgrage</t>
  </si>
  <si>
    <t>avrage ifs</t>
  </si>
  <si>
    <t>Total</t>
  </si>
  <si>
    <t>count</t>
  </si>
  <si>
    <t>countif</t>
  </si>
  <si>
    <t>speed</t>
  </si>
  <si>
    <t>maximum speed</t>
  </si>
  <si>
    <t xml:space="preserve">middle speed </t>
  </si>
  <si>
    <t>minimum speed</t>
  </si>
  <si>
    <t>mode</t>
  </si>
  <si>
    <t>standard deviation</t>
  </si>
  <si>
    <t>mode of type 1</t>
  </si>
  <si>
    <t>milage</t>
  </si>
  <si>
    <t>without formula</t>
  </si>
  <si>
    <t>avargae</t>
  </si>
  <si>
    <t>variance</t>
  </si>
  <si>
    <t>std dev.</t>
  </si>
  <si>
    <t>mean</t>
  </si>
  <si>
    <t>diffrenece</t>
  </si>
  <si>
    <t>square</t>
  </si>
  <si>
    <t>count of grass</t>
  </si>
  <si>
    <t>count of fire</t>
  </si>
  <si>
    <t>count of water</t>
  </si>
  <si>
    <t>if error demo</t>
  </si>
  <si>
    <t>col1</t>
  </si>
  <si>
    <t>clo2</t>
  </si>
  <si>
    <t>PERCENTAGE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</si>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</sst>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#\ ?/4"/>
    <numFmt numFmtId="165" formatCode="_-[$$-409]* #,##0.00_ ;_-[$$-409]* \-#,##0.00\ ;_-[$$-409]* &quot;-&quot;??_ ;_-@_ "/>
  </numFmts>
  <fonts count="6" x14ac:knownFonts="1">
    <font>
      <sz val="11"/>
      <color theme="1"/>
      <name val="Calibri"/>
    </font>
    <font>
      <sz val="11"/>
      <color rgb="FF833C0B"/>
      <name val="Calibri"/>
    </font>
    <font>
      <sz val="11"/>
      <color rgb="FF2E75B5"/>
      <name val="Calibri"/>
    </font>
    <font>
      <sz val="12"/>
      <color rgb="FF1E1E1E"/>
      <name val="Quattrocento Sans"/>
    </font>
    <font>
      <sz val="11"/>
      <color theme="1"/>
      <name val="Calibri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0" fontId="3" fillId="0" borderId="0" xfId="0" applyFont="1"/>
    <xf numFmtId="0" fontId="0" fillId="0" borderId="1" xfId="0" applyFont="1" applyBorder="1"/>
    <xf numFmtId="0" fontId="0" fillId="0" borderId="0" xfId="0" applyFont="1" applyAlignment="1"/>
    <xf numFmtId="0" fontId="0" fillId="0" borderId="2" xfId="0" applyFont="1" applyBorder="1"/>
    <xf numFmtId="0" fontId="2" fillId="2" borderId="2" xfId="0" applyFont="1" applyFill="1" applyBorder="1"/>
    <xf numFmtId="0" fontId="0" fillId="2" borderId="2" xfId="0" applyFont="1" applyFill="1" applyBorder="1"/>
    <xf numFmtId="0" fontId="0" fillId="0" borderId="2" xfId="0" applyFont="1" applyBorder="1" applyAlignment="1"/>
    <xf numFmtId="0" fontId="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3" borderId="2" xfId="0" applyFont="1" applyFill="1" applyBorder="1"/>
    <xf numFmtId="0" fontId="0" fillId="3" borderId="2" xfId="0" applyFont="1" applyFill="1" applyBorder="1" applyAlignment="1"/>
    <xf numFmtId="0" fontId="0" fillId="0" borderId="5" xfId="0" applyFont="1" applyBorder="1"/>
    <xf numFmtId="0" fontId="0" fillId="4" borderId="3" xfId="0" applyFont="1" applyFill="1" applyBorder="1"/>
    <xf numFmtId="0" fontId="0" fillId="4" borderId="4" xfId="0" applyFont="1" applyFill="1" applyBorder="1"/>
    <xf numFmtId="0" fontId="1" fillId="5" borderId="2" xfId="0" applyFont="1" applyFill="1" applyBorder="1"/>
    <xf numFmtId="0" fontId="0" fillId="6" borderId="2" xfId="0" applyFont="1" applyFill="1" applyBorder="1"/>
    <xf numFmtId="0" fontId="4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0" fillId="0" borderId="0" xfId="0" applyFont="1" applyFill="1" applyBorder="1"/>
    <xf numFmtId="0" fontId="0" fillId="0" borderId="6" xfId="0" applyFont="1" applyFill="1" applyBorder="1" applyAlignment="1"/>
    <xf numFmtId="9" fontId="0" fillId="0" borderId="0" xfId="2" applyFont="1" applyAlignment="1"/>
    <xf numFmtId="165" fontId="0" fillId="0" borderId="0" xfId="1" applyNumberFormat="1" applyFont="1" applyAlignment="1"/>
    <xf numFmtId="9" fontId="0" fillId="0" borderId="2" xfId="2" applyFont="1" applyBorder="1"/>
    <xf numFmtId="9" fontId="0" fillId="0" borderId="0" xfId="2" applyFo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cloumn2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Sheet3!$E$4:$E$13</c:f>
              <c:numCache>
                <c:formatCode>General</c:formatCode>
                <c:ptCount val="10"/>
                <c:pt idx="0">
                  <c:v>54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</c:v>
                </c:pt>
                <c:pt idx="5">
                  <c:v>16</c:v>
                </c:pt>
                <c:pt idx="6">
                  <c:v>51</c:v>
                </c:pt>
                <c:pt idx="7">
                  <c:v>1</c:v>
                </c:pt>
                <c:pt idx="8">
                  <c:v>61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E3C-9113-6B57588E3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085456"/>
        <c:axId val="1825086288"/>
      </c:barChart>
      <c:catAx>
        <c:axId val="18250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6288"/>
        <c:crosses val="autoZero"/>
        <c:auto val="1"/>
        <c:lblAlgn val="ctr"/>
        <c:lblOffset val="100"/>
        <c:noMultiLvlLbl val="0"/>
      </c:catAx>
      <c:valAx>
        <c:axId val="1825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160020</xdr:rowOff>
    </xdr:from>
    <xdr:to>
      <xdr:col>15</xdr:col>
      <xdr:colOff>228600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CAFFB-B794-B632-E4EC-AFC3897C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opLeftCell="C1" workbookViewId="0">
      <selection activeCell="G2" sqref="G2:G11"/>
    </sheetView>
  </sheetViews>
  <sheetFormatPr defaultColWidth="14.44140625" defaultRowHeight="15" customHeight="1" x14ac:dyDescent="0.3"/>
  <cols>
    <col min="1" max="1" width="18" customWidth="1"/>
    <col min="2" max="2" width="8.44140625" customWidth="1"/>
    <col min="3" max="3" width="8.6640625" customWidth="1"/>
    <col min="4" max="4" width="13.88671875" customWidth="1"/>
    <col min="5" max="5" width="8.5546875" customWidth="1"/>
    <col min="6" max="6" width="12" customWidth="1"/>
    <col min="7" max="7" width="12.109375" customWidth="1"/>
    <col min="8" max="8" width="12" customWidth="1"/>
    <col min="9" max="9" width="16" customWidth="1"/>
    <col min="10" max="10" width="12.5546875" customWidth="1"/>
    <col min="11" max="11" width="8.6640625" customWidth="1"/>
    <col min="12" max="12" width="13.6640625" customWidth="1"/>
    <col min="13" max="13" width="11.88671875" customWidth="1"/>
    <col min="14" max="14" width="8.6640625" customWidth="1"/>
    <col min="15" max="15" width="10.88671875" customWidth="1"/>
    <col min="16" max="16" width="18" customWidth="1"/>
    <col min="17" max="17" width="19.88671875" customWidth="1"/>
    <col min="18" max="26" width="8.6640625" customWidth="1"/>
  </cols>
  <sheetData>
    <row r="1" spans="1:19" ht="14.25" customHeight="1" x14ac:dyDescent="0.3">
      <c r="A1" s="14" t="s">
        <v>0</v>
      </c>
      <c r="B1" s="14" t="s">
        <v>1</v>
      </c>
      <c r="C1" s="14" t="s">
        <v>36</v>
      </c>
      <c r="D1" s="19"/>
      <c r="E1" s="8"/>
      <c r="F1" s="1"/>
      <c r="G1" s="14" t="s">
        <v>21</v>
      </c>
      <c r="H1" s="14" t="s">
        <v>22</v>
      </c>
      <c r="I1" s="14"/>
      <c r="J1" s="14" t="s">
        <v>23</v>
      </c>
      <c r="K1" s="14" t="s">
        <v>24</v>
      </c>
      <c r="L1" s="15" t="s">
        <v>25</v>
      </c>
      <c r="M1" s="15" t="s">
        <v>26</v>
      </c>
      <c r="N1" s="1"/>
      <c r="O1" s="1"/>
      <c r="P1" s="1"/>
      <c r="Q1" s="1"/>
      <c r="R1" s="1"/>
      <c r="S1" s="1"/>
    </row>
    <row r="2" spans="1:19" ht="14.25" customHeight="1" x14ac:dyDescent="0.3">
      <c r="A2" s="7" t="s">
        <v>2</v>
      </c>
      <c r="B2" s="7" t="s">
        <v>3</v>
      </c>
      <c r="C2" s="7">
        <v>45</v>
      </c>
      <c r="D2" s="8">
        <f t="shared" ref="D2:D10" si="0">C2+$D$12</f>
        <v>47</v>
      </c>
      <c r="E2" s="8"/>
      <c r="F2" s="1"/>
      <c r="G2" s="7">
        <v>1</v>
      </c>
      <c r="H2" s="7">
        <v>54</v>
      </c>
      <c r="I2" s="7" t="s">
        <v>27</v>
      </c>
      <c r="J2" s="7">
        <f>SUM(G2:I2)</f>
        <v>55</v>
      </c>
      <c r="K2" s="7">
        <f>H2/G2</f>
        <v>54</v>
      </c>
      <c r="L2" s="10">
        <f>H2*G2</f>
        <v>54</v>
      </c>
      <c r="M2" s="28">
        <f>L2*K2/100</f>
        <v>29.16</v>
      </c>
      <c r="N2" s="29">
        <f>$K$2/L2/100</f>
        <v>0.01</v>
      </c>
      <c r="O2" s="2"/>
      <c r="P2" s="1"/>
      <c r="Q2" s="1"/>
      <c r="R2" s="1"/>
      <c r="S2" s="1"/>
    </row>
    <row r="3" spans="1:19" ht="14.25" customHeight="1" x14ac:dyDescent="0.3">
      <c r="A3" s="7" t="s">
        <v>4</v>
      </c>
      <c r="B3" s="7" t="s">
        <v>3</v>
      </c>
      <c r="C3" s="7">
        <v>60</v>
      </c>
      <c r="D3" s="8">
        <f t="shared" si="0"/>
        <v>62</v>
      </c>
      <c r="E3" s="8"/>
      <c r="F3" s="1"/>
      <c r="G3" s="7">
        <v>2</v>
      </c>
      <c r="H3" s="10">
        <v>5</v>
      </c>
      <c r="I3" s="7" t="s">
        <v>27</v>
      </c>
      <c r="J3" s="7">
        <f t="shared" ref="J3:J11" si="1">SUM(G3:I3)</f>
        <v>7</v>
      </c>
      <c r="K3" s="7">
        <f>H3/G3</f>
        <v>2.5</v>
      </c>
      <c r="L3" s="10">
        <f t="shared" ref="L3:L11" si="2">H3*G3</f>
        <v>10</v>
      </c>
      <c r="M3" s="7"/>
      <c r="N3" s="29">
        <f>$K$2/L3/100</f>
        <v>5.4000000000000006E-2</v>
      </c>
      <c r="O3" s="2"/>
      <c r="P3" s="1"/>
      <c r="Q3" s="1"/>
      <c r="R3" s="1"/>
      <c r="S3" s="1"/>
    </row>
    <row r="4" spans="1:19" ht="14.25" customHeight="1" x14ac:dyDescent="0.3">
      <c r="A4" s="7" t="s">
        <v>5</v>
      </c>
      <c r="B4" s="7" t="s">
        <v>3</v>
      </c>
      <c r="C4" s="7">
        <v>80</v>
      </c>
      <c r="D4" s="8">
        <f t="shared" si="0"/>
        <v>82</v>
      </c>
      <c r="E4" s="8"/>
      <c r="F4" s="1"/>
      <c r="G4" s="7">
        <v>3</v>
      </c>
      <c r="H4" s="7">
        <v>15</v>
      </c>
      <c r="I4" s="7" t="s">
        <v>27</v>
      </c>
      <c r="J4" s="7">
        <f t="shared" si="1"/>
        <v>18</v>
      </c>
      <c r="K4" s="7">
        <f>H4/G4</f>
        <v>5</v>
      </c>
      <c r="L4" s="10">
        <f t="shared" si="2"/>
        <v>45</v>
      </c>
      <c r="M4" s="7"/>
      <c r="N4" s="29">
        <f t="shared" ref="N4:N11" si="3">$K$2/L4/100</f>
        <v>1.2E-2</v>
      </c>
      <c r="O4" s="2"/>
      <c r="P4" s="1"/>
      <c r="Q4" s="1"/>
      <c r="R4" s="1"/>
      <c r="S4" s="1"/>
    </row>
    <row r="5" spans="1:19" ht="14.25" customHeight="1" x14ac:dyDescent="0.3">
      <c r="A5" s="7" t="s">
        <v>6</v>
      </c>
      <c r="B5" s="7" t="s">
        <v>3</v>
      </c>
      <c r="C5" s="7">
        <v>65</v>
      </c>
      <c r="D5" s="8">
        <f t="shared" si="0"/>
        <v>67</v>
      </c>
      <c r="E5" s="8"/>
      <c r="F5" s="1"/>
      <c r="G5" s="7">
        <v>4</v>
      </c>
      <c r="H5" s="7">
        <v>11</v>
      </c>
      <c r="I5" s="7" t="s">
        <v>27</v>
      </c>
      <c r="J5" s="7">
        <f t="shared" si="1"/>
        <v>15</v>
      </c>
      <c r="K5" s="7">
        <f>H5/G5</f>
        <v>2.75</v>
      </c>
      <c r="L5" s="10">
        <f t="shared" si="2"/>
        <v>44</v>
      </c>
      <c r="M5" s="7"/>
      <c r="N5" s="29">
        <f t="shared" si="3"/>
        <v>1.2272727272727274E-2</v>
      </c>
      <c r="O5" s="2"/>
      <c r="P5" s="1"/>
      <c r="Q5" s="1"/>
      <c r="R5" s="1"/>
      <c r="S5" s="1"/>
    </row>
    <row r="6" spans="1:19" ht="14.25" customHeight="1" x14ac:dyDescent="0.3">
      <c r="A6" s="7" t="s">
        <v>7</v>
      </c>
      <c r="B6" s="7" t="s">
        <v>8</v>
      </c>
      <c r="C6" s="7">
        <v>80</v>
      </c>
      <c r="D6" s="8">
        <f t="shared" si="0"/>
        <v>82</v>
      </c>
      <c r="E6" s="8"/>
      <c r="F6" s="1"/>
      <c r="G6" s="7">
        <v>5</v>
      </c>
      <c r="H6" s="7">
        <v>1</v>
      </c>
      <c r="I6" s="7" t="s">
        <v>28</v>
      </c>
      <c r="J6" s="7">
        <f t="shared" si="1"/>
        <v>6</v>
      </c>
      <c r="K6" s="7">
        <f t="shared" ref="K6:K11" si="4">H6/G6</f>
        <v>0.2</v>
      </c>
      <c r="L6" s="10">
        <f t="shared" si="2"/>
        <v>5</v>
      </c>
      <c r="M6" s="7"/>
      <c r="N6" s="29">
        <f t="shared" si="3"/>
        <v>0.10800000000000001</v>
      </c>
      <c r="O6" s="2"/>
      <c r="P6" s="1"/>
      <c r="Q6" s="1"/>
      <c r="R6" s="1"/>
      <c r="S6" s="1"/>
    </row>
    <row r="7" spans="1:19" ht="14.25" customHeight="1" x14ac:dyDescent="0.3">
      <c r="A7" s="7" t="s">
        <v>9</v>
      </c>
      <c r="B7" s="7" t="s">
        <v>8</v>
      </c>
      <c r="C7" s="7">
        <v>100</v>
      </c>
      <c r="D7" s="8">
        <f t="shared" si="0"/>
        <v>102</v>
      </c>
      <c r="E7" s="8"/>
      <c r="F7" s="1"/>
      <c r="G7" s="7">
        <v>6</v>
      </c>
      <c r="H7" s="7">
        <v>16</v>
      </c>
      <c r="I7" s="7" t="s">
        <v>28</v>
      </c>
      <c r="J7" s="7">
        <f t="shared" si="1"/>
        <v>22</v>
      </c>
      <c r="K7" s="7">
        <f t="shared" si="4"/>
        <v>2.6666666666666665</v>
      </c>
      <c r="L7" s="10">
        <f t="shared" si="2"/>
        <v>96</v>
      </c>
      <c r="M7" s="7"/>
      <c r="N7" s="29">
        <f t="shared" si="3"/>
        <v>5.6249999999999998E-3</v>
      </c>
      <c r="O7" s="2"/>
      <c r="P7" s="1"/>
      <c r="Q7" s="1"/>
      <c r="R7" s="1"/>
      <c r="S7" s="1"/>
    </row>
    <row r="8" spans="1:19" ht="14.25" customHeight="1" x14ac:dyDescent="0.3">
      <c r="A8" s="7" t="s">
        <v>10</v>
      </c>
      <c r="B8" s="7" t="s">
        <v>11</v>
      </c>
      <c r="C8" s="7">
        <v>43</v>
      </c>
      <c r="D8" s="8">
        <f t="shared" si="0"/>
        <v>45</v>
      </c>
      <c r="E8" s="8"/>
      <c r="F8" s="1"/>
      <c r="G8" s="7">
        <v>7</v>
      </c>
      <c r="H8" s="7">
        <v>51</v>
      </c>
      <c r="I8" s="7" t="s">
        <v>28</v>
      </c>
      <c r="J8" s="7">
        <f t="shared" si="1"/>
        <v>58</v>
      </c>
      <c r="K8" s="7">
        <f t="shared" si="4"/>
        <v>7.2857142857142856</v>
      </c>
      <c r="L8" s="10">
        <f t="shared" si="2"/>
        <v>357</v>
      </c>
      <c r="M8" s="7"/>
      <c r="N8" s="29">
        <f t="shared" si="3"/>
        <v>1.5126050420168067E-3</v>
      </c>
      <c r="O8" s="2"/>
      <c r="P8" s="1"/>
      <c r="Q8" s="1"/>
      <c r="R8" s="1"/>
      <c r="S8" s="1"/>
    </row>
    <row r="9" spans="1:19" ht="14.25" customHeight="1" x14ac:dyDescent="0.3">
      <c r="A9" s="7" t="s">
        <v>12</v>
      </c>
      <c r="B9" s="7" t="s">
        <v>11</v>
      </c>
      <c r="C9" s="7">
        <v>58</v>
      </c>
      <c r="D9" s="8">
        <f t="shared" si="0"/>
        <v>60</v>
      </c>
      <c r="E9" s="8"/>
      <c r="F9" s="1"/>
      <c r="G9" s="7">
        <v>8</v>
      </c>
      <c r="H9" s="7">
        <v>1</v>
      </c>
      <c r="I9" s="7" t="s">
        <v>28</v>
      </c>
      <c r="J9" s="7">
        <f t="shared" si="1"/>
        <v>9</v>
      </c>
      <c r="K9" s="7">
        <f t="shared" si="4"/>
        <v>0.125</v>
      </c>
      <c r="L9" s="10">
        <f t="shared" si="2"/>
        <v>8</v>
      </c>
      <c r="M9" s="7"/>
      <c r="N9" s="29">
        <f t="shared" si="3"/>
        <v>6.7500000000000004E-2</v>
      </c>
      <c r="O9" s="2"/>
      <c r="P9" s="1"/>
      <c r="Q9" s="1"/>
      <c r="R9" s="1"/>
      <c r="S9" s="1"/>
    </row>
    <row r="10" spans="1:19" ht="14.25" customHeight="1" x14ac:dyDescent="0.3">
      <c r="A10" s="7" t="s">
        <v>13</v>
      </c>
      <c r="B10" s="7" t="s">
        <v>11</v>
      </c>
      <c r="C10" s="7">
        <v>78</v>
      </c>
      <c r="D10" s="8">
        <f t="shared" si="0"/>
        <v>80</v>
      </c>
      <c r="E10" s="8"/>
      <c r="F10" s="1"/>
      <c r="G10" s="7">
        <v>9</v>
      </c>
      <c r="H10" s="7">
        <v>61</v>
      </c>
      <c r="I10" s="7" t="s">
        <v>28</v>
      </c>
      <c r="J10" s="7">
        <f t="shared" si="1"/>
        <v>70</v>
      </c>
      <c r="K10" s="7">
        <f t="shared" si="4"/>
        <v>6.7777777777777777</v>
      </c>
      <c r="L10" s="10">
        <f t="shared" si="2"/>
        <v>549</v>
      </c>
      <c r="M10" s="7"/>
      <c r="N10" s="29">
        <f t="shared" si="3"/>
        <v>9.8360655737704918E-4</v>
      </c>
      <c r="O10" s="2"/>
      <c r="P10" s="1"/>
      <c r="Q10" s="1"/>
      <c r="R10" s="1"/>
      <c r="S10" s="1"/>
    </row>
    <row r="11" spans="1:19" ht="14.25" customHeight="1" x14ac:dyDescent="0.3">
      <c r="A11" s="9"/>
      <c r="B11" s="9"/>
      <c r="C11" s="9"/>
      <c r="D11" s="8">
        <f>$C$2+D21</f>
        <v>45</v>
      </c>
      <c r="E11" s="9"/>
      <c r="F11" s="1"/>
      <c r="G11" s="7">
        <v>10</v>
      </c>
      <c r="H11" s="7">
        <v>15</v>
      </c>
      <c r="I11" s="7" t="s">
        <v>28</v>
      </c>
      <c r="J11" s="7">
        <f t="shared" si="1"/>
        <v>25</v>
      </c>
      <c r="K11" s="7">
        <f t="shared" si="4"/>
        <v>1.5</v>
      </c>
      <c r="L11" s="10">
        <f t="shared" si="2"/>
        <v>150</v>
      </c>
      <c r="M11" s="7"/>
      <c r="N11" s="29">
        <f t="shared" si="3"/>
        <v>3.5999999999999999E-3</v>
      </c>
      <c r="O11" s="1"/>
      <c r="P11" s="1"/>
      <c r="Q11" s="1"/>
      <c r="R11" s="1"/>
      <c r="S11" s="1"/>
    </row>
    <row r="12" spans="1:19" ht="14.25" customHeight="1" x14ac:dyDescent="0.3">
      <c r="A12" s="7"/>
      <c r="B12" s="7"/>
      <c r="C12" s="7"/>
      <c r="D12" s="10">
        <v>2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customHeight="1" x14ac:dyDescent="0.3">
      <c r="A13" s="7"/>
      <c r="B13" s="7"/>
      <c r="C13" s="7"/>
      <c r="D13" s="7"/>
      <c r="E13" s="7"/>
      <c r="F13" s="1"/>
      <c r="G13" s="1"/>
      <c r="H13" s="1"/>
      <c r="I13" s="1"/>
      <c r="J13" s="3" t="s">
        <v>26</v>
      </c>
      <c r="K13" s="24">
        <f>$H$2/100</f>
        <v>0.54</v>
      </c>
      <c r="L13" s="1"/>
      <c r="M13" s="1"/>
      <c r="N13" s="1"/>
      <c r="O13" s="1"/>
      <c r="P13" s="1"/>
      <c r="Q13" s="1"/>
      <c r="R13" s="1"/>
      <c r="S13" s="1"/>
    </row>
    <row r="14" spans="1:19" ht="14.25" customHeight="1" x14ac:dyDescent="0.3">
      <c r="A14" s="7"/>
      <c r="B14" s="7"/>
      <c r="C14" s="17" t="s">
        <v>33</v>
      </c>
      <c r="D14" s="18">
        <f>SUM(D2:D11)</f>
        <v>672</v>
      </c>
      <c r="E14" s="7"/>
      <c r="F14" s="1"/>
      <c r="G14" s="1"/>
      <c r="H14" s="1"/>
      <c r="I14" s="1"/>
      <c r="J14" s="1"/>
      <c r="K14" s="24">
        <f t="shared" ref="K14:K19" si="5">$H$2/100</f>
        <v>0.54</v>
      </c>
      <c r="L14" s="1"/>
      <c r="M14" s="1"/>
      <c r="N14" s="1"/>
      <c r="O14" s="1"/>
      <c r="P14" s="1"/>
      <c r="Q14" s="1"/>
      <c r="R14" s="1"/>
      <c r="S14" s="1"/>
    </row>
    <row r="15" spans="1:19" ht="14.25" customHeight="1" x14ac:dyDescent="0.3">
      <c r="A15" s="1" t="s">
        <v>34</v>
      </c>
      <c r="B15" s="1">
        <f>COUNT(B2:B11)</f>
        <v>0</v>
      </c>
      <c r="C15" s="1">
        <f>COUNT(C2:C10)</f>
        <v>9</v>
      </c>
      <c r="D15" s="1"/>
      <c r="E15" s="11"/>
      <c r="F15" s="1"/>
      <c r="G15" s="1"/>
      <c r="H15" s="1"/>
      <c r="I15" s="1"/>
      <c r="J15" s="1"/>
      <c r="K15" s="24">
        <f t="shared" si="5"/>
        <v>0.54</v>
      </c>
      <c r="L15" s="1"/>
      <c r="M15" s="1"/>
      <c r="N15" s="1"/>
      <c r="O15" s="1"/>
      <c r="P15" s="1"/>
    </row>
    <row r="16" spans="1:19" ht="14.25" customHeight="1" x14ac:dyDescent="0.3">
      <c r="A16" s="1" t="s">
        <v>35</v>
      </c>
      <c r="B16" s="1">
        <f>COUNTIF(C2:C10,"&gt;50")</f>
        <v>7</v>
      </c>
      <c r="C16" s="11">
        <f>COUNTIF(C2:C10,"&gt;50")</f>
        <v>7</v>
      </c>
      <c r="D16" s="1"/>
      <c r="E16" s="1"/>
      <c r="F16" s="1"/>
      <c r="G16" s="1"/>
      <c r="H16" s="11"/>
      <c r="I16" s="1"/>
      <c r="J16" s="1"/>
      <c r="K16" s="24">
        <f t="shared" si="5"/>
        <v>0.54</v>
      </c>
      <c r="L16" s="1"/>
      <c r="M16" s="1"/>
      <c r="N16" s="1"/>
      <c r="O16" s="1"/>
      <c r="P16" s="1"/>
    </row>
    <row r="17" spans="1:16" ht="14.25" customHeight="1" x14ac:dyDescent="0.3">
      <c r="A17" s="1"/>
      <c r="B17" s="1"/>
      <c r="C17" s="11"/>
      <c r="D17" s="1"/>
      <c r="E17" s="1"/>
      <c r="F17" s="1"/>
      <c r="G17" s="1"/>
      <c r="H17" s="1"/>
      <c r="I17" s="1"/>
      <c r="J17" s="1"/>
      <c r="K17" s="24">
        <f t="shared" si="5"/>
        <v>0.54</v>
      </c>
      <c r="L17" s="1"/>
      <c r="M17" s="1"/>
      <c r="N17" s="22" t="s">
        <v>54</v>
      </c>
      <c r="O17" s="1"/>
      <c r="P17" s="1"/>
    </row>
    <row r="18" spans="1:16" ht="14.25" customHeight="1" x14ac:dyDescent="0.3">
      <c r="A18" s="1"/>
      <c r="B18" s="1"/>
      <c r="C18" s="1"/>
      <c r="D18" s="1"/>
      <c r="E18" s="1"/>
      <c r="F18" s="7"/>
      <c r="G18" s="14" t="s">
        <v>29</v>
      </c>
      <c r="H18" s="20">
        <f>SUMIF(I2:I11,"=yes",J2:J11)</f>
        <v>95</v>
      </c>
      <c r="I18" s="7"/>
      <c r="J18" s="1"/>
      <c r="K18" s="24">
        <f t="shared" si="5"/>
        <v>0.54</v>
      </c>
      <c r="L18" s="1"/>
      <c r="M18" s="1"/>
      <c r="N18" s="22" t="s">
        <v>55</v>
      </c>
      <c r="O18" s="22" t="s">
        <v>56</v>
      </c>
      <c r="P18" s="1"/>
    </row>
    <row r="19" spans="1:16" ht="14.25" customHeight="1" x14ac:dyDescent="0.3">
      <c r="A19" s="1"/>
      <c r="B19" s="1"/>
      <c r="C19" s="1"/>
      <c r="D19" s="1"/>
      <c r="E19" s="1"/>
      <c r="F19" s="30"/>
      <c r="G19" s="31"/>
      <c r="H19" s="31"/>
      <c r="I19" s="31"/>
      <c r="J19" s="1"/>
      <c r="K19" s="24">
        <f t="shared" si="5"/>
        <v>0.54</v>
      </c>
      <c r="L19" s="1"/>
      <c r="M19" s="1"/>
      <c r="N19" s="1">
        <v>5</v>
      </c>
      <c r="O19" s="1">
        <v>5</v>
      </c>
      <c r="P19" s="1">
        <f>IFERROR(N19/O19,"not allowed")</f>
        <v>1</v>
      </c>
    </row>
    <row r="20" spans="1:16" ht="14.25" customHeight="1" x14ac:dyDescent="0.3">
      <c r="A20" s="1" t="s">
        <v>37</v>
      </c>
      <c r="B20" s="1">
        <f>MAX(C2:C10)</f>
        <v>100</v>
      </c>
      <c r="C20" s="1"/>
      <c r="D20" s="1"/>
      <c r="E20" s="1"/>
      <c r="F20" s="7"/>
      <c r="G20" s="14" t="s">
        <v>30</v>
      </c>
      <c r="H20" s="20">
        <f>SUMIFS(H2:H11,I2:I11,"=no",J2:J11,"&gt;30")</f>
        <v>112</v>
      </c>
      <c r="I20" s="7"/>
      <c r="J20" s="1"/>
      <c r="K20" s="1"/>
      <c r="L20" s="1"/>
      <c r="M20" s="1"/>
      <c r="N20" s="1">
        <v>1</v>
      </c>
      <c r="O20" s="1">
        <v>1</v>
      </c>
      <c r="P20" s="1">
        <f t="shared" ref="P20:P27" si="6">IFERROR(N20/O20,"not allowed")</f>
        <v>1</v>
      </c>
    </row>
    <row r="21" spans="1:16" ht="14.25" customHeight="1" x14ac:dyDescent="0.3">
      <c r="A21" s="1" t="s">
        <v>38</v>
      </c>
      <c r="B21" s="1">
        <f>MEDIAN(C2:C10)</f>
        <v>65</v>
      </c>
      <c r="C21" s="1"/>
      <c r="D21" s="1"/>
      <c r="E21" s="1"/>
      <c r="F21" s="12"/>
      <c r="G21" s="16"/>
      <c r="H21" s="16"/>
      <c r="I21" s="13"/>
      <c r="J21" s="1"/>
      <c r="K21" s="1"/>
      <c r="L21" s="1"/>
      <c r="M21" s="1"/>
      <c r="N21" s="1">
        <v>51</v>
      </c>
      <c r="O21" s="1">
        <v>0</v>
      </c>
      <c r="P21" s="1" t="str">
        <f t="shared" si="6"/>
        <v>not allowed</v>
      </c>
    </row>
    <row r="22" spans="1:16" ht="14.25" customHeight="1" x14ac:dyDescent="0.3">
      <c r="A22" s="1" t="s">
        <v>39</v>
      </c>
      <c r="B22" s="1">
        <f>MIN(C2:C10)</f>
        <v>43</v>
      </c>
      <c r="C22" s="1"/>
      <c r="D22" s="1"/>
      <c r="E22" s="1"/>
      <c r="F22" s="7"/>
      <c r="G22" s="14" t="s">
        <v>31</v>
      </c>
      <c r="H22" s="20">
        <f>AVERAGE(J2:J11)</f>
        <v>28.5</v>
      </c>
      <c r="I22" s="7"/>
      <c r="J22" s="1"/>
      <c r="K22" s="1"/>
      <c r="L22" s="1"/>
      <c r="M22" s="1"/>
      <c r="N22" s="1">
        <v>61</v>
      </c>
      <c r="O22" s="1">
        <v>61</v>
      </c>
      <c r="P22" s="1">
        <f t="shared" si="6"/>
        <v>1</v>
      </c>
    </row>
    <row r="23" spans="1:16" ht="14.25" customHeight="1" x14ac:dyDescent="0.3">
      <c r="A23" s="1" t="s">
        <v>40</v>
      </c>
      <c r="B23" s="1">
        <f>MODE(C2:C10)</f>
        <v>80</v>
      </c>
      <c r="C23" s="1"/>
      <c r="D23" s="1"/>
      <c r="E23" s="1"/>
      <c r="F23" s="12"/>
      <c r="G23" s="16"/>
      <c r="H23" s="16"/>
      <c r="I23" s="13"/>
      <c r="J23" s="1"/>
      <c r="K23" s="1"/>
      <c r="L23" s="1"/>
      <c r="M23" s="1"/>
      <c r="N23" s="1">
        <v>61</v>
      </c>
      <c r="O23" s="1">
        <v>65</v>
      </c>
      <c r="P23" s="1">
        <f t="shared" si="6"/>
        <v>0.93846153846153846</v>
      </c>
    </row>
    <row r="24" spans="1:16" ht="14.25" customHeight="1" x14ac:dyDescent="0.3">
      <c r="A24" s="1" t="s">
        <v>41</v>
      </c>
      <c r="B24" s="1">
        <f>STDEV(C2:C10)</f>
        <v>18.5</v>
      </c>
      <c r="C24" s="1"/>
      <c r="D24" s="1"/>
      <c r="E24" s="1"/>
      <c r="F24" s="7"/>
      <c r="G24" s="14" t="s">
        <v>32</v>
      </c>
      <c r="H24" s="20">
        <f>AVERAGEIFS(H2:H11,I2:I11,"=no")</f>
        <v>24.166666666666668</v>
      </c>
      <c r="I24" s="7"/>
      <c r="J24" s="1"/>
      <c r="K24" s="1"/>
      <c r="L24" s="1"/>
      <c r="M24" s="1"/>
      <c r="N24" s="1">
        <v>561</v>
      </c>
      <c r="O24" s="1">
        <v>0</v>
      </c>
      <c r="P24" s="1" t="str">
        <f t="shared" si="6"/>
        <v>not allowed</v>
      </c>
    </row>
    <row r="25" spans="1:16" ht="14.25" customHeight="1" x14ac:dyDescent="0.3">
      <c r="A25" s="1" t="s">
        <v>42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51</v>
      </c>
      <c r="O25" s="1">
        <v>651</v>
      </c>
      <c r="P25" s="1">
        <f t="shared" si="6"/>
        <v>7.8341013824884786E-2</v>
      </c>
    </row>
    <row r="26" spans="1:1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v>1</v>
      </c>
      <c r="O26" s="1">
        <v>51</v>
      </c>
      <c r="P26" s="1">
        <f t="shared" si="6"/>
        <v>1.9607843137254902E-2</v>
      </c>
    </row>
    <row r="27" spans="1:1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v>1</v>
      </c>
      <c r="O27" s="1">
        <v>1</v>
      </c>
      <c r="P27" s="1">
        <f t="shared" si="6"/>
        <v>1</v>
      </c>
    </row>
    <row r="28" spans="1:16" ht="14.25" customHeight="1" x14ac:dyDescent="0.3">
      <c r="A28" s="21" t="s">
        <v>51</v>
      </c>
      <c r="B28" s="1">
        <f>COUNTIF(B2:B10,"=Grass")</f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4.25" customHeight="1" x14ac:dyDescent="0.3">
      <c r="A29" s="21" t="s">
        <v>52</v>
      </c>
      <c r="B29" s="1">
        <f>COUNTIF(B2:B10,"=Fire")</f>
        <v>2</v>
      </c>
      <c r="C29" s="1"/>
      <c r="D29" s="1"/>
      <c r="E29" s="1"/>
      <c r="F29" s="1"/>
      <c r="G29" s="14" t="s">
        <v>21</v>
      </c>
      <c r="H29" s="14" t="s">
        <v>22</v>
      </c>
      <c r="I29" s="14"/>
      <c r="J29" s="14" t="s">
        <v>23</v>
      </c>
      <c r="K29" s="14" t="s">
        <v>24</v>
      </c>
      <c r="L29" s="15" t="s">
        <v>25</v>
      </c>
      <c r="M29" s="15" t="s">
        <v>26</v>
      </c>
      <c r="N29" s="1"/>
      <c r="O29" s="1"/>
      <c r="P29" s="1"/>
    </row>
    <row r="30" spans="1:16" ht="14.25" customHeight="1" x14ac:dyDescent="0.3">
      <c r="A30" s="21" t="s">
        <v>53</v>
      </c>
      <c r="B30" s="1">
        <f>COUNTIF(B2:B10,"=Water")</f>
        <v>3</v>
      </c>
      <c r="C30" s="1"/>
      <c r="D30" s="1"/>
      <c r="E30" s="1"/>
      <c r="F30" s="1"/>
      <c r="G30" s="7">
        <v>1</v>
      </c>
      <c r="H30" s="7">
        <f>VLOOKUP($G$30,$G$1:$M$11,COLUMNS($H$1:M1),0)</f>
        <v>54</v>
      </c>
      <c r="I30" s="7">
        <f>VLOOKUP($G$30,$G$1:$M$11,COLUMNS($H$1:N1),0)</f>
        <v>29.16</v>
      </c>
      <c r="J30" s="7" t="e">
        <f>VLOOKUP($G$30,$G$1:$M$11,COLUMNS($H$1:O1),0)</f>
        <v>#REF!</v>
      </c>
      <c r="K30" s="7" t="e">
        <f>VLOOKUP($G$30,$G$1:$M$11,COLUMNS($H$1:P1),0)</f>
        <v>#REF!</v>
      </c>
      <c r="L30" s="7" t="e">
        <f>VLOOKUP($G$30,$G$1:$M$11,COLUMNS($H$1:Q1),0)</f>
        <v>#REF!</v>
      </c>
      <c r="M30" s="7" t="e">
        <f>VLOOKUP($G$30,$G$1:$M$11,COLUMNS($H$1:R1),0)</f>
        <v>#REF!</v>
      </c>
      <c r="N30" s="1"/>
      <c r="O30" s="1"/>
      <c r="P30" s="1"/>
    </row>
    <row r="31" spans="1:16" ht="14.25" customHeight="1" x14ac:dyDescent="0.3">
      <c r="A31" s="1"/>
      <c r="B31" s="1"/>
      <c r="C31" s="1"/>
      <c r="D31" s="1"/>
      <c r="E31" s="1"/>
      <c r="F31" s="1"/>
      <c r="G31" s="7">
        <v>2</v>
      </c>
      <c r="H31" s="7"/>
      <c r="I31" s="1"/>
      <c r="J31" s="1"/>
      <c r="K31" s="1"/>
      <c r="L31" s="1"/>
      <c r="M31" s="1"/>
      <c r="N31" s="1"/>
      <c r="O31" s="1"/>
      <c r="P31" s="1"/>
    </row>
    <row r="32" spans="1:16" ht="14.25" customHeight="1" x14ac:dyDescent="0.3">
      <c r="A32" s="1"/>
      <c r="B32" s="1"/>
      <c r="C32" s="1"/>
      <c r="D32" s="1"/>
      <c r="E32" s="1"/>
      <c r="F32" s="1"/>
      <c r="G32" s="7">
        <v>3</v>
      </c>
      <c r="H32" s="7"/>
      <c r="I32" s="1"/>
      <c r="J32" s="1"/>
      <c r="K32" s="1"/>
      <c r="L32" s="1"/>
      <c r="M32" s="1"/>
      <c r="N32" s="1"/>
      <c r="O32" s="1"/>
      <c r="P32" s="1"/>
    </row>
    <row r="33" spans="1:16" ht="14.25" customHeight="1" x14ac:dyDescent="0.3">
      <c r="A33" s="1"/>
      <c r="B33" s="1"/>
      <c r="C33" s="1"/>
      <c r="D33" s="1"/>
      <c r="E33" s="1"/>
      <c r="F33" s="1"/>
      <c r="G33" s="7">
        <v>4</v>
      </c>
      <c r="H33" s="7"/>
      <c r="I33" s="1"/>
      <c r="J33" s="1"/>
      <c r="K33" s="1"/>
      <c r="L33" s="1"/>
      <c r="M33" s="1"/>
      <c r="N33" s="1"/>
      <c r="O33" s="1"/>
      <c r="P33" s="1"/>
    </row>
    <row r="34" spans="1:16" ht="14.25" customHeight="1" x14ac:dyDescent="0.3">
      <c r="A34" s="1"/>
      <c r="B34" s="1"/>
      <c r="C34" s="1"/>
      <c r="D34" s="1"/>
      <c r="E34" s="1"/>
      <c r="F34" s="1"/>
      <c r="G34" s="7">
        <v>5</v>
      </c>
      <c r="H34" s="7"/>
      <c r="I34" s="1"/>
      <c r="J34" s="1"/>
      <c r="K34" s="1"/>
      <c r="L34" s="1"/>
      <c r="M34" s="1"/>
      <c r="N34" s="1"/>
      <c r="O34" s="1"/>
      <c r="P34" s="1"/>
    </row>
    <row r="35" spans="1:16" ht="14.25" customHeight="1" x14ac:dyDescent="0.3">
      <c r="A35" s="1"/>
      <c r="B35" s="1"/>
      <c r="C35" s="1"/>
      <c r="D35" s="1"/>
      <c r="E35" s="1"/>
      <c r="F35" s="1"/>
      <c r="G35" s="7">
        <v>6</v>
      </c>
      <c r="H35" s="7"/>
      <c r="I35" s="1"/>
      <c r="J35" s="1"/>
      <c r="K35" s="1"/>
      <c r="L35" s="1"/>
      <c r="M35" s="1"/>
      <c r="N35" s="1"/>
      <c r="O35" s="1"/>
      <c r="P35" s="1"/>
    </row>
    <row r="36" spans="1:16" ht="14.25" customHeight="1" x14ac:dyDescent="0.3">
      <c r="A36" s="1"/>
      <c r="B36" s="1"/>
      <c r="C36" s="1"/>
      <c r="D36" s="1"/>
      <c r="E36" s="1"/>
      <c r="F36" s="1"/>
      <c r="G36" s="7">
        <v>7</v>
      </c>
      <c r="H36" s="7"/>
      <c r="I36" s="1"/>
      <c r="J36" s="1"/>
      <c r="K36" s="1"/>
      <c r="L36" s="1"/>
      <c r="M36" s="1"/>
      <c r="N36" s="1"/>
      <c r="O36" s="1"/>
      <c r="P36" s="1"/>
    </row>
    <row r="37" spans="1:16" ht="14.25" customHeight="1" x14ac:dyDescent="0.3">
      <c r="A37" s="1"/>
      <c r="B37" s="1"/>
      <c r="C37" s="1"/>
      <c r="D37" s="1"/>
      <c r="E37" s="1"/>
      <c r="F37" s="1"/>
      <c r="G37" s="7">
        <v>8</v>
      </c>
      <c r="H37" s="7"/>
      <c r="I37" s="1"/>
      <c r="J37" s="4"/>
      <c r="K37" s="1"/>
      <c r="L37" s="1"/>
      <c r="M37" s="1"/>
      <c r="N37" s="1"/>
      <c r="O37" s="1"/>
      <c r="P37" s="1"/>
    </row>
    <row r="38" spans="1:16" ht="14.25" customHeight="1" x14ac:dyDescent="0.3">
      <c r="A38" s="1"/>
      <c r="B38" s="1"/>
      <c r="C38" s="1"/>
      <c r="D38" s="1"/>
      <c r="E38" s="1"/>
      <c r="F38" s="1"/>
      <c r="G38" s="7">
        <v>9</v>
      </c>
      <c r="H38" s="7"/>
      <c r="I38" s="1"/>
      <c r="J38" s="1"/>
      <c r="K38" s="1"/>
      <c r="L38" s="1"/>
      <c r="M38" s="1"/>
      <c r="N38" s="1"/>
      <c r="O38" s="1"/>
      <c r="P38" s="1"/>
    </row>
    <row r="39" spans="1:16" ht="14.25" customHeight="1" x14ac:dyDescent="0.3">
      <c r="A39" s="1"/>
      <c r="B39" s="1"/>
      <c r="C39" s="1"/>
      <c r="D39" s="1"/>
      <c r="E39" s="1"/>
      <c r="F39" s="1"/>
      <c r="G39" s="7">
        <v>10</v>
      </c>
      <c r="H39" s="7"/>
      <c r="I39" s="1"/>
      <c r="J39" s="1"/>
      <c r="K39" s="1"/>
      <c r="L39" s="1"/>
      <c r="M39" s="1"/>
      <c r="N39" s="1"/>
      <c r="O39" s="1"/>
      <c r="P39" s="1"/>
    </row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F19:I1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zoomScale="130" zoomScaleNormal="130" workbookViewId="0">
      <selection activeCell="C14" sqref="C14"/>
    </sheetView>
  </sheetViews>
  <sheetFormatPr defaultColWidth="14.44140625" defaultRowHeight="15" customHeight="1" x14ac:dyDescent="0.3"/>
  <cols>
    <col min="1" max="5" width="8.6640625" customWidth="1"/>
    <col min="6" max="6" width="11.109375" customWidth="1"/>
    <col min="7" max="7" width="8.6640625" customWidth="1"/>
    <col min="8" max="8" width="12.33203125" customWidth="1"/>
    <col min="9" max="9" width="10" customWidth="1"/>
    <col min="10" max="10" width="11.77734375" customWidth="1"/>
    <col min="11" max="26" width="8.6640625" customWidth="1"/>
  </cols>
  <sheetData>
    <row r="1" spans="1:14" ht="14.25" customHeight="1" x14ac:dyDescent="0.3">
      <c r="A1" s="5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25" t="s">
        <v>57</v>
      </c>
    </row>
    <row r="2" spans="1:14" ht="14.25" customHeight="1" x14ac:dyDescent="0.3">
      <c r="A2" s="5" t="s">
        <v>2</v>
      </c>
      <c r="B2" s="5" t="s">
        <v>3</v>
      </c>
      <c r="C2" s="5">
        <v>45</v>
      </c>
      <c r="D2" s="5">
        <v>20</v>
      </c>
      <c r="E2" s="5">
        <f t="shared" ref="E2:E10" si="0">C2+D2</f>
        <v>65</v>
      </c>
      <c r="F2" s="5">
        <f t="shared" ref="F2:F10" si="1">C2-D2</f>
        <v>25</v>
      </c>
      <c r="G2" s="5">
        <f t="shared" ref="G2:G10" si="2">C2/D2</f>
        <v>2.25</v>
      </c>
      <c r="H2" s="5">
        <f t="shared" ref="H2:H10" si="3">C2*D2</f>
        <v>900</v>
      </c>
      <c r="I2" s="26">
        <f>(F2-E2)/E2</f>
        <v>-0.61538461538461542</v>
      </c>
      <c r="J2" s="26">
        <f>H2/E2/100</f>
        <v>0.13846153846153847</v>
      </c>
      <c r="K2" s="26">
        <f>(H2*F2)/100</f>
        <v>225</v>
      </c>
      <c r="L2" s="26">
        <f>(H2*F2)/100</f>
        <v>225</v>
      </c>
    </row>
    <row r="3" spans="1:14" ht="14.25" customHeight="1" x14ac:dyDescent="0.3">
      <c r="A3" s="5" t="s">
        <v>4</v>
      </c>
      <c r="B3" s="5" t="s">
        <v>3</v>
      </c>
      <c r="C3" s="5">
        <v>60</v>
      </c>
      <c r="D3" s="5">
        <v>45</v>
      </c>
      <c r="E3" s="5">
        <f t="shared" si="0"/>
        <v>105</v>
      </c>
      <c r="F3" s="5">
        <f t="shared" si="1"/>
        <v>15</v>
      </c>
      <c r="G3" s="5">
        <f t="shared" si="2"/>
        <v>1.3333333333333333</v>
      </c>
      <c r="H3" s="5">
        <f t="shared" si="3"/>
        <v>2700</v>
      </c>
      <c r="I3" s="26">
        <f t="shared" ref="I3:I10" si="4">(F3-E3)/E3</f>
        <v>-0.8571428571428571</v>
      </c>
      <c r="J3" s="26">
        <f>H3-E3/100</f>
        <v>2698.95</v>
      </c>
    </row>
    <row r="4" spans="1:14" ht="14.25" customHeight="1" x14ac:dyDescent="0.3">
      <c r="A4" s="5" t="s">
        <v>5</v>
      </c>
      <c r="B4" s="5" t="s">
        <v>3</v>
      </c>
      <c r="C4" s="5">
        <v>80</v>
      </c>
      <c r="D4" s="5">
        <v>30</v>
      </c>
      <c r="E4" s="5">
        <f t="shared" si="0"/>
        <v>110</v>
      </c>
      <c r="F4" s="5">
        <f t="shared" si="1"/>
        <v>50</v>
      </c>
      <c r="G4" s="5">
        <f t="shared" si="2"/>
        <v>2.6666666666666665</v>
      </c>
      <c r="H4" s="5">
        <f t="shared" si="3"/>
        <v>2400</v>
      </c>
      <c r="I4" s="26">
        <f t="shared" si="4"/>
        <v>-0.54545454545454541</v>
      </c>
      <c r="J4" s="26">
        <f>(E4-F4)/100</f>
        <v>0.6</v>
      </c>
    </row>
    <row r="5" spans="1:14" ht="14.25" customHeight="1" x14ac:dyDescent="0.3">
      <c r="A5" s="5" t="s">
        <v>6</v>
      </c>
      <c r="B5" s="5" t="s">
        <v>3</v>
      </c>
      <c r="C5" s="5">
        <v>65</v>
      </c>
      <c r="D5" s="5">
        <v>70</v>
      </c>
      <c r="E5" s="5">
        <f t="shared" si="0"/>
        <v>135</v>
      </c>
      <c r="F5" s="5">
        <f t="shared" si="1"/>
        <v>-5</v>
      </c>
      <c r="G5" s="5">
        <f t="shared" si="2"/>
        <v>0.9285714285714286</v>
      </c>
      <c r="H5" s="5">
        <f t="shared" si="3"/>
        <v>4550</v>
      </c>
      <c r="I5" s="26">
        <f t="shared" si="4"/>
        <v>-1.037037037037037</v>
      </c>
      <c r="L5">
        <v>500</v>
      </c>
      <c r="M5">
        <v>100</v>
      </c>
      <c r="N5" s="26">
        <f>(L5/M5)/100</f>
        <v>0.05</v>
      </c>
    </row>
    <row r="6" spans="1:14" ht="14.25" customHeight="1" x14ac:dyDescent="0.3">
      <c r="A6" s="5" t="s">
        <v>7</v>
      </c>
      <c r="B6" s="5" t="s">
        <v>8</v>
      </c>
      <c r="C6" s="5">
        <v>80</v>
      </c>
      <c r="D6" s="5">
        <v>60</v>
      </c>
      <c r="E6" s="5">
        <f t="shared" si="0"/>
        <v>140</v>
      </c>
      <c r="F6" s="5">
        <f t="shared" si="1"/>
        <v>20</v>
      </c>
      <c r="G6" s="5">
        <f t="shared" si="2"/>
        <v>1.3333333333333333</v>
      </c>
      <c r="H6" s="5">
        <f t="shared" si="3"/>
        <v>4800</v>
      </c>
      <c r="I6" s="26">
        <f t="shared" si="4"/>
        <v>-0.8571428571428571</v>
      </c>
    </row>
    <row r="7" spans="1:14" ht="14.25" customHeight="1" x14ac:dyDescent="0.3">
      <c r="A7" s="5" t="s">
        <v>9</v>
      </c>
      <c r="B7" s="5" t="s">
        <v>8</v>
      </c>
      <c r="C7" s="5">
        <v>100</v>
      </c>
      <c r="D7" s="5">
        <v>56</v>
      </c>
      <c r="E7" s="5">
        <f t="shared" si="0"/>
        <v>156</v>
      </c>
      <c r="F7" s="5">
        <f t="shared" si="1"/>
        <v>44</v>
      </c>
      <c r="G7" s="5">
        <f t="shared" si="2"/>
        <v>1.7857142857142858</v>
      </c>
      <c r="H7" s="5">
        <f t="shared" si="3"/>
        <v>5600</v>
      </c>
      <c r="I7" s="26">
        <f t="shared" si="4"/>
        <v>-0.71794871794871795</v>
      </c>
    </row>
    <row r="8" spans="1:14" ht="14.25" customHeight="1" x14ac:dyDescent="0.3">
      <c r="A8" s="5" t="s">
        <v>10</v>
      </c>
      <c r="B8" s="5" t="s">
        <v>11</v>
      </c>
      <c r="C8" s="5">
        <v>43</v>
      </c>
      <c r="D8" s="5">
        <v>48</v>
      </c>
      <c r="E8" s="5">
        <f t="shared" si="0"/>
        <v>91</v>
      </c>
      <c r="F8" s="5">
        <f t="shared" si="1"/>
        <v>-5</v>
      </c>
      <c r="G8" s="5">
        <f t="shared" si="2"/>
        <v>0.89583333333333337</v>
      </c>
      <c r="H8" s="5">
        <f t="shared" si="3"/>
        <v>2064</v>
      </c>
      <c r="I8" s="26">
        <f t="shared" si="4"/>
        <v>-1.054945054945055</v>
      </c>
    </row>
    <row r="9" spans="1:14" ht="14.25" customHeight="1" x14ac:dyDescent="0.3">
      <c r="A9" s="5" t="s">
        <v>12</v>
      </c>
      <c r="B9" s="5" t="s">
        <v>11</v>
      </c>
      <c r="C9" s="5">
        <v>58</v>
      </c>
      <c r="D9" s="5">
        <v>55</v>
      </c>
      <c r="E9" s="5">
        <f t="shared" si="0"/>
        <v>113</v>
      </c>
      <c r="F9" s="5">
        <f t="shared" si="1"/>
        <v>3</v>
      </c>
      <c r="G9" s="5">
        <f t="shared" si="2"/>
        <v>1.0545454545454545</v>
      </c>
      <c r="H9" s="5">
        <f t="shared" si="3"/>
        <v>3190</v>
      </c>
      <c r="I9" s="26">
        <f t="shared" si="4"/>
        <v>-0.97345132743362828</v>
      </c>
    </row>
    <row r="10" spans="1:14" ht="14.25" customHeight="1" x14ac:dyDescent="0.3">
      <c r="A10" s="5" t="s">
        <v>13</v>
      </c>
      <c r="B10" s="5" t="s">
        <v>11</v>
      </c>
      <c r="C10" s="5">
        <v>78</v>
      </c>
      <c r="D10" s="5">
        <v>35</v>
      </c>
      <c r="E10" s="5">
        <f t="shared" si="0"/>
        <v>113</v>
      </c>
      <c r="F10" s="5">
        <f t="shared" si="1"/>
        <v>43</v>
      </c>
      <c r="G10" s="5">
        <f t="shared" si="2"/>
        <v>2.2285714285714286</v>
      </c>
      <c r="H10" s="5">
        <f t="shared" si="3"/>
        <v>2730</v>
      </c>
      <c r="I10" s="26">
        <f t="shared" si="4"/>
        <v>-0.61946902654867253</v>
      </c>
    </row>
    <row r="11" spans="1:14" ht="14.25" customHeight="1" x14ac:dyDescent="0.3">
      <c r="B11" s="5" t="s">
        <v>20</v>
      </c>
      <c r="C11" s="5">
        <f t="shared" ref="C11:D11" si="5">SUM(C2:C10)</f>
        <v>609</v>
      </c>
      <c r="D11" s="5">
        <f t="shared" si="5"/>
        <v>419</v>
      </c>
    </row>
    <row r="12" spans="1:14" ht="14.25" customHeight="1" x14ac:dyDescent="0.3">
      <c r="I12" s="27">
        <v>1000</v>
      </c>
      <c r="J12" s="27">
        <v>1200</v>
      </c>
      <c r="K12" s="26">
        <f>(I12-J12)/I12</f>
        <v>-0.2</v>
      </c>
    </row>
    <row r="13" spans="1:14" ht="14.25" customHeight="1" x14ac:dyDescent="0.3"/>
    <row r="14" spans="1:14" ht="14.25" customHeight="1" x14ac:dyDescent="0.3">
      <c r="C14" s="5" t="s">
        <v>0</v>
      </c>
      <c r="D14" s="5" t="s">
        <v>1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25" t="s">
        <v>57</v>
      </c>
    </row>
    <row r="15" spans="1:14" ht="14.25" customHeight="1" x14ac:dyDescent="0.3">
      <c r="C15" s="5" t="s">
        <v>13</v>
      </c>
      <c r="D15" t="str">
        <f>VLOOKUP($C15,$A$1:$I$10,COLUMNS($A$1:B1),0)</f>
        <v>Water</v>
      </c>
      <c r="E15" s="23">
        <f>VLOOKUP($C15,$A$1:$I$10,COLUMNS($A$1:C1),0)</f>
        <v>78</v>
      </c>
      <c r="F15" s="23">
        <f>VLOOKUP($C15,$A$1:$I$10,COLUMNS($A$1:D1),0)</f>
        <v>35</v>
      </c>
      <c r="G15" s="23">
        <f>VLOOKUP($C15,$A$1:$I$10,COLUMNS($A$1:E1),0)</f>
        <v>113</v>
      </c>
      <c r="H15" s="23">
        <f>VLOOKUP($C15,$A$1:$I$10,COLUMNS($A$1:F1),0)</f>
        <v>43</v>
      </c>
      <c r="I15" s="23">
        <f>VLOOKUP($C15,$A$1:$I$10,COLUMNS($A$1:G1),0)</f>
        <v>2.2285714285714286</v>
      </c>
      <c r="J15" s="23">
        <f>VLOOKUP($C15,$A$1:$I$10,COLUMNS($A$1:H1),0)</f>
        <v>2730</v>
      </c>
      <c r="K15" s="23">
        <f>VLOOKUP($C15,$A$1:$I$10,COLUMNS($A$1:I1),0)</f>
        <v>-0.61946902654867253</v>
      </c>
    </row>
    <row r="16" spans="1:14" ht="14.25" customHeight="1" x14ac:dyDescent="0.3">
      <c r="C16" s="5" t="s">
        <v>2</v>
      </c>
      <c r="D16" s="23" t="str">
        <f>VLOOKUP($C16,$A$1:$I$10,COLUMNS($A$1:B2),0)</f>
        <v>Grass</v>
      </c>
      <c r="E16" s="23">
        <f>VLOOKUP($C16,$A$1:$I$10,COLUMNS($A$1:C2),0)</f>
        <v>45</v>
      </c>
      <c r="F16" s="23">
        <f>VLOOKUP($C16,$A$1:$I$10,COLUMNS($A$1:D2),0)</f>
        <v>20</v>
      </c>
      <c r="G16" s="23">
        <f>VLOOKUP($C16,$A$1:$I$10,COLUMNS($A$1:E2),0)</f>
        <v>65</v>
      </c>
      <c r="H16" s="23">
        <f>VLOOKUP($C16,$A$1:$I$10,COLUMNS($A$1:F2),0)</f>
        <v>25</v>
      </c>
      <c r="I16" s="23">
        <f>VLOOKUP($C16,$A$1:$I$10,COLUMNS($A$1:G2),0)</f>
        <v>2.25</v>
      </c>
      <c r="J16" s="23">
        <f>VLOOKUP($C16,$A$1:$I$10,COLUMNS($A$1:H2),0)</f>
        <v>900</v>
      </c>
      <c r="K16" s="23">
        <f>VLOOKUP($C16,$A$1:$I$10,COLUMNS($A$1:I2),0)</f>
        <v>-0.61538461538461542</v>
      </c>
    </row>
    <row r="17" spans="3:11" ht="14.25" customHeight="1" x14ac:dyDescent="0.3">
      <c r="C17" s="5" t="s">
        <v>9</v>
      </c>
      <c r="D17" s="23" t="str">
        <f>VLOOKUP($C17,$A$1:$I$10,COLUMNS($A$1:B3),0)</f>
        <v>Fire</v>
      </c>
      <c r="E17" s="23">
        <f>VLOOKUP($C17,$A$1:$I$10,COLUMNS($A$1:C3),0)</f>
        <v>100</v>
      </c>
      <c r="F17" s="23">
        <f>VLOOKUP($C17,$A$1:$I$10,COLUMNS($A$1:D3),0)</f>
        <v>56</v>
      </c>
      <c r="G17" s="23">
        <f>VLOOKUP($C17,$A$1:$I$10,COLUMNS($A$1:E3),0)</f>
        <v>156</v>
      </c>
      <c r="H17" s="23">
        <f>VLOOKUP($C17,$A$1:$I$10,COLUMNS($A$1:F3),0)</f>
        <v>44</v>
      </c>
      <c r="I17" s="23">
        <f>VLOOKUP($C17,$A$1:$I$10,COLUMNS($A$1:G3),0)</f>
        <v>1.7857142857142858</v>
      </c>
      <c r="J17" s="23">
        <f>VLOOKUP($C17,$A$1:$I$10,COLUMNS($A$1:H3),0)</f>
        <v>5600</v>
      </c>
      <c r="K17" s="23">
        <f>VLOOKUP($C17,$A$1:$I$10,COLUMNS($A$1:I3),0)</f>
        <v>-0.71794871794871795</v>
      </c>
    </row>
    <row r="18" spans="3:11" ht="14.25" customHeight="1" x14ac:dyDescent="0.3">
      <c r="C18" s="5" t="s">
        <v>6</v>
      </c>
      <c r="D18" s="23" t="str">
        <f>VLOOKUP($C18,$A$1:$I$10,COLUMNS($A$1:B4),0)</f>
        <v>Grass</v>
      </c>
      <c r="E18" s="23">
        <f>VLOOKUP($C18,$A$1:$I$10,COLUMNS($A$1:C4),0)</f>
        <v>65</v>
      </c>
      <c r="F18" s="23">
        <f>VLOOKUP($C18,$A$1:$I$10,COLUMNS($A$1:D4),0)</f>
        <v>70</v>
      </c>
      <c r="G18" s="23">
        <f>VLOOKUP($C18,$A$1:$I$10,COLUMNS($A$1:E4),0)</f>
        <v>135</v>
      </c>
      <c r="H18" s="23">
        <f>VLOOKUP($C18,$A$1:$I$10,COLUMNS($A$1:F4),0)</f>
        <v>-5</v>
      </c>
      <c r="I18" s="23">
        <f>VLOOKUP($C18,$A$1:$I$10,COLUMNS($A$1:G4),0)</f>
        <v>0.9285714285714286</v>
      </c>
      <c r="J18" s="23">
        <f>VLOOKUP($C18,$A$1:$I$10,COLUMNS($A$1:H4),0)</f>
        <v>4550</v>
      </c>
      <c r="K18" s="23">
        <f>VLOOKUP($C18,$A$1:$I$10,COLUMNS($A$1:I4),0)</f>
        <v>-1.037037037037037</v>
      </c>
    </row>
    <row r="19" spans="3:11" ht="14.25" customHeight="1" x14ac:dyDescent="0.3">
      <c r="C19" s="5" t="s">
        <v>7</v>
      </c>
      <c r="D19" s="23" t="str">
        <f>VLOOKUP($C19,$A$1:$I$10,COLUMNS($A$1:B5),0)</f>
        <v>Fire</v>
      </c>
      <c r="E19" s="23">
        <f>VLOOKUP($C19,$A$1:$I$10,COLUMNS($A$1:C5),0)</f>
        <v>80</v>
      </c>
      <c r="F19" s="23">
        <f>VLOOKUP($C19,$A$1:$I$10,COLUMNS($A$1:D5),0)</f>
        <v>60</v>
      </c>
      <c r="G19" s="23">
        <f>VLOOKUP($C19,$A$1:$I$10,COLUMNS($A$1:E5),0)</f>
        <v>140</v>
      </c>
      <c r="H19" s="23">
        <f>VLOOKUP($C19,$A$1:$I$10,COLUMNS($A$1:F5),0)</f>
        <v>20</v>
      </c>
      <c r="I19" s="23">
        <f>VLOOKUP($C19,$A$1:$I$10,COLUMNS($A$1:G5),0)</f>
        <v>1.3333333333333333</v>
      </c>
      <c r="J19" s="23">
        <f>VLOOKUP($C19,$A$1:$I$10,COLUMNS($A$1:H5),0)</f>
        <v>4800</v>
      </c>
      <c r="K19" s="23">
        <f>VLOOKUP($C19,$A$1:$I$10,COLUMNS($A$1:I5),0)</f>
        <v>-0.8571428571428571</v>
      </c>
    </row>
    <row r="20" spans="3:11" ht="14.25" customHeight="1" x14ac:dyDescent="0.3">
      <c r="C20" s="5" t="s">
        <v>4</v>
      </c>
      <c r="D20" s="23" t="str">
        <f>VLOOKUP($C20,$A$1:$I$10,COLUMNS($A$1:B6),0)</f>
        <v>Grass</v>
      </c>
      <c r="E20" s="23">
        <f>VLOOKUP($C20,$A$1:$I$10,COLUMNS($A$1:C6),0)</f>
        <v>60</v>
      </c>
      <c r="F20" s="23">
        <f>VLOOKUP($C20,$A$1:$I$10,COLUMNS($A$1:D6),0)</f>
        <v>45</v>
      </c>
      <c r="G20" s="23">
        <f>VLOOKUP($C20,$A$1:$I$10,COLUMNS($A$1:E6),0)</f>
        <v>105</v>
      </c>
      <c r="H20" s="23">
        <f>VLOOKUP($C20,$A$1:$I$10,COLUMNS($A$1:F6),0)</f>
        <v>15</v>
      </c>
      <c r="I20" s="23">
        <f>VLOOKUP($C20,$A$1:$I$10,COLUMNS($A$1:G6),0)</f>
        <v>1.3333333333333333</v>
      </c>
      <c r="J20" s="23">
        <f>VLOOKUP($C20,$A$1:$I$10,COLUMNS($A$1:H6),0)</f>
        <v>2700</v>
      </c>
      <c r="K20" s="23">
        <f>VLOOKUP($C20,$A$1:$I$10,COLUMNS($A$1:I6),0)</f>
        <v>-0.8571428571428571</v>
      </c>
    </row>
    <row r="21" spans="3:11" ht="14.25" customHeight="1" x14ac:dyDescent="0.3">
      <c r="C21" s="5" t="s">
        <v>10</v>
      </c>
      <c r="D21" s="23" t="str">
        <f>VLOOKUP($C21,$A$1:$I$10,COLUMNS($A$1:B7),0)</f>
        <v>Water</v>
      </c>
      <c r="E21" s="23">
        <f>VLOOKUP($C21,$A$1:$I$10,COLUMNS($A$1:C7),0)</f>
        <v>43</v>
      </c>
      <c r="F21" s="23">
        <f>VLOOKUP($C21,$A$1:$I$10,COLUMNS($A$1:D7),0)</f>
        <v>48</v>
      </c>
      <c r="G21" s="23">
        <f>VLOOKUP($C21,$A$1:$I$10,COLUMNS($A$1:E7),0)</f>
        <v>91</v>
      </c>
      <c r="H21" s="23">
        <f>VLOOKUP($C21,$A$1:$I$10,COLUMNS($A$1:F7),0)</f>
        <v>-5</v>
      </c>
      <c r="I21" s="23">
        <f>VLOOKUP($C21,$A$1:$I$10,COLUMNS($A$1:G7),0)</f>
        <v>0.89583333333333337</v>
      </c>
      <c r="J21" s="23">
        <f>VLOOKUP($C21,$A$1:$I$10,COLUMNS($A$1:H7),0)</f>
        <v>2064</v>
      </c>
      <c r="K21" s="23">
        <f>VLOOKUP($C21,$A$1:$I$10,COLUMNS($A$1:I7),0)</f>
        <v>-1.054945054945055</v>
      </c>
    </row>
    <row r="22" spans="3:11" ht="14.25" customHeight="1" x14ac:dyDescent="0.3">
      <c r="C22" s="5" t="s">
        <v>5</v>
      </c>
      <c r="D22" s="23" t="str">
        <f>VLOOKUP($C22,$A$1:$I$10,COLUMNS($A$1:B8),0)</f>
        <v>Grass</v>
      </c>
      <c r="E22" s="23">
        <f>VLOOKUP($C22,$A$1:$I$10,COLUMNS($A$1:C8),0)</f>
        <v>80</v>
      </c>
      <c r="F22" s="23">
        <f>VLOOKUP($C22,$A$1:$I$10,COLUMNS($A$1:D8),0)</f>
        <v>30</v>
      </c>
      <c r="G22" s="23">
        <f>VLOOKUP($C22,$A$1:$I$10,COLUMNS($A$1:E8),0)</f>
        <v>110</v>
      </c>
      <c r="H22" s="23">
        <f>VLOOKUP($C22,$A$1:$I$10,COLUMNS($A$1:F8),0)</f>
        <v>50</v>
      </c>
      <c r="I22" s="23">
        <f>VLOOKUP($C22,$A$1:$I$10,COLUMNS($A$1:G8),0)</f>
        <v>2.6666666666666665</v>
      </c>
      <c r="J22" s="23">
        <f>VLOOKUP($C22,$A$1:$I$10,COLUMNS($A$1:H8),0)</f>
        <v>2400</v>
      </c>
      <c r="K22" s="23">
        <f>VLOOKUP($C22,$A$1:$I$10,COLUMNS($A$1:I8),0)</f>
        <v>-0.54545454545454541</v>
      </c>
    </row>
    <row r="23" spans="3:11" ht="14.25" customHeight="1" x14ac:dyDescent="0.3">
      <c r="C23" s="5" t="s">
        <v>12</v>
      </c>
      <c r="D23" s="23" t="str">
        <f>VLOOKUP($C23,$A$1:$I$10,COLUMNS($A$1:B9),0)</f>
        <v>Water</v>
      </c>
      <c r="E23" s="23">
        <f>VLOOKUP($C23,$A$1:$I$10,COLUMNS($A$1:C9),0)</f>
        <v>58</v>
      </c>
      <c r="F23" s="23">
        <f>VLOOKUP($C23,$A$1:$I$10,COLUMNS($A$1:D9),0)</f>
        <v>55</v>
      </c>
      <c r="G23" s="23">
        <f>VLOOKUP($C23,$A$1:$I$10,COLUMNS($A$1:E9),0)</f>
        <v>113</v>
      </c>
      <c r="H23" s="23">
        <f>VLOOKUP($C23,$A$1:$I$10,COLUMNS($A$1:F9),0)</f>
        <v>3</v>
      </c>
      <c r="I23" s="23">
        <f>VLOOKUP($C23,$A$1:$I$10,COLUMNS($A$1:G9),0)</f>
        <v>1.0545454545454545</v>
      </c>
      <c r="J23" s="23">
        <f>VLOOKUP($C23,$A$1:$I$10,COLUMNS($A$1:H9),0)</f>
        <v>3190</v>
      </c>
      <c r="K23" s="23">
        <f>VLOOKUP($C23,$A$1:$I$10,COLUMNS($A$1:I9),0)</f>
        <v>-0.97345132743362828</v>
      </c>
    </row>
    <row r="24" spans="3:11" ht="14.25" customHeight="1" x14ac:dyDescent="0.3"/>
    <row r="25" spans="3:11" ht="14.25" customHeight="1" x14ac:dyDescent="0.3"/>
    <row r="26" spans="3:11" ht="14.25" customHeight="1" x14ac:dyDescent="0.3">
      <c r="D26" t="s">
        <v>58</v>
      </c>
      <c r="E26" t="s">
        <v>59</v>
      </c>
    </row>
    <row r="27" spans="3:11" ht="14.25" customHeight="1" x14ac:dyDescent="0.3">
      <c r="C27" s="5" t="s">
        <v>14</v>
      </c>
      <c r="D27">
        <f>VLOOKUP(MIN(E15:E23),E15:E23,1,0)</f>
        <v>43</v>
      </c>
      <c r="E27">
        <f>VLOOKUP(MAX(F15:F23),F15:F23,1,0)</f>
        <v>70</v>
      </c>
    </row>
    <row r="28" spans="3:11" ht="14.25" customHeight="1" x14ac:dyDescent="0.3"/>
    <row r="29" spans="3:11" ht="14.25" customHeight="1" x14ac:dyDescent="0.3"/>
    <row r="30" spans="3:11" ht="14.25" customHeight="1" x14ac:dyDescent="0.3"/>
    <row r="31" spans="3:11" ht="14.25" customHeight="1" x14ac:dyDescent="0.3"/>
    <row r="32" spans="3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N12" xr:uid="{00000000-0001-0000-0100-000000000000}"/>
  <sortState xmlns:xlrd2="http://schemas.microsoft.com/office/spreadsheetml/2017/richdata2" ref="C15:K23">
    <sortCondition ref="C14:C23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D796-BAD1-4ECA-8767-263E436FEE40}">
  <dimension ref="A1:H20"/>
  <sheetViews>
    <sheetView workbookViewId="0">
      <selection activeCell="A18" sqref="A18:A20"/>
    </sheetView>
  </sheetViews>
  <sheetFormatPr defaultRowHeight="14.4" x14ac:dyDescent="0.3"/>
  <cols>
    <col min="1" max="1" width="12.5546875" customWidth="1"/>
    <col min="4" max="4" width="9.33203125" customWidth="1"/>
  </cols>
  <sheetData>
    <row r="1" spans="1:8" x14ac:dyDescent="0.3">
      <c r="A1" t="s">
        <v>36</v>
      </c>
      <c r="B1" t="s">
        <v>43</v>
      </c>
    </row>
    <row r="2" spans="1:8" x14ac:dyDescent="0.3">
      <c r="A2">
        <v>45</v>
      </c>
      <c r="B2">
        <v>50</v>
      </c>
      <c r="G2" s="21" t="s">
        <v>49</v>
      </c>
      <c r="H2" s="21" t="s">
        <v>50</v>
      </c>
    </row>
    <row r="3" spans="1:8" x14ac:dyDescent="0.3">
      <c r="A3">
        <v>60</v>
      </c>
      <c r="B3">
        <v>20</v>
      </c>
    </row>
    <row r="4" spans="1:8" x14ac:dyDescent="0.3">
      <c r="A4">
        <v>80</v>
      </c>
      <c r="B4">
        <v>6</v>
      </c>
      <c r="G4">
        <f>A2-$D$13</f>
        <v>-19.333333333333329</v>
      </c>
      <c r="H4">
        <f>G4*G4</f>
        <v>373.7777777777776</v>
      </c>
    </row>
    <row r="5" spans="1:8" x14ac:dyDescent="0.3">
      <c r="A5">
        <v>65</v>
      </c>
      <c r="B5">
        <v>45</v>
      </c>
      <c r="G5" s="6">
        <f t="shared" ref="G5:G12" si="0">A3-$D$13</f>
        <v>-4.3333333333333286</v>
      </c>
      <c r="H5" s="6">
        <f t="shared" ref="H5:H12" si="1">G5*G5</f>
        <v>18.777777777777736</v>
      </c>
    </row>
    <row r="6" spans="1:8" x14ac:dyDescent="0.3">
      <c r="A6">
        <v>80</v>
      </c>
      <c r="B6">
        <v>30</v>
      </c>
      <c r="G6" s="6">
        <f t="shared" si="0"/>
        <v>15.666666666666671</v>
      </c>
      <c r="H6" s="6">
        <f t="shared" si="1"/>
        <v>245.4444444444446</v>
      </c>
    </row>
    <row r="7" spans="1:8" x14ac:dyDescent="0.3">
      <c r="A7">
        <v>100</v>
      </c>
      <c r="B7">
        <v>15</v>
      </c>
      <c r="G7" s="6">
        <f t="shared" si="0"/>
        <v>0.6666666666666714</v>
      </c>
      <c r="H7" s="6">
        <f t="shared" si="1"/>
        <v>0.44444444444445075</v>
      </c>
    </row>
    <row r="8" spans="1:8" x14ac:dyDescent="0.3">
      <c r="A8">
        <v>13</v>
      </c>
      <c r="B8">
        <v>20</v>
      </c>
      <c r="G8" s="6">
        <f t="shared" si="0"/>
        <v>15.666666666666671</v>
      </c>
      <c r="H8" s="6">
        <f t="shared" si="1"/>
        <v>245.4444444444446</v>
      </c>
    </row>
    <row r="9" spans="1:8" x14ac:dyDescent="0.3">
      <c r="A9">
        <v>58</v>
      </c>
      <c r="B9">
        <v>45</v>
      </c>
      <c r="G9" s="6">
        <f t="shared" si="0"/>
        <v>35.666666666666671</v>
      </c>
      <c r="H9" s="6">
        <f t="shared" si="1"/>
        <v>1272.1111111111115</v>
      </c>
    </row>
    <row r="10" spans="1:8" x14ac:dyDescent="0.3">
      <c r="A10">
        <v>78</v>
      </c>
      <c r="B10">
        <v>30</v>
      </c>
      <c r="G10" s="6">
        <f t="shared" si="0"/>
        <v>-51.333333333333329</v>
      </c>
      <c r="H10" s="6">
        <f t="shared" si="1"/>
        <v>2635.1111111111104</v>
      </c>
    </row>
    <row r="11" spans="1:8" x14ac:dyDescent="0.3">
      <c r="A11">
        <f>SUM(A2:A10)</f>
        <v>579</v>
      </c>
      <c r="B11">
        <f>SUM(B2:B10)</f>
        <v>261</v>
      </c>
      <c r="D11" t="s">
        <v>44</v>
      </c>
      <c r="G11" s="6">
        <f t="shared" si="0"/>
        <v>-6.3333333333333286</v>
      </c>
      <c r="H11" s="6">
        <f t="shared" si="1"/>
        <v>40.11111111111105</v>
      </c>
    </row>
    <row r="12" spans="1:8" x14ac:dyDescent="0.3">
      <c r="A12">
        <f>COUNT(A2:A10)</f>
        <v>9</v>
      </c>
      <c r="B12">
        <f>COUNT(B2:B10)</f>
        <v>9</v>
      </c>
      <c r="D12" t="s">
        <v>36</v>
      </c>
      <c r="E12" t="s">
        <v>43</v>
      </c>
      <c r="G12" s="6">
        <f t="shared" si="0"/>
        <v>13.666666666666671</v>
      </c>
      <c r="H12" s="6">
        <f t="shared" si="1"/>
        <v>186.77777777777791</v>
      </c>
    </row>
    <row r="13" spans="1:8" x14ac:dyDescent="0.3">
      <c r="C13" t="s">
        <v>45</v>
      </c>
      <c r="D13" s="21">
        <f>A11/A12</f>
        <v>64.333333333333329</v>
      </c>
      <c r="E13">
        <f>B11/B12</f>
        <v>29</v>
      </c>
      <c r="H13" s="6">
        <f>SUM(H4:H12)/9</f>
        <v>557.55555555555566</v>
      </c>
    </row>
    <row r="14" spans="1:8" x14ac:dyDescent="0.3">
      <c r="C14" t="s">
        <v>46</v>
      </c>
      <c r="D14">
        <v>557.55560000000003</v>
      </c>
    </row>
    <row r="15" spans="1:8" x14ac:dyDescent="0.3">
      <c r="C15" t="s">
        <v>47</v>
      </c>
    </row>
    <row r="16" spans="1:8" x14ac:dyDescent="0.3">
      <c r="C16" s="21" t="s">
        <v>48</v>
      </c>
      <c r="D16">
        <f>MEDIAN(A2:A10)</f>
        <v>65</v>
      </c>
    </row>
    <row r="17" spans="1:3" x14ac:dyDescent="0.3">
      <c r="C17" s="21"/>
    </row>
    <row r="18" spans="1:3" x14ac:dyDescent="0.3">
      <c r="A18" s="21" t="s">
        <v>51</v>
      </c>
      <c r="B18">
        <f>Sheet2!B20</f>
        <v>0</v>
      </c>
    </row>
    <row r="19" spans="1:3" x14ac:dyDescent="0.3">
      <c r="A19" s="21" t="s">
        <v>52</v>
      </c>
    </row>
    <row r="20" spans="1:3" x14ac:dyDescent="0.3">
      <c r="A20" s="21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F3DB-E0DD-4C23-B3A0-D178F2847997}">
  <dimension ref="D3:E13"/>
  <sheetViews>
    <sheetView tabSelected="1" workbookViewId="0">
      <selection activeCell="P2" sqref="P2"/>
    </sheetView>
  </sheetViews>
  <sheetFormatPr defaultRowHeight="14.4" x14ac:dyDescent="0.3"/>
  <sheetData>
    <row r="3" spans="4:5" x14ac:dyDescent="0.3">
      <c r="D3" s="14" t="s">
        <v>21</v>
      </c>
      <c r="E3" s="14" t="s">
        <v>22</v>
      </c>
    </row>
    <row r="4" spans="4:5" x14ac:dyDescent="0.3">
      <c r="D4" s="7">
        <v>1</v>
      </c>
      <c r="E4">
        <f>VLOOKUP(D4,basic!$G$2:$M$11,2,0)</f>
        <v>54</v>
      </c>
    </row>
    <row r="5" spans="4:5" x14ac:dyDescent="0.3">
      <c r="D5" s="7">
        <v>2</v>
      </c>
      <c r="E5" s="23">
        <f>VLOOKUP(D5,basic!$G$2:$M$11,2,0)</f>
        <v>5</v>
      </c>
    </row>
    <row r="6" spans="4:5" x14ac:dyDescent="0.3">
      <c r="D6" s="7">
        <v>3</v>
      </c>
      <c r="E6" s="23">
        <f>VLOOKUP(D6,basic!$G$2:$M$11,2,0)</f>
        <v>15</v>
      </c>
    </row>
    <row r="7" spans="4:5" x14ac:dyDescent="0.3">
      <c r="D7" s="7">
        <v>4</v>
      </c>
      <c r="E7" s="23">
        <f>VLOOKUP(D7,basic!$G$2:$M$11,2,0)</f>
        <v>11</v>
      </c>
    </row>
    <row r="8" spans="4:5" x14ac:dyDescent="0.3">
      <c r="D8" s="7">
        <v>5</v>
      </c>
      <c r="E8" s="23">
        <f>VLOOKUP(D8,basic!$G$2:$M$11,2,0)</f>
        <v>1</v>
      </c>
    </row>
    <row r="9" spans="4:5" x14ac:dyDescent="0.3">
      <c r="D9" s="7">
        <v>6</v>
      </c>
      <c r="E9" s="23">
        <f>VLOOKUP(D9,basic!$G$2:$M$11,2,0)</f>
        <v>16</v>
      </c>
    </row>
    <row r="10" spans="4:5" x14ac:dyDescent="0.3">
      <c r="D10" s="7">
        <v>7</v>
      </c>
      <c r="E10" s="23">
        <f>VLOOKUP(D10,basic!$G$2:$M$11,2,0)</f>
        <v>51</v>
      </c>
    </row>
    <row r="11" spans="4:5" x14ac:dyDescent="0.3">
      <c r="D11" s="7">
        <v>8</v>
      </c>
      <c r="E11" s="23">
        <f>VLOOKUP(D11,basic!$G$2:$M$11,2,0)</f>
        <v>1</v>
      </c>
    </row>
    <row r="12" spans="4:5" x14ac:dyDescent="0.3">
      <c r="D12" s="7">
        <v>9</v>
      </c>
      <c r="E12" s="23">
        <f>VLOOKUP(D12,basic!$G$2:$M$11,2,0)</f>
        <v>61</v>
      </c>
    </row>
    <row r="13" spans="4:5" x14ac:dyDescent="0.3">
      <c r="D13" s="7">
        <v>10</v>
      </c>
      <c r="E13" s="23">
        <f>VLOOKUP(D13,basic!$G$2:$M$11,2,0)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pkush967@gmail.com</cp:lastModifiedBy>
  <dcterms:created xsi:type="dcterms:W3CDTF">2015-06-05T18:17:20Z</dcterms:created>
  <dcterms:modified xsi:type="dcterms:W3CDTF">2022-06-25T06:53:54Z</dcterms:modified>
</cp:coreProperties>
</file>