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941"/>
  </bookViews>
  <sheets>
    <sheet name="Summary" sheetId="6" r:id="rId1"/>
    <sheet name="deluxe_K-Shift" sheetId="1" r:id="rId2"/>
    <sheet name="deluxe_Y-Shift" sheetId="4" r:id="rId3"/>
    <sheet name="deluxe_X-Shift" sheetId="5" r:id="rId4"/>
    <sheet name="General_K - Shift" sheetId="7" r:id="rId5"/>
    <sheet name="General_K-Shift" sheetId="8" r:id="rId6"/>
    <sheet name="Uncology_K-Shift" sheetId="13" r:id="rId7"/>
    <sheet name="Uncology_Y-Shift" sheetId="14" r:id="rId8"/>
    <sheet name="Uncology_X-Shift" sheetId="15" r:id="rId9"/>
    <sheet name="Shiftwise Nurse detail" sheetId="12" r:id="rId10"/>
  </sheets>
  <calcPr calcId="124519"/>
</workbook>
</file>

<file path=xl/calcChain.xml><?xml version="1.0" encoding="utf-8"?>
<calcChain xmlns="http://schemas.openxmlformats.org/spreadsheetml/2006/main">
  <c r="L8" i="6"/>
  <c r="K8"/>
  <c r="J8"/>
  <c r="I8"/>
  <c r="H8"/>
  <c r="L6" l="1"/>
  <c r="K6"/>
  <c r="J6"/>
  <c r="I6"/>
  <c r="H6"/>
  <c r="K3"/>
  <c r="L3"/>
  <c r="J3"/>
  <c r="I3"/>
  <c r="H3"/>
  <c r="F10"/>
  <c r="E10"/>
  <c r="F9"/>
  <c r="E9"/>
  <c r="F8"/>
  <c r="E8"/>
  <c r="G8"/>
  <c r="I18" i="15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J6"/>
  <c r="I6"/>
  <c r="I19" s="1"/>
  <c r="H6"/>
  <c r="H19" s="1"/>
  <c r="I16" i="14"/>
  <c r="H16"/>
  <c r="J6"/>
  <c r="I19" i="13"/>
  <c r="H19"/>
  <c r="J6"/>
  <c r="G6" i="6" l="1"/>
  <c r="G3"/>
  <c r="J6" i="8"/>
  <c r="J6" i="7"/>
  <c r="J6" i="5"/>
  <c r="J6" i="4"/>
  <c r="J6" i="1"/>
  <c r="F7" i="6"/>
  <c r="E7"/>
  <c r="F6"/>
  <c r="E6"/>
  <c r="F5"/>
  <c r="E5"/>
  <c r="F4"/>
  <c r="E4"/>
  <c r="F3"/>
  <c r="E3"/>
  <c r="I10" i="8" l="1"/>
  <c r="H10"/>
  <c r="I11" i="7"/>
  <c r="H11"/>
  <c r="I51" i="5"/>
  <c r="H51"/>
  <c r="I43" i="4"/>
  <c r="H43"/>
  <c r="I49" i="1"/>
  <c r="H49"/>
</calcChain>
</file>

<file path=xl/sharedStrings.xml><?xml version="1.0" encoding="utf-8"?>
<sst xmlns="http://schemas.openxmlformats.org/spreadsheetml/2006/main" count="586" uniqueCount="98">
  <si>
    <t>S.No</t>
  </si>
  <si>
    <t>Request time</t>
  </si>
  <si>
    <t>Request category</t>
  </si>
  <si>
    <t>Resolution time</t>
  </si>
  <si>
    <t>Nursing</t>
  </si>
  <si>
    <t>HK</t>
  </si>
  <si>
    <t>Doctor</t>
  </si>
  <si>
    <t>Physio</t>
  </si>
  <si>
    <t>Response time
(In sec)</t>
  </si>
  <si>
    <t>Resolution Time
(In mins)</t>
  </si>
  <si>
    <t>Date</t>
  </si>
  <si>
    <t>Ward</t>
  </si>
  <si>
    <t>Shift</t>
  </si>
  <si>
    <t>No. of beds</t>
  </si>
  <si>
    <t>No. of beds Occupied</t>
  </si>
  <si>
    <t>Delux</t>
  </si>
  <si>
    <t>Response time: Base line 30 Sec.</t>
  </si>
  <si>
    <t>Pateint value score(%) for Response time
(Base line 30 Sec.)</t>
  </si>
  <si>
    <t>Pateint value score for Response time
(%)</t>
  </si>
  <si>
    <t>Pateint value score for Resolution time
(%)</t>
  </si>
  <si>
    <t>Pateint value score (%) for Resolution time
(Base line 3 mins)</t>
  </si>
  <si>
    <t>Resolution time: Base line 3 mins.</t>
  </si>
  <si>
    <t>Resolution time: Base line 5 mins.</t>
  </si>
  <si>
    <t>K</t>
  </si>
  <si>
    <t>Y</t>
  </si>
  <si>
    <t>X</t>
  </si>
  <si>
    <t>K (8am-2pm)</t>
  </si>
  <si>
    <t>Y (2pm-8pm)</t>
  </si>
  <si>
    <t>X (8pm-8am)</t>
  </si>
  <si>
    <t>Sub request category</t>
  </si>
  <si>
    <t xml:space="preserve">Urinal </t>
  </si>
  <si>
    <t>IV fwid</t>
  </si>
  <si>
    <t>IV set</t>
  </si>
  <si>
    <t>Potting down bed</t>
  </si>
  <si>
    <t>Pain</t>
  </si>
  <si>
    <t>Removing Cannula</t>
  </si>
  <si>
    <t>Bed cleaning</t>
  </si>
  <si>
    <t>Dressing</t>
  </si>
  <si>
    <t>Infusion pump</t>
  </si>
  <si>
    <t>File</t>
  </si>
  <si>
    <t>Water cleaning</t>
  </si>
  <si>
    <t>medicine</t>
  </si>
  <si>
    <t>Beding</t>
  </si>
  <si>
    <t>IVF</t>
  </si>
  <si>
    <t>Medicine</t>
  </si>
  <si>
    <t>Urinal</t>
  </si>
  <si>
    <t>water</t>
  </si>
  <si>
    <t>discunnect injucton</t>
  </si>
  <si>
    <t>discunnect medicine</t>
  </si>
  <si>
    <t>AC off</t>
  </si>
  <si>
    <t>Ac on</t>
  </si>
  <si>
    <t>Bheveering</t>
  </si>
  <si>
    <t>discunnect IVF</t>
  </si>
  <si>
    <t>IVF start</t>
  </si>
  <si>
    <t>fever checking</t>
  </si>
  <si>
    <t>Ac off</t>
  </si>
  <si>
    <t>connect fwid</t>
  </si>
  <si>
    <t>Not passing urine</t>
  </si>
  <si>
    <t>disconnect medicine</t>
  </si>
  <si>
    <t>Connecting IVF</t>
  </si>
  <si>
    <t>disconnect inj</t>
  </si>
  <si>
    <t>Throat irritation</t>
  </si>
  <si>
    <t>throat infecton</t>
  </si>
  <si>
    <t>fever check</t>
  </si>
  <si>
    <t>water cleaning</t>
  </si>
  <si>
    <t>physio</t>
  </si>
  <si>
    <t>bedding</t>
  </si>
  <si>
    <t>medicine start</t>
  </si>
  <si>
    <t>urinal</t>
  </si>
  <si>
    <t>hot water</t>
  </si>
  <si>
    <t>General</t>
  </si>
  <si>
    <t>Resolution time: Base line 3 mints.</t>
  </si>
  <si>
    <t>K(8am-2pm)</t>
  </si>
  <si>
    <t>Nurse</t>
  </si>
  <si>
    <t>Disconnect IVF</t>
  </si>
  <si>
    <t>Uncology</t>
  </si>
  <si>
    <t>file</t>
  </si>
  <si>
    <t>disconnect IVF</t>
  </si>
  <si>
    <t>connect IVF</t>
  </si>
  <si>
    <t>9pm</t>
  </si>
  <si>
    <t>09:30pm</t>
  </si>
  <si>
    <t>10pm</t>
  </si>
  <si>
    <t>AC on</t>
  </si>
  <si>
    <t>2am</t>
  </si>
  <si>
    <t>6:10am</t>
  </si>
  <si>
    <t>x</t>
  </si>
  <si>
    <t>Deluxe</t>
  </si>
  <si>
    <t>No. of nurse</t>
  </si>
  <si>
    <t>No of bell/Nurse/Hr</t>
  </si>
  <si>
    <t>No. of bells/Nurse/Hr</t>
  </si>
  <si>
    <t>Nurse to Patient ratio</t>
  </si>
  <si>
    <t>1 for 4</t>
  </si>
  <si>
    <t>1 for 5</t>
  </si>
  <si>
    <t>House keeping</t>
  </si>
  <si>
    <t>Food &amp; beverage</t>
  </si>
  <si>
    <t>Avg Category required
(%)</t>
  </si>
  <si>
    <t>Housekeeping</t>
  </si>
  <si>
    <t>Cause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</si>
</sst>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0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20" fontId="0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5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20" fontId="0" fillId="0" borderId="11" xfId="0" applyNumberFormat="1" applyFont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1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164" fontId="0" fillId="0" borderId="18" xfId="0" applyNumberFormat="1" applyFont="1" applyBorder="1" applyAlignment="1">
      <alignment horizontal="center" vertical="center" wrapText="1"/>
    </xf>
    <xf numFmtId="164" fontId="0" fillId="0" borderId="19" xfId="0" applyNumberFormat="1" applyFont="1" applyBorder="1" applyAlignment="1">
      <alignment horizontal="center" vertical="center" wrapText="1"/>
    </xf>
    <xf numFmtId="164" fontId="0" fillId="0" borderId="20" xfId="0" applyNumberFormat="1" applyFont="1" applyBorder="1" applyAlignment="1">
      <alignment horizontal="center" vertical="center" wrapText="1"/>
    </xf>
    <xf numFmtId="20" fontId="0" fillId="0" borderId="18" xfId="0" applyNumberFormat="1" applyFont="1" applyBorder="1" applyAlignment="1">
      <alignment horizontal="center" vertical="center" wrapText="1"/>
    </xf>
    <xf numFmtId="20" fontId="0" fillId="0" borderId="21" xfId="0" applyNumberFormat="1" applyFont="1" applyBorder="1" applyAlignment="1">
      <alignment horizontal="center" vertical="center" wrapText="1"/>
    </xf>
    <xf numFmtId="20" fontId="0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 wrapText="1"/>
    </xf>
    <xf numFmtId="164" fontId="0" fillId="0" borderId="21" xfId="0" applyNumberFormat="1" applyFont="1" applyBorder="1" applyAlignment="1">
      <alignment horizontal="center" vertical="center" wrapText="1"/>
    </xf>
    <xf numFmtId="164" fontId="0" fillId="0" borderId="2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2" fontId="0" fillId="0" borderId="26" xfId="0" applyNumberFormat="1" applyFont="1" applyBorder="1" applyAlignment="1">
      <alignment horizontal="center" vertical="center" wrapText="1"/>
    </xf>
    <xf numFmtId="2" fontId="0" fillId="0" borderId="27" xfId="0" applyNumberFormat="1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" fontId="0" fillId="0" borderId="6" xfId="0" applyNumberFormat="1" applyFon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 wrapText="1"/>
    </xf>
    <xf numFmtId="1" fontId="0" fillId="0" borderId="9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26" xfId="0" applyNumberFormat="1" applyFont="1" applyBorder="1" applyAlignment="1">
      <alignment horizontal="center" vertical="center" wrapText="1"/>
    </xf>
    <xf numFmtId="164" fontId="0" fillId="0" borderId="27" xfId="0" applyNumberFormat="1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0" fontId="0" fillId="0" borderId="8" xfId="0" applyNumberFormat="1" applyBorder="1" applyAlignment="1">
      <alignment horizontal="center" vertical="center" wrapText="1"/>
    </xf>
    <xf numFmtId="1" fontId="0" fillId="0" borderId="17" xfId="0" applyNumberFormat="1" applyFont="1" applyBorder="1" applyAlignment="1">
      <alignment horizontal="center" vertical="center" wrapText="1"/>
    </xf>
    <xf numFmtId="1" fontId="0" fillId="0" borderId="30" xfId="0" applyNumberFormat="1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20" fontId="0" fillId="0" borderId="29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2" fontId="0" fillId="0" borderId="38" xfId="0" applyNumberFormat="1" applyFont="1" applyBorder="1" applyAlignment="1">
      <alignment horizontal="center" vertical="center" wrapText="1"/>
    </xf>
    <xf numFmtId="1" fontId="0" fillId="0" borderId="39" xfId="0" applyNumberFormat="1" applyFont="1" applyBorder="1" applyAlignment="1">
      <alignment horizontal="center" vertical="center" wrapText="1"/>
    </xf>
    <xf numFmtId="0" fontId="0" fillId="0" borderId="41" xfId="0" applyNumberFormat="1" applyBorder="1" applyAlignment="1">
      <alignment horizontal="center" vertical="center" wrapText="1"/>
    </xf>
    <xf numFmtId="15" fontId="0" fillId="0" borderId="33" xfId="0" applyNumberFormat="1" applyBorder="1" applyAlignment="1">
      <alignment horizontal="center" vertical="center" wrapText="1"/>
    </xf>
    <xf numFmtId="15" fontId="0" fillId="3" borderId="33" xfId="0" applyNumberFormat="1" applyFill="1" applyBorder="1" applyAlignment="1">
      <alignment horizontal="center" vertical="center" wrapText="1"/>
    </xf>
    <xf numFmtId="164" fontId="0" fillId="0" borderId="33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NumberForma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15" fontId="0" fillId="3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5" fontId="0" fillId="4" borderId="1" xfId="0" applyNumberFormat="1" applyFill="1" applyBorder="1" applyAlignment="1">
      <alignment horizontal="center" vertical="center" wrapText="1"/>
    </xf>
    <xf numFmtId="15" fontId="0" fillId="5" borderId="1" xfId="0" applyNumberForma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15" fontId="0" fillId="0" borderId="8" xfId="0" applyNumberFormat="1" applyBorder="1" applyAlignment="1">
      <alignment horizontal="center" vertical="center" wrapText="1"/>
    </xf>
    <xf numFmtId="15" fontId="0" fillId="5" borderId="8" xfId="0" applyNumberForma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164" fontId="0" fillId="0" borderId="33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40" xfId="0" applyNumberFormat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0" fillId="0" borderId="44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164" fontId="0" fillId="0" borderId="34" xfId="0" applyNumberFormat="1" applyFont="1" applyBorder="1" applyAlignment="1">
      <alignment horizontal="center" vertical="top" wrapText="1"/>
    </xf>
    <xf numFmtId="164" fontId="0" fillId="0" borderId="16" xfId="0" applyNumberFormat="1" applyFont="1" applyBorder="1" applyAlignment="1">
      <alignment horizontal="center" vertical="top" wrapText="1"/>
    </xf>
    <xf numFmtId="164" fontId="0" fillId="0" borderId="37" xfId="0" applyNumberFormat="1" applyFont="1" applyBorder="1" applyAlignment="1">
      <alignment horizontal="center" vertical="top" wrapText="1"/>
    </xf>
    <xf numFmtId="0" fontId="0" fillId="0" borderId="17" xfId="0" applyFont="1" applyBorder="1" applyAlignment="1">
      <alignment horizontal="center" vertical="top" wrapText="1"/>
    </xf>
    <xf numFmtId="0" fontId="0" fillId="0" borderId="32" xfId="0" applyFont="1" applyBorder="1" applyAlignment="1">
      <alignment horizontal="center" vertical="top" wrapText="1"/>
    </xf>
    <xf numFmtId="0" fontId="0" fillId="0" borderId="33" xfId="0" applyFont="1" applyBorder="1" applyAlignment="1">
      <alignment horizontal="center" vertical="top" wrapText="1"/>
    </xf>
    <xf numFmtId="1" fontId="0" fillId="0" borderId="1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0" fontId="0" fillId="7" borderId="10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20" fontId="0" fillId="0" borderId="6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M3" sqref="M3"/>
    </sheetView>
  </sheetViews>
  <sheetFormatPr defaultRowHeight="15"/>
  <cols>
    <col min="1" max="1" width="6.42578125" style="95" customWidth="1"/>
    <col min="2" max="3" width="13" style="95" customWidth="1"/>
    <col min="4" max="4" width="9.5703125" style="95" customWidth="1"/>
    <col min="5" max="6" width="21.140625" style="95" bestFit="1" customWidth="1"/>
    <col min="7" max="7" width="15.42578125" style="95" customWidth="1"/>
    <col min="8" max="8" width="7.85546875" style="95" bestFit="1" customWidth="1"/>
    <col min="9" max="12" width="9.140625" style="95"/>
    <col min="13" max="13" width="28.42578125" style="95" customWidth="1"/>
    <col min="14" max="16384" width="9.140625" style="95"/>
  </cols>
  <sheetData>
    <row r="1" spans="1:13" s="2" customFormat="1" ht="33" customHeight="1" thickBot="1">
      <c r="A1" s="123" t="s">
        <v>0</v>
      </c>
      <c r="B1" s="123" t="s">
        <v>10</v>
      </c>
      <c r="C1" s="123" t="s">
        <v>11</v>
      </c>
      <c r="D1" s="123" t="s">
        <v>12</v>
      </c>
      <c r="E1" s="125" t="s">
        <v>18</v>
      </c>
      <c r="F1" s="123" t="s">
        <v>19</v>
      </c>
      <c r="G1" s="125" t="s">
        <v>89</v>
      </c>
      <c r="H1" s="117" t="s">
        <v>95</v>
      </c>
      <c r="I1" s="118"/>
      <c r="J1" s="118"/>
      <c r="K1" s="118"/>
      <c r="L1" s="119"/>
      <c r="M1" s="123" t="s">
        <v>97</v>
      </c>
    </row>
    <row r="2" spans="1:13" s="2" customFormat="1" ht="45.75" thickBot="1">
      <c r="A2" s="124"/>
      <c r="B2" s="124"/>
      <c r="C2" s="124"/>
      <c r="D2" s="124"/>
      <c r="E2" s="126"/>
      <c r="F2" s="124"/>
      <c r="G2" s="126"/>
      <c r="H2" s="106" t="s">
        <v>4</v>
      </c>
      <c r="I2" s="106" t="s">
        <v>6</v>
      </c>
      <c r="J2" s="106" t="s">
        <v>93</v>
      </c>
      <c r="K2" s="106" t="s">
        <v>94</v>
      </c>
      <c r="L2" s="107" t="s">
        <v>7</v>
      </c>
      <c r="M2" s="124"/>
    </row>
    <row r="3" spans="1:13">
      <c r="A3" s="91">
        <v>1</v>
      </c>
      <c r="B3" s="92">
        <v>42683</v>
      </c>
      <c r="C3" s="93" t="s">
        <v>86</v>
      </c>
      <c r="D3" s="92" t="s">
        <v>23</v>
      </c>
      <c r="E3" s="94">
        <f>'deluxe_K-Shift'!H49</f>
        <v>34.883720930232556</v>
      </c>
      <c r="F3" s="94">
        <f>'deluxe_K-Shift'!I49</f>
        <v>44.186046511627907</v>
      </c>
      <c r="G3" s="113">
        <f>AVERAGE('deluxe_K-Shift'!J6:J48,'deluxe_Y-Shift'!J6:J48,'deluxe_X-Shift'!J6:J48)</f>
        <v>1.1632194905448825</v>
      </c>
      <c r="H3" s="113">
        <f>SUM('deluxe_K-Shift'!K6:K48,'deluxe_Y-Shift'!K6:K42,'deluxe_X-Shift'!K6:K50)/SUM(43+37+45)*100</f>
        <v>42.4</v>
      </c>
      <c r="I3" s="113">
        <f>SUM('deluxe_K-Shift'!L6:L48,'deluxe_Y-Shift'!L6:L42,'deluxe_X-Shift'!L6:L50)/SUM(43+37+45)*100</f>
        <v>7.1999999999999993</v>
      </c>
      <c r="J3" s="113">
        <f>SUM('deluxe_K-Shift'!M6:M48,'deluxe_Y-Shift'!M6:M42,'deluxe_X-Shift'!M6:M50)/SUM(43+37+45)*100</f>
        <v>48</v>
      </c>
      <c r="K3" s="113">
        <f>SUM('deluxe_K-Shift'!N6:N48,'deluxe_Y-Shift'!N6:N42,'deluxe_X-Shift'!N6:N50)/SUM(43+37+45)*100</f>
        <v>0</v>
      </c>
      <c r="L3" s="120">
        <f>SUM('deluxe_K-Shift'!O6:O48,'deluxe_Y-Shift'!O6:O42,'deluxe_X-Shift'!O6:O50)/SUM(43+37+45)*100</f>
        <v>2.4</v>
      </c>
      <c r="M3" s="108"/>
    </row>
    <row r="4" spans="1:13">
      <c r="A4" s="96">
        <v>2</v>
      </c>
      <c r="B4" s="97">
        <v>42683</v>
      </c>
      <c r="C4" s="98" t="s">
        <v>86</v>
      </c>
      <c r="D4" s="97" t="s">
        <v>24</v>
      </c>
      <c r="E4" s="99">
        <f>'deluxe_Y-Shift'!H43</f>
        <v>62.162162162162161</v>
      </c>
      <c r="F4" s="99">
        <f>'deluxe_Y-Shift'!I43</f>
        <v>40.54054054054054</v>
      </c>
      <c r="G4" s="113"/>
      <c r="H4" s="113"/>
      <c r="I4" s="113"/>
      <c r="J4" s="113"/>
      <c r="K4" s="113"/>
      <c r="L4" s="120"/>
      <c r="M4" s="108"/>
    </row>
    <row r="5" spans="1:13">
      <c r="A5" s="96">
        <v>3</v>
      </c>
      <c r="B5" s="97">
        <v>42683</v>
      </c>
      <c r="C5" s="98" t="s">
        <v>86</v>
      </c>
      <c r="D5" s="97" t="s">
        <v>25</v>
      </c>
      <c r="E5" s="99">
        <f>'deluxe_X-Shift'!H51</f>
        <v>51.111111111111107</v>
      </c>
      <c r="F5" s="99">
        <f>'deluxe_X-Shift'!I51</f>
        <v>44.444444444444443</v>
      </c>
      <c r="G5" s="114"/>
      <c r="H5" s="114"/>
      <c r="I5" s="114"/>
      <c r="J5" s="114"/>
      <c r="K5" s="114"/>
      <c r="L5" s="121"/>
      <c r="M5" s="108"/>
    </row>
    <row r="6" spans="1:13">
      <c r="A6" s="96">
        <v>4</v>
      </c>
      <c r="B6" s="97">
        <v>42685</v>
      </c>
      <c r="C6" s="100" t="s">
        <v>70</v>
      </c>
      <c r="D6" s="23" t="s">
        <v>23</v>
      </c>
      <c r="E6" s="99">
        <f>'General_K - Shift'!H11</f>
        <v>40</v>
      </c>
      <c r="F6" s="99">
        <f>'General_K - Shift'!I11</f>
        <v>20</v>
      </c>
      <c r="G6" s="115">
        <f>AVERAGE('General_K - Shift'!J6:J10,'General_K-Shift'!J6:J10)</f>
        <v>0.78407224958949095</v>
      </c>
      <c r="H6" s="115">
        <f>SUM('General_K - Shift'!K6:K10,'General_K-Shift'!K6:K10)/SUM(5+4)*100</f>
        <v>44.444444444444443</v>
      </c>
      <c r="I6" s="115">
        <f>SUM('General_K - Shift'!L6:L10,'General_K-Shift'!L6:L10)/SUM(5+4)*100</f>
        <v>11.111111111111111</v>
      </c>
      <c r="J6" s="115">
        <f>SUM('General_K - Shift'!L6:L10,'General_K-Shift'!L6:L10)/SUM(5+4)*100</f>
        <v>11.111111111111111</v>
      </c>
      <c r="K6" s="115">
        <f>SUM('General_K-Shift'!N6:N10,'General_K - Shift'!N6:N10)/SUM(5+4)*100</f>
        <v>0</v>
      </c>
      <c r="L6" s="122">
        <f>SUM('General_K - Shift'!O6:O10,'General_K-Shift'!O6:O10)/SUM(5+4)*100</f>
        <v>0</v>
      </c>
      <c r="M6" s="108"/>
    </row>
    <row r="7" spans="1:13">
      <c r="A7" s="96">
        <v>5</v>
      </c>
      <c r="B7" s="97">
        <v>42686</v>
      </c>
      <c r="C7" s="100" t="s">
        <v>70</v>
      </c>
      <c r="D7" s="23" t="s">
        <v>23</v>
      </c>
      <c r="E7" s="99">
        <f>'General_K-Shift'!H10</f>
        <v>50</v>
      </c>
      <c r="F7" s="99">
        <f>'General_K-Shift'!I10</f>
        <v>75</v>
      </c>
      <c r="G7" s="114"/>
      <c r="H7" s="114"/>
      <c r="I7" s="114"/>
      <c r="J7" s="114"/>
      <c r="K7" s="114"/>
      <c r="L7" s="121"/>
      <c r="M7" s="108"/>
    </row>
    <row r="8" spans="1:13">
      <c r="A8" s="96">
        <v>6</v>
      </c>
      <c r="B8" s="97">
        <v>42685</v>
      </c>
      <c r="C8" s="101" t="s">
        <v>75</v>
      </c>
      <c r="D8" s="23" t="s">
        <v>23</v>
      </c>
      <c r="E8" s="99">
        <f>'Uncology_K-Shift'!H19</f>
        <v>15.384615384615385</v>
      </c>
      <c r="F8" s="99">
        <f>'Uncology_K-Shift'!I19</f>
        <v>23.076923076923077</v>
      </c>
      <c r="G8" s="115">
        <f>AVERAGE('Uncology_K-Shift'!J6:J18,'Uncology_Y-Shift'!J6:J15,'Uncology_X-Shift'!J6:J18)</f>
        <v>1.1294887416168879</v>
      </c>
      <c r="H8" s="109">
        <f>SUM('Uncology_K-Shift'!L6:L18,'Uncology_Y-Shift'!L6:L15,'Uncology_X-Shift'!L6:L18)/SUM(13+10+13)*100</f>
        <v>50</v>
      </c>
      <c r="I8" s="109">
        <f>SUM('Uncology_K-Shift'!K6:K18,'Uncology_Y-Shift'!K6:K15,'Uncology_X-Shift'!K6:K18)/SUM(13+10+13)*100</f>
        <v>2.7777777777777777</v>
      </c>
      <c r="J8" s="109">
        <f>SUM('Uncology_K-Shift'!M6:M18,'Uncology_Y-Shift'!M6:M15,'Uncology_X-Shift'!M6:M18)/SUM(13+10+13)*100</f>
        <v>47.222222222222221</v>
      </c>
      <c r="K8" s="109">
        <f>SUM('Uncology_K-Shift'!N6:N18,'Uncology_Y-Shift'!N6:N15,'Uncology_X-Shift'!N6:N18)/SUM(13+10+13)*100</f>
        <v>0</v>
      </c>
      <c r="L8" s="111">
        <f>SUM('Uncology_K-Shift'!O6:O18,'Uncology_Y-Shift'!O6:O15,'Uncology_X-Shift'!O6:O18)/SUM(13+10+13)*100</f>
        <v>0</v>
      </c>
      <c r="M8" s="108"/>
    </row>
    <row r="9" spans="1:13">
      <c r="A9" s="96">
        <v>7</v>
      </c>
      <c r="B9" s="97">
        <v>42684</v>
      </c>
      <c r="C9" s="101" t="s">
        <v>75</v>
      </c>
      <c r="D9" s="23" t="s">
        <v>24</v>
      </c>
      <c r="E9" s="99">
        <f>'Uncology_Y-Shift'!H16</f>
        <v>30</v>
      </c>
      <c r="F9" s="99">
        <f>'Uncology_Y-Shift'!I16</f>
        <v>20</v>
      </c>
      <c r="G9" s="113"/>
      <c r="H9" s="109"/>
      <c r="I9" s="109"/>
      <c r="J9" s="109"/>
      <c r="K9" s="109"/>
      <c r="L9" s="111"/>
      <c r="M9" s="108"/>
    </row>
    <row r="10" spans="1:13" ht="15.75" thickBot="1">
      <c r="A10" s="102">
        <v>8</v>
      </c>
      <c r="B10" s="103">
        <v>42684</v>
      </c>
      <c r="C10" s="104" t="s">
        <v>75</v>
      </c>
      <c r="D10" s="28" t="s">
        <v>85</v>
      </c>
      <c r="E10" s="105">
        <f>'Uncology_X-Shift'!H19</f>
        <v>0</v>
      </c>
      <c r="F10" s="105">
        <f>'Uncology_X-Shift'!I19</f>
        <v>70</v>
      </c>
      <c r="G10" s="116"/>
      <c r="H10" s="110"/>
      <c r="I10" s="110"/>
      <c r="J10" s="110"/>
      <c r="K10" s="110"/>
      <c r="L10" s="112"/>
      <c r="M10" s="108"/>
    </row>
  </sheetData>
  <mergeCells count="27">
    <mergeCell ref="M1:M2"/>
    <mergeCell ref="F1:F2"/>
    <mergeCell ref="G1:G2"/>
    <mergeCell ref="A1:A2"/>
    <mergeCell ref="B1:B2"/>
    <mergeCell ref="C1:C2"/>
    <mergeCell ref="D1:D2"/>
    <mergeCell ref="E1:E2"/>
    <mergeCell ref="H1:L1"/>
    <mergeCell ref="H3:H5"/>
    <mergeCell ref="I3:I5"/>
    <mergeCell ref="J3:J5"/>
    <mergeCell ref="K3:K5"/>
    <mergeCell ref="L3:L5"/>
    <mergeCell ref="J8:J10"/>
    <mergeCell ref="K8:K10"/>
    <mergeCell ref="L8:L10"/>
    <mergeCell ref="G3:G5"/>
    <mergeCell ref="G6:G7"/>
    <mergeCell ref="G8:G10"/>
    <mergeCell ref="H6:H7"/>
    <mergeCell ref="I6:I7"/>
    <mergeCell ref="J6:J7"/>
    <mergeCell ref="K6:K7"/>
    <mergeCell ref="L6:L7"/>
    <mergeCell ref="H8:H10"/>
    <mergeCell ref="I8:I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E6" sqref="E6"/>
    </sheetView>
  </sheetViews>
  <sheetFormatPr defaultRowHeight="15"/>
  <cols>
    <col min="1" max="2" width="9.140625" style="71"/>
    <col min="3" max="3" width="14.42578125" style="71" customWidth="1"/>
    <col min="4" max="4" width="22.85546875" style="71" bestFit="1" customWidth="1"/>
    <col min="5" max="16384" width="9.140625" style="71"/>
  </cols>
  <sheetData>
    <row r="1" spans="1:4" ht="28.5" customHeight="1" thickBot="1">
      <c r="A1" s="77" t="s">
        <v>11</v>
      </c>
      <c r="B1" s="78" t="s">
        <v>12</v>
      </c>
      <c r="C1" s="77" t="s">
        <v>87</v>
      </c>
      <c r="D1" s="82" t="s">
        <v>90</v>
      </c>
    </row>
    <row r="2" spans="1:4">
      <c r="A2" s="136" t="s">
        <v>86</v>
      </c>
      <c r="B2" s="76" t="s">
        <v>23</v>
      </c>
      <c r="C2" s="79">
        <v>6</v>
      </c>
      <c r="D2" s="141" t="s">
        <v>91</v>
      </c>
    </row>
    <row r="3" spans="1:4">
      <c r="A3" s="137"/>
      <c r="B3" s="60" t="s">
        <v>24</v>
      </c>
      <c r="C3" s="80">
        <v>6</v>
      </c>
      <c r="D3" s="141"/>
    </row>
    <row r="4" spans="1:4">
      <c r="A4" s="137"/>
      <c r="B4" s="60" t="s">
        <v>25</v>
      </c>
      <c r="C4" s="80">
        <v>6</v>
      </c>
      <c r="D4" s="141"/>
    </row>
    <row r="5" spans="1:4">
      <c r="A5" s="138" t="s">
        <v>75</v>
      </c>
      <c r="B5" s="60" t="s">
        <v>23</v>
      </c>
      <c r="C5" s="80">
        <v>10</v>
      </c>
      <c r="D5" s="141" t="s">
        <v>92</v>
      </c>
    </row>
    <row r="6" spans="1:4">
      <c r="A6" s="138"/>
      <c r="B6" s="60" t="s">
        <v>24</v>
      </c>
      <c r="C6" s="80">
        <v>10</v>
      </c>
      <c r="D6" s="143"/>
    </row>
    <row r="7" spans="1:4">
      <c r="A7" s="138"/>
      <c r="B7" s="60" t="s">
        <v>25</v>
      </c>
      <c r="C7" s="80">
        <v>7</v>
      </c>
      <c r="D7" s="143"/>
    </row>
    <row r="8" spans="1:4">
      <c r="A8" s="139" t="s">
        <v>70</v>
      </c>
      <c r="B8" s="60" t="s">
        <v>23</v>
      </c>
      <c r="C8" s="80">
        <v>14</v>
      </c>
      <c r="D8" s="141" t="s">
        <v>92</v>
      </c>
    </row>
    <row r="9" spans="1:4">
      <c r="A9" s="139"/>
      <c r="B9" s="60" t="s">
        <v>24</v>
      </c>
      <c r="C9" s="80">
        <v>13</v>
      </c>
      <c r="D9" s="141"/>
    </row>
    <row r="10" spans="1:4" ht="15.75" thickBot="1">
      <c r="A10" s="140"/>
      <c r="B10" s="75" t="s">
        <v>25</v>
      </c>
      <c r="C10" s="81">
        <v>12</v>
      </c>
      <c r="D10" s="142"/>
    </row>
  </sheetData>
  <mergeCells count="6">
    <mergeCell ref="A2:A4"/>
    <mergeCell ref="A5:A7"/>
    <mergeCell ref="A8:A10"/>
    <mergeCell ref="D8:D10"/>
    <mergeCell ref="D2:D4"/>
    <mergeCell ref="D5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6"/>
  <sheetViews>
    <sheetView topLeftCell="E1" workbookViewId="0">
      <selection activeCell="I5" sqref="I5"/>
    </sheetView>
  </sheetViews>
  <sheetFormatPr defaultRowHeight="15"/>
  <cols>
    <col min="1" max="1" width="5.85546875" style="1" bestFit="1" customWidth="1"/>
    <col min="2" max="2" width="12.85546875" style="1" bestFit="1" customWidth="1"/>
    <col min="3" max="4" width="20.140625" style="1" bestFit="1" customWidth="1"/>
    <col min="5" max="5" width="20.140625" style="1" customWidth="1"/>
    <col min="6" max="6" width="15.28515625" style="1" bestFit="1" customWidth="1"/>
    <col min="7" max="7" width="18.5703125" style="1" bestFit="1" customWidth="1"/>
    <col min="8" max="8" width="30.140625" style="1" customWidth="1"/>
    <col min="9" max="9" width="32.42578125" style="1" customWidth="1"/>
    <col min="10" max="10" width="19" style="1" bestFit="1" customWidth="1"/>
    <col min="11" max="11" width="13.28515625" style="1" customWidth="1"/>
    <col min="12" max="16384" width="9.140625" style="1"/>
  </cols>
  <sheetData>
    <row r="1" spans="1:15">
      <c r="A1" s="14" t="s">
        <v>11</v>
      </c>
      <c r="B1" s="24" t="s">
        <v>15</v>
      </c>
      <c r="C1" s="16"/>
      <c r="E1" s="17" t="s">
        <v>13</v>
      </c>
      <c r="F1" s="15">
        <v>24</v>
      </c>
      <c r="G1" s="16"/>
      <c r="H1" s="16"/>
      <c r="I1" s="59"/>
    </row>
    <row r="2" spans="1:15">
      <c r="A2" s="18" t="s">
        <v>10</v>
      </c>
      <c r="B2" s="22">
        <v>42683</v>
      </c>
      <c r="C2" s="19"/>
      <c r="E2" s="13" t="s">
        <v>14</v>
      </c>
      <c r="F2" s="3">
        <v>24</v>
      </c>
      <c r="G2" s="19"/>
      <c r="H2" s="73"/>
      <c r="I2" s="55"/>
    </row>
    <row r="3" spans="1:15">
      <c r="A3" s="18" t="s">
        <v>12</v>
      </c>
      <c r="B3" s="23" t="s">
        <v>26</v>
      </c>
      <c r="C3" s="19"/>
      <c r="D3" s="19"/>
      <c r="E3" s="19"/>
      <c r="F3" s="19"/>
      <c r="G3" s="19"/>
      <c r="H3" s="19"/>
      <c r="I3" s="55"/>
    </row>
    <row r="4" spans="1:15" ht="15.75" thickBot="1">
      <c r="A4" s="31"/>
      <c r="B4" s="19"/>
      <c r="C4" s="19"/>
      <c r="D4" s="19"/>
      <c r="E4" s="19"/>
      <c r="F4" s="19"/>
      <c r="G4" s="19"/>
      <c r="H4" s="19"/>
      <c r="I4" s="55"/>
    </row>
    <row r="5" spans="1:15" s="2" customFormat="1" ht="45">
      <c r="A5" s="32" t="s">
        <v>0</v>
      </c>
      <c r="B5" s="33" t="s">
        <v>1</v>
      </c>
      <c r="C5" s="33" t="s">
        <v>8</v>
      </c>
      <c r="D5" s="33" t="s">
        <v>2</v>
      </c>
      <c r="E5" s="45" t="s">
        <v>29</v>
      </c>
      <c r="F5" s="33" t="s">
        <v>3</v>
      </c>
      <c r="G5" s="33" t="s">
        <v>9</v>
      </c>
      <c r="H5" s="33" t="s">
        <v>17</v>
      </c>
      <c r="I5" s="34" t="s">
        <v>20</v>
      </c>
      <c r="J5" s="34" t="s">
        <v>88</v>
      </c>
      <c r="K5" s="34" t="s">
        <v>4</v>
      </c>
      <c r="L5" s="34" t="s">
        <v>6</v>
      </c>
      <c r="M5" s="34" t="s">
        <v>93</v>
      </c>
      <c r="N5" s="34" t="s">
        <v>94</v>
      </c>
      <c r="O5" s="34" t="s">
        <v>7</v>
      </c>
    </row>
    <row r="6" spans="1:15">
      <c r="A6" s="9">
        <v>1</v>
      </c>
      <c r="B6" s="4">
        <v>0.41250000000000003</v>
      </c>
      <c r="C6" s="5">
        <v>30</v>
      </c>
      <c r="D6" s="3" t="s">
        <v>4</v>
      </c>
      <c r="E6" s="23" t="s">
        <v>60</v>
      </c>
      <c r="F6" s="4">
        <v>0.4145833333333333</v>
      </c>
      <c r="G6" s="6">
        <v>2.5</v>
      </c>
      <c r="H6" s="36">
        <v>1</v>
      </c>
      <c r="I6" s="56">
        <v>1</v>
      </c>
      <c r="J6" s="128">
        <f>43/6/4.1</f>
        <v>1.747967479674797</v>
      </c>
      <c r="K6" s="131">
        <v>11</v>
      </c>
      <c r="L6" s="127">
        <v>3</v>
      </c>
      <c r="M6" s="127">
        <v>26</v>
      </c>
      <c r="N6" s="127">
        <v>0</v>
      </c>
      <c r="O6" s="127">
        <v>3</v>
      </c>
    </row>
    <row r="7" spans="1:15">
      <c r="A7" s="9">
        <v>2</v>
      </c>
      <c r="B7" s="4">
        <v>0.41319444444444442</v>
      </c>
      <c r="C7" s="3">
        <v>40</v>
      </c>
      <c r="D7" s="3" t="s">
        <v>5</v>
      </c>
      <c r="E7" s="23" t="s">
        <v>5</v>
      </c>
      <c r="F7" s="4">
        <v>0.41597222222222219</v>
      </c>
      <c r="G7" s="6">
        <v>3.3333333333333335</v>
      </c>
      <c r="H7" s="36">
        <v>0</v>
      </c>
      <c r="I7" s="56">
        <v>0</v>
      </c>
      <c r="J7" s="129"/>
      <c r="K7" s="132"/>
      <c r="L7" s="127"/>
      <c r="M7" s="127"/>
      <c r="N7" s="127"/>
      <c r="O7" s="127"/>
    </row>
    <row r="8" spans="1:15">
      <c r="A8" s="9">
        <v>3</v>
      </c>
      <c r="B8" s="4">
        <v>0.42430555555555555</v>
      </c>
      <c r="C8" s="3">
        <v>45</v>
      </c>
      <c r="D8" s="3" t="s">
        <v>5</v>
      </c>
      <c r="E8" s="23" t="s">
        <v>45</v>
      </c>
      <c r="F8" s="4">
        <v>0.42777777777777781</v>
      </c>
      <c r="G8" s="6">
        <v>4.25</v>
      </c>
      <c r="H8" s="36">
        <v>0</v>
      </c>
      <c r="I8" s="56">
        <v>0</v>
      </c>
      <c r="J8" s="129"/>
      <c r="K8" s="132"/>
      <c r="L8" s="127"/>
      <c r="M8" s="127"/>
      <c r="N8" s="127"/>
      <c r="O8" s="127"/>
    </row>
    <row r="9" spans="1:15">
      <c r="A9" s="9">
        <v>4</v>
      </c>
      <c r="B9" s="4">
        <v>0.42569444444444443</v>
      </c>
      <c r="C9" s="3">
        <v>30</v>
      </c>
      <c r="D9" s="3" t="s">
        <v>6</v>
      </c>
      <c r="E9" s="23" t="s">
        <v>62</v>
      </c>
      <c r="F9" s="4">
        <v>0.44791666666666669</v>
      </c>
      <c r="G9" s="6">
        <v>31.5</v>
      </c>
      <c r="H9" s="36">
        <v>1</v>
      </c>
      <c r="I9" s="56">
        <v>0</v>
      </c>
      <c r="J9" s="129"/>
      <c r="K9" s="132"/>
      <c r="L9" s="127"/>
      <c r="M9" s="127"/>
      <c r="N9" s="127"/>
      <c r="O9" s="127"/>
    </row>
    <row r="10" spans="1:15">
      <c r="A10" s="9">
        <v>5</v>
      </c>
      <c r="B10" s="4">
        <v>0.42638888888888887</v>
      </c>
      <c r="C10" s="3">
        <v>35</v>
      </c>
      <c r="D10" s="3" t="s">
        <v>5</v>
      </c>
      <c r="E10" s="23" t="s">
        <v>5</v>
      </c>
      <c r="F10" s="4">
        <v>0.42708333333333331</v>
      </c>
      <c r="G10" s="6">
        <v>0.41666666666666663</v>
      </c>
      <c r="H10" s="36">
        <v>0</v>
      </c>
      <c r="I10" s="56">
        <v>1</v>
      </c>
      <c r="J10" s="129"/>
      <c r="K10" s="132"/>
      <c r="L10" s="127"/>
      <c r="M10" s="127"/>
      <c r="N10" s="127"/>
      <c r="O10" s="127"/>
    </row>
    <row r="11" spans="1:15">
      <c r="A11" s="9">
        <v>6</v>
      </c>
      <c r="B11" s="4">
        <v>0.4284722222222222</v>
      </c>
      <c r="C11" s="3">
        <v>50</v>
      </c>
      <c r="D11" s="3" t="s">
        <v>4</v>
      </c>
      <c r="E11" s="23" t="s">
        <v>63</v>
      </c>
      <c r="F11" s="4">
        <v>0.4291666666666667</v>
      </c>
      <c r="G11" s="6">
        <v>0.16666666666666663</v>
      </c>
      <c r="H11" s="36">
        <v>0</v>
      </c>
      <c r="I11" s="56">
        <v>1</v>
      </c>
      <c r="J11" s="129"/>
      <c r="K11" s="132"/>
      <c r="L11" s="127"/>
      <c r="M11" s="127"/>
      <c r="N11" s="127"/>
      <c r="O11" s="127"/>
    </row>
    <row r="12" spans="1:15">
      <c r="A12" s="9">
        <v>7</v>
      </c>
      <c r="B12" s="4">
        <v>0.43263888888888885</v>
      </c>
      <c r="C12" s="3">
        <v>60</v>
      </c>
      <c r="D12" s="3" t="s">
        <v>5</v>
      </c>
      <c r="E12" s="23" t="s">
        <v>5</v>
      </c>
      <c r="F12" s="4">
        <v>0.4375</v>
      </c>
      <c r="G12" s="6">
        <v>6</v>
      </c>
      <c r="H12" s="36">
        <v>0</v>
      </c>
      <c r="I12" s="56">
        <v>0</v>
      </c>
      <c r="J12" s="129"/>
      <c r="K12" s="132"/>
      <c r="L12" s="127"/>
      <c r="M12" s="127"/>
      <c r="N12" s="127"/>
      <c r="O12" s="127"/>
    </row>
    <row r="13" spans="1:15">
      <c r="A13" s="9">
        <v>8</v>
      </c>
      <c r="B13" s="4">
        <v>0.44097222222222227</v>
      </c>
      <c r="C13" s="3">
        <v>20</v>
      </c>
      <c r="D13" s="3" t="s">
        <v>5</v>
      </c>
      <c r="E13" s="23" t="s">
        <v>5</v>
      </c>
      <c r="F13" s="4">
        <v>0.44444444444444442</v>
      </c>
      <c r="G13" s="6">
        <v>4.666666666666667</v>
      </c>
      <c r="H13" s="36">
        <v>1</v>
      </c>
      <c r="I13" s="56">
        <v>0</v>
      </c>
      <c r="J13" s="129"/>
      <c r="K13" s="132"/>
      <c r="L13" s="127"/>
      <c r="M13" s="127"/>
      <c r="N13" s="127"/>
      <c r="O13" s="127"/>
    </row>
    <row r="14" spans="1:15">
      <c r="A14" s="9">
        <v>9</v>
      </c>
      <c r="B14" s="4">
        <v>0.44236111111111115</v>
      </c>
      <c r="C14" s="3">
        <v>30</v>
      </c>
      <c r="D14" s="3" t="s">
        <v>5</v>
      </c>
      <c r="E14" s="23" t="s">
        <v>64</v>
      </c>
      <c r="F14" s="4">
        <v>0.44444444444444442</v>
      </c>
      <c r="G14" s="6">
        <v>2.5</v>
      </c>
      <c r="H14" s="36">
        <v>1</v>
      </c>
      <c r="I14" s="56">
        <v>1</v>
      </c>
      <c r="J14" s="129"/>
      <c r="K14" s="132"/>
      <c r="L14" s="127"/>
      <c r="M14" s="127"/>
      <c r="N14" s="127"/>
      <c r="O14" s="127"/>
    </row>
    <row r="15" spans="1:15">
      <c r="A15" s="9">
        <v>10</v>
      </c>
      <c r="B15" s="4">
        <v>0.44444444444444442</v>
      </c>
      <c r="C15" s="3">
        <v>40</v>
      </c>
      <c r="D15" s="3" t="s">
        <v>4</v>
      </c>
      <c r="E15" s="23" t="s">
        <v>43</v>
      </c>
      <c r="F15" s="4">
        <v>0.4458333333333333</v>
      </c>
      <c r="G15" s="6">
        <v>1.3333333333333335</v>
      </c>
      <c r="H15" s="36">
        <v>0</v>
      </c>
      <c r="I15" s="56">
        <v>1</v>
      </c>
      <c r="J15" s="129"/>
      <c r="K15" s="132"/>
      <c r="L15" s="127"/>
      <c r="M15" s="127"/>
      <c r="N15" s="127"/>
      <c r="O15" s="127"/>
    </row>
    <row r="16" spans="1:15">
      <c r="A16" s="9">
        <v>11</v>
      </c>
      <c r="B16" s="4">
        <v>0.4465277777777778</v>
      </c>
      <c r="C16" s="3">
        <v>30</v>
      </c>
      <c r="D16" s="3" t="s">
        <v>7</v>
      </c>
      <c r="E16" s="23" t="s">
        <v>65</v>
      </c>
      <c r="F16" s="4">
        <v>0.47916666666666669</v>
      </c>
      <c r="G16" s="6">
        <v>46.5</v>
      </c>
      <c r="H16" s="36">
        <v>1</v>
      </c>
      <c r="I16" s="56">
        <v>0</v>
      </c>
      <c r="J16" s="129"/>
      <c r="K16" s="132"/>
      <c r="L16" s="127"/>
      <c r="M16" s="127"/>
      <c r="N16" s="127"/>
      <c r="O16" s="127"/>
    </row>
    <row r="17" spans="1:15">
      <c r="A17" s="9">
        <v>12</v>
      </c>
      <c r="B17" s="4">
        <v>0.45069444444444445</v>
      </c>
      <c r="C17" s="3">
        <v>35</v>
      </c>
      <c r="D17" s="3" t="s">
        <v>5</v>
      </c>
      <c r="E17" s="23" t="s">
        <v>5</v>
      </c>
      <c r="F17" s="4">
        <v>0.4513888888888889</v>
      </c>
      <c r="G17" s="6">
        <v>0.41666666666666663</v>
      </c>
      <c r="H17" s="36">
        <v>0</v>
      </c>
      <c r="I17" s="56">
        <v>1</v>
      </c>
      <c r="J17" s="129"/>
      <c r="K17" s="132"/>
      <c r="L17" s="127"/>
      <c r="M17" s="127"/>
      <c r="N17" s="127"/>
      <c r="O17" s="127"/>
    </row>
    <row r="18" spans="1:15">
      <c r="A18" s="9">
        <v>13</v>
      </c>
      <c r="B18" s="4">
        <v>0.45833333333333331</v>
      </c>
      <c r="C18" s="3">
        <v>35</v>
      </c>
      <c r="D18" s="3" t="s">
        <v>5</v>
      </c>
      <c r="E18" s="23" t="s">
        <v>5</v>
      </c>
      <c r="F18" s="4">
        <v>0.46180555555555558</v>
      </c>
      <c r="G18" s="6">
        <v>4.416666666666667</v>
      </c>
      <c r="H18" s="36">
        <v>0</v>
      </c>
      <c r="I18" s="56">
        <v>0</v>
      </c>
      <c r="J18" s="129"/>
      <c r="K18" s="132"/>
      <c r="L18" s="127"/>
      <c r="M18" s="127"/>
      <c r="N18" s="127"/>
      <c r="O18" s="127"/>
    </row>
    <row r="19" spans="1:15">
      <c r="A19" s="9">
        <v>14</v>
      </c>
      <c r="B19" s="4">
        <v>0.4597222222222222</v>
      </c>
      <c r="C19" s="3">
        <v>35</v>
      </c>
      <c r="D19" s="3" t="s">
        <v>5</v>
      </c>
      <c r="E19" s="23" t="s">
        <v>66</v>
      </c>
      <c r="F19" s="4">
        <v>0.46180555555555558</v>
      </c>
      <c r="G19" s="6">
        <v>2.4166666666666665</v>
      </c>
      <c r="H19" s="36">
        <v>0</v>
      </c>
      <c r="I19" s="56">
        <v>1</v>
      </c>
      <c r="J19" s="129"/>
      <c r="K19" s="132"/>
      <c r="L19" s="127"/>
      <c r="M19" s="127"/>
      <c r="N19" s="127"/>
      <c r="O19" s="127"/>
    </row>
    <row r="20" spans="1:15">
      <c r="A20" s="9">
        <v>15</v>
      </c>
      <c r="B20" s="4">
        <v>0.46111111111111108</v>
      </c>
      <c r="C20" s="3">
        <v>20</v>
      </c>
      <c r="D20" s="3" t="s">
        <v>6</v>
      </c>
      <c r="E20" s="23" t="s">
        <v>67</v>
      </c>
      <c r="F20" s="4">
        <v>0.46180555555555558</v>
      </c>
      <c r="G20" s="6">
        <v>0.66666666666666674</v>
      </c>
      <c r="H20" s="36">
        <v>1</v>
      </c>
      <c r="I20" s="56">
        <v>1</v>
      </c>
      <c r="J20" s="129"/>
      <c r="K20" s="132"/>
      <c r="L20" s="127"/>
      <c r="M20" s="127"/>
      <c r="N20" s="127"/>
      <c r="O20" s="127"/>
    </row>
    <row r="21" spans="1:15">
      <c r="A21" s="9">
        <v>16</v>
      </c>
      <c r="B21" s="4">
        <v>0.46736111111111112</v>
      </c>
      <c r="C21" s="3">
        <v>40</v>
      </c>
      <c r="D21" s="3" t="s">
        <v>6</v>
      </c>
      <c r="E21" s="23" t="s">
        <v>67</v>
      </c>
      <c r="F21" s="4">
        <v>0.4680555555555555</v>
      </c>
      <c r="G21" s="6">
        <v>0.33333333333333337</v>
      </c>
      <c r="H21" s="36">
        <v>0</v>
      </c>
      <c r="I21" s="56">
        <v>1</v>
      </c>
      <c r="J21" s="129"/>
      <c r="K21" s="132"/>
      <c r="L21" s="127"/>
      <c r="M21" s="127"/>
      <c r="N21" s="127"/>
      <c r="O21" s="127"/>
    </row>
    <row r="22" spans="1:15">
      <c r="A22" s="9">
        <v>17</v>
      </c>
      <c r="B22" s="4">
        <v>0.46875</v>
      </c>
      <c r="C22" s="3">
        <v>42</v>
      </c>
      <c r="D22" s="3" t="s">
        <v>4</v>
      </c>
      <c r="E22" s="23" t="s">
        <v>63</v>
      </c>
      <c r="F22" s="4">
        <v>0.47083333333333338</v>
      </c>
      <c r="G22" s="6">
        <v>2.2999999999999998</v>
      </c>
      <c r="H22" s="36">
        <v>0</v>
      </c>
      <c r="I22" s="56">
        <v>1</v>
      </c>
      <c r="J22" s="129"/>
      <c r="K22" s="132"/>
      <c r="L22" s="127"/>
      <c r="M22" s="127"/>
      <c r="N22" s="127"/>
      <c r="O22" s="127"/>
    </row>
    <row r="23" spans="1:15">
      <c r="A23" s="9">
        <v>18</v>
      </c>
      <c r="B23" s="4">
        <v>0.47152777777777777</v>
      </c>
      <c r="C23" s="3">
        <v>38</v>
      </c>
      <c r="D23" s="3" t="s">
        <v>5</v>
      </c>
      <c r="E23" s="23" t="s">
        <v>5</v>
      </c>
      <c r="F23" s="4">
        <v>0.47361111111111115</v>
      </c>
      <c r="G23" s="6">
        <v>2.3666666666666667</v>
      </c>
      <c r="H23" s="36">
        <v>0</v>
      </c>
      <c r="I23" s="56">
        <v>1</v>
      </c>
      <c r="J23" s="129"/>
      <c r="K23" s="132"/>
      <c r="L23" s="127"/>
      <c r="M23" s="127"/>
      <c r="N23" s="127"/>
      <c r="O23" s="127"/>
    </row>
    <row r="24" spans="1:15">
      <c r="A24" s="9">
        <v>19</v>
      </c>
      <c r="B24" s="4">
        <v>0.47152777777777777</v>
      </c>
      <c r="C24" s="3">
        <v>20</v>
      </c>
      <c r="D24" s="3" t="s">
        <v>5</v>
      </c>
      <c r="E24" s="23" t="s">
        <v>5</v>
      </c>
      <c r="F24" s="4">
        <v>0.47569444444444442</v>
      </c>
      <c r="G24" s="6">
        <v>5.666666666666667</v>
      </c>
      <c r="H24" s="36">
        <v>1</v>
      </c>
      <c r="I24" s="56">
        <v>0</v>
      </c>
      <c r="J24" s="129"/>
      <c r="K24" s="132"/>
      <c r="L24" s="127"/>
      <c r="M24" s="127"/>
      <c r="N24" s="127"/>
      <c r="O24" s="127"/>
    </row>
    <row r="25" spans="1:15">
      <c r="A25" s="9">
        <v>20</v>
      </c>
      <c r="B25" s="4">
        <v>0.4777777777777778</v>
      </c>
      <c r="C25" s="3">
        <v>35</v>
      </c>
      <c r="D25" s="3" t="s">
        <v>4</v>
      </c>
      <c r="E25" s="23" t="s">
        <v>63</v>
      </c>
      <c r="F25" s="4">
        <v>0.47916666666666669</v>
      </c>
      <c r="G25" s="6">
        <v>1.4166666666666665</v>
      </c>
      <c r="H25" s="36">
        <v>0</v>
      </c>
      <c r="I25" s="56">
        <v>1</v>
      </c>
      <c r="J25" s="129"/>
      <c r="K25" s="132"/>
      <c r="L25" s="127"/>
      <c r="M25" s="127"/>
      <c r="N25" s="127"/>
      <c r="O25" s="127"/>
    </row>
    <row r="26" spans="1:15">
      <c r="A26" s="9">
        <v>21</v>
      </c>
      <c r="B26" s="4">
        <v>0.4826388888888889</v>
      </c>
      <c r="C26" s="3">
        <v>42</v>
      </c>
      <c r="D26" s="3" t="s">
        <v>4</v>
      </c>
      <c r="E26" s="23" t="s">
        <v>31</v>
      </c>
      <c r="F26" s="4">
        <v>0.48333333333333334</v>
      </c>
      <c r="G26" s="6">
        <v>0.30000000000000004</v>
      </c>
      <c r="H26" s="36">
        <v>0</v>
      </c>
      <c r="I26" s="56">
        <v>1</v>
      </c>
      <c r="J26" s="129"/>
      <c r="K26" s="132"/>
      <c r="L26" s="127"/>
      <c r="M26" s="127"/>
      <c r="N26" s="127"/>
      <c r="O26" s="127"/>
    </row>
    <row r="27" spans="1:15">
      <c r="A27" s="9">
        <v>22</v>
      </c>
      <c r="B27" s="4">
        <v>0.4861111111111111</v>
      </c>
      <c r="C27" s="3">
        <v>50</v>
      </c>
      <c r="D27" s="3" t="s">
        <v>5</v>
      </c>
      <c r="E27" s="23" t="s">
        <v>5</v>
      </c>
      <c r="F27" s="4">
        <v>0.48958333333333331</v>
      </c>
      <c r="G27" s="6">
        <v>4.166666666666667</v>
      </c>
      <c r="H27" s="36">
        <v>0</v>
      </c>
      <c r="I27" s="56">
        <v>0</v>
      </c>
      <c r="J27" s="129"/>
      <c r="K27" s="132"/>
      <c r="L27" s="127"/>
      <c r="M27" s="127"/>
      <c r="N27" s="127"/>
      <c r="O27" s="127"/>
    </row>
    <row r="28" spans="1:15">
      <c r="A28" s="9">
        <v>23</v>
      </c>
      <c r="B28" s="4">
        <v>0.49305555555555558</v>
      </c>
      <c r="C28" s="3">
        <v>52</v>
      </c>
      <c r="D28" s="3" t="s">
        <v>5</v>
      </c>
      <c r="E28" s="23" t="s">
        <v>5</v>
      </c>
      <c r="F28" s="4">
        <v>0.49444444444444446</v>
      </c>
      <c r="G28" s="6">
        <v>1.1333333333333333</v>
      </c>
      <c r="H28" s="36">
        <v>0</v>
      </c>
      <c r="I28" s="56">
        <v>1</v>
      </c>
      <c r="J28" s="129"/>
      <c r="K28" s="132"/>
      <c r="L28" s="127"/>
      <c r="M28" s="127"/>
      <c r="N28" s="127"/>
      <c r="O28" s="127"/>
    </row>
    <row r="29" spans="1:15">
      <c r="A29" s="9">
        <v>24</v>
      </c>
      <c r="B29" s="4">
        <v>0.49861111111111112</v>
      </c>
      <c r="C29" s="3">
        <v>30</v>
      </c>
      <c r="D29" s="3" t="s">
        <v>7</v>
      </c>
      <c r="E29" s="23" t="s">
        <v>65</v>
      </c>
      <c r="F29" s="4">
        <v>0.5</v>
      </c>
      <c r="G29" s="6">
        <v>1.5</v>
      </c>
      <c r="H29" s="36">
        <v>1</v>
      </c>
      <c r="I29" s="56">
        <v>1</v>
      </c>
      <c r="J29" s="129"/>
      <c r="K29" s="132"/>
      <c r="L29" s="127"/>
      <c r="M29" s="127"/>
      <c r="N29" s="127"/>
      <c r="O29" s="127"/>
    </row>
    <row r="30" spans="1:15">
      <c r="A30" s="9">
        <v>25</v>
      </c>
      <c r="B30" s="4">
        <v>0.5</v>
      </c>
      <c r="C30" s="3">
        <v>32</v>
      </c>
      <c r="D30" s="3" t="s">
        <v>5</v>
      </c>
      <c r="E30" s="23" t="s">
        <v>5</v>
      </c>
      <c r="F30" s="4">
        <v>0.50694444444444442</v>
      </c>
      <c r="G30" s="6">
        <v>9.4666666666666668</v>
      </c>
      <c r="H30" s="36">
        <v>0</v>
      </c>
      <c r="I30" s="56">
        <v>0</v>
      </c>
      <c r="J30" s="129"/>
      <c r="K30" s="132"/>
      <c r="L30" s="127"/>
      <c r="M30" s="127"/>
      <c r="N30" s="127"/>
      <c r="O30" s="127"/>
    </row>
    <row r="31" spans="1:15">
      <c r="A31" s="9">
        <v>26</v>
      </c>
      <c r="B31" s="4">
        <v>0.50694444444444442</v>
      </c>
      <c r="C31" s="3">
        <v>45</v>
      </c>
      <c r="D31" s="3" t="s">
        <v>4</v>
      </c>
      <c r="E31" s="23" t="s">
        <v>43</v>
      </c>
      <c r="F31" s="4">
        <v>0.51388888888888895</v>
      </c>
      <c r="G31" s="6">
        <v>9.25</v>
      </c>
      <c r="H31" s="36">
        <v>0</v>
      </c>
      <c r="I31" s="56">
        <v>0</v>
      </c>
      <c r="J31" s="129"/>
      <c r="K31" s="132"/>
      <c r="L31" s="127"/>
      <c r="M31" s="127"/>
      <c r="N31" s="127"/>
      <c r="O31" s="127"/>
    </row>
    <row r="32" spans="1:15">
      <c r="A32" s="9">
        <v>27</v>
      </c>
      <c r="B32" s="4">
        <v>0.51111111111111118</v>
      </c>
      <c r="C32" s="3">
        <v>50</v>
      </c>
      <c r="D32" s="3" t="s">
        <v>5</v>
      </c>
      <c r="E32" s="23" t="s">
        <v>5</v>
      </c>
      <c r="F32" s="4">
        <v>0.51597222222222217</v>
      </c>
      <c r="G32" s="6">
        <v>6.166666666666667</v>
      </c>
      <c r="H32" s="36">
        <v>0</v>
      </c>
      <c r="I32" s="56">
        <v>0</v>
      </c>
      <c r="J32" s="129"/>
      <c r="K32" s="132"/>
      <c r="L32" s="127"/>
      <c r="M32" s="127"/>
      <c r="N32" s="127"/>
      <c r="O32" s="127"/>
    </row>
    <row r="33" spans="1:15">
      <c r="A33" s="9">
        <v>28</v>
      </c>
      <c r="B33" s="4">
        <v>0.52083333333333337</v>
      </c>
      <c r="C33" s="3">
        <v>30</v>
      </c>
      <c r="D33" s="3" t="s">
        <v>4</v>
      </c>
      <c r="E33" s="23" t="s">
        <v>31</v>
      </c>
      <c r="F33" s="4">
        <v>0.52222222222222225</v>
      </c>
      <c r="G33" s="6">
        <v>1.5</v>
      </c>
      <c r="H33" s="36">
        <v>1</v>
      </c>
      <c r="I33" s="56">
        <v>1</v>
      </c>
      <c r="J33" s="129"/>
      <c r="K33" s="132"/>
      <c r="L33" s="127"/>
      <c r="M33" s="127"/>
      <c r="N33" s="127"/>
      <c r="O33" s="127"/>
    </row>
    <row r="34" spans="1:15">
      <c r="A34" s="9">
        <v>29</v>
      </c>
      <c r="B34" s="4">
        <v>0.52222222222222225</v>
      </c>
      <c r="C34" s="3">
        <v>20</v>
      </c>
      <c r="D34" s="3" t="s">
        <v>5</v>
      </c>
      <c r="E34" s="23" t="s">
        <v>5</v>
      </c>
      <c r="F34" s="4">
        <v>0.52777777777777779</v>
      </c>
      <c r="G34" s="6">
        <v>7.666666666666667</v>
      </c>
      <c r="H34" s="36">
        <v>1</v>
      </c>
      <c r="I34" s="56">
        <v>0</v>
      </c>
      <c r="J34" s="129"/>
      <c r="K34" s="132"/>
      <c r="L34" s="127"/>
      <c r="M34" s="127"/>
      <c r="N34" s="127"/>
      <c r="O34" s="127"/>
    </row>
    <row r="35" spans="1:15">
      <c r="A35" s="9">
        <v>30</v>
      </c>
      <c r="B35" s="4">
        <v>0.52500000000000002</v>
      </c>
      <c r="C35" s="3">
        <v>25</v>
      </c>
      <c r="D35" s="3" t="s">
        <v>5</v>
      </c>
      <c r="E35" s="23" t="s">
        <v>5</v>
      </c>
      <c r="F35" s="4">
        <v>0.52777777777777779</v>
      </c>
      <c r="G35" s="6">
        <v>3.5833333333333335</v>
      </c>
      <c r="H35" s="36">
        <v>1</v>
      </c>
      <c r="I35" s="56">
        <v>0</v>
      </c>
      <c r="J35" s="129"/>
      <c r="K35" s="132"/>
      <c r="L35" s="127"/>
      <c r="M35" s="127"/>
      <c r="N35" s="127"/>
      <c r="O35" s="127"/>
    </row>
    <row r="36" spans="1:15">
      <c r="A36" s="9">
        <v>31</v>
      </c>
      <c r="B36" s="4">
        <v>0.53125</v>
      </c>
      <c r="C36" s="3">
        <v>28</v>
      </c>
      <c r="D36" s="3" t="s">
        <v>5</v>
      </c>
      <c r="E36" s="23" t="s">
        <v>5</v>
      </c>
      <c r="F36" s="4">
        <v>0.53472222222222221</v>
      </c>
      <c r="G36" s="6">
        <v>4.5333333333333332</v>
      </c>
      <c r="H36" s="36">
        <v>1</v>
      </c>
      <c r="I36" s="56">
        <v>0</v>
      </c>
      <c r="J36" s="129"/>
      <c r="K36" s="132"/>
      <c r="L36" s="127"/>
      <c r="M36" s="127"/>
      <c r="N36" s="127"/>
      <c r="O36" s="127"/>
    </row>
    <row r="37" spans="1:15">
      <c r="A37" s="9">
        <v>32</v>
      </c>
      <c r="B37" s="4">
        <v>0.54166666666666663</v>
      </c>
      <c r="C37" s="3">
        <v>35</v>
      </c>
      <c r="D37" s="3" t="s">
        <v>5</v>
      </c>
      <c r="E37" s="23" t="s">
        <v>68</v>
      </c>
      <c r="F37" s="4">
        <v>0.54305555555555551</v>
      </c>
      <c r="G37" s="6">
        <v>1.4166666666666665</v>
      </c>
      <c r="H37" s="36">
        <v>0</v>
      </c>
      <c r="I37" s="56">
        <v>1</v>
      </c>
      <c r="J37" s="129"/>
      <c r="K37" s="132"/>
      <c r="L37" s="127"/>
      <c r="M37" s="127"/>
      <c r="N37" s="127"/>
      <c r="O37" s="127"/>
    </row>
    <row r="38" spans="1:15">
      <c r="A38" s="9">
        <v>33</v>
      </c>
      <c r="B38" s="4">
        <v>0.54861111111111105</v>
      </c>
      <c r="C38" s="3">
        <v>40</v>
      </c>
      <c r="D38" s="3" t="s">
        <v>4</v>
      </c>
      <c r="E38" s="23" t="s">
        <v>69</v>
      </c>
      <c r="F38" s="4">
        <v>0.55208333333333337</v>
      </c>
      <c r="G38" s="6">
        <v>4.333333333333333</v>
      </c>
      <c r="H38" s="36">
        <v>0</v>
      </c>
      <c r="I38" s="56">
        <v>0</v>
      </c>
      <c r="J38" s="129"/>
      <c r="K38" s="132"/>
      <c r="L38" s="127"/>
      <c r="M38" s="127"/>
      <c r="N38" s="127"/>
      <c r="O38" s="127"/>
    </row>
    <row r="39" spans="1:15">
      <c r="A39" s="9">
        <v>34</v>
      </c>
      <c r="B39" s="4">
        <v>0.55069444444444449</v>
      </c>
      <c r="C39" s="3">
        <v>42</v>
      </c>
      <c r="D39" s="3" t="s">
        <v>5</v>
      </c>
      <c r="E39" s="23" t="s">
        <v>5</v>
      </c>
      <c r="F39" s="4">
        <v>0.55555555555555558</v>
      </c>
      <c r="G39" s="6">
        <v>6.3</v>
      </c>
      <c r="H39" s="36">
        <v>0</v>
      </c>
      <c r="I39" s="56">
        <v>0</v>
      </c>
      <c r="J39" s="129"/>
      <c r="K39" s="132"/>
      <c r="L39" s="127"/>
      <c r="M39" s="127"/>
      <c r="N39" s="127"/>
      <c r="O39" s="127"/>
    </row>
    <row r="40" spans="1:15">
      <c r="A40" s="9">
        <v>35</v>
      </c>
      <c r="B40" s="4">
        <v>0.55069444444444449</v>
      </c>
      <c r="C40" s="3">
        <v>50</v>
      </c>
      <c r="D40" s="3" t="s">
        <v>5</v>
      </c>
      <c r="E40" s="23" t="s">
        <v>5</v>
      </c>
      <c r="F40" s="4">
        <v>0.55277777777777781</v>
      </c>
      <c r="G40" s="6">
        <v>2.1666666666666665</v>
      </c>
      <c r="H40" s="36">
        <v>0</v>
      </c>
      <c r="I40" s="56">
        <v>1</v>
      </c>
      <c r="J40" s="129"/>
      <c r="K40" s="132"/>
      <c r="L40" s="127"/>
      <c r="M40" s="127"/>
      <c r="N40" s="127"/>
      <c r="O40" s="127"/>
    </row>
    <row r="41" spans="1:15">
      <c r="A41" s="9">
        <v>36</v>
      </c>
      <c r="B41" s="4">
        <v>0.55208333333333337</v>
      </c>
      <c r="C41" s="3">
        <v>52</v>
      </c>
      <c r="D41" s="3" t="s">
        <v>5</v>
      </c>
      <c r="E41" s="23" t="s">
        <v>5</v>
      </c>
      <c r="F41" s="4">
        <v>0.55625000000000002</v>
      </c>
      <c r="G41" s="6">
        <v>5.1333333333333329</v>
      </c>
      <c r="H41" s="36">
        <v>0</v>
      </c>
      <c r="I41" s="56">
        <v>0</v>
      </c>
      <c r="J41" s="129"/>
      <c r="K41" s="132"/>
      <c r="L41" s="127"/>
      <c r="M41" s="127"/>
      <c r="N41" s="127"/>
      <c r="O41" s="127"/>
    </row>
    <row r="42" spans="1:15">
      <c r="A42" s="9">
        <v>37</v>
      </c>
      <c r="B42" s="4">
        <v>0.55555555555555558</v>
      </c>
      <c r="C42" s="3">
        <v>20</v>
      </c>
      <c r="D42" s="3" t="s">
        <v>5</v>
      </c>
      <c r="E42" s="23" t="s">
        <v>64</v>
      </c>
      <c r="F42" s="4">
        <v>0.5625</v>
      </c>
      <c r="G42" s="6">
        <v>9.6666666666666661</v>
      </c>
      <c r="H42" s="36">
        <v>1</v>
      </c>
      <c r="I42" s="56">
        <v>0</v>
      </c>
      <c r="J42" s="129"/>
      <c r="K42" s="132"/>
      <c r="L42" s="127"/>
      <c r="M42" s="127"/>
      <c r="N42" s="127"/>
      <c r="O42" s="127"/>
    </row>
    <row r="43" spans="1:15">
      <c r="A43" s="9">
        <v>38</v>
      </c>
      <c r="B43" s="4">
        <v>0.56111111111111112</v>
      </c>
      <c r="C43" s="3">
        <v>22</v>
      </c>
      <c r="D43" s="3" t="s">
        <v>5</v>
      </c>
      <c r="E43" s="23" t="s">
        <v>64</v>
      </c>
      <c r="F43" s="4">
        <v>0.56944444444444442</v>
      </c>
      <c r="G43" s="6">
        <v>11.633333333333333</v>
      </c>
      <c r="H43" s="36">
        <v>1</v>
      </c>
      <c r="I43" s="56">
        <v>0</v>
      </c>
      <c r="J43" s="129"/>
      <c r="K43" s="132"/>
      <c r="L43" s="127"/>
      <c r="M43" s="127"/>
      <c r="N43" s="127"/>
      <c r="O43" s="127"/>
    </row>
    <row r="44" spans="1:15">
      <c r="A44" s="9">
        <v>39</v>
      </c>
      <c r="B44" s="4">
        <v>0.56597222222222221</v>
      </c>
      <c r="C44" s="3">
        <v>28</v>
      </c>
      <c r="D44" s="3" t="s">
        <v>4</v>
      </c>
      <c r="E44" s="23" t="s">
        <v>63</v>
      </c>
      <c r="F44" s="4">
        <v>0.57986111111111105</v>
      </c>
      <c r="G44" s="6">
        <v>19.533333333333335</v>
      </c>
      <c r="H44" s="36">
        <v>1</v>
      </c>
      <c r="I44" s="56">
        <v>0</v>
      </c>
      <c r="J44" s="129"/>
      <c r="K44" s="132"/>
      <c r="L44" s="127"/>
      <c r="M44" s="127"/>
      <c r="N44" s="127"/>
      <c r="O44" s="127"/>
    </row>
    <row r="45" spans="1:15">
      <c r="A45" s="9">
        <v>40</v>
      </c>
      <c r="B45" s="4">
        <v>0.57361111111111118</v>
      </c>
      <c r="C45" s="3">
        <v>40</v>
      </c>
      <c r="D45" s="3" t="s">
        <v>4</v>
      </c>
      <c r="E45" s="23" t="s">
        <v>63</v>
      </c>
      <c r="F45" s="4">
        <v>0.57986111111111105</v>
      </c>
      <c r="G45" s="6">
        <v>8.3333333333333339</v>
      </c>
      <c r="H45" s="36">
        <v>0</v>
      </c>
      <c r="I45" s="56">
        <v>0</v>
      </c>
      <c r="J45" s="129"/>
      <c r="K45" s="132"/>
      <c r="L45" s="127"/>
      <c r="M45" s="127"/>
      <c r="N45" s="127"/>
      <c r="O45" s="127"/>
    </row>
    <row r="46" spans="1:15">
      <c r="A46" s="9">
        <v>41</v>
      </c>
      <c r="B46" s="4">
        <v>0.57777777777777783</v>
      </c>
      <c r="C46" s="3">
        <v>42</v>
      </c>
      <c r="D46" s="3" t="s">
        <v>7</v>
      </c>
      <c r="E46" s="23" t="s">
        <v>65</v>
      </c>
      <c r="F46" s="4">
        <v>0.58333333333333337</v>
      </c>
      <c r="G46" s="6">
        <v>7.3</v>
      </c>
      <c r="H46" s="36">
        <v>0</v>
      </c>
      <c r="I46" s="56">
        <v>0</v>
      </c>
      <c r="J46" s="129"/>
      <c r="K46" s="132"/>
      <c r="L46" s="127"/>
      <c r="M46" s="127"/>
      <c r="N46" s="127"/>
      <c r="O46" s="127"/>
    </row>
    <row r="47" spans="1:15">
      <c r="A47" s="9">
        <v>42</v>
      </c>
      <c r="B47" s="4">
        <v>0.58124999999999993</v>
      </c>
      <c r="C47" s="3">
        <v>50</v>
      </c>
      <c r="D47" s="3" t="s">
        <v>5</v>
      </c>
      <c r="E47" s="23" t="s">
        <v>64</v>
      </c>
      <c r="F47" s="4">
        <v>0.58333333333333337</v>
      </c>
      <c r="G47" s="6">
        <v>2.1666666666666665</v>
      </c>
      <c r="H47" s="36">
        <v>0</v>
      </c>
      <c r="I47" s="56">
        <v>1</v>
      </c>
      <c r="J47" s="129"/>
      <c r="K47" s="132"/>
      <c r="L47" s="127"/>
      <c r="M47" s="127"/>
      <c r="N47" s="127"/>
      <c r="O47" s="127"/>
    </row>
    <row r="48" spans="1:15" ht="15.75" thickBot="1">
      <c r="A48" s="10">
        <v>43</v>
      </c>
      <c r="B48" s="11">
        <v>0.58263888888888882</v>
      </c>
      <c r="C48" s="12">
        <v>38</v>
      </c>
      <c r="D48" s="12" t="s">
        <v>5</v>
      </c>
      <c r="E48" s="28" t="s">
        <v>45</v>
      </c>
      <c r="F48" s="11">
        <v>0.59027777777777779</v>
      </c>
      <c r="G48" s="35">
        <v>10.366666666666667</v>
      </c>
      <c r="H48" s="57">
        <v>0</v>
      </c>
      <c r="I48" s="58">
        <v>0</v>
      </c>
      <c r="J48" s="130"/>
      <c r="K48" s="133"/>
      <c r="L48" s="127"/>
      <c r="M48" s="127"/>
      <c r="N48" s="127"/>
      <c r="O48" s="127"/>
    </row>
    <row r="49" spans="1:9" ht="15.75" thickBot="1">
      <c r="H49" s="53">
        <f>(SUM(H6:H48)/43)*100</f>
        <v>34.883720930232556</v>
      </c>
      <c r="I49" s="54">
        <f>(SUM(I6:I48)/43)*100</f>
        <v>44.186046511627907</v>
      </c>
    </row>
    <row r="50" spans="1:9">
      <c r="H50" s="72"/>
      <c r="I50" s="72"/>
    </row>
    <row r="51" spans="1:9">
      <c r="H51" s="72"/>
      <c r="I51" s="72"/>
    </row>
    <row r="52" spans="1:9">
      <c r="H52" s="72"/>
      <c r="I52" s="72"/>
    </row>
    <row r="53" spans="1:9">
      <c r="H53" s="72"/>
      <c r="I53" s="72"/>
    </row>
    <row r="54" spans="1:9">
      <c r="H54" s="72"/>
      <c r="I54" s="72"/>
    </row>
    <row r="55" spans="1:9" s="29" customFormat="1">
      <c r="A55" s="30" t="s">
        <v>16</v>
      </c>
    </row>
    <row r="56" spans="1:9">
      <c r="A56" s="30" t="s">
        <v>21</v>
      </c>
    </row>
  </sheetData>
  <mergeCells count="6">
    <mergeCell ref="O6:O48"/>
    <mergeCell ref="J6:J48"/>
    <mergeCell ref="K6:K48"/>
    <mergeCell ref="L6:L48"/>
    <mergeCell ref="M6:M48"/>
    <mergeCell ref="N6:N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5"/>
  <sheetViews>
    <sheetView topLeftCell="G1" workbookViewId="0">
      <selection activeCell="K5" sqref="K5:O5"/>
    </sheetView>
  </sheetViews>
  <sheetFormatPr defaultRowHeight="15"/>
  <cols>
    <col min="1" max="1" width="5.85546875" style="1" bestFit="1" customWidth="1"/>
    <col min="2" max="2" width="12.85546875" style="1" bestFit="1" customWidth="1"/>
    <col min="3" max="4" width="20.140625" style="1" bestFit="1" customWidth="1"/>
    <col min="5" max="5" width="20.140625" style="1" customWidth="1"/>
    <col min="6" max="6" width="15.28515625" style="1" bestFit="1" customWidth="1"/>
    <col min="7" max="7" width="18.5703125" style="1" bestFit="1" customWidth="1"/>
    <col min="8" max="8" width="24.28515625" style="1" bestFit="1" customWidth="1"/>
    <col min="9" max="9" width="24.7109375" style="1" bestFit="1" customWidth="1"/>
    <col min="10" max="15" width="19" style="1" bestFit="1" customWidth="1"/>
    <col min="16" max="16384" width="9.140625" style="1"/>
  </cols>
  <sheetData>
    <row r="1" spans="1:15">
      <c r="A1" s="14" t="s">
        <v>11</v>
      </c>
      <c r="B1" s="24" t="s">
        <v>15</v>
      </c>
      <c r="C1" s="16"/>
      <c r="E1" s="17" t="s">
        <v>13</v>
      </c>
      <c r="F1" s="15">
        <v>24</v>
      </c>
      <c r="G1" s="16"/>
      <c r="H1" s="16"/>
      <c r="I1" s="59"/>
    </row>
    <row r="2" spans="1:15">
      <c r="A2" s="18" t="s">
        <v>10</v>
      </c>
      <c r="B2" s="22">
        <v>42683</v>
      </c>
      <c r="C2" s="19"/>
      <c r="E2" s="13" t="s">
        <v>14</v>
      </c>
      <c r="F2" s="3">
        <v>24</v>
      </c>
      <c r="G2" s="19"/>
      <c r="H2" s="19"/>
      <c r="I2" s="74"/>
    </row>
    <row r="3" spans="1:15">
      <c r="A3" s="18" t="s">
        <v>12</v>
      </c>
      <c r="B3" s="23" t="s">
        <v>27</v>
      </c>
      <c r="C3" s="19"/>
      <c r="D3" s="19"/>
      <c r="E3" s="19"/>
      <c r="F3" s="19"/>
      <c r="G3" s="19"/>
      <c r="H3" s="19"/>
      <c r="I3" s="55"/>
    </row>
    <row r="4" spans="1:15" ht="15.75" thickBot="1">
      <c r="A4" s="20"/>
      <c r="B4" s="21"/>
      <c r="C4" s="21"/>
      <c r="D4" s="21"/>
      <c r="E4" s="21"/>
      <c r="F4" s="21"/>
      <c r="G4" s="19"/>
      <c r="H4" s="19"/>
      <c r="I4" s="55"/>
    </row>
    <row r="5" spans="1:15" s="2" customFormat="1" ht="45.75" thickBot="1">
      <c r="A5" s="7" t="s">
        <v>0</v>
      </c>
      <c r="B5" s="8" t="s">
        <v>1</v>
      </c>
      <c r="C5" s="45" t="s">
        <v>8</v>
      </c>
      <c r="D5" s="45" t="s">
        <v>2</v>
      </c>
      <c r="E5" s="45" t="s">
        <v>29</v>
      </c>
      <c r="F5" s="45" t="s">
        <v>3</v>
      </c>
      <c r="G5" s="46" t="s">
        <v>9</v>
      </c>
      <c r="H5" s="45" t="s">
        <v>17</v>
      </c>
      <c r="I5" s="46" t="s">
        <v>20</v>
      </c>
      <c r="J5" s="46" t="s">
        <v>88</v>
      </c>
      <c r="K5" s="46" t="s">
        <v>4</v>
      </c>
      <c r="L5" s="46" t="s">
        <v>6</v>
      </c>
      <c r="M5" s="46" t="s">
        <v>93</v>
      </c>
      <c r="N5" s="46" t="s">
        <v>94</v>
      </c>
      <c r="O5" s="46" t="s">
        <v>7</v>
      </c>
    </row>
    <row r="6" spans="1:15">
      <c r="A6" s="25">
        <v>1</v>
      </c>
      <c r="B6" s="42">
        <v>0.59722222222222221</v>
      </c>
      <c r="C6" s="47">
        <v>40</v>
      </c>
      <c r="D6" s="24" t="s">
        <v>5</v>
      </c>
      <c r="E6" s="24" t="s">
        <v>30</v>
      </c>
      <c r="F6" s="26">
        <v>0.60069444444444442</v>
      </c>
      <c r="G6" s="39">
        <v>4.333333333333333</v>
      </c>
      <c r="H6" s="15">
        <v>0</v>
      </c>
      <c r="I6" s="86">
        <v>0</v>
      </c>
      <c r="J6" s="135">
        <f>37/6/5.66</f>
        <v>1.0895170789163722</v>
      </c>
      <c r="K6" s="134">
        <v>20</v>
      </c>
      <c r="L6" s="134">
        <v>4</v>
      </c>
      <c r="M6" s="134">
        <v>13</v>
      </c>
      <c r="N6" s="134">
        <v>0</v>
      </c>
      <c r="O6" s="134">
        <v>0</v>
      </c>
    </row>
    <row r="7" spans="1:15">
      <c r="A7" s="9">
        <v>2</v>
      </c>
      <c r="B7" s="43">
        <v>0.60416666666666663</v>
      </c>
      <c r="C7" s="9">
        <v>50</v>
      </c>
      <c r="D7" s="23" t="s">
        <v>6</v>
      </c>
      <c r="E7" s="23" t="s">
        <v>6</v>
      </c>
      <c r="F7" s="4">
        <v>0.61805555555555558</v>
      </c>
      <c r="G7" s="40">
        <v>19.166666666666668</v>
      </c>
      <c r="H7" s="3">
        <v>0</v>
      </c>
      <c r="I7" s="87">
        <v>0</v>
      </c>
      <c r="J7" s="135"/>
      <c r="K7" s="134"/>
      <c r="L7" s="134"/>
      <c r="M7" s="134"/>
      <c r="N7" s="134"/>
      <c r="O7" s="134"/>
    </row>
    <row r="8" spans="1:15">
      <c r="A8" s="9">
        <v>3</v>
      </c>
      <c r="B8" s="43">
        <v>0.61111111111111105</v>
      </c>
      <c r="C8" s="9">
        <v>20</v>
      </c>
      <c r="D8" s="23" t="s">
        <v>4</v>
      </c>
      <c r="E8" s="23" t="s">
        <v>31</v>
      </c>
      <c r="F8" s="4">
        <v>0.61249999999999993</v>
      </c>
      <c r="G8" s="40">
        <v>1.6666666666666667</v>
      </c>
      <c r="H8" s="3">
        <v>1</v>
      </c>
      <c r="I8" s="87">
        <v>1</v>
      </c>
      <c r="J8" s="135"/>
      <c r="K8" s="134"/>
      <c r="L8" s="134"/>
      <c r="M8" s="134"/>
      <c r="N8" s="134"/>
      <c r="O8" s="134"/>
    </row>
    <row r="9" spans="1:15">
      <c r="A9" s="9">
        <v>4</v>
      </c>
      <c r="B9" s="43">
        <v>0.61805555555555558</v>
      </c>
      <c r="C9" s="9">
        <v>20</v>
      </c>
      <c r="D9" s="23" t="s">
        <v>4</v>
      </c>
      <c r="E9" s="23" t="s">
        <v>31</v>
      </c>
      <c r="F9" s="4">
        <v>0.61944444444444446</v>
      </c>
      <c r="G9" s="40">
        <v>1.6666666666666667</v>
      </c>
      <c r="H9" s="3">
        <v>1</v>
      </c>
      <c r="I9" s="87">
        <v>1</v>
      </c>
      <c r="J9" s="135"/>
      <c r="K9" s="134"/>
      <c r="L9" s="134"/>
      <c r="M9" s="134"/>
      <c r="N9" s="134"/>
      <c r="O9" s="134"/>
    </row>
    <row r="10" spans="1:15">
      <c r="A10" s="9">
        <v>5</v>
      </c>
      <c r="B10" s="43">
        <v>0.61944444444444446</v>
      </c>
      <c r="C10" s="9">
        <v>25</v>
      </c>
      <c r="D10" s="23" t="s">
        <v>4</v>
      </c>
      <c r="E10" s="23" t="s">
        <v>32</v>
      </c>
      <c r="F10" s="4">
        <v>0.62013888888888891</v>
      </c>
      <c r="G10" s="40">
        <v>0.58333333333333326</v>
      </c>
      <c r="H10" s="3">
        <v>1</v>
      </c>
      <c r="I10" s="87">
        <v>1</v>
      </c>
      <c r="J10" s="135"/>
      <c r="K10" s="134"/>
      <c r="L10" s="134"/>
      <c r="M10" s="134"/>
      <c r="N10" s="134"/>
      <c r="O10" s="134"/>
    </row>
    <row r="11" spans="1:15">
      <c r="A11" s="9">
        <v>6</v>
      </c>
      <c r="B11" s="43">
        <v>0.62152777777777779</v>
      </c>
      <c r="C11" s="9">
        <v>30</v>
      </c>
      <c r="D11" s="23" t="s">
        <v>4</v>
      </c>
      <c r="E11" s="23" t="s">
        <v>33</v>
      </c>
      <c r="F11" s="4">
        <v>0.62222222222222223</v>
      </c>
      <c r="G11" s="40">
        <v>0.5</v>
      </c>
      <c r="H11" s="3">
        <v>1</v>
      </c>
      <c r="I11" s="87">
        <v>1</v>
      </c>
      <c r="J11" s="135"/>
      <c r="K11" s="134"/>
      <c r="L11" s="134"/>
      <c r="M11" s="134"/>
      <c r="N11" s="134"/>
      <c r="O11" s="134"/>
    </row>
    <row r="12" spans="1:15">
      <c r="A12" s="9">
        <v>7</v>
      </c>
      <c r="B12" s="43">
        <v>0.62222222222222223</v>
      </c>
      <c r="C12" s="9">
        <v>20</v>
      </c>
      <c r="D12" s="23" t="s">
        <v>6</v>
      </c>
      <c r="E12" s="23" t="s">
        <v>34</v>
      </c>
      <c r="F12" s="4">
        <v>0.63541666666666663</v>
      </c>
      <c r="G12" s="40">
        <v>18.666666666666668</v>
      </c>
      <c r="H12" s="3">
        <v>1</v>
      </c>
      <c r="I12" s="87">
        <v>0</v>
      </c>
      <c r="J12" s="135"/>
      <c r="K12" s="134"/>
      <c r="L12" s="134"/>
      <c r="M12" s="134"/>
      <c r="N12" s="134"/>
      <c r="O12" s="134"/>
    </row>
    <row r="13" spans="1:15">
      <c r="A13" s="9">
        <v>8</v>
      </c>
      <c r="B13" s="43">
        <v>0.62430555555555556</v>
      </c>
      <c r="C13" s="9">
        <v>30</v>
      </c>
      <c r="D13" s="23" t="s">
        <v>6</v>
      </c>
      <c r="E13" s="23" t="s">
        <v>34</v>
      </c>
      <c r="F13" s="4">
        <v>0.63194444444444442</v>
      </c>
      <c r="G13" s="40">
        <v>10.5</v>
      </c>
      <c r="H13" s="3">
        <v>1</v>
      </c>
      <c r="I13" s="87">
        <v>0</v>
      </c>
      <c r="J13" s="135"/>
      <c r="K13" s="134"/>
      <c r="L13" s="134"/>
      <c r="M13" s="134"/>
      <c r="N13" s="134"/>
      <c r="O13" s="134"/>
    </row>
    <row r="14" spans="1:15">
      <c r="A14" s="9">
        <v>9</v>
      </c>
      <c r="B14" s="43">
        <v>0.62847222222222221</v>
      </c>
      <c r="C14" s="9">
        <v>10</v>
      </c>
      <c r="D14" s="23" t="s">
        <v>4</v>
      </c>
      <c r="E14" s="23" t="s">
        <v>35</v>
      </c>
      <c r="F14" s="4">
        <v>0.63194444444444442</v>
      </c>
      <c r="G14" s="40">
        <v>4.833333333333333</v>
      </c>
      <c r="H14" s="3">
        <v>1</v>
      </c>
      <c r="I14" s="87">
        <v>0</v>
      </c>
      <c r="J14" s="135"/>
      <c r="K14" s="134"/>
      <c r="L14" s="134"/>
      <c r="M14" s="134"/>
      <c r="N14" s="134"/>
      <c r="O14" s="134"/>
    </row>
    <row r="15" spans="1:15">
      <c r="A15" s="9">
        <v>10</v>
      </c>
      <c r="B15" s="43">
        <v>0.63263888888888886</v>
      </c>
      <c r="C15" s="9">
        <v>45</v>
      </c>
      <c r="D15" s="23" t="s">
        <v>5</v>
      </c>
      <c r="E15" s="23" t="s">
        <v>5</v>
      </c>
      <c r="F15" s="4">
        <v>0.63888888888888895</v>
      </c>
      <c r="G15" s="40">
        <v>8.25</v>
      </c>
      <c r="H15" s="3">
        <v>0</v>
      </c>
      <c r="I15" s="87">
        <v>0</v>
      </c>
      <c r="J15" s="135"/>
      <c r="K15" s="134"/>
      <c r="L15" s="134"/>
      <c r="M15" s="134"/>
      <c r="N15" s="134"/>
      <c r="O15" s="134"/>
    </row>
    <row r="16" spans="1:15">
      <c r="A16" s="9">
        <v>11</v>
      </c>
      <c r="B16" s="43">
        <v>0.6333333333333333</v>
      </c>
      <c r="C16" s="9">
        <v>40</v>
      </c>
      <c r="D16" s="23" t="s">
        <v>5</v>
      </c>
      <c r="E16" s="23" t="s">
        <v>5</v>
      </c>
      <c r="F16" s="4">
        <v>0.64583333333333337</v>
      </c>
      <c r="G16" s="40">
        <v>17.333333333333332</v>
      </c>
      <c r="H16" s="3">
        <v>0</v>
      </c>
      <c r="I16" s="87">
        <v>0</v>
      </c>
      <c r="J16" s="135"/>
      <c r="K16" s="134"/>
      <c r="L16" s="134"/>
      <c r="M16" s="134"/>
      <c r="N16" s="134"/>
      <c r="O16" s="134"/>
    </row>
    <row r="17" spans="1:15">
      <c r="A17" s="9">
        <v>12</v>
      </c>
      <c r="B17" s="43">
        <v>0.63888888888888895</v>
      </c>
      <c r="C17" s="9">
        <v>40</v>
      </c>
      <c r="D17" s="23" t="s">
        <v>5</v>
      </c>
      <c r="E17" s="23" t="s">
        <v>5</v>
      </c>
      <c r="F17" s="4">
        <v>0.64236111111111105</v>
      </c>
      <c r="G17" s="40">
        <v>4.333333333333333</v>
      </c>
      <c r="H17" s="3">
        <v>0</v>
      </c>
      <c r="I17" s="87">
        <v>0</v>
      </c>
      <c r="J17" s="135"/>
      <c r="K17" s="134"/>
      <c r="L17" s="134"/>
      <c r="M17" s="134"/>
      <c r="N17" s="134"/>
      <c r="O17" s="134"/>
    </row>
    <row r="18" spans="1:15">
      <c r="A18" s="9">
        <v>13</v>
      </c>
      <c r="B18" s="43">
        <v>0.63888888888888895</v>
      </c>
      <c r="C18" s="9">
        <v>45</v>
      </c>
      <c r="D18" s="23" t="s">
        <v>5</v>
      </c>
      <c r="E18" s="23" t="s">
        <v>36</v>
      </c>
      <c r="F18" s="4">
        <v>0.64583333333333337</v>
      </c>
      <c r="G18" s="40">
        <v>9.25</v>
      </c>
      <c r="H18" s="3">
        <v>0</v>
      </c>
      <c r="I18" s="87">
        <v>0</v>
      </c>
      <c r="J18" s="135"/>
      <c r="K18" s="134"/>
      <c r="L18" s="134"/>
      <c r="M18" s="134"/>
      <c r="N18" s="134"/>
      <c r="O18" s="134"/>
    </row>
    <row r="19" spans="1:15">
      <c r="A19" s="9">
        <v>14</v>
      </c>
      <c r="B19" s="43">
        <v>0.63958333333333328</v>
      </c>
      <c r="C19" s="9">
        <v>50</v>
      </c>
      <c r="D19" s="23" t="s">
        <v>6</v>
      </c>
      <c r="E19" s="23" t="s">
        <v>37</v>
      </c>
      <c r="F19" s="4">
        <v>0.66666666666666663</v>
      </c>
      <c r="G19" s="40">
        <v>38.166666666666664</v>
      </c>
      <c r="H19" s="3">
        <v>0</v>
      </c>
      <c r="I19" s="87">
        <v>0</v>
      </c>
      <c r="J19" s="135"/>
      <c r="K19" s="134"/>
      <c r="L19" s="134"/>
      <c r="M19" s="134"/>
      <c r="N19" s="134"/>
      <c r="O19" s="134"/>
    </row>
    <row r="20" spans="1:15">
      <c r="A20" s="9">
        <v>15</v>
      </c>
      <c r="B20" s="43">
        <v>0.65625</v>
      </c>
      <c r="C20" s="9">
        <v>50</v>
      </c>
      <c r="D20" s="23" t="s">
        <v>4</v>
      </c>
      <c r="E20" s="23" t="s">
        <v>38</v>
      </c>
      <c r="F20" s="4">
        <v>0.65833333333333333</v>
      </c>
      <c r="G20" s="40">
        <v>2.1666666666666665</v>
      </c>
      <c r="H20" s="3">
        <v>0</v>
      </c>
      <c r="I20" s="87">
        <v>1</v>
      </c>
      <c r="J20" s="135"/>
      <c r="K20" s="134"/>
      <c r="L20" s="134"/>
      <c r="M20" s="134"/>
      <c r="N20" s="134"/>
      <c r="O20" s="134"/>
    </row>
    <row r="21" spans="1:15">
      <c r="A21" s="9">
        <v>16</v>
      </c>
      <c r="B21" s="43">
        <v>0.66319444444444442</v>
      </c>
      <c r="C21" s="9">
        <v>30</v>
      </c>
      <c r="D21" s="23" t="s">
        <v>4</v>
      </c>
      <c r="E21" s="23" t="s">
        <v>39</v>
      </c>
      <c r="F21" s="4">
        <v>0.66527777777777775</v>
      </c>
      <c r="G21" s="40">
        <v>2.5</v>
      </c>
      <c r="H21" s="3">
        <v>1</v>
      </c>
      <c r="I21" s="87">
        <v>1</v>
      </c>
      <c r="J21" s="135"/>
      <c r="K21" s="134"/>
      <c r="L21" s="134"/>
      <c r="M21" s="134"/>
      <c r="N21" s="134"/>
      <c r="O21" s="134"/>
    </row>
    <row r="22" spans="1:15">
      <c r="A22" s="9">
        <v>17</v>
      </c>
      <c r="B22" s="43">
        <v>0.66666666666666663</v>
      </c>
      <c r="C22" s="9">
        <v>20</v>
      </c>
      <c r="D22" s="23" t="s">
        <v>5</v>
      </c>
      <c r="E22" s="23" t="s">
        <v>5</v>
      </c>
      <c r="F22" s="4">
        <v>0.67361111111111116</v>
      </c>
      <c r="G22" s="40">
        <v>9.6666666666666661</v>
      </c>
      <c r="H22" s="3">
        <v>1</v>
      </c>
      <c r="I22" s="87">
        <v>0</v>
      </c>
      <c r="J22" s="135"/>
      <c r="K22" s="134"/>
      <c r="L22" s="134"/>
      <c r="M22" s="134"/>
      <c r="N22" s="134"/>
      <c r="O22" s="134"/>
    </row>
    <row r="23" spans="1:15">
      <c r="A23" s="9">
        <v>18</v>
      </c>
      <c r="B23" s="43">
        <v>0.67708333333333337</v>
      </c>
      <c r="C23" s="9">
        <v>40</v>
      </c>
      <c r="D23" s="23" t="s">
        <v>5</v>
      </c>
      <c r="E23" s="23" t="s">
        <v>5</v>
      </c>
      <c r="F23" s="4">
        <v>0.68055555555555547</v>
      </c>
      <c r="G23" s="40">
        <v>4.333333333333333</v>
      </c>
      <c r="H23" s="3">
        <v>0</v>
      </c>
      <c r="I23" s="87">
        <v>0</v>
      </c>
      <c r="J23" s="135"/>
      <c r="K23" s="134"/>
      <c r="L23" s="134"/>
      <c r="M23" s="134"/>
      <c r="N23" s="134"/>
      <c r="O23" s="134"/>
    </row>
    <row r="24" spans="1:15">
      <c r="A24" s="9">
        <v>19</v>
      </c>
      <c r="B24" s="43">
        <v>0.67708333333333337</v>
      </c>
      <c r="C24" s="9">
        <v>20</v>
      </c>
      <c r="D24" s="23" t="s">
        <v>5</v>
      </c>
      <c r="E24" s="23" t="s">
        <v>40</v>
      </c>
      <c r="F24" s="4">
        <v>0.6875</v>
      </c>
      <c r="G24" s="40">
        <v>14.666666666666666</v>
      </c>
      <c r="H24" s="3">
        <v>1</v>
      </c>
      <c r="I24" s="87">
        <v>0</v>
      </c>
      <c r="J24" s="135"/>
      <c r="K24" s="134"/>
      <c r="L24" s="134"/>
      <c r="M24" s="134"/>
      <c r="N24" s="134"/>
      <c r="O24" s="134"/>
    </row>
    <row r="25" spans="1:15">
      <c r="A25" s="9">
        <v>20</v>
      </c>
      <c r="B25" s="43">
        <v>0.70208333333333339</v>
      </c>
      <c r="C25" s="9">
        <v>40</v>
      </c>
      <c r="D25" s="23" t="s">
        <v>4</v>
      </c>
      <c r="E25" s="23" t="s">
        <v>4</v>
      </c>
      <c r="F25" s="4">
        <v>0.70486111111111116</v>
      </c>
      <c r="G25" s="40">
        <v>3.3333333333333335</v>
      </c>
      <c r="H25" s="3">
        <v>0</v>
      </c>
      <c r="I25" s="87">
        <v>0</v>
      </c>
      <c r="J25" s="135"/>
      <c r="K25" s="134"/>
      <c r="L25" s="134"/>
      <c r="M25" s="134"/>
      <c r="N25" s="134"/>
      <c r="O25" s="134"/>
    </row>
    <row r="26" spans="1:15">
      <c r="A26" s="9">
        <v>21</v>
      </c>
      <c r="B26" s="43">
        <v>0.70277777777777783</v>
      </c>
      <c r="C26" s="9">
        <v>20</v>
      </c>
      <c r="D26" s="23" t="s">
        <v>4</v>
      </c>
      <c r="E26" s="23" t="s">
        <v>41</v>
      </c>
      <c r="F26" s="4">
        <v>0.70694444444444438</v>
      </c>
      <c r="G26" s="40">
        <v>5.666666666666667</v>
      </c>
      <c r="H26" s="3">
        <v>1</v>
      </c>
      <c r="I26" s="87">
        <v>0</v>
      </c>
      <c r="J26" s="135"/>
      <c r="K26" s="134"/>
      <c r="L26" s="134"/>
      <c r="M26" s="134"/>
      <c r="N26" s="134"/>
      <c r="O26" s="134"/>
    </row>
    <row r="27" spans="1:15">
      <c r="A27" s="9">
        <v>22</v>
      </c>
      <c r="B27" s="43">
        <v>0.70624999999999993</v>
      </c>
      <c r="C27" s="9">
        <v>30</v>
      </c>
      <c r="D27" s="23" t="s">
        <v>5</v>
      </c>
      <c r="E27" s="23" t="s">
        <v>5</v>
      </c>
      <c r="F27" s="4">
        <v>0.71875</v>
      </c>
      <c r="G27" s="40">
        <v>17.5</v>
      </c>
      <c r="H27" s="3">
        <v>1</v>
      </c>
      <c r="I27" s="87">
        <v>0</v>
      </c>
      <c r="J27" s="135"/>
      <c r="K27" s="134"/>
      <c r="L27" s="134"/>
      <c r="M27" s="134"/>
      <c r="N27" s="134"/>
      <c r="O27" s="134"/>
    </row>
    <row r="28" spans="1:15">
      <c r="A28" s="9">
        <v>23</v>
      </c>
      <c r="B28" s="43">
        <v>0.71111111111111114</v>
      </c>
      <c r="C28" s="9">
        <v>20</v>
      </c>
      <c r="D28" s="23" t="s">
        <v>4</v>
      </c>
      <c r="E28" s="23" t="s">
        <v>41</v>
      </c>
      <c r="F28" s="4">
        <v>0.71527777777777779</v>
      </c>
      <c r="G28" s="40">
        <v>5.666666666666667</v>
      </c>
      <c r="H28" s="3">
        <v>1</v>
      </c>
      <c r="I28" s="87">
        <v>0</v>
      </c>
      <c r="J28" s="135"/>
      <c r="K28" s="134"/>
      <c r="L28" s="134"/>
      <c r="M28" s="134"/>
      <c r="N28" s="134"/>
      <c r="O28" s="134"/>
    </row>
    <row r="29" spans="1:15">
      <c r="A29" s="9">
        <v>24</v>
      </c>
      <c r="B29" s="43">
        <v>0.71527777777777779</v>
      </c>
      <c r="C29" s="9">
        <v>30</v>
      </c>
      <c r="D29" s="23" t="s">
        <v>4</v>
      </c>
      <c r="E29" s="23" t="s">
        <v>38</v>
      </c>
      <c r="F29" s="4">
        <v>0.71875</v>
      </c>
      <c r="G29" s="40">
        <v>4.5</v>
      </c>
      <c r="H29" s="3">
        <v>1</v>
      </c>
      <c r="I29" s="87">
        <v>1</v>
      </c>
      <c r="J29" s="135"/>
      <c r="K29" s="134"/>
      <c r="L29" s="134"/>
      <c r="M29" s="134"/>
      <c r="N29" s="134"/>
      <c r="O29" s="134"/>
    </row>
    <row r="30" spans="1:15">
      <c r="A30" s="9">
        <v>25</v>
      </c>
      <c r="B30" s="43">
        <v>0.72083333333333333</v>
      </c>
      <c r="C30" s="9">
        <v>25</v>
      </c>
      <c r="D30" s="23" t="s">
        <v>5</v>
      </c>
      <c r="E30" s="23" t="s">
        <v>30</v>
      </c>
      <c r="F30" s="4">
        <v>0.72916666666666663</v>
      </c>
      <c r="G30" s="40">
        <v>11.583333333333334</v>
      </c>
      <c r="H30" s="3">
        <v>1</v>
      </c>
      <c r="I30" s="87">
        <v>0</v>
      </c>
      <c r="J30" s="135"/>
      <c r="K30" s="134"/>
      <c r="L30" s="134"/>
      <c r="M30" s="134"/>
      <c r="N30" s="134"/>
      <c r="O30" s="134"/>
    </row>
    <row r="31" spans="1:15">
      <c r="A31" s="9">
        <v>26</v>
      </c>
      <c r="B31" s="43">
        <v>0.72430555555555554</v>
      </c>
      <c r="C31" s="9">
        <v>30</v>
      </c>
      <c r="D31" s="23" t="s">
        <v>4</v>
      </c>
      <c r="E31" s="23" t="s">
        <v>31</v>
      </c>
      <c r="F31" s="4">
        <v>0.72569444444444453</v>
      </c>
      <c r="G31" s="40">
        <v>1.5</v>
      </c>
      <c r="H31" s="3">
        <v>1</v>
      </c>
      <c r="I31" s="87">
        <v>1</v>
      </c>
      <c r="J31" s="135"/>
      <c r="K31" s="134"/>
      <c r="L31" s="134"/>
      <c r="M31" s="134"/>
      <c r="N31" s="134"/>
      <c r="O31" s="134"/>
    </row>
    <row r="32" spans="1:15">
      <c r="A32" s="9">
        <v>27</v>
      </c>
      <c r="B32" s="43">
        <v>0.72638888888888886</v>
      </c>
      <c r="C32" s="9">
        <v>20</v>
      </c>
      <c r="D32" s="23" t="s">
        <v>4</v>
      </c>
      <c r="E32" s="23" t="s">
        <v>31</v>
      </c>
      <c r="F32" s="4">
        <v>0.72777777777777775</v>
      </c>
      <c r="G32" s="40">
        <v>1.6666666666666667</v>
      </c>
      <c r="H32" s="3">
        <v>1</v>
      </c>
      <c r="I32" s="87">
        <v>1</v>
      </c>
      <c r="J32" s="135"/>
      <c r="K32" s="134"/>
      <c r="L32" s="134"/>
      <c r="M32" s="134"/>
      <c r="N32" s="134"/>
      <c r="O32" s="134"/>
    </row>
    <row r="33" spans="1:15">
      <c r="A33" s="9">
        <v>28</v>
      </c>
      <c r="B33" s="43">
        <v>0.72777777777777775</v>
      </c>
      <c r="C33" s="9">
        <v>20</v>
      </c>
      <c r="D33" s="23" t="s">
        <v>4</v>
      </c>
      <c r="E33" s="23" t="s">
        <v>31</v>
      </c>
      <c r="F33" s="4">
        <v>0.72916666666666663</v>
      </c>
      <c r="G33" s="40">
        <v>1.6666666666666667</v>
      </c>
      <c r="H33" s="3">
        <v>1</v>
      </c>
      <c r="I33" s="87">
        <v>1</v>
      </c>
      <c r="J33" s="135"/>
      <c r="K33" s="134"/>
      <c r="L33" s="134"/>
      <c r="M33" s="134"/>
      <c r="N33" s="134"/>
      <c r="O33" s="134"/>
    </row>
    <row r="34" spans="1:15">
      <c r="A34" s="9">
        <v>29</v>
      </c>
      <c r="B34" s="43">
        <v>0.73263888888888884</v>
      </c>
      <c r="C34" s="9">
        <v>25</v>
      </c>
      <c r="D34" s="23" t="s">
        <v>4</v>
      </c>
      <c r="E34" s="23" t="s">
        <v>31</v>
      </c>
      <c r="F34" s="4">
        <v>0.73472222222222217</v>
      </c>
      <c r="G34" s="40">
        <v>2.5833333333333335</v>
      </c>
      <c r="H34" s="3">
        <v>1</v>
      </c>
      <c r="I34" s="87">
        <v>1</v>
      </c>
      <c r="J34" s="135"/>
      <c r="K34" s="134"/>
      <c r="L34" s="134"/>
      <c r="M34" s="134"/>
      <c r="N34" s="134"/>
      <c r="O34" s="134"/>
    </row>
    <row r="35" spans="1:15">
      <c r="A35" s="9">
        <v>30</v>
      </c>
      <c r="B35" s="43">
        <v>0.75</v>
      </c>
      <c r="C35" s="9">
        <v>40</v>
      </c>
      <c r="D35" s="23" t="s">
        <v>5</v>
      </c>
      <c r="E35" s="23" t="s">
        <v>5</v>
      </c>
      <c r="F35" s="4">
        <v>0.75694444444444453</v>
      </c>
      <c r="G35" s="40">
        <v>9.3333333333333339</v>
      </c>
      <c r="H35" s="3">
        <v>0</v>
      </c>
      <c r="I35" s="87">
        <v>0</v>
      </c>
      <c r="J35" s="135"/>
      <c r="K35" s="134"/>
      <c r="L35" s="134"/>
      <c r="M35" s="134"/>
      <c r="N35" s="134"/>
      <c r="O35" s="134"/>
    </row>
    <row r="36" spans="1:15">
      <c r="A36" s="9">
        <v>31</v>
      </c>
      <c r="B36" s="43">
        <v>0.77430555555555547</v>
      </c>
      <c r="C36" s="9">
        <v>35</v>
      </c>
      <c r="D36" s="23" t="s">
        <v>5</v>
      </c>
      <c r="E36" s="23" t="s">
        <v>42</v>
      </c>
      <c r="F36" s="4">
        <v>0.78125</v>
      </c>
      <c r="G36" s="40">
        <v>9.4166666666666661</v>
      </c>
      <c r="H36" s="3">
        <v>0</v>
      </c>
      <c r="I36" s="87">
        <v>0</v>
      </c>
      <c r="J36" s="135"/>
      <c r="K36" s="134"/>
      <c r="L36" s="134"/>
      <c r="M36" s="134"/>
      <c r="N36" s="134"/>
      <c r="O36" s="134"/>
    </row>
    <row r="37" spans="1:15">
      <c r="A37" s="9">
        <v>32</v>
      </c>
      <c r="B37" s="43">
        <v>0.80208333333333337</v>
      </c>
      <c r="C37" s="9">
        <v>30</v>
      </c>
      <c r="D37" s="23" t="s">
        <v>4</v>
      </c>
      <c r="E37" s="23" t="s">
        <v>43</v>
      </c>
      <c r="F37" s="4">
        <v>0.80347222222222225</v>
      </c>
      <c r="G37" s="40">
        <v>1.5</v>
      </c>
      <c r="H37" s="3">
        <v>1</v>
      </c>
      <c r="I37" s="87">
        <v>1</v>
      </c>
      <c r="J37" s="135"/>
      <c r="K37" s="134"/>
      <c r="L37" s="134"/>
      <c r="M37" s="134"/>
      <c r="N37" s="134"/>
      <c r="O37" s="134"/>
    </row>
    <row r="38" spans="1:15">
      <c r="A38" s="9">
        <v>33</v>
      </c>
      <c r="B38" s="43">
        <v>0.80555555555555547</v>
      </c>
      <c r="C38" s="9">
        <v>20</v>
      </c>
      <c r="D38" s="23" t="s">
        <v>4</v>
      </c>
      <c r="E38" s="23" t="s">
        <v>31</v>
      </c>
      <c r="F38" s="4">
        <v>0.80694444444444446</v>
      </c>
      <c r="G38" s="40">
        <v>1.6666666666666667</v>
      </c>
      <c r="H38" s="3">
        <v>1</v>
      </c>
      <c r="I38" s="87">
        <v>1</v>
      </c>
      <c r="J38" s="135"/>
      <c r="K38" s="134"/>
      <c r="L38" s="134"/>
      <c r="M38" s="134"/>
      <c r="N38" s="134"/>
      <c r="O38" s="134"/>
    </row>
    <row r="39" spans="1:15">
      <c r="A39" s="9">
        <v>34</v>
      </c>
      <c r="B39" s="43">
        <v>0.80902777777777779</v>
      </c>
      <c r="C39" s="9">
        <v>40</v>
      </c>
      <c r="D39" s="23" t="s">
        <v>4</v>
      </c>
      <c r="E39" s="23" t="s">
        <v>38</v>
      </c>
      <c r="F39" s="4">
        <v>0.80972222222222223</v>
      </c>
      <c r="G39" s="40">
        <v>0.33333333333333337</v>
      </c>
      <c r="H39" s="3">
        <v>0</v>
      </c>
      <c r="I39" s="87">
        <v>1</v>
      </c>
      <c r="J39" s="135"/>
      <c r="K39" s="134"/>
      <c r="L39" s="134"/>
      <c r="M39" s="134"/>
      <c r="N39" s="134"/>
      <c r="O39" s="134"/>
    </row>
    <row r="40" spans="1:15">
      <c r="A40" s="9">
        <v>35</v>
      </c>
      <c r="B40" s="43">
        <v>0.80902777777777779</v>
      </c>
      <c r="C40" s="9">
        <v>20</v>
      </c>
      <c r="D40" s="23" t="s">
        <v>4</v>
      </c>
      <c r="E40" s="23" t="s">
        <v>31</v>
      </c>
      <c r="F40" s="4">
        <v>0.81111111111111101</v>
      </c>
      <c r="G40" s="40">
        <v>2.6666666666666665</v>
      </c>
      <c r="H40" s="3">
        <v>1</v>
      </c>
      <c r="I40" s="87">
        <v>1</v>
      </c>
      <c r="J40" s="135"/>
      <c r="K40" s="134"/>
      <c r="L40" s="134"/>
      <c r="M40" s="134"/>
      <c r="N40" s="134"/>
      <c r="O40" s="134"/>
    </row>
    <row r="41" spans="1:15">
      <c r="A41" s="9">
        <v>36</v>
      </c>
      <c r="B41" s="43">
        <v>0.82291666666666663</v>
      </c>
      <c r="C41" s="9">
        <v>20</v>
      </c>
      <c r="D41" s="23" t="s">
        <v>4</v>
      </c>
      <c r="E41" s="23" t="s">
        <v>31</v>
      </c>
      <c r="F41" s="4">
        <v>0.82638888888888884</v>
      </c>
      <c r="G41" s="40">
        <v>4.666666666666667</v>
      </c>
      <c r="H41" s="3">
        <v>1</v>
      </c>
      <c r="I41" s="87">
        <v>0</v>
      </c>
      <c r="J41" s="135"/>
      <c r="K41" s="134"/>
      <c r="L41" s="134"/>
      <c r="M41" s="134"/>
      <c r="N41" s="134"/>
      <c r="O41" s="134"/>
    </row>
    <row r="42" spans="1:15" ht="15.75" thickBot="1">
      <c r="A42" s="10">
        <v>37</v>
      </c>
      <c r="B42" s="44">
        <v>0.83333333333333337</v>
      </c>
      <c r="C42" s="10">
        <v>45</v>
      </c>
      <c r="D42" s="28" t="s">
        <v>5</v>
      </c>
      <c r="E42" s="28" t="s">
        <v>5</v>
      </c>
      <c r="F42" s="11">
        <v>0.84027777777777779</v>
      </c>
      <c r="G42" s="41">
        <v>9.25</v>
      </c>
      <c r="H42" s="12">
        <v>0</v>
      </c>
      <c r="I42" s="88">
        <v>0</v>
      </c>
      <c r="J42" s="135"/>
      <c r="K42" s="134"/>
      <c r="L42" s="134"/>
      <c r="M42" s="134"/>
      <c r="N42" s="134"/>
      <c r="O42" s="134"/>
    </row>
    <row r="43" spans="1:15" ht="15.75" thickBot="1">
      <c r="H43" s="37">
        <f>(SUM(H6:H42)/37)*100</f>
        <v>62.162162162162161</v>
      </c>
      <c r="I43" s="38">
        <f>(SUM(I6:I42)/37)*100</f>
        <v>40.54054054054054</v>
      </c>
    </row>
    <row r="44" spans="1:15">
      <c r="A44" s="30" t="s">
        <v>16</v>
      </c>
    </row>
    <row r="45" spans="1:15">
      <c r="A45" s="30" t="s">
        <v>21</v>
      </c>
    </row>
    <row r="55" spans="10:15">
      <c r="J55" s="29"/>
      <c r="K55" s="29"/>
      <c r="L55" s="29"/>
      <c r="M55" s="29"/>
      <c r="N55" s="29"/>
      <c r="O55" s="29"/>
    </row>
  </sheetData>
  <mergeCells count="6">
    <mergeCell ref="O6:O42"/>
    <mergeCell ref="J6:J42"/>
    <mergeCell ref="K6:K42"/>
    <mergeCell ref="L6:L42"/>
    <mergeCell ref="M6:M42"/>
    <mergeCell ref="N6:N4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topLeftCell="G1" workbookViewId="0">
      <selection activeCell="K5" sqref="K5:O5"/>
    </sheetView>
  </sheetViews>
  <sheetFormatPr defaultRowHeight="15"/>
  <cols>
    <col min="1" max="1" width="5.85546875" style="1" bestFit="1" customWidth="1"/>
    <col min="2" max="2" width="12.85546875" style="1" bestFit="1" customWidth="1"/>
    <col min="3" max="4" width="20.140625" style="1" bestFit="1" customWidth="1"/>
    <col min="5" max="5" width="20.140625" style="1" customWidth="1"/>
    <col min="6" max="6" width="15.28515625" style="1" bestFit="1" customWidth="1"/>
    <col min="7" max="7" width="18.5703125" style="1" bestFit="1" customWidth="1"/>
    <col min="8" max="8" width="24.28515625" style="1" bestFit="1" customWidth="1"/>
    <col min="9" max="9" width="24.42578125" style="1" customWidth="1"/>
    <col min="10" max="15" width="19" style="1" bestFit="1" customWidth="1"/>
    <col min="16" max="16384" width="9.140625" style="1"/>
  </cols>
  <sheetData>
    <row r="1" spans="1:15">
      <c r="A1" s="14" t="s">
        <v>11</v>
      </c>
      <c r="B1" s="24" t="s">
        <v>15</v>
      </c>
      <c r="C1" s="16"/>
      <c r="E1" s="17" t="s">
        <v>13</v>
      </c>
      <c r="F1" s="15">
        <v>24</v>
      </c>
      <c r="G1" s="16"/>
      <c r="H1" s="16"/>
      <c r="I1" s="59"/>
    </row>
    <row r="2" spans="1:15">
      <c r="A2" s="18" t="s">
        <v>10</v>
      </c>
      <c r="B2" s="22">
        <v>42683</v>
      </c>
      <c r="C2" s="19"/>
      <c r="E2" s="13" t="s">
        <v>14</v>
      </c>
      <c r="F2" s="3">
        <v>24</v>
      </c>
      <c r="G2" s="19"/>
      <c r="H2" s="19"/>
      <c r="I2" s="74"/>
    </row>
    <row r="3" spans="1:15">
      <c r="A3" s="18" t="s">
        <v>12</v>
      </c>
      <c r="B3" s="23" t="s">
        <v>28</v>
      </c>
      <c r="C3" s="19"/>
      <c r="D3" s="19"/>
      <c r="E3" s="19"/>
      <c r="F3" s="19"/>
      <c r="G3" s="19"/>
      <c r="H3" s="19"/>
      <c r="I3" s="55"/>
    </row>
    <row r="4" spans="1:15" ht="15.75" thickBot="1">
      <c r="A4" s="20"/>
      <c r="B4" s="21"/>
      <c r="C4" s="21"/>
      <c r="D4" s="21"/>
      <c r="E4" s="21"/>
      <c r="F4" s="21"/>
      <c r="G4" s="19"/>
      <c r="H4" s="19"/>
      <c r="I4" s="55"/>
    </row>
    <row r="5" spans="1:15" s="2" customFormat="1" ht="45.75" thickBot="1">
      <c r="A5" s="52" t="s">
        <v>0</v>
      </c>
      <c r="B5" s="45" t="s">
        <v>1</v>
      </c>
      <c r="C5" s="45" t="s">
        <v>8</v>
      </c>
      <c r="D5" s="45" t="s">
        <v>2</v>
      </c>
      <c r="E5" s="45" t="s">
        <v>29</v>
      </c>
      <c r="F5" s="45" t="s">
        <v>3</v>
      </c>
      <c r="G5" s="46" t="s">
        <v>9</v>
      </c>
      <c r="H5" s="45" t="s">
        <v>17</v>
      </c>
      <c r="I5" s="46" t="s">
        <v>20</v>
      </c>
      <c r="J5" s="46" t="s">
        <v>88</v>
      </c>
      <c r="K5" s="46" t="s">
        <v>4</v>
      </c>
      <c r="L5" s="46" t="s">
        <v>6</v>
      </c>
      <c r="M5" s="46" t="s">
        <v>93</v>
      </c>
      <c r="N5" s="46" t="s">
        <v>94</v>
      </c>
      <c r="O5" s="46" t="s">
        <v>7</v>
      </c>
    </row>
    <row r="6" spans="1:15">
      <c r="A6" s="25">
        <v>1</v>
      </c>
      <c r="B6" s="26">
        <v>0.85416666666666663</v>
      </c>
      <c r="C6" s="27">
        <v>20</v>
      </c>
      <c r="D6" s="24" t="s">
        <v>4</v>
      </c>
      <c r="E6" s="24" t="s">
        <v>43</v>
      </c>
      <c r="F6" s="26">
        <v>0.85486111111111107</v>
      </c>
      <c r="G6" s="39">
        <v>0.66666666666666674</v>
      </c>
      <c r="H6" s="15">
        <v>1</v>
      </c>
      <c r="I6" s="86">
        <v>1</v>
      </c>
      <c r="J6" s="135">
        <f>45/6/11.5</f>
        <v>0.65217391304347827</v>
      </c>
      <c r="K6" s="134">
        <v>22</v>
      </c>
      <c r="L6" s="134">
        <v>2</v>
      </c>
      <c r="M6" s="134">
        <v>21</v>
      </c>
      <c r="N6" s="134">
        <v>0</v>
      </c>
      <c r="O6" s="134">
        <v>0</v>
      </c>
    </row>
    <row r="7" spans="1:15">
      <c r="A7" s="9">
        <v>2</v>
      </c>
      <c r="B7" s="4">
        <v>0.85763888888888884</v>
      </c>
      <c r="C7" s="3">
        <v>32</v>
      </c>
      <c r="D7" s="23" t="s">
        <v>4</v>
      </c>
      <c r="E7" s="23" t="s">
        <v>31</v>
      </c>
      <c r="F7" s="4">
        <v>0.85833333333333339</v>
      </c>
      <c r="G7" s="40">
        <v>0.66666666666666674</v>
      </c>
      <c r="H7" s="3">
        <v>0</v>
      </c>
      <c r="I7" s="87">
        <v>1</v>
      </c>
      <c r="J7" s="135"/>
      <c r="K7" s="134"/>
      <c r="L7" s="134"/>
      <c r="M7" s="134"/>
      <c r="N7" s="134"/>
      <c r="O7" s="134"/>
    </row>
    <row r="8" spans="1:15">
      <c r="A8" s="9">
        <v>3</v>
      </c>
      <c r="B8" s="4">
        <v>0.875</v>
      </c>
      <c r="C8" s="3">
        <v>34</v>
      </c>
      <c r="D8" s="23" t="s">
        <v>4</v>
      </c>
      <c r="E8" s="23" t="s">
        <v>44</v>
      </c>
      <c r="F8" s="4">
        <v>0.87638888888888899</v>
      </c>
      <c r="G8" s="40">
        <v>1.5</v>
      </c>
      <c r="H8" s="3">
        <v>0</v>
      </c>
      <c r="I8" s="87">
        <v>1</v>
      </c>
      <c r="J8" s="135"/>
      <c r="K8" s="134"/>
      <c r="L8" s="134"/>
      <c r="M8" s="134"/>
      <c r="N8" s="134"/>
      <c r="O8" s="134"/>
    </row>
    <row r="9" spans="1:15">
      <c r="A9" s="9">
        <v>4</v>
      </c>
      <c r="B9" s="4">
        <v>0.88541666666666663</v>
      </c>
      <c r="C9" s="3">
        <v>25</v>
      </c>
      <c r="D9" s="23" t="s">
        <v>5</v>
      </c>
      <c r="E9" s="23" t="s">
        <v>45</v>
      </c>
      <c r="F9" s="4">
        <v>0.88888888888888884</v>
      </c>
      <c r="G9" s="40">
        <v>4.583333333333333</v>
      </c>
      <c r="H9" s="3">
        <v>1</v>
      </c>
      <c r="I9" s="87">
        <v>0</v>
      </c>
      <c r="J9" s="135"/>
      <c r="K9" s="134"/>
      <c r="L9" s="134"/>
      <c r="M9" s="134"/>
      <c r="N9" s="134"/>
      <c r="O9" s="134"/>
    </row>
    <row r="10" spans="1:15">
      <c r="A10" s="9">
        <v>5</v>
      </c>
      <c r="B10" s="4">
        <v>0.88888888888888884</v>
      </c>
      <c r="C10" s="3">
        <v>30</v>
      </c>
      <c r="D10" s="23" t="s">
        <v>5</v>
      </c>
      <c r="E10" s="23" t="s">
        <v>46</v>
      </c>
      <c r="F10" s="4">
        <v>0.89236111111111116</v>
      </c>
      <c r="G10" s="40">
        <v>4.5</v>
      </c>
      <c r="H10" s="3">
        <v>1</v>
      </c>
      <c r="I10" s="87">
        <v>0</v>
      </c>
      <c r="J10" s="135"/>
      <c r="K10" s="134"/>
      <c r="L10" s="134"/>
      <c r="M10" s="134"/>
      <c r="N10" s="134"/>
      <c r="O10" s="134"/>
    </row>
    <row r="11" spans="1:15">
      <c r="A11" s="9">
        <v>6</v>
      </c>
      <c r="B11" s="4">
        <v>0.89583333333333337</v>
      </c>
      <c r="C11" s="3">
        <v>25</v>
      </c>
      <c r="D11" s="23" t="s">
        <v>4</v>
      </c>
      <c r="E11" s="23" t="s">
        <v>47</v>
      </c>
      <c r="F11" s="4">
        <v>0.8965277777777777</v>
      </c>
      <c r="G11" s="40">
        <v>0.58333333333333326</v>
      </c>
      <c r="H11" s="3">
        <v>1</v>
      </c>
      <c r="I11" s="87">
        <v>1</v>
      </c>
      <c r="J11" s="135"/>
      <c r="K11" s="134"/>
      <c r="L11" s="134"/>
      <c r="M11" s="134"/>
      <c r="N11" s="134"/>
      <c r="O11" s="134"/>
    </row>
    <row r="12" spans="1:15">
      <c r="A12" s="9">
        <v>7</v>
      </c>
      <c r="B12" s="4">
        <v>0.90277777777777779</v>
      </c>
      <c r="C12" s="3">
        <v>20</v>
      </c>
      <c r="D12" s="23" t="s">
        <v>4</v>
      </c>
      <c r="E12" s="23" t="s">
        <v>43</v>
      </c>
      <c r="F12" s="4">
        <v>0.90347222222222223</v>
      </c>
      <c r="G12" s="40">
        <v>0.66666666666666674</v>
      </c>
      <c r="H12" s="3">
        <v>1</v>
      </c>
      <c r="I12" s="87">
        <v>1</v>
      </c>
      <c r="J12" s="135"/>
      <c r="K12" s="134"/>
      <c r="L12" s="134"/>
      <c r="M12" s="134"/>
      <c r="N12" s="134"/>
      <c r="O12" s="134"/>
    </row>
    <row r="13" spans="1:15">
      <c r="A13" s="9">
        <v>8</v>
      </c>
      <c r="B13" s="4">
        <v>0.90277777777777779</v>
      </c>
      <c r="C13" s="3">
        <v>30</v>
      </c>
      <c r="D13" s="23" t="s">
        <v>4</v>
      </c>
      <c r="E13" s="23" t="s">
        <v>48</v>
      </c>
      <c r="F13" s="4">
        <v>0.90347222222222223</v>
      </c>
      <c r="G13" s="40">
        <v>0.5</v>
      </c>
      <c r="H13" s="3">
        <v>1</v>
      </c>
      <c r="I13" s="87">
        <v>1</v>
      </c>
      <c r="J13" s="135"/>
      <c r="K13" s="134"/>
      <c r="L13" s="134"/>
      <c r="M13" s="134"/>
      <c r="N13" s="134"/>
      <c r="O13" s="134"/>
    </row>
    <row r="14" spans="1:15">
      <c r="A14" s="9">
        <v>9</v>
      </c>
      <c r="B14" s="4">
        <v>0.91666666666666663</v>
      </c>
      <c r="C14" s="3">
        <v>40</v>
      </c>
      <c r="D14" s="23" t="s">
        <v>5</v>
      </c>
      <c r="E14" s="23" t="s">
        <v>5</v>
      </c>
      <c r="F14" s="4">
        <v>0.92361111111111116</v>
      </c>
      <c r="G14" s="40">
        <v>9.3333333333333339</v>
      </c>
      <c r="H14" s="3">
        <v>0</v>
      </c>
      <c r="I14" s="87">
        <v>0</v>
      </c>
      <c r="J14" s="135"/>
      <c r="K14" s="134"/>
      <c r="L14" s="134"/>
      <c r="M14" s="134"/>
      <c r="N14" s="134"/>
      <c r="O14" s="134"/>
    </row>
    <row r="15" spans="1:15">
      <c r="A15" s="9">
        <v>10</v>
      </c>
      <c r="B15" s="4">
        <v>0.93055555555555547</v>
      </c>
      <c r="C15" s="3">
        <v>45</v>
      </c>
      <c r="D15" s="23" t="s">
        <v>5</v>
      </c>
      <c r="E15" s="23" t="s">
        <v>5</v>
      </c>
      <c r="F15" s="4">
        <v>0.9375</v>
      </c>
      <c r="G15" s="40">
        <v>9.25</v>
      </c>
      <c r="H15" s="3">
        <v>0</v>
      </c>
      <c r="I15" s="87">
        <v>0</v>
      </c>
      <c r="J15" s="135"/>
      <c r="K15" s="134"/>
      <c r="L15" s="134"/>
      <c r="M15" s="134"/>
      <c r="N15" s="134"/>
      <c r="O15" s="134"/>
    </row>
    <row r="16" spans="1:15">
      <c r="A16" s="9">
        <v>11</v>
      </c>
      <c r="B16" s="4">
        <v>0.9375</v>
      </c>
      <c r="C16" s="3">
        <v>30</v>
      </c>
      <c r="D16" s="23" t="s">
        <v>4</v>
      </c>
      <c r="E16" s="23" t="s">
        <v>48</v>
      </c>
      <c r="F16" s="4">
        <v>0.94097222222222221</v>
      </c>
      <c r="G16" s="40">
        <v>4.5</v>
      </c>
      <c r="H16" s="3">
        <v>1</v>
      </c>
      <c r="I16" s="87">
        <v>0</v>
      </c>
      <c r="J16" s="135"/>
      <c r="K16" s="134"/>
      <c r="L16" s="134"/>
      <c r="M16" s="134"/>
      <c r="N16" s="134"/>
      <c r="O16" s="134"/>
    </row>
    <row r="17" spans="1:15">
      <c r="A17" s="9">
        <v>12</v>
      </c>
      <c r="B17" s="4">
        <v>0.9375</v>
      </c>
      <c r="C17" s="3">
        <v>40</v>
      </c>
      <c r="D17" s="23" t="s">
        <v>5</v>
      </c>
      <c r="E17" s="23" t="s">
        <v>5</v>
      </c>
      <c r="F17" s="4">
        <v>0.94791666666666663</v>
      </c>
      <c r="G17" s="40">
        <v>14.333333333333334</v>
      </c>
      <c r="H17" s="3">
        <v>0</v>
      </c>
      <c r="I17" s="87">
        <v>0</v>
      </c>
      <c r="J17" s="135"/>
      <c r="K17" s="134"/>
      <c r="L17" s="134"/>
      <c r="M17" s="134"/>
      <c r="N17" s="134"/>
      <c r="O17" s="134"/>
    </row>
    <row r="18" spans="1:15">
      <c r="A18" s="9">
        <v>13</v>
      </c>
      <c r="B18" s="4">
        <v>0.94444444444444453</v>
      </c>
      <c r="C18" s="3">
        <v>40</v>
      </c>
      <c r="D18" s="23" t="s">
        <v>5</v>
      </c>
      <c r="E18" s="23" t="s">
        <v>5</v>
      </c>
      <c r="F18" s="4">
        <v>0.94791666666666663</v>
      </c>
      <c r="G18" s="40">
        <v>4.333333333333333</v>
      </c>
      <c r="H18" s="3">
        <v>0</v>
      </c>
      <c r="I18" s="87">
        <v>0</v>
      </c>
      <c r="J18" s="135"/>
      <c r="K18" s="134"/>
      <c r="L18" s="134"/>
      <c r="M18" s="134"/>
      <c r="N18" s="134"/>
      <c r="O18" s="134"/>
    </row>
    <row r="19" spans="1:15">
      <c r="A19" s="9">
        <v>14</v>
      </c>
      <c r="B19" s="4">
        <v>0.94444444444444453</v>
      </c>
      <c r="C19" s="3">
        <v>35</v>
      </c>
      <c r="D19" s="23" t="s">
        <v>5</v>
      </c>
      <c r="E19" s="23" t="s">
        <v>49</v>
      </c>
      <c r="F19" s="4">
        <v>0.94513888888888886</v>
      </c>
      <c r="G19" s="40">
        <v>0.41666666666666663</v>
      </c>
      <c r="H19" s="3">
        <v>0</v>
      </c>
      <c r="I19" s="87">
        <v>1</v>
      </c>
      <c r="J19" s="135"/>
      <c r="K19" s="134"/>
      <c r="L19" s="134"/>
      <c r="M19" s="134"/>
      <c r="N19" s="134"/>
      <c r="O19" s="134"/>
    </row>
    <row r="20" spans="1:15">
      <c r="A20" s="9">
        <v>15</v>
      </c>
      <c r="B20" s="4">
        <v>0.94791666666666663</v>
      </c>
      <c r="C20" s="3">
        <v>45</v>
      </c>
      <c r="D20" s="23" t="s">
        <v>5</v>
      </c>
      <c r="E20" s="23" t="s">
        <v>5</v>
      </c>
      <c r="F20" s="4">
        <v>0.95000000000000007</v>
      </c>
      <c r="G20" s="40">
        <v>2.25</v>
      </c>
      <c r="H20" s="3">
        <v>0</v>
      </c>
      <c r="I20" s="87">
        <v>1</v>
      </c>
      <c r="J20" s="135"/>
      <c r="K20" s="134"/>
      <c r="L20" s="134"/>
      <c r="M20" s="134"/>
      <c r="N20" s="134"/>
      <c r="O20" s="134"/>
    </row>
    <row r="21" spans="1:15">
      <c r="A21" s="9">
        <v>16</v>
      </c>
      <c r="B21" s="4">
        <v>0.95833333333333337</v>
      </c>
      <c r="C21" s="3">
        <v>40</v>
      </c>
      <c r="D21" s="23" t="s">
        <v>5</v>
      </c>
      <c r="E21" s="23" t="s">
        <v>5</v>
      </c>
      <c r="F21" s="4">
        <v>0.96875</v>
      </c>
      <c r="G21" s="40">
        <v>14.333333333333334</v>
      </c>
      <c r="H21" s="3">
        <v>0</v>
      </c>
      <c r="I21" s="87">
        <v>0</v>
      </c>
      <c r="J21" s="135"/>
      <c r="K21" s="134"/>
      <c r="L21" s="134"/>
      <c r="M21" s="134"/>
      <c r="N21" s="134"/>
      <c r="O21" s="134"/>
    </row>
    <row r="22" spans="1:15">
      <c r="A22" s="9">
        <v>17</v>
      </c>
      <c r="B22" s="4">
        <v>0.96875</v>
      </c>
      <c r="C22" s="3">
        <v>30</v>
      </c>
      <c r="D22" s="23" t="s">
        <v>5</v>
      </c>
      <c r="E22" s="23" t="s">
        <v>50</v>
      </c>
      <c r="F22" s="4">
        <v>0.96944444444444444</v>
      </c>
      <c r="G22" s="40">
        <v>0.5</v>
      </c>
      <c r="H22" s="3">
        <v>1</v>
      </c>
      <c r="I22" s="87">
        <v>1</v>
      </c>
      <c r="J22" s="135"/>
      <c r="K22" s="134"/>
      <c r="L22" s="134"/>
      <c r="M22" s="134"/>
      <c r="N22" s="134"/>
      <c r="O22" s="134"/>
    </row>
    <row r="23" spans="1:15">
      <c r="A23" s="9">
        <v>18</v>
      </c>
      <c r="B23" s="4">
        <v>0.97222222222222221</v>
      </c>
      <c r="C23" s="3">
        <v>40</v>
      </c>
      <c r="D23" s="23" t="s">
        <v>4</v>
      </c>
      <c r="E23" s="23" t="s">
        <v>51</v>
      </c>
      <c r="F23" s="4">
        <v>0.97916666666666663</v>
      </c>
      <c r="G23" s="40">
        <v>9.3333333333333339</v>
      </c>
      <c r="H23" s="3">
        <v>0</v>
      </c>
      <c r="I23" s="87">
        <v>0</v>
      </c>
      <c r="J23" s="135"/>
      <c r="K23" s="134"/>
      <c r="L23" s="134"/>
      <c r="M23" s="134"/>
      <c r="N23" s="134"/>
      <c r="O23" s="134"/>
    </row>
    <row r="24" spans="1:15">
      <c r="A24" s="9">
        <v>19</v>
      </c>
      <c r="B24" s="4">
        <v>0.97916666666666663</v>
      </c>
      <c r="C24" s="3">
        <v>20</v>
      </c>
      <c r="D24" s="23" t="s">
        <v>4</v>
      </c>
      <c r="E24" s="23" t="s">
        <v>52</v>
      </c>
      <c r="F24" s="4">
        <v>0.97986111111111107</v>
      </c>
      <c r="G24" s="40">
        <v>0.66666666666666674</v>
      </c>
      <c r="H24" s="3">
        <v>1</v>
      </c>
      <c r="I24" s="87">
        <v>1</v>
      </c>
      <c r="J24" s="135"/>
      <c r="K24" s="134"/>
      <c r="L24" s="134"/>
      <c r="M24" s="134"/>
      <c r="N24" s="134"/>
      <c r="O24" s="134"/>
    </row>
    <row r="25" spans="1:15">
      <c r="A25" s="9">
        <v>20</v>
      </c>
      <c r="B25" s="4">
        <v>0.98611111111111116</v>
      </c>
      <c r="C25" s="3">
        <v>25</v>
      </c>
      <c r="D25" s="23" t="s">
        <v>4</v>
      </c>
      <c r="E25" s="23" t="s">
        <v>53</v>
      </c>
      <c r="F25" s="4">
        <v>0.98749999999999993</v>
      </c>
      <c r="G25" s="40">
        <v>1.5833333333333333</v>
      </c>
      <c r="H25" s="3">
        <v>1</v>
      </c>
      <c r="I25" s="87">
        <v>1</v>
      </c>
      <c r="J25" s="135"/>
      <c r="K25" s="134"/>
      <c r="L25" s="134"/>
      <c r="M25" s="134"/>
      <c r="N25" s="134"/>
      <c r="O25" s="134"/>
    </row>
    <row r="26" spans="1:15">
      <c r="A26" s="9">
        <v>21</v>
      </c>
      <c r="B26" s="4">
        <v>0</v>
      </c>
      <c r="C26" s="3">
        <v>40</v>
      </c>
      <c r="D26" s="23" t="s">
        <v>5</v>
      </c>
      <c r="E26" s="23" t="s">
        <v>5</v>
      </c>
      <c r="F26" s="4">
        <v>6.9444444444444441E-3</v>
      </c>
      <c r="G26" s="40">
        <v>9.3333333333333339</v>
      </c>
      <c r="H26" s="3">
        <v>0</v>
      </c>
      <c r="I26" s="87">
        <v>0</v>
      </c>
      <c r="J26" s="135"/>
      <c r="K26" s="134"/>
      <c r="L26" s="134"/>
      <c r="M26" s="134"/>
      <c r="N26" s="134"/>
      <c r="O26" s="134"/>
    </row>
    <row r="27" spans="1:15">
      <c r="A27" s="9">
        <v>22</v>
      </c>
      <c r="B27" s="4">
        <v>1.3888888888888888E-2</v>
      </c>
      <c r="C27" s="3">
        <v>45</v>
      </c>
      <c r="D27" s="23" t="s">
        <v>5</v>
      </c>
      <c r="E27" s="23" t="s">
        <v>5</v>
      </c>
      <c r="F27" s="4">
        <v>2.0833333333333332E-2</v>
      </c>
      <c r="G27" s="40">
        <v>9.25</v>
      </c>
      <c r="H27" s="3">
        <v>0</v>
      </c>
      <c r="I27" s="87">
        <v>0</v>
      </c>
      <c r="J27" s="135"/>
      <c r="K27" s="134"/>
      <c r="L27" s="134"/>
      <c r="M27" s="134"/>
      <c r="N27" s="134"/>
      <c r="O27" s="134"/>
    </row>
    <row r="28" spans="1:15">
      <c r="A28" s="9">
        <v>23</v>
      </c>
      <c r="B28" s="4">
        <v>2.0833333333333332E-2</v>
      </c>
      <c r="C28" s="3">
        <v>25</v>
      </c>
      <c r="D28" s="23" t="s">
        <v>4</v>
      </c>
      <c r="E28" s="23" t="s">
        <v>43</v>
      </c>
      <c r="F28" s="4">
        <v>2.2222222222222223E-2</v>
      </c>
      <c r="G28" s="40">
        <v>1.5833333333333333</v>
      </c>
      <c r="H28" s="3">
        <v>1</v>
      </c>
      <c r="I28" s="87">
        <v>1</v>
      </c>
      <c r="J28" s="135"/>
      <c r="K28" s="134"/>
      <c r="L28" s="134"/>
      <c r="M28" s="134"/>
      <c r="N28" s="134"/>
      <c r="O28" s="134"/>
    </row>
    <row r="29" spans="1:15">
      <c r="A29" s="9">
        <v>24</v>
      </c>
      <c r="B29" s="4">
        <v>2.7777777777777776E-2</v>
      </c>
      <c r="C29" s="3">
        <v>20</v>
      </c>
      <c r="D29" s="23" t="s">
        <v>4</v>
      </c>
      <c r="E29" s="23" t="s">
        <v>43</v>
      </c>
      <c r="F29" s="4">
        <v>2.9166666666666664E-2</v>
      </c>
      <c r="G29" s="40">
        <v>1.6666666666666667</v>
      </c>
      <c r="H29" s="3">
        <v>1</v>
      </c>
      <c r="I29" s="87">
        <v>1</v>
      </c>
      <c r="J29" s="135"/>
      <c r="K29" s="134"/>
      <c r="L29" s="134"/>
      <c r="M29" s="134"/>
      <c r="N29" s="134"/>
      <c r="O29" s="134"/>
    </row>
    <row r="30" spans="1:15">
      <c r="A30" s="9">
        <v>25</v>
      </c>
      <c r="B30" s="4">
        <v>4.1666666666666664E-2</v>
      </c>
      <c r="C30" s="3">
        <v>40</v>
      </c>
      <c r="D30" s="23" t="s">
        <v>5</v>
      </c>
      <c r="E30" s="23" t="s">
        <v>5</v>
      </c>
      <c r="F30" s="4">
        <v>4.8611111111111112E-2</v>
      </c>
      <c r="G30" s="40">
        <v>9.3333333333333339</v>
      </c>
      <c r="H30" s="3">
        <v>0</v>
      </c>
      <c r="I30" s="87">
        <v>0</v>
      </c>
      <c r="J30" s="135"/>
      <c r="K30" s="134"/>
      <c r="L30" s="134"/>
      <c r="M30" s="134"/>
      <c r="N30" s="134"/>
      <c r="O30" s="134"/>
    </row>
    <row r="31" spans="1:15">
      <c r="A31" s="9">
        <v>26</v>
      </c>
      <c r="B31" s="4">
        <v>7.2916666666666671E-2</v>
      </c>
      <c r="C31" s="3">
        <v>50</v>
      </c>
      <c r="D31" s="23" t="s">
        <v>4</v>
      </c>
      <c r="E31" s="23" t="s">
        <v>54</v>
      </c>
      <c r="F31" s="4">
        <v>7.4305555555555555E-2</v>
      </c>
      <c r="G31" s="40">
        <v>1.1666666666666665</v>
      </c>
      <c r="H31" s="3">
        <v>0</v>
      </c>
      <c r="I31" s="87">
        <v>1</v>
      </c>
      <c r="J31" s="135"/>
      <c r="K31" s="134"/>
      <c r="L31" s="134"/>
      <c r="M31" s="134"/>
      <c r="N31" s="134"/>
      <c r="O31" s="134"/>
    </row>
    <row r="32" spans="1:15">
      <c r="A32" s="9">
        <v>27</v>
      </c>
      <c r="B32" s="4">
        <v>0.10416666666666667</v>
      </c>
      <c r="C32" s="3">
        <v>30</v>
      </c>
      <c r="D32" s="23" t="s">
        <v>4</v>
      </c>
      <c r="E32" s="23" t="s">
        <v>55</v>
      </c>
      <c r="F32" s="4">
        <v>0.10486111111111111</v>
      </c>
      <c r="G32" s="40">
        <v>0.5</v>
      </c>
      <c r="H32" s="3">
        <v>1</v>
      </c>
      <c r="I32" s="87">
        <v>1</v>
      </c>
      <c r="J32" s="135"/>
      <c r="K32" s="134"/>
      <c r="L32" s="134"/>
      <c r="M32" s="134"/>
      <c r="N32" s="134"/>
      <c r="O32" s="134"/>
    </row>
    <row r="33" spans="1:15">
      <c r="A33" s="9">
        <v>28</v>
      </c>
      <c r="B33" s="4">
        <v>0.1111111111111111</v>
      </c>
      <c r="C33" s="3">
        <v>45</v>
      </c>
      <c r="D33" s="23" t="s">
        <v>5</v>
      </c>
      <c r="E33" s="23" t="s">
        <v>5</v>
      </c>
      <c r="F33" s="4">
        <v>0.1125</v>
      </c>
      <c r="G33" s="40">
        <v>1.25</v>
      </c>
      <c r="H33" s="3">
        <v>0</v>
      </c>
      <c r="I33" s="87">
        <v>1</v>
      </c>
      <c r="J33" s="135"/>
      <c r="K33" s="134"/>
      <c r="L33" s="134"/>
      <c r="M33" s="134"/>
      <c r="N33" s="134"/>
      <c r="O33" s="134"/>
    </row>
    <row r="34" spans="1:15">
      <c r="A34" s="9">
        <v>29</v>
      </c>
      <c r="B34" s="4">
        <v>0.125</v>
      </c>
      <c r="C34" s="3">
        <v>30</v>
      </c>
      <c r="D34" s="23" t="s">
        <v>4</v>
      </c>
      <c r="E34" s="23" t="s">
        <v>56</v>
      </c>
      <c r="F34" s="4">
        <v>0.12847222222222224</v>
      </c>
      <c r="G34" s="40">
        <v>4.5</v>
      </c>
      <c r="H34" s="3">
        <v>1</v>
      </c>
      <c r="I34" s="87">
        <v>0</v>
      </c>
      <c r="J34" s="135"/>
      <c r="K34" s="134"/>
      <c r="L34" s="134"/>
      <c r="M34" s="134"/>
      <c r="N34" s="134"/>
      <c r="O34" s="134"/>
    </row>
    <row r="35" spans="1:15">
      <c r="A35" s="9">
        <v>30</v>
      </c>
      <c r="B35" s="4">
        <v>0.13541666666666666</v>
      </c>
      <c r="C35" s="3">
        <v>40</v>
      </c>
      <c r="D35" s="23" t="s">
        <v>5</v>
      </c>
      <c r="E35" s="23" t="s">
        <v>5</v>
      </c>
      <c r="F35" s="4">
        <v>0.14583333333333334</v>
      </c>
      <c r="G35" s="40">
        <v>14.333333333333334</v>
      </c>
      <c r="H35" s="3">
        <v>0</v>
      </c>
      <c r="I35" s="87">
        <v>0</v>
      </c>
      <c r="J35" s="135"/>
      <c r="K35" s="134"/>
      <c r="L35" s="134"/>
      <c r="M35" s="134"/>
      <c r="N35" s="134"/>
      <c r="O35" s="134"/>
    </row>
    <row r="36" spans="1:15">
      <c r="A36" s="9">
        <v>31</v>
      </c>
      <c r="B36" s="4">
        <v>0.14583333333333334</v>
      </c>
      <c r="C36" s="3">
        <v>25</v>
      </c>
      <c r="D36" s="23" t="s">
        <v>5</v>
      </c>
      <c r="E36" s="23" t="s">
        <v>5</v>
      </c>
      <c r="F36" s="4">
        <v>0.14722222222222223</v>
      </c>
      <c r="G36" s="40">
        <v>1.5833333333333333</v>
      </c>
      <c r="H36" s="3">
        <v>1</v>
      </c>
      <c r="I36" s="87">
        <v>1</v>
      </c>
      <c r="J36" s="135"/>
      <c r="K36" s="134"/>
      <c r="L36" s="134"/>
      <c r="M36" s="134"/>
      <c r="N36" s="134"/>
      <c r="O36" s="134"/>
    </row>
    <row r="37" spans="1:15">
      <c r="A37" s="9">
        <v>32</v>
      </c>
      <c r="B37" s="4">
        <v>0.16666666666666666</v>
      </c>
      <c r="C37" s="3">
        <v>40</v>
      </c>
      <c r="D37" s="23" t="s">
        <v>6</v>
      </c>
      <c r="E37" s="23" t="s">
        <v>57</v>
      </c>
      <c r="F37" s="4">
        <v>0.18055555555555555</v>
      </c>
      <c r="G37" s="40">
        <v>19.333333333333332</v>
      </c>
      <c r="H37" s="3">
        <v>0</v>
      </c>
      <c r="I37" s="87">
        <v>0</v>
      </c>
      <c r="J37" s="135"/>
      <c r="K37" s="134"/>
      <c r="L37" s="134"/>
      <c r="M37" s="134"/>
      <c r="N37" s="134"/>
      <c r="O37" s="134"/>
    </row>
    <row r="38" spans="1:15">
      <c r="A38" s="9">
        <v>33</v>
      </c>
      <c r="B38" s="4">
        <v>0.1875</v>
      </c>
      <c r="C38" s="3">
        <v>45</v>
      </c>
      <c r="D38" s="23" t="s">
        <v>5</v>
      </c>
      <c r="E38" s="23" t="s">
        <v>5</v>
      </c>
      <c r="F38" s="4">
        <v>0.19444444444444445</v>
      </c>
      <c r="G38" s="40">
        <v>9.25</v>
      </c>
      <c r="H38" s="3">
        <v>0</v>
      </c>
      <c r="I38" s="87">
        <v>0</v>
      </c>
      <c r="J38" s="135"/>
      <c r="K38" s="134"/>
      <c r="L38" s="134"/>
      <c r="M38" s="134"/>
      <c r="N38" s="134"/>
      <c r="O38" s="134"/>
    </row>
    <row r="39" spans="1:15">
      <c r="A39" s="9">
        <v>34</v>
      </c>
      <c r="B39" s="4">
        <v>0.20833333333333334</v>
      </c>
      <c r="C39" s="3">
        <v>40</v>
      </c>
      <c r="D39" s="23" t="s">
        <v>5</v>
      </c>
      <c r="E39" s="23" t="s">
        <v>5</v>
      </c>
      <c r="F39" s="4">
        <v>0.21875</v>
      </c>
      <c r="G39" s="40">
        <v>14.333333333333334</v>
      </c>
      <c r="H39" s="3">
        <v>0</v>
      </c>
      <c r="I39" s="87">
        <v>0</v>
      </c>
      <c r="J39" s="135"/>
      <c r="K39" s="134"/>
      <c r="L39" s="134"/>
      <c r="M39" s="134"/>
      <c r="N39" s="134"/>
      <c r="O39" s="134"/>
    </row>
    <row r="40" spans="1:15">
      <c r="A40" s="9">
        <v>35</v>
      </c>
      <c r="B40" s="4">
        <v>0.22916666666666666</v>
      </c>
      <c r="C40" s="3">
        <v>35</v>
      </c>
      <c r="D40" s="23" t="s">
        <v>5</v>
      </c>
      <c r="E40" s="23" t="s">
        <v>5</v>
      </c>
      <c r="F40" s="4">
        <v>0.23958333333333334</v>
      </c>
      <c r="G40" s="40">
        <v>14.416666666666666</v>
      </c>
      <c r="H40" s="3">
        <v>0</v>
      </c>
      <c r="I40" s="87">
        <v>0</v>
      </c>
      <c r="J40" s="135"/>
      <c r="K40" s="134"/>
      <c r="L40" s="134"/>
      <c r="M40" s="134"/>
      <c r="N40" s="134"/>
      <c r="O40" s="134"/>
    </row>
    <row r="41" spans="1:15">
      <c r="A41" s="9">
        <v>36</v>
      </c>
      <c r="B41" s="4">
        <v>0.25</v>
      </c>
      <c r="C41" s="3">
        <v>40</v>
      </c>
      <c r="D41" s="23" t="s">
        <v>5</v>
      </c>
      <c r="E41" s="23" t="s">
        <v>5</v>
      </c>
      <c r="F41" s="4">
        <v>0.25694444444444448</v>
      </c>
      <c r="G41" s="40">
        <v>9.3333333333333339</v>
      </c>
      <c r="H41" s="3">
        <v>0</v>
      </c>
      <c r="I41" s="87">
        <v>0</v>
      </c>
      <c r="J41" s="135"/>
      <c r="K41" s="134"/>
      <c r="L41" s="134"/>
      <c r="M41" s="134"/>
      <c r="N41" s="134"/>
      <c r="O41" s="134"/>
    </row>
    <row r="42" spans="1:15">
      <c r="A42" s="9">
        <v>37</v>
      </c>
      <c r="B42" s="4">
        <v>0.26041666666666669</v>
      </c>
      <c r="C42" s="3">
        <v>25</v>
      </c>
      <c r="D42" s="23" t="s">
        <v>4</v>
      </c>
      <c r="E42" s="23" t="s">
        <v>58</v>
      </c>
      <c r="F42" s="4">
        <v>0.26180555555555557</v>
      </c>
      <c r="G42" s="48">
        <v>1.5833333333333333</v>
      </c>
      <c r="H42" s="3">
        <v>1</v>
      </c>
      <c r="I42" s="87">
        <v>1</v>
      </c>
      <c r="J42" s="135"/>
      <c r="K42" s="134"/>
      <c r="L42" s="134"/>
      <c r="M42" s="134"/>
      <c r="N42" s="134"/>
      <c r="O42" s="134"/>
    </row>
    <row r="43" spans="1:15">
      <c r="A43" s="9">
        <v>38</v>
      </c>
      <c r="B43" s="4">
        <v>0.27777777777777779</v>
      </c>
      <c r="C43" s="3">
        <v>45</v>
      </c>
      <c r="D43" s="23" t="s">
        <v>5</v>
      </c>
      <c r="E43" s="23" t="s">
        <v>5</v>
      </c>
      <c r="F43" s="4">
        <v>0.28125</v>
      </c>
      <c r="G43" s="48">
        <v>4.25</v>
      </c>
      <c r="H43" s="3">
        <v>0</v>
      </c>
      <c r="I43" s="87">
        <v>0</v>
      </c>
      <c r="J43" s="135"/>
      <c r="K43" s="134"/>
      <c r="L43" s="134"/>
      <c r="M43" s="134"/>
      <c r="N43" s="134"/>
      <c r="O43" s="134"/>
    </row>
    <row r="44" spans="1:15">
      <c r="A44" s="9">
        <v>39</v>
      </c>
      <c r="B44" s="4">
        <v>0.29166666666666669</v>
      </c>
      <c r="C44" s="3">
        <v>20</v>
      </c>
      <c r="D44" s="23" t="s">
        <v>4</v>
      </c>
      <c r="E44" s="23" t="s">
        <v>59</v>
      </c>
      <c r="F44" s="4">
        <v>0.29305555555555557</v>
      </c>
      <c r="G44" s="48">
        <v>1.6666666666666667</v>
      </c>
      <c r="H44" s="3">
        <v>1</v>
      </c>
      <c r="I44" s="87">
        <v>1</v>
      </c>
      <c r="J44" s="135"/>
      <c r="K44" s="134"/>
      <c r="L44" s="134"/>
      <c r="M44" s="134"/>
      <c r="N44" s="134"/>
      <c r="O44" s="134"/>
    </row>
    <row r="45" spans="1:15">
      <c r="A45" s="9">
        <v>40</v>
      </c>
      <c r="B45" s="4">
        <v>0.30208333333333331</v>
      </c>
      <c r="C45" s="3">
        <v>25</v>
      </c>
      <c r="D45" s="23" t="s">
        <v>4</v>
      </c>
      <c r="E45" s="23" t="s">
        <v>58</v>
      </c>
      <c r="F45" s="4">
        <v>0.30277777777777776</v>
      </c>
      <c r="G45" s="48">
        <v>0.58333333333333326</v>
      </c>
      <c r="H45" s="3">
        <v>1</v>
      </c>
      <c r="I45" s="87">
        <v>1</v>
      </c>
      <c r="J45" s="135"/>
      <c r="K45" s="134"/>
      <c r="L45" s="134"/>
      <c r="M45" s="134"/>
      <c r="N45" s="134"/>
      <c r="O45" s="134"/>
    </row>
    <row r="46" spans="1:15">
      <c r="A46" s="9">
        <v>41</v>
      </c>
      <c r="B46" s="4">
        <v>0.30555555555555552</v>
      </c>
      <c r="C46" s="3">
        <v>30</v>
      </c>
      <c r="D46" s="23" t="s">
        <v>4</v>
      </c>
      <c r="E46" s="23" t="s">
        <v>58</v>
      </c>
      <c r="F46" s="4">
        <v>0.31111111111111112</v>
      </c>
      <c r="G46" s="48">
        <v>7.5</v>
      </c>
      <c r="H46" s="3">
        <v>1</v>
      </c>
      <c r="I46" s="87">
        <v>0</v>
      </c>
      <c r="J46" s="135"/>
      <c r="K46" s="134"/>
      <c r="L46" s="134"/>
      <c r="M46" s="134"/>
      <c r="N46" s="134"/>
      <c r="O46" s="134"/>
    </row>
    <row r="47" spans="1:15">
      <c r="A47" s="9">
        <v>42</v>
      </c>
      <c r="B47" s="4">
        <v>0.3125</v>
      </c>
      <c r="C47" s="3">
        <v>25</v>
      </c>
      <c r="D47" s="23" t="s">
        <v>4</v>
      </c>
      <c r="E47" s="23" t="s">
        <v>58</v>
      </c>
      <c r="F47" s="4">
        <v>0.31944444444444448</v>
      </c>
      <c r="G47" s="48">
        <v>9.5833333333333339</v>
      </c>
      <c r="H47" s="3">
        <v>1</v>
      </c>
      <c r="I47" s="87">
        <v>0</v>
      </c>
      <c r="J47" s="135"/>
      <c r="K47" s="134"/>
      <c r="L47" s="134"/>
      <c r="M47" s="134"/>
      <c r="N47" s="134"/>
      <c r="O47" s="134"/>
    </row>
    <row r="48" spans="1:15">
      <c r="A48" s="9">
        <v>43</v>
      </c>
      <c r="B48" s="4">
        <v>0.3125</v>
      </c>
      <c r="C48" s="3">
        <v>25</v>
      </c>
      <c r="D48" s="23" t="s">
        <v>4</v>
      </c>
      <c r="E48" s="23" t="s">
        <v>60</v>
      </c>
      <c r="F48" s="4">
        <v>0.31666666666666665</v>
      </c>
      <c r="G48" s="48">
        <v>5.583333333333333</v>
      </c>
      <c r="H48" s="3">
        <v>1</v>
      </c>
      <c r="I48" s="87">
        <v>0</v>
      </c>
      <c r="J48" s="135"/>
      <c r="K48" s="134"/>
      <c r="L48" s="134"/>
      <c r="M48" s="134"/>
      <c r="N48" s="134"/>
      <c r="O48" s="134"/>
    </row>
    <row r="49" spans="1:15">
      <c r="A49" s="9">
        <v>44</v>
      </c>
      <c r="B49" s="4">
        <v>0.3125</v>
      </c>
      <c r="C49" s="3">
        <v>20</v>
      </c>
      <c r="D49" s="23" t="s">
        <v>4</v>
      </c>
      <c r="E49" s="23" t="s">
        <v>58</v>
      </c>
      <c r="F49" s="4">
        <v>0.31805555555555554</v>
      </c>
      <c r="G49" s="48">
        <v>7.666666666666667</v>
      </c>
      <c r="H49" s="3">
        <v>1</v>
      </c>
      <c r="I49" s="87">
        <v>0</v>
      </c>
      <c r="J49" s="135"/>
      <c r="K49" s="134"/>
      <c r="L49" s="134"/>
      <c r="M49" s="134"/>
      <c r="N49" s="134"/>
      <c r="O49" s="134"/>
    </row>
    <row r="50" spans="1:15" ht="15.75" thickBot="1">
      <c r="A50" s="10">
        <v>45</v>
      </c>
      <c r="B50" s="11">
        <v>0.33333333333333331</v>
      </c>
      <c r="C50" s="12">
        <v>30</v>
      </c>
      <c r="D50" s="28" t="s">
        <v>6</v>
      </c>
      <c r="E50" s="23" t="s">
        <v>61</v>
      </c>
      <c r="F50" s="11">
        <v>0.34375</v>
      </c>
      <c r="G50" s="49">
        <v>14.5</v>
      </c>
      <c r="H50" s="12">
        <v>1</v>
      </c>
      <c r="I50" s="88">
        <v>0</v>
      </c>
      <c r="J50" s="135"/>
      <c r="K50" s="134"/>
      <c r="L50" s="134"/>
      <c r="M50" s="134"/>
      <c r="N50" s="134"/>
      <c r="O50" s="134"/>
    </row>
    <row r="51" spans="1:15" ht="15.75" thickBot="1">
      <c r="H51" s="50">
        <f>(SUM(H6:H50)/45)*100</f>
        <v>51.111111111111107</v>
      </c>
      <c r="I51" s="51">
        <f>(SUM(I6:I50)/45)*100</f>
        <v>44.444444444444443</v>
      </c>
    </row>
    <row r="53" spans="1:15">
      <c r="A53" s="30" t="s">
        <v>16</v>
      </c>
    </row>
    <row r="54" spans="1:15">
      <c r="A54" s="30" t="s">
        <v>22</v>
      </c>
    </row>
    <row r="55" spans="1:15">
      <c r="J55" s="29"/>
      <c r="K55" s="29"/>
      <c r="L55" s="29"/>
      <c r="M55" s="29"/>
      <c r="N55" s="29"/>
      <c r="O55" s="29"/>
    </row>
  </sheetData>
  <mergeCells count="6">
    <mergeCell ref="O6:O50"/>
    <mergeCell ref="J6:J50"/>
    <mergeCell ref="K6:K50"/>
    <mergeCell ref="L6:L50"/>
    <mergeCell ref="M6:M50"/>
    <mergeCell ref="N6:N5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O55"/>
  <sheetViews>
    <sheetView topLeftCell="I1" workbookViewId="0">
      <selection activeCell="N5" sqref="N5"/>
    </sheetView>
  </sheetViews>
  <sheetFormatPr defaultColWidth="8.85546875" defaultRowHeight="15"/>
  <cols>
    <col min="1" max="1" width="5.85546875" style="1" bestFit="1" customWidth="1"/>
    <col min="2" max="2" width="12.85546875" style="1" bestFit="1" customWidth="1"/>
    <col min="3" max="4" width="20.140625" style="1" bestFit="1" customWidth="1"/>
    <col min="5" max="5" width="20.140625" style="1" customWidth="1"/>
    <col min="6" max="6" width="15.28515625" style="1" bestFit="1" customWidth="1"/>
    <col min="7" max="7" width="18.42578125" style="1" bestFit="1" customWidth="1"/>
    <col min="8" max="8" width="30.140625" style="1" customWidth="1"/>
    <col min="9" max="9" width="32.42578125" style="1" customWidth="1"/>
    <col min="10" max="15" width="19" style="1" bestFit="1" customWidth="1"/>
    <col min="16" max="16384" width="8.85546875" style="1"/>
  </cols>
  <sheetData>
    <row r="1" spans="1:15">
      <c r="A1" s="14" t="s">
        <v>11</v>
      </c>
      <c r="B1" s="24" t="s">
        <v>70</v>
      </c>
      <c r="C1" s="16"/>
      <c r="E1" s="17" t="s">
        <v>13</v>
      </c>
      <c r="F1" s="15">
        <v>72</v>
      </c>
      <c r="G1" s="16"/>
      <c r="H1" s="16"/>
      <c r="I1" s="59"/>
    </row>
    <row r="2" spans="1:15">
      <c r="A2" s="18" t="s">
        <v>10</v>
      </c>
      <c r="B2" s="22">
        <v>42685</v>
      </c>
      <c r="C2" s="19"/>
      <c r="E2" s="13" t="s">
        <v>14</v>
      </c>
      <c r="F2" s="3">
        <v>72</v>
      </c>
      <c r="G2" s="19"/>
      <c r="H2" s="19"/>
      <c r="I2" s="55"/>
    </row>
    <row r="3" spans="1:15">
      <c r="A3" s="18" t="s">
        <v>12</v>
      </c>
      <c r="B3" s="23" t="s">
        <v>26</v>
      </c>
      <c r="C3" s="19"/>
      <c r="D3" s="19"/>
      <c r="E3" s="19"/>
      <c r="F3" s="19"/>
      <c r="G3" s="19"/>
      <c r="H3" s="19"/>
      <c r="I3" s="55"/>
    </row>
    <row r="4" spans="1:15" ht="15.75" thickBot="1">
      <c r="A4" s="31"/>
      <c r="B4" s="19"/>
      <c r="C4" s="19"/>
      <c r="D4" s="19"/>
      <c r="E4" s="19"/>
      <c r="F4" s="19"/>
      <c r="G4" s="19"/>
      <c r="H4" s="19"/>
      <c r="I4" s="55"/>
    </row>
    <row r="5" spans="1:15" s="2" customFormat="1" ht="45">
      <c r="A5" s="32" t="s">
        <v>0</v>
      </c>
      <c r="B5" s="33" t="s">
        <v>1</v>
      </c>
      <c r="C5" s="33" t="s">
        <v>8</v>
      </c>
      <c r="D5" s="33" t="s">
        <v>2</v>
      </c>
      <c r="E5" s="33" t="s">
        <v>29</v>
      </c>
      <c r="F5" s="33" t="s">
        <v>3</v>
      </c>
      <c r="G5" s="33" t="s">
        <v>9</v>
      </c>
      <c r="H5" s="33" t="s">
        <v>17</v>
      </c>
      <c r="I5" s="34" t="s">
        <v>20</v>
      </c>
      <c r="J5" s="46" t="s">
        <v>88</v>
      </c>
      <c r="K5" s="46" t="s">
        <v>4</v>
      </c>
      <c r="L5" s="46" t="s">
        <v>6</v>
      </c>
      <c r="M5" s="46" t="s">
        <v>93</v>
      </c>
      <c r="N5" s="46" t="s">
        <v>94</v>
      </c>
      <c r="O5" s="46" t="s">
        <v>7</v>
      </c>
    </row>
    <row r="6" spans="1:15">
      <c r="A6" s="9">
        <v>1</v>
      </c>
      <c r="B6" s="4">
        <v>0.52013888888888882</v>
      </c>
      <c r="C6" s="5">
        <v>60</v>
      </c>
      <c r="D6" s="3" t="s">
        <v>4</v>
      </c>
      <c r="E6" s="23" t="s">
        <v>43</v>
      </c>
      <c r="F6" s="4">
        <v>0.52430555555555558</v>
      </c>
      <c r="G6" s="6">
        <v>5</v>
      </c>
      <c r="H6" s="36">
        <v>0</v>
      </c>
      <c r="I6" s="84">
        <v>0</v>
      </c>
      <c r="J6" s="135">
        <f>5/14/0.58</f>
        <v>0.61576354679802958</v>
      </c>
      <c r="K6" s="134">
        <v>1</v>
      </c>
      <c r="L6" s="134">
        <v>1</v>
      </c>
      <c r="M6" s="134">
        <v>3</v>
      </c>
      <c r="N6" s="134">
        <v>0</v>
      </c>
      <c r="O6" s="134">
        <v>0</v>
      </c>
    </row>
    <row r="7" spans="1:15">
      <c r="A7" s="9">
        <v>2</v>
      </c>
      <c r="B7" s="4">
        <v>0.52916666666666667</v>
      </c>
      <c r="C7" s="3">
        <v>40</v>
      </c>
      <c r="D7" s="3" t="s">
        <v>5</v>
      </c>
      <c r="E7" s="23" t="s">
        <v>66</v>
      </c>
      <c r="F7" s="4">
        <v>0.53125</v>
      </c>
      <c r="G7" s="6">
        <v>2.2999999999999998</v>
      </c>
      <c r="H7" s="36">
        <v>0</v>
      </c>
      <c r="I7" s="84">
        <v>1</v>
      </c>
      <c r="J7" s="135"/>
      <c r="K7" s="134"/>
      <c r="L7" s="134"/>
      <c r="M7" s="134"/>
      <c r="N7" s="134"/>
      <c r="O7" s="134"/>
    </row>
    <row r="8" spans="1:15">
      <c r="A8" s="9">
        <v>3</v>
      </c>
      <c r="B8" s="4">
        <v>0.53819444444444442</v>
      </c>
      <c r="C8" s="3">
        <v>30</v>
      </c>
      <c r="D8" s="3" t="s">
        <v>5</v>
      </c>
      <c r="E8" s="23" t="s">
        <v>68</v>
      </c>
      <c r="F8" s="4">
        <v>0.54375000000000007</v>
      </c>
      <c r="G8" s="6">
        <v>7.5</v>
      </c>
      <c r="H8" s="36">
        <v>1</v>
      </c>
      <c r="I8" s="84">
        <v>0</v>
      </c>
      <c r="J8" s="135"/>
      <c r="K8" s="134"/>
      <c r="L8" s="134"/>
      <c r="M8" s="134"/>
      <c r="N8" s="134"/>
      <c r="O8" s="134"/>
    </row>
    <row r="9" spans="1:15">
      <c r="A9" s="9">
        <v>4</v>
      </c>
      <c r="B9" s="4">
        <v>0.53888888888888886</v>
      </c>
      <c r="C9" s="3">
        <v>40</v>
      </c>
      <c r="D9" s="3" t="s">
        <v>6</v>
      </c>
      <c r="E9" s="23" t="s">
        <v>67</v>
      </c>
      <c r="F9" s="4">
        <v>0.5444444444444444</v>
      </c>
      <c r="G9" s="6">
        <v>7.3</v>
      </c>
      <c r="H9" s="36">
        <v>0</v>
      </c>
      <c r="I9" s="84">
        <v>0</v>
      </c>
      <c r="J9" s="135"/>
      <c r="K9" s="134"/>
      <c r="L9" s="134"/>
      <c r="M9" s="134"/>
      <c r="N9" s="134"/>
      <c r="O9" s="134"/>
    </row>
    <row r="10" spans="1:15" ht="15.75" thickBot="1">
      <c r="A10" s="9">
        <v>5</v>
      </c>
      <c r="B10" s="4">
        <v>0.5444444444444444</v>
      </c>
      <c r="C10" s="3">
        <v>20</v>
      </c>
      <c r="D10" s="3" t="s">
        <v>5</v>
      </c>
      <c r="E10" s="23" t="s">
        <v>64</v>
      </c>
      <c r="F10" s="4">
        <v>0.54861111111111105</v>
      </c>
      <c r="G10" s="6">
        <v>5.6</v>
      </c>
      <c r="H10" s="68">
        <v>1</v>
      </c>
      <c r="I10" s="90">
        <v>0</v>
      </c>
      <c r="J10" s="135"/>
      <c r="K10" s="134"/>
      <c r="L10" s="134"/>
      <c r="M10" s="134"/>
      <c r="N10" s="134"/>
      <c r="O10" s="134"/>
    </row>
    <row r="11" spans="1:15" s="29" customFormat="1" ht="15.75" thickBot="1">
      <c r="A11" s="30"/>
      <c r="H11" s="69">
        <f>AVERAGE(H6:H10)*100</f>
        <v>40</v>
      </c>
      <c r="I11" s="70">
        <f>AVERAGE(I6:I10)*100</f>
        <v>20</v>
      </c>
      <c r="J11" s="1"/>
      <c r="K11" s="1"/>
      <c r="L11" s="1"/>
      <c r="M11" s="1"/>
      <c r="N11" s="1"/>
      <c r="O11" s="1"/>
    </row>
    <row r="12" spans="1:15" s="29" customFormat="1">
      <c r="A12" s="30" t="s">
        <v>16</v>
      </c>
      <c r="J12" s="1"/>
      <c r="K12" s="1"/>
      <c r="L12" s="1"/>
      <c r="M12" s="1"/>
      <c r="N12" s="1"/>
      <c r="O12" s="1"/>
    </row>
    <row r="13" spans="1:15">
      <c r="A13" s="30" t="s">
        <v>71</v>
      </c>
    </row>
    <row r="55" spans="10:15">
      <c r="J55" s="29"/>
      <c r="K55" s="29"/>
      <c r="L55" s="29"/>
      <c r="M55" s="29"/>
      <c r="N55" s="29"/>
      <c r="O55" s="29"/>
    </row>
  </sheetData>
  <mergeCells count="6">
    <mergeCell ref="O6:O10"/>
    <mergeCell ref="J6:J10"/>
    <mergeCell ref="K6:K10"/>
    <mergeCell ref="L6:L10"/>
    <mergeCell ref="M6:M10"/>
    <mergeCell ref="N6:N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O55"/>
  <sheetViews>
    <sheetView topLeftCell="H1" workbookViewId="0">
      <selection activeCell="M6" sqref="M6:M10"/>
    </sheetView>
  </sheetViews>
  <sheetFormatPr defaultColWidth="8.85546875" defaultRowHeight="15"/>
  <cols>
    <col min="1" max="1" width="5.85546875" style="1" bestFit="1" customWidth="1"/>
    <col min="2" max="2" width="12.85546875" style="1" bestFit="1" customWidth="1"/>
    <col min="3" max="4" width="20.140625" style="1" bestFit="1" customWidth="1"/>
    <col min="5" max="5" width="20.140625" style="1" customWidth="1"/>
    <col min="6" max="6" width="15.28515625" style="1" bestFit="1" customWidth="1"/>
    <col min="7" max="7" width="18.42578125" style="1" bestFit="1" customWidth="1"/>
    <col min="8" max="8" width="24.28515625" style="1" bestFit="1" customWidth="1"/>
    <col min="9" max="9" width="24.7109375" style="1" bestFit="1" customWidth="1"/>
    <col min="10" max="15" width="19" style="1" bestFit="1" customWidth="1"/>
    <col min="16" max="16384" width="8.85546875" style="1"/>
  </cols>
  <sheetData>
    <row r="1" spans="1:15">
      <c r="A1" s="14" t="s">
        <v>11</v>
      </c>
      <c r="B1" s="24" t="s">
        <v>70</v>
      </c>
      <c r="C1" s="16"/>
      <c r="E1" s="17" t="s">
        <v>13</v>
      </c>
      <c r="F1" s="15">
        <v>72</v>
      </c>
      <c r="G1" s="16"/>
      <c r="H1" s="16"/>
      <c r="I1" s="59"/>
    </row>
    <row r="2" spans="1:15">
      <c r="A2" s="18" t="s">
        <v>10</v>
      </c>
      <c r="B2" s="22">
        <v>42686</v>
      </c>
      <c r="C2" s="19"/>
      <c r="E2" s="13" t="s">
        <v>14</v>
      </c>
      <c r="F2" s="3">
        <v>72</v>
      </c>
      <c r="G2" s="19"/>
      <c r="H2" s="19"/>
      <c r="I2" s="55"/>
    </row>
    <row r="3" spans="1:15">
      <c r="A3" s="18" t="s">
        <v>12</v>
      </c>
      <c r="B3" s="23" t="s">
        <v>72</v>
      </c>
      <c r="C3" s="19"/>
      <c r="D3" s="19"/>
      <c r="E3" s="19"/>
      <c r="F3" s="19"/>
      <c r="G3" s="19"/>
      <c r="H3" s="19"/>
      <c r="I3" s="55"/>
    </row>
    <row r="4" spans="1:15" ht="15.75" thickBot="1">
      <c r="A4" s="20"/>
      <c r="B4" s="21"/>
      <c r="C4" s="21"/>
      <c r="D4" s="21"/>
      <c r="E4" s="21"/>
      <c r="F4" s="21"/>
      <c r="G4" s="19"/>
      <c r="H4" s="19"/>
      <c r="I4" s="55"/>
    </row>
    <row r="5" spans="1:15" s="2" customFormat="1" ht="45.75" thickBot="1">
      <c r="A5" s="7" t="s">
        <v>0</v>
      </c>
      <c r="B5" s="8" t="s">
        <v>1</v>
      </c>
      <c r="C5" s="45" t="s">
        <v>8</v>
      </c>
      <c r="D5" s="45" t="s">
        <v>2</v>
      </c>
      <c r="E5" s="45" t="s">
        <v>29</v>
      </c>
      <c r="F5" s="45" t="s">
        <v>3</v>
      </c>
      <c r="G5" s="46" t="s">
        <v>9</v>
      </c>
      <c r="H5" s="45" t="s">
        <v>17</v>
      </c>
      <c r="I5" s="46" t="s">
        <v>20</v>
      </c>
      <c r="J5" s="46" t="s">
        <v>88</v>
      </c>
      <c r="K5" s="46" t="s">
        <v>4</v>
      </c>
      <c r="L5" s="46" t="s">
        <v>6</v>
      </c>
      <c r="M5" s="46" t="s">
        <v>93</v>
      </c>
      <c r="N5" s="46" t="s">
        <v>94</v>
      </c>
      <c r="O5" s="46" t="s">
        <v>7</v>
      </c>
    </row>
    <row r="6" spans="1:15">
      <c r="A6" s="25">
        <v>1</v>
      </c>
      <c r="B6" s="42">
        <v>0.49027777777777781</v>
      </c>
      <c r="C6" s="47">
        <v>30</v>
      </c>
      <c r="D6" s="24" t="s">
        <v>5</v>
      </c>
      <c r="E6" s="24" t="s">
        <v>64</v>
      </c>
      <c r="F6" s="26">
        <v>0.45208333333333334</v>
      </c>
      <c r="G6" s="39">
        <v>4.5</v>
      </c>
      <c r="H6" s="15">
        <v>1</v>
      </c>
      <c r="I6" s="86">
        <v>0</v>
      </c>
      <c r="J6" s="135">
        <f>4/14/0.3</f>
        <v>0.95238095238095233</v>
      </c>
      <c r="K6" s="134">
        <v>3</v>
      </c>
      <c r="L6" s="134">
        <v>0</v>
      </c>
      <c r="M6" s="134">
        <v>1</v>
      </c>
      <c r="N6" s="134">
        <v>0</v>
      </c>
      <c r="O6" s="134">
        <v>0</v>
      </c>
    </row>
    <row r="7" spans="1:15">
      <c r="A7" s="9">
        <v>2</v>
      </c>
      <c r="B7" s="43">
        <v>0.49583333333333335</v>
      </c>
      <c r="C7" s="9">
        <v>310</v>
      </c>
      <c r="D7" s="23" t="s">
        <v>73</v>
      </c>
      <c r="E7" s="23" t="s">
        <v>43</v>
      </c>
      <c r="F7" s="4">
        <v>0.45833333333333331</v>
      </c>
      <c r="G7" s="40">
        <v>1</v>
      </c>
      <c r="H7" s="3">
        <v>0</v>
      </c>
      <c r="I7" s="87">
        <v>1</v>
      </c>
      <c r="J7" s="135"/>
      <c r="K7" s="134"/>
      <c r="L7" s="134"/>
      <c r="M7" s="134"/>
      <c r="N7" s="134"/>
      <c r="O7" s="134"/>
    </row>
    <row r="8" spans="1:15">
      <c r="A8" s="9">
        <v>3</v>
      </c>
      <c r="B8" s="43">
        <v>0.4993055555555555</v>
      </c>
      <c r="C8" s="9">
        <v>33</v>
      </c>
      <c r="D8" s="23" t="s">
        <v>73</v>
      </c>
      <c r="E8" s="23" t="s">
        <v>74</v>
      </c>
      <c r="F8" s="4">
        <v>0.50138888888888888</v>
      </c>
      <c r="G8" s="40">
        <v>2.5</v>
      </c>
      <c r="H8" s="3">
        <v>0</v>
      </c>
      <c r="I8" s="87">
        <v>1</v>
      </c>
      <c r="J8" s="135"/>
      <c r="K8" s="134"/>
      <c r="L8" s="134"/>
      <c r="M8" s="134"/>
      <c r="N8" s="134"/>
      <c r="O8" s="134"/>
    </row>
    <row r="9" spans="1:15" ht="15.75" thickBot="1">
      <c r="A9" s="9">
        <v>4</v>
      </c>
      <c r="B9" s="43">
        <v>0.50277777777777777</v>
      </c>
      <c r="C9" s="9">
        <v>23</v>
      </c>
      <c r="D9" s="23" t="s">
        <v>73</v>
      </c>
      <c r="E9" s="23" t="s">
        <v>69</v>
      </c>
      <c r="F9" s="4">
        <v>0.50416666666666665</v>
      </c>
      <c r="G9" s="40">
        <v>2.6</v>
      </c>
      <c r="H9" s="3">
        <v>1</v>
      </c>
      <c r="I9" s="87">
        <v>1</v>
      </c>
      <c r="J9" s="135"/>
      <c r="K9" s="134"/>
      <c r="L9" s="134"/>
      <c r="M9" s="134"/>
      <c r="N9" s="134"/>
      <c r="O9" s="134"/>
    </row>
    <row r="10" spans="1:15" ht="15.75" thickBot="1">
      <c r="H10" s="37">
        <f>AVERAGE(H6:H9)*100</f>
        <v>50</v>
      </c>
      <c r="I10" s="89">
        <f>AVERAGE(I6:I9)*100</f>
        <v>75</v>
      </c>
      <c r="J10" s="135"/>
      <c r="K10" s="134"/>
      <c r="L10" s="134"/>
      <c r="M10" s="134"/>
      <c r="N10" s="134"/>
      <c r="O10" s="134"/>
    </row>
    <row r="11" spans="1:15">
      <c r="A11" s="30" t="s">
        <v>16</v>
      </c>
    </row>
    <row r="12" spans="1:15">
      <c r="A12" s="30" t="s">
        <v>71</v>
      </c>
    </row>
    <row r="55" spans="10:15">
      <c r="J55" s="29"/>
      <c r="K55" s="29"/>
      <c r="L55" s="29"/>
      <c r="M55" s="29"/>
      <c r="N55" s="29"/>
      <c r="O55" s="29"/>
    </row>
  </sheetData>
  <mergeCells count="6">
    <mergeCell ref="O6:O10"/>
    <mergeCell ref="J6:J10"/>
    <mergeCell ref="K6:K10"/>
    <mergeCell ref="L6:L10"/>
    <mergeCell ref="M6:M10"/>
    <mergeCell ref="N6:N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1"/>
  <sheetViews>
    <sheetView topLeftCell="E3" workbookViewId="0">
      <selection activeCell="J19" sqref="J19"/>
    </sheetView>
  </sheetViews>
  <sheetFormatPr defaultRowHeight="15"/>
  <cols>
    <col min="1" max="1" width="5.85546875" style="1" bestFit="1" customWidth="1"/>
    <col min="2" max="2" width="12.85546875" style="1" bestFit="1" customWidth="1"/>
    <col min="3" max="4" width="20.140625" style="1" bestFit="1" customWidth="1"/>
    <col min="5" max="5" width="20.140625" style="1" customWidth="1"/>
    <col min="6" max="6" width="15.28515625" style="1" bestFit="1" customWidth="1"/>
    <col min="7" max="7" width="18.5703125" style="1" bestFit="1" customWidth="1"/>
    <col min="8" max="8" width="24.28515625" style="1" bestFit="1" customWidth="1"/>
    <col min="9" max="9" width="24.7109375" style="1" bestFit="1" customWidth="1"/>
    <col min="10" max="10" width="17.5703125" style="1" customWidth="1"/>
    <col min="11" max="11" width="9.140625" style="1"/>
    <col min="12" max="12" width="14.28515625" style="1" customWidth="1"/>
    <col min="13" max="13" width="16" style="1" customWidth="1"/>
    <col min="14" max="14" width="16.28515625" style="1" customWidth="1"/>
    <col min="15" max="16384" width="9.140625" style="1"/>
  </cols>
  <sheetData>
    <row r="1" spans="1:15">
      <c r="A1" s="14" t="s">
        <v>11</v>
      </c>
      <c r="B1" s="24" t="s">
        <v>75</v>
      </c>
      <c r="C1" s="16"/>
      <c r="E1" s="17" t="s">
        <v>13</v>
      </c>
      <c r="F1" s="15">
        <v>45</v>
      </c>
      <c r="G1" s="16"/>
      <c r="H1" s="16"/>
      <c r="I1" s="59"/>
    </row>
    <row r="2" spans="1:15">
      <c r="A2" s="18" t="s">
        <v>10</v>
      </c>
      <c r="B2" s="22">
        <v>42685</v>
      </c>
      <c r="C2" s="19"/>
      <c r="E2" s="13" t="s">
        <v>14</v>
      </c>
      <c r="F2" s="3">
        <v>45</v>
      </c>
      <c r="G2" s="19"/>
      <c r="H2" s="19"/>
      <c r="I2" s="55"/>
    </row>
    <row r="3" spans="1:15">
      <c r="A3" s="18" t="s">
        <v>12</v>
      </c>
      <c r="B3" s="23" t="s">
        <v>26</v>
      </c>
      <c r="C3" s="19"/>
      <c r="D3" s="19"/>
      <c r="E3" s="19"/>
      <c r="F3" s="19"/>
      <c r="G3" s="19"/>
      <c r="H3" s="19"/>
      <c r="I3" s="55"/>
    </row>
    <row r="4" spans="1:15" ht="15.75" thickBot="1">
      <c r="A4" s="31"/>
      <c r="B4" s="19"/>
      <c r="C4" s="19"/>
      <c r="D4" s="19"/>
      <c r="E4" s="19"/>
      <c r="F4" s="19"/>
      <c r="G4" s="19"/>
      <c r="H4" s="19"/>
      <c r="I4" s="55"/>
    </row>
    <row r="5" spans="1:15" s="2" customFormat="1" ht="45">
      <c r="A5" s="32" t="s">
        <v>0</v>
      </c>
      <c r="B5" s="33" t="s">
        <v>1</v>
      </c>
      <c r="C5" s="33" t="s">
        <v>8</v>
      </c>
      <c r="D5" s="33" t="s">
        <v>2</v>
      </c>
      <c r="E5" s="45" t="s">
        <v>29</v>
      </c>
      <c r="F5" s="33" t="s">
        <v>3</v>
      </c>
      <c r="G5" s="33" t="s">
        <v>9</v>
      </c>
      <c r="H5" s="33" t="s">
        <v>17</v>
      </c>
      <c r="I5" s="83" t="s">
        <v>20</v>
      </c>
      <c r="J5" s="46" t="s">
        <v>88</v>
      </c>
      <c r="K5" s="46" t="s">
        <v>6</v>
      </c>
      <c r="L5" s="46" t="s">
        <v>73</v>
      </c>
      <c r="M5" s="46" t="s">
        <v>96</v>
      </c>
      <c r="N5" s="46" t="s">
        <v>94</v>
      </c>
      <c r="O5" s="46" t="s">
        <v>7</v>
      </c>
    </row>
    <row r="6" spans="1:15">
      <c r="A6" s="9">
        <v>1</v>
      </c>
      <c r="B6" s="4">
        <v>0.47986111111111113</v>
      </c>
      <c r="C6" s="5">
        <v>30</v>
      </c>
      <c r="D6" s="23" t="s">
        <v>5</v>
      </c>
      <c r="E6" s="23" t="s">
        <v>64</v>
      </c>
      <c r="F6" s="4">
        <v>0.48888888888888887</v>
      </c>
      <c r="G6" s="6">
        <v>12.5</v>
      </c>
      <c r="H6" s="36">
        <v>1</v>
      </c>
      <c r="I6" s="84">
        <v>0</v>
      </c>
      <c r="J6" s="135">
        <f>(13/10)/(57/60)</f>
        <v>1.368421052631579</v>
      </c>
      <c r="K6" s="127">
        <v>0</v>
      </c>
      <c r="L6" s="127">
        <v>7</v>
      </c>
      <c r="M6" s="127">
        <v>6</v>
      </c>
      <c r="N6" s="127">
        <v>0</v>
      </c>
      <c r="O6" s="127">
        <v>0</v>
      </c>
    </row>
    <row r="7" spans="1:15">
      <c r="A7" s="9">
        <v>2</v>
      </c>
      <c r="B7" s="4">
        <v>0.48402777777777778</v>
      </c>
      <c r="C7" s="3">
        <v>60</v>
      </c>
      <c r="D7" s="23" t="s">
        <v>4</v>
      </c>
      <c r="E7" s="23" t="s">
        <v>54</v>
      </c>
      <c r="F7" s="4">
        <v>0.48680555555555555</v>
      </c>
      <c r="G7" s="6">
        <v>3</v>
      </c>
      <c r="H7" s="36">
        <v>0</v>
      </c>
      <c r="I7" s="84">
        <v>1</v>
      </c>
      <c r="J7" s="135"/>
      <c r="K7" s="127"/>
      <c r="L7" s="127"/>
      <c r="M7" s="127"/>
      <c r="N7" s="127"/>
      <c r="O7" s="127"/>
    </row>
    <row r="8" spans="1:15">
      <c r="A8" s="9">
        <v>3</v>
      </c>
      <c r="B8" s="4">
        <v>0.48819444444444443</v>
      </c>
      <c r="C8" s="3">
        <v>60</v>
      </c>
      <c r="D8" s="23" t="s">
        <v>4</v>
      </c>
      <c r="E8" s="23" t="s">
        <v>43</v>
      </c>
      <c r="F8" s="4">
        <v>0.49444444444444446</v>
      </c>
      <c r="G8" s="6">
        <v>8</v>
      </c>
      <c r="H8" s="36">
        <v>0</v>
      </c>
      <c r="I8" s="84">
        <v>0</v>
      </c>
      <c r="J8" s="135"/>
      <c r="K8" s="127"/>
      <c r="L8" s="127"/>
      <c r="M8" s="127"/>
      <c r="N8" s="127"/>
      <c r="O8" s="127"/>
    </row>
    <row r="9" spans="1:15">
      <c r="A9" s="9">
        <v>4</v>
      </c>
      <c r="B9" s="4">
        <v>0.49027777777777781</v>
      </c>
      <c r="C9" s="3">
        <v>60</v>
      </c>
      <c r="D9" s="23" t="s">
        <v>4</v>
      </c>
      <c r="E9" s="23" t="s">
        <v>31</v>
      </c>
      <c r="F9" s="4">
        <v>0.49444444444444446</v>
      </c>
      <c r="G9" s="6">
        <v>5</v>
      </c>
      <c r="H9" s="36">
        <v>0</v>
      </c>
      <c r="I9" s="84">
        <v>0</v>
      </c>
      <c r="J9" s="135"/>
      <c r="K9" s="127"/>
      <c r="L9" s="127"/>
      <c r="M9" s="127"/>
      <c r="N9" s="127"/>
      <c r="O9" s="127"/>
    </row>
    <row r="10" spans="1:15">
      <c r="A10" s="9">
        <v>5</v>
      </c>
      <c r="B10" s="4">
        <v>0.4909722222222222</v>
      </c>
      <c r="C10" s="3">
        <v>60</v>
      </c>
      <c r="D10" s="23" t="s">
        <v>5</v>
      </c>
      <c r="E10" s="23" t="s">
        <v>64</v>
      </c>
      <c r="F10" s="4">
        <v>0.49861111111111112</v>
      </c>
      <c r="G10" s="6">
        <v>10</v>
      </c>
      <c r="H10" s="36">
        <v>0</v>
      </c>
      <c r="I10" s="84">
        <v>0</v>
      </c>
      <c r="J10" s="135"/>
      <c r="K10" s="127"/>
      <c r="L10" s="127"/>
      <c r="M10" s="127"/>
      <c r="N10" s="127"/>
      <c r="O10" s="127"/>
    </row>
    <row r="11" spans="1:15">
      <c r="A11" s="9">
        <v>6</v>
      </c>
      <c r="B11" s="4">
        <v>0.4909722222222222</v>
      </c>
      <c r="C11" s="3">
        <v>60</v>
      </c>
      <c r="D11" s="23" t="s">
        <v>5</v>
      </c>
      <c r="E11" s="23" t="s">
        <v>68</v>
      </c>
      <c r="F11" s="4">
        <v>0.49722222222222223</v>
      </c>
      <c r="G11" s="6">
        <v>8</v>
      </c>
      <c r="H11" s="36">
        <v>0</v>
      </c>
      <c r="I11" s="84">
        <v>0</v>
      </c>
      <c r="J11" s="135"/>
      <c r="K11" s="127"/>
      <c r="L11" s="127"/>
      <c r="M11" s="127"/>
      <c r="N11" s="127"/>
      <c r="O11" s="127"/>
    </row>
    <row r="12" spans="1:15">
      <c r="A12" s="9">
        <v>7</v>
      </c>
      <c r="B12" s="4">
        <v>0.5</v>
      </c>
      <c r="C12" s="3">
        <v>120</v>
      </c>
      <c r="D12" s="23" t="s">
        <v>5</v>
      </c>
      <c r="E12" s="23" t="s">
        <v>68</v>
      </c>
      <c r="F12" s="4">
        <v>0.50347222222222221</v>
      </c>
      <c r="G12" s="6">
        <v>3</v>
      </c>
      <c r="H12" s="36">
        <v>0</v>
      </c>
      <c r="I12" s="84">
        <v>1</v>
      </c>
      <c r="J12" s="135"/>
      <c r="K12" s="127"/>
      <c r="L12" s="127"/>
      <c r="M12" s="127"/>
      <c r="N12" s="127"/>
      <c r="O12" s="127"/>
    </row>
    <row r="13" spans="1:15">
      <c r="A13" s="9">
        <v>8</v>
      </c>
      <c r="B13" s="4">
        <v>0.50277777777777777</v>
      </c>
      <c r="C13" s="3">
        <v>60</v>
      </c>
      <c r="D13" s="23" t="s">
        <v>5</v>
      </c>
      <c r="E13" s="23" t="s">
        <v>49</v>
      </c>
      <c r="F13" s="4">
        <v>0.50624999999999998</v>
      </c>
      <c r="G13" s="6">
        <v>4</v>
      </c>
      <c r="H13" s="36">
        <v>0</v>
      </c>
      <c r="I13" s="84">
        <v>0</v>
      </c>
      <c r="J13" s="135"/>
      <c r="K13" s="127"/>
      <c r="L13" s="127"/>
      <c r="M13" s="127"/>
      <c r="N13" s="127"/>
      <c r="O13" s="127"/>
    </row>
    <row r="14" spans="1:15">
      <c r="A14" s="9">
        <v>9</v>
      </c>
      <c r="B14" s="4">
        <v>0.50277777777777777</v>
      </c>
      <c r="C14" s="3">
        <v>120</v>
      </c>
      <c r="D14" s="23" t="s">
        <v>4</v>
      </c>
      <c r="E14" s="23" t="s">
        <v>76</v>
      </c>
      <c r="F14" s="4">
        <v>0.50694444444444442</v>
      </c>
      <c r="G14" s="6">
        <v>4</v>
      </c>
      <c r="H14" s="36">
        <v>0</v>
      </c>
      <c r="I14" s="84">
        <v>0</v>
      </c>
      <c r="J14" s="135"/>
      <c r="K14" s="127"/>
      <c r="L14" s="127"/>
      <c r="M14" s="127"/>
      <c r="N14" s="127"/>
      <c r="O14" s="127"/>
    </row>
    <row r="15" spans="1:15">
      <c r="A15" s="9">
        <v>10</v>
      </c>
      <c r="B15" s="4">
        <v>0.50694444444444442</v>
      </c>
      <c r="C15" s="3">
        <v>60</v>
      </c>
      <c r="D15" s="23" t="s">
        <v>5</v>
      </c>
      <c r="E15" s="23" t="s">
        <v>64</v>
      </c>
      <c r="F15" s="4">
        <v>0.51180555555555551</v>
      </c>
      <c r="G15" s="6">
        <v>6</v>
      </c>
      <c r="H15" s="36">
        <v>0</v>
      </c>
      <c r="I15" s="84">
        <v>0</v>
      </c>
      <c r="J15" s="135"/>
      <c r="K15" s="127"/>
      <c r="L15" s="127"/>
      <c r="M15" s="127"/>
      <c r="N15" s="127"/>
      <c r="O15" s="127"/>
    </row>
    <row r="16" spans="1:15">
      <c r="A16" s="9">
        <v>11</v>
      </c>
      <c r="B16" s="4">
        <v>0.50972222222222219</v>
      </c>
      <c r="C16" s="3">
        <v>20</v>
      </c>
      <c r="D16" s="23" t="s">
        <v>4</v>
      </c>
      <c r="E16" s="23" t="s">
        <v>54</v>
      </c>
      <c r="F16" s="4">
        <v>0.51458333333333328</v>
      </c>
      <c r="G16" s="6">
        <v>6.666666666666667</v>
      </c>
      <c r="H16" s="36">
        <v>0</v>
      </c>
      <c r="I16" s="84">
        <v>0</v>
      </c>
      <c r="J16" s="135"/>
      <c r="K16" s="127"/>
      <c r="L16" s="127"/>
      <c r="M16" s="127"/>
      <c r="N16" s="127"/>
      <c r="O16" s="127"/>
    </row>
    <row r="17" spans="1:15">
      <c r="A17" s="9">
        <v>12</v>
      </c>
      <c r="B17" s="4">
        <v>0.5131944444444444</v>
      </c>
      <c r="C17" s="3">
        <v>60</v>
      </c>
      <c r="D17" s="23" t="s">
        <v>4</v>
      </c>
      <c r="E17" s="23" t="s">
        <v>76</v>
      </c>
      <c r="F17" s="4">
        <v>0.51527777777777783</v>
      </c>
      <c r="G17" s="6">
        <v>2</v>
      </c>
      <c r="H17" s="36">
        <v>0</v>
      </c>
      <c r="I17" s="84">
        <v>1</v>
      </c>
      <c r="J17" s="135"/>
      <c r="K17" s="127"/>
      <c r="L17" s="127"/>
      <c r="M17" s="127"/>
      <c r="N17" s="127"/>
      <c r="O17" s="127"/>
    </row>
    <row r="18" spans="1:15" ht="15.75" thickBot="1">
      <c r="A18" s="10">
        <v>13</v>
      </c>
      <c r="B18" s="11">
        <v>0.51944444444444449</v>
      </c>
      <c r="C18" s="12">
        <v>30</v>
      </c>
      <c r="D18" s="28" t="s">
        <v>4</v>
      </c>
      <c r="E18" s="28" t="s">
        <v>43</v>
      </c>
      <c r="F18" s="11">
        <v>0.52222222222222225</v>
      </c>
      <c r="G18" s="35">
        <v>3.5</v>
      </c>
      <c r="H18" s="57">
        <v>1</v>
      </c>
      <c r="I18" s="85">
        <v>0</v>
      </c>
      <c r="J18" s="135"/>
      <c r="K18" s="127"/>
      <c r="L18" s="127"/>
      <c r="M18" s="127"/>
      <c r="N18" s="127"/>
      <c r="O18" s="127"/>
    </row>
    <row r="19" spans="1:15" ht="15.75" thickBot="1">
      <c r="H19" s="61">
        <f>(SUM(H6:H18)/13)*100</f>
        <v>15.384615384615385</v>
      </c>
      <c r="I19" s="62">
        <f>(SUM(I6:I18)/13)*100</f>
        <v>23.076923076923077</v>
      </c>
    </row>
    <row r="20" spans="1:15" s="29" customFormat="1">
      <c r="A20" s="30" t="s">
        <v>16</v>
      </c>
    </row>
    <row r="21" spans="1:15">
      <c r="A21" s="30" t="s">
        <v>21</v>
      </c>
    </row>
  </sheetData>
  <mergeCells count="6">
    <mergeCell ref="O6:O18"/>
    <mergeCell ref="J6:J18"/>
    <mergeCell ref="K6:K18"/>
    <mergeCell ref="L6:L18"/>
    <mergeCell ref="M6:M18"/>
    <mergeCell ref="N6:N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8"/>
  <sheetViews>
    <sheetView topLeftCell="F1" workbookViewId="0">
      <selection activeCell="K23" sqref="K23"/>
    </sheetView>
  </sheetViews>
  <sheetFormatPr defaultRowHeight="15"/>
  <cols>
    <col min="1" max="1" width="5.85546875" style="1" bestFit="1" customWidth="1"/>
    <col min="2" max="2" width="12.85546875" style="1" bestFit="1" customWidth="1"/>
    <col min="3" max="4" width="20.140625" style="1" bestFit="1" customWidth="1"/>
    <col min="5" max="5" width="20.140625" style="1" customWidth="1"/>
    <col min="6" max="6" width="15.28515625" style="1" bestFit="1" customWidth="1"/>
    <col min="7" max="7" width="18.5703125" style="1" bestFit="1" customWidth="1"/>
    <col min="8" max="8" width="24.28515625" style="1" bestFit="1" customWidth="1"/>
    <col min="9" max="9" width="24.7109375" style="1" bestFit="1" customWidth="1"/>
    <col min="10" max="10" width="14.85546875" style="1" customWidth="1"/>
    <col min="11" max="13" width="9.140625" style="1"/>
    <col min="14" max="14" width="16.5703125" style="1" customWidth="1"/>
    <col min="15" max="16384" width="9.140625" style="1"/>
  </cols>
  <sheetData>
    <row r="1" spans="1:15">
      <c r="A1" s="14" t="s">
        <v>11</v>
      </c>
      <c r="B1" s="24" t="s">
        <v>75</v>
      </c>
      <c r="C1" s="16"/>
      <c r="E1" s="17" t="s">
        <v>13</v>
      </c>
      <c r="F1" s="15">
        <v>45</v>
      </c>
      <c r="G1" s="16"/>
      <c r="H1" s="16"/>
      <c r="I1" s="59"/>
    </row>
    <row r="2" spans="1:15">
      <c r="A2" s="18" t="s">
        <v>10</v>
      </c>
      <c r="B2" s="22">
        <v>42684</v>
      </c>
      <c r="C2" s="19"/>
      <c r="E2" s="13" t="s">
        <v>14</v>
      </c>
      <c r="F2" s="3">
        <v>45</v>
      </c>
      <c r="G2" s="19"/>
      <c r="H2" s="19"/>
      <c r="I2" s="55"/>
    </row>
    <row r="3" spans="1:15">
      <c r="A3" s="18" t="s">
        <v>12</v>
      </c>
      <c r="B3" s="23" t="s">
        <v>27</v>
      </c>
      <c r="C3" s="19"/>
      <c r="D3" s="19"/>
      <c r="E3" s="19"/>
      <c r="F3" s="19"/>
      <c r="G3" s="19"/>
      <c r="H3" s="19"/>
      <c r="I3" s="55"/>
    </row>
    <row r="4" spans="1:15" ht="15.75" thickBot="1">
      <c r="A4" s="31"/>
      <c r="B4" s="19"/>
      <c r="C4" s="19"/>
      <c r="D4" s="19"/>
      <c r="E4" s="19"/>
      <c r="F4" s="19"/>
      <c r="G4" s="19"/>
      <c r="H4" s="19"/>
      <c r="I4" s="55"/>
    </row>
    <row r="5" spans="1:15" s="2" customFormat="1" ht="45">
      <c r="A5" s="32" t="s">
        <v>0</v>
      </c>
      <c r="B5" s="33" t="s">
        <v>1</v>
      </c>
      <c r="C5" s="33" t="s">
        <v>8</v>
      </c>
      <c r="D5" s="33" t="s">
        <v>2</v>
      </c>
      <c r="E5" s="45" t="s">
        <v>29</v>
      </c>
      <c r="F5" s="33" t="s">
        <v>3</v>
      </c>
      <c r="G5" s="33" t="s">
        <v>9</v>
      </c>
      <c r="H5" s="33" t="s">
        <v>17</v>
      </c>
      <c r="I5" s="34" t="s">
        <v>20</v>
      </c>
      <c r="J5" s="46" t="s">
        <v>88</v>
      </c>
      <c r="K5" s="46" t="s">
        <v>6</v>
      </c>
      <c r="L5" s="46" t="s">
        <v>73</v>
      </c>
      <c r="M5" s="46" t="s">
        <v>96</v>
      </c>
      <c r="N5" s="46" t="s">
        <v>94</v>
      </c>
      <c r="O5" s="46" t="s">
        <v>7</v>
      </c>
    </row>
    <row r="6" spans="1:15">
      <c r="A6" s="9">
        <v>1</v>
      </c>
      <c r="B6" s="4">
        <v>0.54652777777777783</v>
      </c>
      <c r="C6" s="5">
        <v>30</v>
      </c>
      <c r="D6" s="23" t="s">
        <v>4</v>
      </c>
      <c r="E6" s="23" t="s">
        <v>43</v>
      </c>
      <c r="F6" s="4">
        <v>0.54861111111111105</v>
      </c>
      <c r="G6" s="6">
        <v>2.5</v>
      </c>
      <c r="H6" s="36">
        <v>1</v>
      </c>
      <c r="I6" s="84">
        <v>1</v>
      </c>
      <c r="J6" s="135">
        <f>(10/10)/(33/60)</f>
        <v>1.8181818181818181</v>
      </c>
      <c r="K6" s="127">
        <v>0</v>
      </c>
      <c r="L6" s="127">
        <v>5</v>
      </c>
      <c r="M6" s="127">
        <v>5</v>
      </c>
      <c r="N6" s="127">
        <v>0</v>
      </c>
      <c r="O6" s="127">
        <v>0</v>
      </c>
    </row>
    <row r="7" spans="1:15">
      <c r="A7" s="9">
        <v>2</v>
      </c>
      <c r="B7" s="4">
        <v>0.54722222222222217</v>
      </c>
      <c r="C7" s="3">
        <v>90</v>
      </c>
      <c r="D7" s="23" t="s">
        <v>4</v>
      </c>
      <c r="E7" s="23" t="s">
        <v>43</v>
      </c>
      <c r="F7" s="4">
        <v>0.55069444444444449</v>
      </c>
      <c r="G7" s="6">
        <v>3.5</v>
      </c>
      <c r="H7" s="36">
        <v>0</v>
      </c>
      <c r="I7" s="84">
        <v>0</v>
      </c>
      <c r="J7" s="135"/>
      <c r="K7" s="127"/>
      <c r="L7" s="127"/>
      <c r="M7" s="127"/>
      <c r="N7" s="127"/>
      <c r="O7" s="127"/>
    </row>
    <row r="8" spans="1:15">
      <c r="A8" s="9">
        <v>3</v>
      </c>
      <c r="B8" s="4">
        <v>0.55138888888888882</v>
      </c>
      <c r="C8" s="3">
        <v>30</v>
      </c>
      <c r="D8" s="23" t="s">
        <v>5</v>
      </c>
      <c r="E8" s="23" t="s">
        <v>64</v>
      </c>
      <c r="F8" s="4">
        <v>0.55486111111111114</v>
      </c>
      <c r="G8" s="6">
        <v>4.5</v>
      </c>
      <c r="H8" s="36">
        <v>1</v>
      </c>
      <c r="I8" s="84">
        <v>0</v>
      </c>
      <c r="J8" s="135"/>
      <c r="K8" s="127"/>
      <c r="L8" s="127"/>
      <c r="M8" s="127"/>
      <c r="N8" s="127"/>
      <c r="O8" s="127"/>
    </row>
    <row r="9" spans="1:15">
      <c r="A9" s="9">
        <v>4</v>
      </c>
      <c r="B9" s="4">
        <v>0.55208333333333337</v>
      </c>
      <c r="C9" s="3">
        <v>40</v>
      </c>
      <c r="D9" s="23" t="s">
        <v>5</v>
      </c>
      <c r="E9" s="23" t="s">
        <v>66</v>
      </c>
      <c r="F9" s="4">
        <v>0.55625000000000002</v>
      </c>
      <c r="G9" s="6">
        <v>5.333333333333333</v>
      </c>
      <c r="H9" s="36">
        <v>0</v>
      </c>
      <c r="I9" s="84">
        <v>0</v>
      </c>
      <c r="J9" s="135"/>
      <c r="K9" s="127"/>
      <c r="L9" s="127"/>
      <c r="M9" s="127"/>
      <c r="N9" s="127"/>
      <c r="O9" s="127"/>
    </row>
    <row r="10" spans="1:15">
      <c r="A10" s="9">
        <v>5</v>
      </c>
      <c r="B10" s="4">
        <v>0.55208333333333337</v>
      </c>
      <c r="C10" s="3">
        <v>55</v>
      </c>
      <c r="D10" s="23" t="s">
        <v>4</v>
      </c>
      <c r="E10" s="23" t="s">
        <v>69</v>
      </c>
      <c r="F10" s="4">
        <v>0.56180555555555556</v>
      </c>
      <c r="G10" s="6">
        <v>13.083333333333334</v>
      </c>
      <c r="H10" s="36">
        <v>0</v>
      </c>
      <c r="I10" s="84">
        <v>0</v>
      </c>
      <c r="J10" s="135"/>
      <c r="K10" s="127"/>
      <c r="L10" s="127"/>
      <c r="M10" s="127"/>
      <c r="N10" s="127"/>
      <c r="O10" s="127"/>
    </row>
    <row r="11" spans="1:15">
      <c r="A11" s="9">
        <v>6</v>
      </c>
      <c r="B11" s="4">
        <v>0.55347222222222225</v>
      </c>
      <c r="C11" s="3">
        <v>42</v>
      </c>
      <c r="D11" s="23" t="s">
        <v>4</v>
      </c>
      <c r="E11" s="23" t="s">
        <v>77</v>
      </c>
      <c r="F11" s="4">
        <v>0.55486111111111114</v>
      </c>
      <c r="G11" s="6">
        <v>1.3</v>
      </c>
      <c r="H11" s="36">
        <v>0</v>
      </c>
      <c r="I11" s="84">
        <v>1</v>
      </c>
      <c r="J11" s="135"/>
      <c r="K11" s="127"/>
      <c r="L11" s="127"/>
      <c r="M11" s="127"/>
      <c r="N11" s="127"/>
      <c r="O11" s="127"/>
    </row>
    <row r="12" spans="1:15">
      <c r="A12" s="9">
        <v>7</v>
      </c>
      <c r="B12" s="4">
        <v>0.56388888888888888</v>
      </c>
      <c r="C12" s="3">
        <v>44</v>
      </c>
      <c r="D12" s="23" t="s">
        <v>4</v>
      </c>
      <c r="E12" s="23" t="s">
        <v>78</v>
      </c>
      <c r="F12" s="4">
        <v>0.56805555555555554</v>
      </c>
      <c r="G12" s="6">
        <v>5.2666666666666666</v>
      </c>
      <c r="H12" s="36">
        <v>0</v>
      </c>
      <c r="I12" s="84">
        <v>0</v>
      </c>
      <c r="J12" s="135"/>
      <c r="K12" s="127"/>
      <c r="L12" s="127"/>
      <c r="M12" s="127"/>
      <c r="N12" s="127"/>
      <c r="O12" s="127"/>
    </row>
    <row r="13" spans="1:15">
      <c r="A13" s="9">
        <v>8</v>
      </c>
      <c r="B13" s="4">
        <v>0.56388888888888888</v>
      </c>
      <c r="C13" s="3">
        <v>30</v>
      </c>
      <c r="D13" s="23" t="s">
        <v>5</v>
      </c>
      <c r="E13" s="23" t="s">
        <v>64</v>
      </c>
      <c r="F13" s="4">
        <v>0.57013888888888886</v>
      </c>
      <c r="G13" s="6">
        <v>8.5</v>
      </c>
      <c r="H13" s="36">
        <v>1</v>
      </c>
      <c r="I13" s="84">
        <v>0</v>
      </c>
      <c r="J13" s="135"/>
      <c r="K13" s="127"/>
      <c r="L13" s="127"/>
      <c r="M13" s="127"/>
      <c r="N13" s="127"/>
      <c r="O13" s="127"/>
    </row>
    <row r="14" spans="1:15">
      <c r="A14" s="9">
        <v>9</v>
      </c>
      <c r="B14" s="4">
        <v>0.56874999999999998</v>
      </c>
      <c r="C14" s="3">
        <v>38</v>
      </c>
      <c r="D14" s="23" t="s">
        <v>5</v>
      </c>
      <c r="E14" s="23" t="s">
        <v>66</v>
      </c>
      <c r="F14" s="4">
        <v>0.57222222222222219</v>
      </c>
      <c r="G14" s="6">
        <v>4.3666666666666671</v>
      </c>
      <c r="H14" s="36">
        <v>0</v>
      </c>
      <c r="I14" s="84">
        <v>0</v>
      </c>
      <c r="J14" s="135"/>
      <c r="K14" s="127"/>
      <c r="L14" s="127"/>
      <c r="M14" s="127"/>
      <c r="N14" s="127"/>
      <c r="O14" s="127"/>
    </row>
    <row r="15" spans="1:15" ht="15.75" thickBot="1">
      <c r="A15" s="10">
        <v>10</v>
      </c>
      <c r="B15" s="11">
        <v>0.56944444444444442</v>
      </c>
      <c r="C15" s="12">
        <v>32</v>
      </c>
      <c r="D15" s="28" t="s">
        <v>5</v>
      </c>
      <c r="E15" s="28" t="s">
        <v>66</v>
      </c>
      <c r="F15" s="11">
        <v>0.57291666666666663</v>
      </c>
      <c r="G15" s="35">
        <v>4.4666666666666668</v>
      </c>
      <c r="H15" s="57">
        <v>0</v>
      </c>
      <c r="I15" s="85">
        <v>0</v>
      </c>
      <c r="J15" s="135"/>
      <c r="K15" s="127"/>
      <c r="L15" s="127"/>
      <c r="M15" s="127"/>
      <c r="N15" s="127"/>
      <c r="O15" s="127"/>
    </row>
    <row r="16" spans="1:15" ht="15.75" thickBot="1">
      <c r="E16" s="28"/>
      <c r="H16" s="61">
        <f>(SUM(H6:H15)/10)*100</f>
        <v>30</v>
      </c>
      <c r="I16" s="62">
        <f>(SUM(I6:I15)/10)*100</f>
        <v>20</v>
      </c>
    </row>
    <row r="17" spans="1:1" s="29" customFormat="1">
      <c r="A17" s="30" t="s">
        <v>16</v>
      </c>
    </row>
    <row r="18" spans="1:1">
      <c r="A18" s="30" t="s">
        <v>21</v>
      </c>
    </row>
  </sheetData>
  <mergeCells count="6">
    <mergeCell ref="O6:O15"/>
    <mergeCell ref="J6:J15"/>
    <mergeCell ref="K6:K15"/>
    <mergeCell ref="L6:L15"/>
    <mergeCell ref="M6:M15"/>
    <mergeCell ref="N6:N1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1"/>
  <sheetViews>
    <sheetView topLeftCell="G3" workbookViewId="0">
      <selection activeCell="N22" sqref="N22"/>
    </sheetView>
  </sheetViews>
  <sheetFormatPr defaultRowHeight="15"/>
  <cols>
    <col min="1" max="1" width="5.85546875" style="1" bestFit="1" customWidth="1"/>
    <col min="2" max="2" width="12.85546875" style="1" bestFit="1" customWidth="1"/>
    <col min="3" max="4" width="20.140625" style="1" bestFit="1" customWidth="1"/>
    <col min="5" max="5" width="20.140625" style="1" customWidth="1"/>
    <col min="6" max="6" width="15.28515625" style="1" bestFit="1" customWidth="1"/>
    <col min="7" max="7" width="18.5703125" style="1" bestFit="1" customWidth="1"/>
    <col min="8" max="8" width="24.28515625" style="1" bestFit="1" customWidth="1"/>
    <col min="9" max="9" width="24.7109375" style="1" bestFit="1" customWidth="1"/>
    <col min="10" max="10" width="19" style="1" bestFit="1" customWidth="1"/>
    <col min="11" max="12" width="9.140625" style="1"/>
    <col min="13" max="13" width="13.85546875" style="1" bestFit="1" customWidth="1"/>
    <col min="14" max="14" width="17.85546875" style="1" customWidth="1"/>
    <col min="15" max="16384" width="9.140625" style="1"/>
  </cols>
  <sheetData>
    <row r="1" spans="1:15">
      <c r="A1" s="14" t="s">
        <v>11</v>
      </c>
      <c r="B1" s="24" t="s">
        <v>75</v>
      </c>
      <c r="C1" s="16"/>
      <c r="E1" s="17" t="s">
        <v>13</v>
      </c>
      <c r="F1" s="15">
        <v>45</v>
      </c>
      <c r="G1" s="16"/>
      <c r="H1" s="16"/>
      <c r="I1" s="59"/>
    </row>
    <row r="2" spans="1:15">
      <c r="A2" s="18" t="s">
        <v>10</v>
      </c>
      <c r="B2" s="22">
        <v>42684</v>
      </c>
      <c r="C2" s="19"/>
      <c r="E2" s="13" t="s">
        <v>14</v>
      </c>
      <c r="F2" s="3">
        <v>45</v>
      </c>
      <c r="G2" s="19"/>
      <c r="H2" s="19"/>
      <c r="I2" s="55"/>
    </row>
    <row r="3" spans="1:15">
      <c r="A3" s="18" t="s">
        <v>12</v>
      </c>
      <c r="B3" s="23" t="s">
        <v>28</v>
      </c>
      <c r="C3" s="19"/>
      <c r="D3" s="19"/>
      <c r="E3" s="19"/>
      <c r="F3" s="19"/>
      <c r="G3" s="19"/>
      <c r="H3" s="19"/>
      <c r="I3" s="55"/>
    </row>
    <row r="4" spans="1:15" ht="15.75" thickBot="1">
      <c r="A4" s="31"/>
      <c r="B4" s="19"/>
      <c r="C4" s="19"/>
      <c r="D4" s="19"/>
      <c r="E4" s="19"/>
      <c r="F4" s="19"/>
      <c r="G4" s="19"/>
      <c r="H4" s="19"/>
      <c r="I4" s="55"/>
    </row>
    <row r="5" spans="1:15" s="2" customFormat="1" ht="45">
      <c r="A5" s="32" t="s">
        <v>0</v>
      </c>
      <c r="B5" s="33" t="s">
        <v>1</v>
      </c>
      <c r="C5" s="33" t="s">
        <v>8</v>
      </c>
      <c r="D5" s="33" t="s">
        <v>2</v>
      </c>
      <c r="E5" s="45" t="s">
        <v>29</v>
      </c>
      <c r="F5" s="33" t="s">
        <v>3</v>
      </c>
      <c r="G5" s="33" t="s">
        <v>9</v>
      </c>
      <c r="H5" s="33" t="s">
        <v>17</v>
      </c>
      <c r="I5" s="83" t="s">
        <v>20</v>
      </c>
      <c r="J5" s="46" t="s">
        <v>88</v>
      </c>
      <c r="K5" s="46" t="s">
        <v>6</v>
      </c>
      <c r="L5" s="46" t="s">
        <v>73</v>
      </c>
      <c r="M5" s="46" t="s">
        <v>96</v>
      </c>
      <c r="N5" s="46" t="s">
        <v>94</v>
      </c>
      <c r="O5" s="46" t="s">
        <v>7</v>
      </c>
    </row>
    <row r="6" spans="1:15">
      <c r="A6" s="9">
        <v>1</v>
      </c>
      <c r="B6" s="63" t="s">
        <v>79</v>
      </c>
      <c r="C6" s="5">
        <v>180</v>
      </c>
      <c r="D6" s="23" t="s">
        <v>5</v>
      </c>
      <c r="E6" s="23" t="s">
        <v>45</v>
      </c>
      <c r="F6" s="63" t="s">
        <v>80</v>
      </c>
      <c r="G6" s="6">
        <v>27</v>
      </c>
      <c r="H6" s="36">
        <f>IF(C6&lt;30,1,0)</f>
        <v>0</v>
      </c>
      <c r="I6" s="84">
        <f>IF(G6&lt;3,1,0)</f>
        <v>0</v>
      </c>
      <c r="J6" s="135">
        <f>(13/7)/(9.2)</f>
        <v>0.2018633540372671</v>
      </c>
      <c r="K6" s="127">
        <v>1</v>
      </c>
      <c r="L6" s="127">
        <v>6</v>
      </c>
      <c r="M6" s="127">
        <v>6</v>
      </c>
      <c r="N6" s="127">
        <v>0</v>
      </c>
      <c r="O6" s="127">
        <v>0</v>
      </c>
    </row>
    <row r="7" spans="1:15">
      <c r="A7" s="9">
        <v>2</v>
      </c>
      <c r="B7" s="63" t="s">
        <v>81</v>
      </c>
      <c r="C7" s="3">
        <v>120</v>
      </c>
      <c r="D7" s="23" t="s">
        <v>73</v>
      </c>
      <c r="E7" s="23" t="s">
        <v>77</v>
      </c>
      <c r="F7" s="4">
        <v>0.41875000000000001</v>
      </c>
      <c r="G7" s="6">
        <v>1</v>
      </c>
      <c r="H7" s="36">
        <f t="shared" ref="H7:H18" si="0">IF(C7&lt;30,1,0)</f>
        <v>0</v>
      </c>
      <c r="I7" s="84">
        <f t="shared" ref="I7:I18" si="1">IF(G7&lt;3,1,0)</f>
        <v>1</v>
      </c>
      <c r="J7" s="135"/>
      <c r="K7" s="127"/>
      <c r="L7" s="127"/>
      <c r="M7" s="127"/>
      <c r="N7" s="127"/>
      <c r="O7" s="127"/>
    </row>
    <row r="8" spans="1:15">
      <c r="A8" s="9">
        <v>3</v>
      </c>
      <c r="B8" s="4">
        <v>0.42708333333333331</v>
      </c>
      <c r="C8" s="3">
        <v>120</v>
      </c>
      <c r="D8" s="23" t="s">
        <v>6</v>
      </c>
      <c r="E8" s="23" t="s">
        <v>67</v>
      </c>
      <c r="F8" s="4">
        <v>0.4375</v>
      </c>
      <c r="G8" s="6">
        <v>13</v>
      </c>
      <c r="H8" s="36">
        <f t="shared" si="0"/>
        <v>0</v>
      </c>
      <c r="I8" s="84">
        <f t="shared" si="1"/>
        <v>0</v>
      </c>
      <c r="J8" s="135"/>
      <c r="K8" s="127"/>
      <c r="L8" s="127"/>
      <c r="M8" s="127"/>
      <c r="N8" s="127"/>
      <c r="O8" s="127"/>
    </row>
    <row r="9" spans="1:15">
      <c r="A9" s="9">
        <v>4</v>
      </c>
      <c r="B9" s="4">
        <v>0.43402777777777773</v>
      </c>
      <c r="C9" s="3">
        <v>120</v>
      </c>
      <c r="D9" s="23" t="s">
        <v>5</v>
      </c>
      <c r="E9" s="64" t="s">
        <v>82</v>
      </c>
      <c r="F9" s="65">
        <v>0.44097222222222227</v>
      </c>
      <c r="G9" s="6">
        <v>8</v>
      </c>
      <c r="H9" s="36">
        <f t="shared" si="0"/>
        <v>0</v>
      </c>
      <c r="I9" s="84">
        <f t="shared" si="1"/>
        <v>0</v>
      </c>
      <c r="J9" s="135"/>
      <c r="K9" s="127"/>
      <c r="L9" s="127"/>
      <c r="M9" s="127"/>
      <c r="N9" s="127"/>
      <c r="O9" s="127"/>
    </row>
    <row r="10" spans="1:15">
      <c r="A10" s="9">
        <v>5</v>
      </c>
      <c r="B10" s="4">
        <v>0.43888888888888888</v>
      </c>
      <c r="C10" s="3">
        <v>120</v>
      </c>
      <c r="D10" s="23" t="s">
        <v>5</v>
      </c>
      <c r="E10" s="23" t="s">
        <v>45</v>
      </c>
      <c r="F10" s="4">
        <v>0.44097222222222227</v>
      </c>
      <c r="G10" s="6">
        <v>1</v>
      </c>
      <c r="H10" s="36">
        <f t="shared" si="0"/>
        <v>0</v>
      </c>
      <c r="I10" s="84">
        <f t="shared" si="1"/>
        <v>1</v>
      </c>
      <c r="J10" s="135"/>
      <c r="K10" s="127"/>
      <c r="L10" s="127"/>
      <c r="M10" s="127"/>
      <c r="N10" s="127"/>
      <c r="O10" s="127"/>
    </row>
    <row r="11" spans="1:15">
      <c r="A11" s="9">
        <v>6</v>
      </c>
      <c r="B11" s="4">
        <v>0.46180555555555558</v>
      </c>
      <c r="C11" s="3">
        <v>120</v>
      </c>
      <c r="D11" s="23" t="s">
        <v>73</v>
      </c>
      <c r="E11" s="23" t="s">
        <v>43</v>
      </c>
      <c r="F11" s="4">
        <v>0.46388888888888885</v>
      </c>
      <c r="G11" s="6">
        <v>1</v>
      </c>
      <c r="H11" s="36">
        <f t="shared" si="0"/>
        <v>0</v>
      </c>
      <c r="I11" s="84">
        <f t="shared" si="1"/>
        <v>1</v>
      </c>
      <c r="J11" s="135"/>
      <c r="K11" s="127"/>
      <c r="L11" s="127"/>
      <c r="M11" s="127"/>
      <c r="N11" s="127"/>
      <c r="O11" s="127"/>
    </row>
    <row r="12" spans="1:15">
      <c r="A12" s="9">
        <v>7</v>
      </c>
      <c r="B12" s="4">
        <v>0.46527777777777773</v>
      </c>
      <c r="C12" s="3">
        <v>120</v>
      </c>
      <c r="D12" s="23" t="s">
        <v>73</v>
      </c>
      <c r="E12" s="23" t="s">
        <v>43</v>
      </c>
      <c r="F12" s="4">
        <v>0.46736111111111112</v>
      </c>
      <c r="G12" s="6">
        <v>1</v>
      </c>
      <c r="H12" s="36">
        <f t="shared" si="0"/>
        <v>0</v>
      </c>
      <c r="I12" s="84">
        <f t="shared" si="1"/>
        <v>1</v>
      </c>
      <c r="J12" s="135"/>
      <c r="K12" s="127"/>
      <c r="L12" s="127"/>
      <c r="M12" s="127"/>
      <c r="N12" s="127"/>
      <c r="O12" s="127"/>
    </row>
    <row r="13" spans="1:15">
      <c r="A13" s="9">
        <v>8</v>
      </c>
      <c r="B13" s="4">
        <v>0.47222222222222227</v>
      </c>
      <c r="C13" s="3">
        <v>120</v>
      </c>
      <c r="D13" s="23" t="s">
        <v>5</v>
      </c>
      <c r="E13" s="23" t="s">
        <v>64</v>
      </c>
      <c r="F13" s="4">
        <v>0.47500000000000003</v>
      </c>
      <c r="G13" s="6">
        <v>2</v>
      </c>
      <c r="H13" s="36">
        <f t="shared" si="0"/>
        <v>0</v>
      </c>
      <c r="I13" s="84">
        <f t="shared" si="1"/>
        <v>1</v>
      </c>
      <c r="J13" s="135"/>
      <c r="K13" s="127"/>
      <c r="L13" s="127"/>
      <c r="M13" s="127"/>
      <c r="N13" s="127"/>
      <c r="O13" s="127"/>
    </row>
    <row r="14" spans="1:15">
      <c r="A14" s="9">
        <v>9</v>
      </c>
      <c r="B14" s="4">
        <v>0.4826388888888889</v>
      </c>
      <c r="C14" s="3">
        <v>120</v>
      </c>
      <c r="D14" s="23" t="s">
        <v>5</v>
      </c>
      <c r="E14" s="23" t="s">
        <v>64</v>
      </c>
      <c r="F14" s="4">
        <v>0.48541666666666666</v>
      </c>
      <c r="G14" s="6">
        <v>2</v>
      </c>
      <c r="H14" s="36">
        <f t="shared" si="0"/>
        <v>0</v>
      </c>
      <c r="I14" s="84">
        <f t="shared" si="1"/>
        <v>1</v>
      </c>
      <c r="J14" s="135"/>
      <c r="K14" s="127"/>
      <c r="L14" s="127"/>
      <c r="M14" s="127"/>
      <c r="N14" s="127"/>
      <c r="O14" s="127"/>
    </row>
    <row r="15" spans="1:15" ht="15.75" thickBot="1">
      <c r="A15" s="9">
        <v>10</v>
      </c>
      <c r="B15" s="11">
        <v>0.4861111111111111</v>
      </c>
      <c r="C15" s="12">
        <v>120</v>
      </c>
      <c r="D15" s="28" t="s">
        <v>5</v>
      </c>
      <c r="E15" s="66" t="s">
        <v>66</v>
      </c>
      <c r="F15" s="4">
        <v>0.48888888888888887</v>
      </c>
      <c r="G15" s="35">
        <v>2</v>
      </c>
      <c r="H15" s="36">
        <f t="shared" si="0"/>
        <v>0</v>
      </c>
      <c r="I15" s="84">
        <f t="shared" si="1"/>
        <v>1</v>
      </c>
      <c r="J15" s="135"/>
      <c r="K15" s="127"/>
      <c r="L15" s="127"/>
      <c r="M15" s="127"/>
      <c r="N15" s="127"/>
      <c r="O15" s="127"/>
    </row>
    <row r="16" spans="1:15" ht="15.75" thickBot="1">
      <c r="A16" s="9">
        <v>11</v>
      </c>
      <c r="B16" s="11">
        <v>0.48749999999999999</v>
      </c>
      <c r="C16" s="12">
        <v>120</v>
      </c>
      <c r="D16" s="28" t="s">
        <v>73</v>
      </c>
      <c r="E16" s="28" t="s">
        <v>77</v>
      </c>
      <c r="F16" s="11">
        <v>0.49027777777777781</v>
      </c>
      <c r="G16" s="35">
        <v>2</v>
      </c>
      <c r="H16" s="36">
        <f t="shared" si="0"/>
        <v>0</v>
      </c>
      <c r="I16" s="84">
        <f t="shared" si="1"/>
        <v>1</v>
      </c>
      <c r="J16" s="135"/>
      <c r="K16" s="127"/>
      <c r="L16" s="127"/>
      <c r="M16" s="127"/>
      <c r="N16" s="127"/>
      <c r="O16" s="127"/>
    </row>
    <row r="17" spans="1:15" ht="15.75" thickBot="1">
      <c r="A17" s="9">
        <v>12</v>
      </c>
      <c r="B17" s="67" t="s">
        <v>83</v>
      </c>
      <c r="C17" s="12">
        <v>180</v>
      </c>
      <c r="D17" s="28" t="s">
        <v>73</v>
      </c>
      <c r="E17" s="28" t="s">
        <v>78</v>
      </c>
      <c r="F17" s="11">
        <v>8.6805555555555566E-2</v>
      </c>
      <c r="G17" s="35">
        <v>2</v>
      </c>
      <c r="H17" s="36">
        <f t="shared" si="0"/>
        <v>0</v>
      </c>
      <c r="I17" s="84">
        <f t="shared" si="1"/>
        <v>1</v>
      </c>
      <c r="J17" s="135"/>
      <c r="K17" s="127"/>
      <c r="L17" s="127"/>
      <c r="M17" s="127"/>
      <c r="N17" s="127"/>
      <c r="O17" s="127"/>
    </row>
    <row r="18" spans="1:15" ht="15.75" thickBot="1">
      <c r="A18" s="9">
        <v>13</v>
      </c>
      <c r="B18" s="67" t="s">
        <v>84</v>
      </c>
      <c r="C18" s="12">
        <v>120</v>
      </c>
      <c r="D18" s="28" t="s">
        <v>73</v>
      </c>
      <c r="E18" s="28" t="s">
        <v>78</v>
      </c>
      <c r="F18" s="11">
        <v>0.26041666666666669</v>
      </c>
      <c r="G18" s="35">
        <v>3</v>
      </c>
      <c r="H18" s="36">
        <f t="shared" si="0"/>
        <v>0</v>
      </c>
      <c r="I18" s="84">
        <f t="shared" si="1"/>
        <v>0</v>
      </c>
      <c r="J18" s="135"/>
      <c r="K18" s="127"/>
      <c r="L18" s="127"/>
      <c r="M18" s="127"/>
      <c r="N18" s="127"/>
      <c r="O18" s="127"/>
    </row>
    <row r="19" spans="1:15" ht="15.75" thickBot="1">
      <c r="H19" s="61">
        <f>(SUM(H6:H15)/10)*100</f>
        <v>0</v>
      </c>
      <c r="I19" s="62">
        <f>(SUM(I6:I15)/10)*100</f>
        <v>70</v>
      </c>
    </row>
    <row r="20" spans="1:15" s="29" customFormat="1">
      <c r="A20" s="30" t="s">
        <v>16</v>
      </c>
    </row>
    <row r="21" spans="1:15">
      <c r="A21" s="30" t="s">
        <v>21</v>
      </c>
    </row>
  </sheetData>
  <mergeCells count="6">
    <mergeCell ref="O6:O18"/>
    <mergeCell ref="J6:J18"/>
    <mergeCell ref="K6:K18"/>
    <mergeCell ref="L6:L18"/>
    <mergeCell ref="M6:M18"/>
    <mergeCell ref="N6:N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deluxe_K-Shift</vt:lpstr>
      <vt:lpstr>deluxe_Y-Shift</vt:lpstr>
      <vt:lpstr>deluxe_X-Shift</vt:lpstr>
      <vt:lpstr>General_K - Shift</vt:lpstr>
      <vt:lpstr>General_K-Shift</vt:lpstr>
      <vt:lpstr>Uncology_K-Shift</vt:lpstr>
      <vt:lpstr>Uncology_Y-Shift</vt:lpstr>
      <vt:lpstr>Uncology_X-Shift</vt:lpstr>
      <vt:lpstr>Shiftwise Nurse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2016-11-16T08:09:45Z</dcterms:modified>
</cp:coreProperties>
</file>