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kushal_ahuja_student_uts_edu_au/Documents/"/>
    </mc:Choice>
  </mc:AlternateContent>
  <xr:revisionPtr revIDLastSave="6310" documentId="8_{B94E90B7-B76D-D846-8DAE-CA470EAAEEED}" xr6:coauthVersionLast="47" xr6:coauthVersionMax="47" xr10:uidLastSave="{A6C4F3EE-89AA-C443-9166-32DE3384A23F}"/>
  <bookViews>
    <workbookView xWindow="0" yWindow="0" windowWidth="38400" windowHeight="21600" activeTab="3" xr2:uid="{00000000-000D-0000-FFFF-FFFF00000000}"/>
  </bookViews>
  <sheets>
    <sheet name="Chifley" sheetId="1" r:id="rId1"/>
    <sheet name="Supply and demand" sheetId="4" r:id="rId2"/>
    <sheet name="Property Price" sheetId="5" r:id="rId3"/>
    <sheet name="Finance" sheetId="6" r:id="rId4"/>
    <sheet name="Population" sheetId="7" r:id="rId5"/>
    <sheet name="Ownership" sheetId="8" r:id="rId6"/>
    <sheet name="Workforce" sheetId="9" r:id="rId7"/>
    <sheet name="Dwelling" sheetId="10" r:id="rId8"/>
    <sheet name="Family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E11" i="6"/>
  <c r="C11" i="6"/>
  <c r="B11" i="6"/>
  <c r="D15" i="6"/>
  <c r="E15" i="6"/>
  <c r="C15" i="6"/>
  <c r="B15" i="6"/>
  <c r="D14" i="6"/>
  <c r="E14" i="6"/>
  <c r="C14" i="6"/>
  <c r="B14" i="6"/>
  <c r="C13" i="6"/>
  <c r="D13" i="6"/>
  <c r="E13" i="6"/>
  <c r="B13" i="6"/>
  <c r="C12" i="6"/>
  <c r="D12" i="6"/>
  <c r="E12" i="6"/>
  <c r="B12" i="6"/>
  <c r="C10" i="6"/>
  <c r="D10" i="6"/>
  <c r="E10" i="6"/>
  <c r="B10" i="6"/>
  <c r="C59" i="10"/>
  <c r="B59" i="10"/>
  <c r="C58" i="10"/>
  <c r="B58" i="10"/>
  <c r="C57" i="10"/>
  <c r="B57" i="10"/>
  <c r="D56" i="10"/>
  <c r="D59" i="10" s="1"/>
  <c r="D55" i="10"/>
  <c r="D58" i="10" s="1"/>
  <c r="D54" i="10"/>
  <c r="D57" i="10" s="1"/>
  <c r="D7" i="10"/>
  <c r="D6" i="10"/>
  <c r="D5" i="10"/>
  <c r="D4" i="10"/>
  <c r="D3" i="10"/>
  <c r="D10" i="8"/>
  <c r="E10" i="8"/>
  <c r="F10" i="8"/>
  <c r="C10" i="8"/>
  <c r="B10" i="8"/>
  <c r="B52" i="3"/>
  <c r="C52" i="3"/>
  <c r="D52" i="3"/>
  <c r="E52" i="3"/>
  <c r="F52" i="3"/>
  <c r="F51" i="3"/>
  <c r="F50" i="3"/>
  <c r="F49" i="3"/>
  <c r="B26" i="7"/>
  <c r="C26" i="7"/>
  <c r="D26" i="7"/>
  <c r="E26" i="7"/>
  <c r="B27" i="7"/>
  <c r="C27" i="7"/>
  <c r="D27" i="7"/>
  <c r="B28" i="7"/>
  <c r="C28" i="7"/>
  <c r="D28" i="7"/>
  <c r="B29" i="7"/>
  <c r="C29" i="7"/>
  <c r="D29" i="7"/>
  <c r="E25" i="7"/>
  <c r="E24" i="7"/>
  <c r="E23" i="7"/>
  <c r="E13" i="7"/>
  <c r="E14" i="7" s="1"/>
  <c r="D13" i="7"/>
  <c r="D14" i="7" s="1"/>
  <c r="C13" i="7"/>
  <c r="C14" i="7" s="1"/>
  <c r="B13" i="7"/>
  <c r="B14" i="7" s="1"/>
  <c r="E11" i="7"/>
  <c r="E10" i="7"/>
  <c r="E29" i="7" s="1"/>
  <c r="E9" i="7"/>
  <c r="E28" i="7" s="1"/>
  <c r="E8" i="7"/>
  <c r="E27" i="7" s="1"/>
  <c r="N3" i="3"/>
  <c r="N4" i="3"/>
  <c r="N5" i="3"/>
  <c r="N9" i="3" s="1"/>
  <c r="N6" i="3"/>
  <c r="K7" i="3"/>
  <c r="L7" i="3"/>
  <c r="M7" i="3"/>
  <c r="N7" i="3"/>
  <c r="L8" i="3"/>
  <c r="N8" i="3"/>
  <c r="J9" i="3"/>
  <c r="L9" i="3"/>
  <c r="J10" i="3"/>
  <c r="M10" i="3"/>
  <c r="N10" i="3"/>
  <c r="L10" i="3"/>
  <c r="K10" i="3"/>
  <c r="K9" i="3"/>
  <c r="M8" i="3"/>
  <c r="K8" i="3"/>
  <c r="J8" i="3"/>
  <c r="J7" i="3"/>
  <c r="F7" i="3"/>
  <c r="F6" i="3"/>
  <c r="F5" i="3"/>
  <c r="F4" i="3"/>
  <c r="K6" i="5"/>
  <c r="L6" i="5"/>
  <c r="M6" i="5"/>
  <c r="J6" i="5"/>
  <c r="I6" i="5"/>
  <c r="K5" i="5"/>
  <c r="L5" i="5"/>
  <c r="M5" i="5"/>
  <c r="J5" i="5"/>
  <c r="I5" i="5"/>
  <c r="J8" i="4"/>
  <c r="K8" i="4"/>
  <c r="I8" i="4"/>
  <c r="H8" i="4"/>
  <c r="J6" i="4"/>
  <c r="K6" i="4"/>
  <c r="I6" i="4"/>
  <c r="H6" i="4"/>
  <c r="K5" i="4"/>
  <c r="J5" i="4"/>
  <c r="I5" i="4"/>
  <c r="H5" i="4"/>
  <c r="H7" i="4" s="1"/>
  <c r="E6" i="4"/>
  <c r="E7" i="4" s="1"/>
  <c r="D6" i="4"/>
  <c r="D7" i="4" s="1"/>
  <c r="C6" i="4"/>
  <c r="C7" i="4" s="1"/>
  <c r="B6" i="4"/>
  <c r="B7" i="4" s="1"/>
  <c r="K7" i="4" l="1"/>
  <c r="I7" i="4"/>
  <c r="J7" i="4"/>
  <c r="M9" i="3"/>
  <c r="F28" i="1" l="1"/>
  <c r="F27" i="1"/>
  <c r="F26" i="1"/>
  <c r="F25" i="1"/>
  <c r="F33" i="1"/>
  <c r="F32" i="1"/>
  <c r="F31" i="1"/>
  <c r="F30" i="1"/>
  <c r="F29" i="1"/>
  <c r="F48" i="1"/>
  <c r="F47" i="1"/>
  <c r="F38" i="1"/>
  <c r="F37" i="1"/>
  <c r="F36" i="1"/>
  <c r="F34" i="1"/>
  <c r="F35" i="1"/>
  <c r="F18" i="1"/>
  <c r="F17" i="1"/>
  <c r="F16" i="1"/>
  <c r="F15" i="1"/>
</calcChain>
</file>

<file path=xl/sharedStrings.xml><?xml version="1.0" encoding="utf-8"?>
<sst xmlns="http://schemas.openxmlformats.org/spreadsheetml/2006/main" count="320" uniqueCount="93">
  <si>
    <t>Location</t>
  </si>
  <si>
    <t>Time</t>
  </si>
  <si>
    <t>Y2001</t>
  </si>
  <si>
    <t>Y2006</t>
  </si>
  <si>
    <t>Y2011</t>
  </si>
  <si>
    <t>Y2016</t>
  </si>
  <si>
    <t>Population</t>
  </si>
  <si>
    <t>MedianHouseholdWeeIklyIncome</t>
  </si>
  <si>
    <t>MedianMortgageWeeklyPayment</t>
  </si>
  <si>
    <t>MedianWeeklyRent</t>
  </si>
  <si>
    <t>MedianAge</t>
  </si>
  <si>
    <t>AverageMotorVehiclesPerDwelling</t>
  </si>
  <si>
    <t>TotalPrivateDwelling</t>
  </si>
  <si>
    <t>AverageNumberBedroomsPerDwelling</t>
  </si>
  <si>
    <t>AverageNumberPeoplePerHousehold</t>
  </si>
  <si>
    <t>FullyOwned(%)</t>
  </si>
  <si>
    <t>OwnedWithMortgage(%)</t>
  </si>
  <si>
    <t>Rented(%)</t>
  </si>
  <si>
    <t>Families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</si>
  <si>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</si>
  <si>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</si>
  <si>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</si>
  <si>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</si>
  <si>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</si>
  <si>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</si>
  <si>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FamilyHouseHolds(%)</t>
  </si>
  <si>
    <t>SinglePersonHouseHolds(%)</t>
  </si>
  <si>
    <t>GroupHouseHold(%)</t>
  </si>
  <si>
    <t>MedianHousePrice</t>
  </si>
  <si>
    <t>MedianUnitPrice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</si>
  <si>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</si>
  <si>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</si>
  <si>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</si>
  <si>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</si>
  <si>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</si>
  <si>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</si>
  <si>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</si>
  <si>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</si>
  <si>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</si>
  <si>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</si>
  <si>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</si>
  <si>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</si>
  <si>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</si>
  <si>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</si>
  <si>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</si>
  <si>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</si>
  <si>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</si>
  <si>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</si>
  <si>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</si>
  <si>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</si>
  <si>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</si>
  <si>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</si>
  <si>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</si>
  <si>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</si>
  <si>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MedianPersonalWeeklyIncome</t>
  </si>
  <si>
    <t>MedianFamilyWeeklyIncome</t>
  </si>
  <si>
    <t>Y2021</t>
  </si>
  <si>
    <t>Chifley</t>
  </si>
  <si>
    <t>Demand</t>
  </si>
  <si>
    <t xml:space="preserve">Supply Vs Demand </t>
  </si>
  <si>
    <t>TotalPrivateDwelling (Supply)</t>
  </si>
  <si>
    <t>Supply Change</t>
  </si>
  <si>
    <t>Demand Change</t>
  </si>
  <si>
    <t>Population Change</t>
  </si>
  <si>
    <t>House Price Change</t>
  </si>
  <si>
    <t>Unit Price Change</t>
  </si>
  <si>
    <t>OneParentFamilyChange(%)</t>
  </si>
  <si>
    <t>OtherFamilyChange(%)</t>
  </si>
  <si>
    <t>CoupleFamilyNoChidrenChange(%)</t>
  </si>
  <si>
    <t>CoupleFamilyHasChidrenChange(%)</t>
  </si>
  <si>
    <t xml:space="preserve"> </t>
  </si>
  <si>
    <t>Demand to Supply Ratio (DSR)</t>
  </si>
  <si>
    <t>NeverMarried Change(%)</t>
  </si>
  <si>
    <t>Widowed Change (%)</t>
  </si>
  <si>
    <t>Married Change (%)</t>
  </si>
  <si>
    <t>Separated+Divorced Change (%)</t>
  </si>
  <si>
    <t>Year 2001 and Year 2006 data was not provided on the Australian Burau of  Statistics website for Chifley (Only Occupied Dwellings(%) was given for year 2001), Therefore I have not included that in the visualisation.</t>
  </si>
  <si>
    <t>SeparateHouse Dwellings Change(%)</t>
  </si>
  <si>
    <t>SemiDetached Dwellings Change(%)</t>
  </si>
  <si>
    <t>FlatUnitApartment Dwellings Change(%)</t>
  </si>
  <si>
    <t xml:space="preserve">Annual Household Income </t>
  </si>
  <si>
    <t>Household Mortgage Payment (%)</t>
  </si>
  <si>
    <t>Household Rent Payment (%)</t>
  </si>
  <si>
    <t xml:space="preserve">House Price Change </t>
  </si>
  <si>
    <t>Annual Household Income Change (%)</t>
  </si>
  <si>
    <t xml:space="preserve">#2001 - Data of Median Personal , Family and Household income </t>
  </si>
  <si>
    <t xml:space="preserve">and Mortgage and rent payment is unavailable </t>
  </si>
  <si>
    <t>Additionally the travel information</t>
  </si>
  <si>
    <t>#2021- Data of employment and people travleling to work details is also not found as they were not published yet.</t>
  </si>
  <si>
    <t>Room details , income , mortgage and rent threshold data is also not availabe on ABS.</t>
  </si>
  <si>
    <t xml:space="preserve">#2006- Data of travel to work, Dwellings , Room details,  income , mortgage and rent threshold data is also not availabe on ABS </t>
  </si>
  <si>
    <t xml:space="preserve">#AverageNumberPeoplePerHousehold data not available for the year 2001 </t>
  </si>
  <si>
    <t>Therefore not added the year 2001 in the visulisation.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</si>
</sst>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%"/>
    <numFmt numFmtId="166" formatCode="#,##0.0"/>
    <numFmt numFmtId="167" formatCode="&quot;$&quot;#,##0.0"/>
    <numFmt numFmtId="168" formatCode="0.00000000000000%"/>
    <numFmt numFmtId="169" formatCode="[$$-C09]#,##0.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13" borderId="1" xfId="0" applyNumberFormat="1" applyFont="1" applyFill="1" applyBorder="1" applyAlignment="1">
      <alignment vertical="center"/>
    </xf>
    <xf numFmtId="164" fontId="3" fillId="1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2" fillId="12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3" fontId="2" fillId="12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5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/>
    <xf numFmtId="165" fontId="2" fillId="10" borderId="1" xfId="0" applyNumberFormat="1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vertical="center"/>
    </xf>
    <xf numFmtId="0" fontId="2" fillId="0" borderId="0" xfId="0" applyFont="1"/>
    <xf numFmtId="164" fontId="5" fillId="2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/>
    </xf>
    <xf numFmtId="1" fontId="0" fillId="0" borderId="0" xfId="0" applyNumberFormat="1"/>
    <xf numFmtId="9" fontId="0" fillId="0" borderId="0" xfId="1" applyFont="1"/>
    <xf numFmtId="166" fontId="2" fillId="3" borderId="2" xfId="0" applyNumberFormat="1" applyFont="1" applyFill="1" applyBorder="1" applyAlignment="1">
      <alignment vertical="center"/>
    </xf>
    <xf numFmtId="165" fontId="0" fillId="0" borderId="0" xfId="0" applyNumberFormat="1"/>
    <xf numFmtId="168" fontId="0" fillId="0" borderId="0" xfId="0" applyNumberFormat="1"/>
    <xf numFmtId="10" fontId="0" fillId="0" borderId="0" xfId="0" applyNumberFormat="1"/>
    <xf numFmtId="165" fontId="2" fillId="4" borderId="2" xfId="0" applyNumberFormat="1" applyFont="1" applyFill="1" applyBorder="1" applyAlignment="1">
      <alignment vertical="center"/>
    </xf>
    <xf numFmtId="165" fontId="2" fillId="13" borderId="2" xfId="0" applyNumberFormat="1" applyFont="1" applyFill="1" applyBorder="1" applyAlignment="1">
      <alignment vertical="center"/>
    </xf>
    <xf numFmtId="1" fontId="0" fillId="13" borderId="0" xfId="0" applyNumberFormat="1" applyFont="1" applyFill="1"/>
    <xf numFmtId="9" fontId="0" fillId="13" borderId="0" xfId="1" applyFont="1" applyFill="1"/>
    <xf numFmtId="0" fontId="8" fillId="0" borderId="0" xfId="0" applyFont="1"/>
    <xf numFmtId="0" fontId="1" fillId="9" borderId="2" xfId="0" applyFont="1" applyFill="1" applyBorder="1"/>
    <xf numFmtId="1" fontId="9" fillId="15" borderId="2" xfId="0" applyNumberFormat="1" applyFont="1" applyFill="1" applyBorder="1" applyAlignment="1">
      <alignment vertical="center"/>
    </xf>
    <xf numFmtId="165" fontId="1" fillId="7" borderId="0" xfId="0" applyNumberFormat="1" applyFont="1" applyFill="1" applyBorder="1" applyAlignment="1">
      <alignment vertical="center"/>
    </xf>
    <xf numFmtId="165" fontId="1" fillId="7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9" fontId="0" fillId="2" borderId="0" xfId="0" applyNumberFormat="1" applyFill="1"/>
    <xf numFmtId="10" fontId="0" fillId="2" borderId="0" xfId="0" applyNumberFormat="1" applyFill="1"/>
    <xf numFmtId="164" fontId="2" fillId="9" borderId="2" xfId="0" applyNumberFormat="1" applyFont="1" applyFill="1" applyBorder="1" applyAlignment="1">
      <alignment vertical="center"/>
    </xf>
    <xf numFmtId="10" fontId="0" fillId="9" borderId="0" xfId="0" applyNumberFormat="1" applyFill="1"/>
    <xf numFmtId="164" fontId="2" fillId="16" borderId="2" xfId="0" applyNumberFormat="1" applyFont="1" applyFill="1" applyBorder="1" applyAlignment="1">
      <alignment vertical="center"/>
    </xf>
    <xf numFmtId="10" fontId="0" fillId="16" borderId="0" xfId="0" applyNumberFormat="1" applyFill="1"/>
    <xf numFmtId="0" fontId="1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B45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Supply Vs Demand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57567947214454E-2"/>
          <c:y val="6.2601797366335629E-2"/>
          <c:w val="0.88255639097744365"/>
          <c:h val="0.69324934383202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'Supply and demand'!$G$3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demand'!$H$3:$K$3</c:f>
              <c:numCache>
                <c:formatCode>#,##0</c:formatCode>
                <c:ptCount val="4"/>
                <c:pt idx="0">
                  <c:v>3078</c:v>
                </c:pt>
                <c:pt idx="1">
                  <c:v>3147</c:v>
                </c:pt>
                <c:pt idx="2">
                  <c:v>3233</c:v>
                </c:pt>
                <c:pt idx="3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D44B-9CED-429881763D21}"/>
            </c:ext>
          </c:extLst>
        </c:ser>
        <c:ser>
          <c:idx val="1"/>
          <c:order val="1"/>
          <c:tx>
            <c:strRef>
              <c:f>'Supply and demand'!$G$4</c:f>
              <c:strCache>
                <c:ptCount val="1"/>
                <c:pt idx="0">
                  <c:v>TotalPrivateDwelling (Supply)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demand'!$H$4:$K$4</c:f>
              <c:numCache>
                <c:formatCode>#,##0</c:formatCode>
                <c:ptCount val="4"/>
                <c:pt idx="0">
                  <c:v>1164</c:v>
                </c:pt>
                <c:pt idx="1">
                  <c:v>1186</c:v>
                </c:pt>
                <c:pt idx="2">
                  <c:v>1226</c:v>
                </c:pt>
                <c:pt idx="3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D44B-9CED-429881763D21}"/>
            </c:ext>
          </c:extLst>
        </c:ser>
        <c:ser>
          <c:idx val="2"/>
          <c:order val="2"/>
          <c:tx>
            <c:strRef>
              <c:f>'Supply and demand'!$G$5</c:f>
              <c:strCache>
                <c:ptCount val="1"/>
                <c:pt idx="0">
                  <c:v>Demand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demand'!$H$5:$K$5</c:f>
              <c:numCache>
                <c:formatCode>0</c:formatCode>
                <c:ptCount val="4"/>
                <c:pt idx="0">
                  <c:v>1099.2857142857144</c:v>
                </c:pt>
                <c:pt idx="1">
                  <c:v>1085.1724137931035</c:v>
                </c:pt>
                <c:pt idx="2">
                  <c:v>1114.8275862068965</c:v>
                </c:pt>
                <c:pt idx="3">
                  <c:v>1203.4482758620691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2-D44B-9CED-42988176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533232207"/>
        <c:axId val="1294399008"/>
      </c:barChart>
      <c:lineChart>
        <c:grouping val="stacked"/>
        <c:varyColors val="0"/>
        <c:ser>
          <c:idx val="3"/>
          <c:order val="3"/>
          <c:tx>
            <c:strRef>
              <c:f>'Supply and demand'!$G$6</c:f>
              <c:strCache>
                <c:ptCount val="1"/>
                <c:pt idx="0">
                  <c:v>Supply Change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4189852700491E-2"/>
                  <c:y val="2.9978586723768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BB-9A47-844E-1D8592710439}"/>
                </c:ext>
              </c:extLst>
            </c:dLbl>
            <c:dLbl>
              <c:idx val="1"/>
              <c:layout>
                <c:manualLayout>
                  <c:x val="2.9459901800327332E-2"/>
                  <c:y val="-3.6402569593147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BB-9A47-844E-1D8592710439}"/>
                </c:ext>
              </c:extLst>
            </c:dLbl>
            <c:dLbl>
              <c:idx val="2"/>
              <c:layout>
                <c:manualLayout>
                  <c:x val="2.1276595744680733E-2"/>
                  <c:y val="-3.2119830042657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BB-9A47-844E-1D8592710439}"/>
                </c:ext>
              </c:extLst>
            </c:dLbl>
            <c:dLbl>
              <c:idx val="3"/>
              <c:layout>
                <c:manualLayout>
                  <c:x val="3.2733224222585802E-2"/>
                  <c:y val="1.9271948608137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BB-9A47-844E-1D8592710439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5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demand'!$H$6:$K$6</c:f>
              <c:numCache>
                <c:formatCode>0%</c:formatCode>
                <c:ptCount val="4"/>
                <c:pt idx="0">
                  <c:v>1</c:v>
                </c:pt>
                <c:pt idx="1">
                  <c:v>1.0189003436426116</c:v>
                </c:pt>
                <c:pt idx="2">
                  <c:v>1.0337268128161889</c:v>
                </c:pt>
                <c:pt idx="3">
                  <c:v>1.0734094616639478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B-9A47-844E-1D8592710439}"/>
            </c:ext>
          </c:extLst>
        </c:ser>
        <c:ser>
          <c:idx val="4"/>
          <c:order val="4"/>
          <c:tx>
            <c:strRef>
              <c:f>'Supply and demand'!$G$7</c:f>
              <c:strCache>
                <c:ptCount val="1"/>
                <c:pt idx="0">
                  <c:v>Demand Change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4189852700491E-2"/>
                  <c:y val="-2.7837259100642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BB-9A47-844E-1D8592710439}"/>
                </c:ext>
              </c:extLst>
            </c:dLbl>
            <c:dLbl>
              <c:idx val="1"/>
              <c:layout>
                <c:manualLayout>
                  <c:x val="4.0916530278232409E-2"/>
                  <c:y val="3.4261241970021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BB-9A47-844E-1D8592710439}"/>
                </c:ext>
              </c:extLst>
            </c:dLbl>
            <c:dLbl>
              <c:idx val="2"/>
              <c:layout>
                <c:manualLayout>
                  <c:x val="4.2553191489361583E-2"/>
                  <c:y val="-3.8543897216274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BB-9A47-844E-1D8592710439}"/>
                </c:ext>
              </c:extLst>
            </c:dLbl>
            <c:dLbl>
              <c:idx val="3"/>
              <c:layout>
                <c:manualLayout>
                  <c:x val="4.2553191489361583E-2"/>
                  <c:y val="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BB-9A47-844E-1D8592710439}"/>
                </c:ext>
              </c:extLst>
            </c:dLbl>
            <c:spPr>
              <a:solidFill>
                <a:schemeClr val="accent5">
                  <a:lumMod val="60000"/>
                  <a:lumOff val="40000"/>
                  <a:alpha val="51881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demand'!$H$7:$K$7</c:f>
              <c:numCache>
                <c:formatCode>0%</c:formatCode>
                <c:ptCount val="4"/>
                <c:pt idx="0">
                  <c:v>1</c:v>
                </c:pt>
                <c:pt idx="1">
                  <c:v>0.98716139006520121</c:v>
                </c:pt>
                <c:pt idx="2">
                  <c:v>1.027327613600254</c:v>
                </c:pt>
                <c:pt idx="3">
                  <c:v>1.0794927312094031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B-9A47-844E-1D8592710439}"/>
            </c:ext>
          </c:extLst>
        </c:ser>
        <c:ser>
          <c:idx val="5"/>
          <c:order val="5"/>
          <c:tx>
            <c:strRef>
              <c:f>'Supply and demand'!$G$8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2733224222585926E-3"/>
                  <c:y val="2.5695931477516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BB-9A47-844E-1D8592710439}"/>
                </c:ext>
              </c:extLst>
            </c:dLbl>
            <c:dLbl>
              <c:idx val="1"/>
              <c:layout>
                <c:manualLayout>
                  <c:x val="0"/>
                  <c:y val="-2.569593147751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BB-9A47-844E-1D8592710439}"/>
                </c:ext>
              </c:extLst>
            </c:dLbl>
            <c:dLbl>
              <c:idx val="2"/>
              <c:layout>
                <c:manualLayout>
                  <c:x val="1.6366612111292963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BB-9A47-844E-1D8592710439}"/>
                </c:ext>
              </c:extLst>
            </c:dLbl>
            <c:dLbl>
              <c:idx val="3"/>
              <c:layout>
                <c:manualLayout>
                  <c:x val="1.6366612111292963E-3"/>
                  <c:y val="-1.9271948608137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BB-9A47-844E-1D8592710439}"/>
                </c:ext>
              </c:extLst>
            </c:dLbl>
            <c:spPr>
              <a:solidFill>
                <a:schemeClr val="accent6">
                  <a:lumMod val="60000"/>
                  <a:lumOff val="40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'Supply and demand'!$H$1:$K$2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'Supply and demand'!$H$8:$K$8</c:f>
              <c:numCache>
                <c:formatCode>0%</c:formatCode>
                <c:ptCount val="4"/>
                <c:pt idx="0">
                  <c:v>1</c:v>
                </c:pt>
                <c:pt idx="1">
                  <c:v>1.0224171539961013</c:v>
                </c:pt>
                <c:pt idx="2">
                  <c:v>1.0273276136002543</c:v>
                </c:pt>
                <c:pt idx="3">
                  <c:v>1.0794927312094029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B-9A47-844E-1D859271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89951"/>
        <c:axId val="1293746800"/>
      </c:lineChart>
      <c:catAx>
        <c:axId val="5332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99008"/>
        <c:crosses val="autoZero"/>
        <c:auto val="1"/>
        <c:lblAlgn val="ctr"/>
        <c:lblOffset val="100"/>
        <c:noMultiLvlLbl val="0"/>
      </c:catAx>
      <c:valAx>
        <c:axId val="1294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2207"/>
        <c:crosses val="autoZero"/>
        <c:crossBetween val="between"/>
      </c:valAx>
      <c:valAx>
        <c:axId val="129374680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89951"/>
        <c:crosses val="max"/>
        <c:crossBetween val="between"/>
      </c:valAx>
      <c:catAx>
        <c:axId val="202358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374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Marital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02685574525"/>
          <c:y val="0.1377410009656688"/>
          <c:w val="0.74858532432117653"/>
          <c:h val="0.533911902145560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Population!$A$22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441362567261948E-2"/>
                  <c:y val="3.2020178259105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50-4F4B-803E-63ED9C0592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Population!$B$22:$E$22</c:f>
              <c:numCache>
                <c:formatCode>0.0%</c:formatCode>
                <c:ptCount val="4"/>
                <c:pt idx="0">
                  <c:v>0.51700000000000002</c:v>
                </c:pt>
                <c:pt idx="1">
                  <c:v>0.50800000000000001</c:v>
                </c:pt>
                <c:pt idx="2">
                  <c:v>0.5</c:v>
                </c:pt>
                <c:pt idx="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F4B-803E-63ED9C0592CB}"/>
            </c:ext>
          </c:extLst>
        </c:ser>
        <c:ser>
          <c:idx val="1"/>
          <c:order val="1"/>
          <c:tx>
            <c:strRef>
              <c:f>Population!$A$23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Population!$B$23:$E$23</c:f>
              <c:numCache>
                <c:formatCode>0.0%</c:formatCode>
                <c:ptCount val="4"/>
                <c:pt idx="0">
                  <c:v>0.11</c:v>
                </c:pt>
                <c:pt idx="1">
                  <c:v>0.115</c:v>
                </c:pt>
                <c:pt idx="2">
                  <c:v>0.108</c:v>
                </c:pt>
                <c:pt idx="3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0-4F4B-803E-63ED9C0592CB}"/>
            </c:ext>
          </c:extLst>
        </c:ser>
        <c:ser>
          <c:idx val="2"/>
          <c:order val="2"/>
          <c:tx>
            <c:strRef>
              <c:f>Population!$A$24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1235815188333218E-2"/>
                  <c:y val="-5.7636320866390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B50-4F4B-803E-63ED9C0592CB}"/>
                </c:ext>
              </c:extLst>
            </c:dLbl>
            <c:dLbl>
              <c:idx val="1"/>
              <c:layout>
                <c:manualLayout>
                  <c:x val="-5.851513390470231E-2"/>
                  <c:y val="-5.1232285214569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B50-4F4B-803E-63ED9C0592CB}"/>
                </c:ext>
              </c:extLst>
            </c:dLbl>
            <c:dLbl>
              <c:idx val="2"/>
              <c:layout>
                <c:manualLayout>
                  <c:x val="-4.579445262107134E-2"/>
                  <c:y val="-5.443430304047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50-4F4B-803E-63ED9C0592CB}"/>
                </c:ext>
              </c:extLst>
            </c:dLbl>
            <c:dLbl>
              <c:idx val="3"/>
              <c:layout>
                <c:manualLayout>
                  <c:x val="-2.7985498823988063E-2"/>
                  <c:y val="-5.443430304047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50-4F4B-803E-63ED9C0592CB}"/>
                </c:ext>
              </c:extLst>
            </c:dLbl>
            <c:spPr>
              <a:solidFill>
                <a:schemeClr val="tx2">
                  <a:lumMod val="40000"/>
                  <a:lumOff val="60000"/>
                  <a:alpha val="3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Population!$B$24:$E$24</c:f>
              <c:numCache>
                <c:formatCode>0.0%</c:formatCode>
                <c:ptCount val="4"/>
                <c:pt idx="0">
                  <c:v>6.6000000000000003E-2</c:v>
                </c:pt>
                <c:pt idx="1">
                  <c:v>5.5E-2</c:v>
                </c:pt>
                <c:pt idx="2">
                  <c:v>5.1999999999999998E-2</c:v>
                </c:pt>
                <c:pt idx="3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0-4F4B-803E-63ED9C0592CB}"/>
            </c:ext>
          </c:extLst>
        </c:ser>
        <c:ser>
          <c:idx val="3"/>
          <c:order val="3"/>
          <c:tx>
            <c:strRef>
              <c:f>Population!$A$25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89722631053567E-2"/>
                  <c:y val="-3.8424213910926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B50-4F4B-803E-63ED9C0592CB}"/>
                </c:ext>
              </c:extLst>
            </c:dLbl>
            <c:dLbl>
              <c:idx val="1"/>
              <c:layout>
                <c:manualLayout>
                  <c:x val="-1.0176545026904741E-2"/>
                  <c:y val="-6.40403565182115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B50-4F4B-803E-63ED9C0592CB}"/>
                </c:ext>
              </c:extLst>
            </c:dLbl>
            <c:dLbl>
              <c:idx val="2"/>
              <c:layout>
                <c:manualLayout>
                  <c:x val="-1.2720681283631021E-2"/>
                  <c:y val="-2.2414124781374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50-4F4B-803E-63ED9C0592CB}"/>
                </c:ext>
              </c:extLst>
            </c:dLbl>
            <c:dLbl>
              <c:idx val="3"/>
              <c:layout>
                <c:manualLayout>
                  <c:x val="-3.5617907594166595E-2"/>
                  <c:y val="-4.8030267388658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B50-4F4B-803E-63ED9C0592CB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3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Population!$B$25:$E$25</c:f>
              <c:numCache>
                <c:formatCode>0.0%</c:formatCode>
                <c:ptCount val="4"/>
                <c:pt idx="0">
                  <c:v>0.30599999999999999</c:v>
                </c:pt>
                <c:pt idx="1">
                  <c:v>0.32100000000000001</c:v>
                </c:pt>
                <c:pt idx="2">
                  <c:v>0.34</c:v>
                </c:pt>
                <c:pt idx="3" formatCode="0.00%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0-4F4B-803E-63ED9C0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062879"/>
        <c:axId val="2138588591"/>
      </c:barChart>
      <c:lineChart>
        <c:grouping val="stacked"/>
        <c:varyColors val="0"/>
        <c:ser>
          <c:idx val="4"/>
          <c:order val="4"/>
          <c:tx>
            <c:strRef>
              <c:f>Population!$A$26</c:f>
              <c:strCache>
                <c:ptCount val="1"/>
                <c:pt idx="0">
                  <c:v>Married Change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650694586681767E-3"/>
                  <c:y val="3.8765497874418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B50-4F4B-803E-63ED9C0592CB}"/>
                </c:ext>
              </c:extLst>
            </c:dLbl>
            <c:dLbl>
              <c:idx val="1"/>
              <c:layout>
                <c:manualLayout>
                  <c:x val="0"/>
                  <c:y val="3.1717225533615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B50-4F4B-803E-63ED9C0592CB}"/>
                </c:ext>
              </c:extLst>
            </c:dLbl>
            <c:dLbl>
              <c:idx val="2"/>
              <c:layout>
                <c:manualLayout>
                  <c:x val="0"/>
                  <c:y val="3.171722553361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B50-4F4B-803E-63ED9C0592CB}"/>
                </c:ext>
              </c:extLst>
            </c:dLbl>
            <c:dLbl>
              <c:idx val="3"/>
              <c:layout>
                <c:manualLayout>
                  <c:x val="0"/>
                  <c:y val="2.4668953192811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B50-4F4B-803E-63ED9C0592CB}"/>
                </c:ext>
              </c:extLst>
            </c:dLbl>
            <c:spPr>
              <a:solidFill>
                <a:schemeClr val="accent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Population!$B$26:$E$26</c:f>
              <c:numCache>
                <c:formatCode>0.0%</c:formatCode>
                <c:ptCount val="4"/>
                <c:pt idx="0">
                  <c:v>1</c:v>
                </c:pt>
                <c:pt idx="1">
                  <c:v>0.98259187620889743</c:v>
                </c:pt>
                <c:pt idx="2">
                  <c:v>0.98425196850393704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0-4F4B-803E-63ED9C0592CB}"/>
            </c:ext>
          </c:extLst>
        </c:ser>
        <c:ser>
          <c:idx val="5"/>
          <c:order val="5"/>
          <c:tx>
            <c:strRef>
              <c:f>Population!$A$27</c:f>
              <c:strCache>
                <c:ptCount val="1"/>
                <c:pt idx="0">
                  <c:v>Separated+Divorced Change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3.1717225533615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B50-4F4B-803E-63ED9C0592CB}"/>
                </c:ext>
              </c:extLst>
            </c:dLbl>
            <c:dLbl>
              <c:idx val="1"/>
              <c:layout>
                <c:manualLayout>
                  <c:x val="0"/>
                  <c:y val="3.8765497874418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B50-4F4B-803E-63ED9C0592CB}"/>
                </c:ext>
              </c:extLst>
            </c:dLbl>
            <c:dLbl>
              <c:idx val="2"/>
              <c:layout>
                <c:manualLayout>
                  <c:x val="0"/>
                  <c:y val="-6.343445106723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B50-4F4B-803E-63ED9C0592CB}"/>
                </c:ext>
              </c:extLst>
            </c:dLbl>
            <c:spPr>
              <a:solidFill>
                <a:schemeClr val="accent6">
                  <a:lumMod val="40000"/>
                  <a:lumOff val="60000"/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Population!$B$27:$E$27</c:f>
              <c:numCache>
                <c:formatCode>0.0%</c:formatCode>
                <c:ptCount val="4"/>
                <c:pt idx="0">
                  <c:v>1</c:v>
                </c:pt>
                <c:pt idx="1">
                  <c:v>1.0454545454545454</c:v>
                </c:pt>
                <c:pt idx="2">
                  <c:v>0.9391304347826086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0-4F4B-803E-63ED9C0592CB}"/>
            </c:ext>
          </c:extLst>
        </c:ser>
        <c:ser>
          <c:idx val="6"/>
          <c:order val="6"/>
          <c:tx>
            <c:strRef>
              <c:f>Population!$A$28</c:f>
              <c:strCache>
                <c:ptCount val="1"/>
                <c:pt idx="0">
                  <c:v>Widowed 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1.4096544681606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50-4F4B-803E-63ED9C0592CB}"/>
                </c:ext>
              </c:extLst>
            </c:dLbl>
            <c:dLbl>
              <c:idx val="1"/>
              <c:layout>
                <c:manualLayout>
                  <c:x val="0"/>
                  <c:y val="3.1717225533615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50-4F4B-803E-63ED9C0592CB}"/>
                </c:ext>
              </c:extLst>
            </c:dLbl>
            <c:dLbl>
              <c:idx val="2"/>
              <c:layout>
                <c:manualLayout>
                  <c:x val="0"/>
                  <c:y val="-2.114481702241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B50-4F4B-803E-63ED9C0592CB}"/>
                </c:ext>
              </c:extLst>
            </c:dLbl>
            <c:dLbl>
              <c:idx val="3"/>
              <c:layout>
                <c:manualLayout>
                  <c:x val="-2.5502315288939226E-3"/>
                  <c:y val="2.114481702241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B50-4F4B-803E-63ED9C0592CB}"/>
                </c:ext>
              </c:extLst>
            </c:dLbl>
            <c:spPr>
              <a:solidFill>
                <a:schemeClr val="accent5">
                  <a:lumMod val="60000"/>
                  <a:lumOff val="40000"/>
                  <a:alpha val="50232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Population!$B$28:$E$28</c:f>
              <c:numCache>
                <c:formatCode>0.0%</c:formatCode>
                <c:ptCount val="4"/>
                <c:pt idx="0">
                  <c:v>1</c:v>
                </c:pt>
                <c:pt idx="1">
                  <c:v>0.83333333333333326</c:v>
                </c:pt>
                <c:pt idx="2">
                  <c:v>0.94545454545454544</c:v>
                </c:pt>
                <c:pt idx="3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0-4F4B-803E-63ED9C0592CB}"/>
            </c:ext>
          </c:extLst>
        </c:ser>
        <c:ser>
          <c:idx val="7"/>
          <c:order val="7"/>
          <c:tx>
            <c:strRef>
              <c:f>Population!$A$29</c:f>
              <c:strCache>
                <c:ptCount val="1"/>
                <c:pt idx="0">
                  <c:v>NeverMarried Change(%)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1004630577878452E-3"/>
                  <c:y val="-2.8193089363213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50-4F4B-803E-63ED9C0592CB}"/>
                </c:ext>
              </c:extLst>
            </c:dLbl>
            <c:dLbl>
              <c:idx val="1"/>
              <c:layout>
                <c:manualLayout>
                  <c:x val="2.2952083760045303E-2"/>
                  <c:y val="-4.2289634044820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50-4F4B-803E-63ED9C0592CB}"/>
                </c:ext>
              </c:extLst>
            </c:dLbl>
            <c:dLbl>
              <c:idx val="2"/>
              <c:layout>
                <c:manualLayout>
                  <c:x val="0"/>
                  <c:y val="-3.8765497874418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50-4F4B-803E-63ED9C0592CB}"/>
                </c:ext>
              </c:extLst>
            </c:dLbl>
            <c:dLbl>
              <c:idx val="3"/>
              <c:layout>
                <c:manualLayout>
                  <c:x val="-7.6506945866819543E-3"/>
                  <c:y val="-2.114481702241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50-4F4B-803E-63ED9C0592CB}"/>
                </c:ext>
              </c:extLst>
            </c:dLbl>
            <c:spPr>
              <a:solidFill>
                <a:srgbClr val="B45E2B">
                  <a:alpha val="31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Population!$B$29:$E$29</c:f>
              <c:numCache>
                <c:formatCode>0.0%</c:formatCode>
                <c:ptCount val="4"/>
                <c:pt idx="0">
                  <c:v>1</c:v>
                </c:pt>
                <c:pt idx="1">
                  <c:v>1.0490196078431373</c:v>
                </c:pt>
                <c:pt idx="2">
                  <c:v>1.0591900311526481</c:v>
                </c:pt>
                <c:pt idx="3">
                  <c:v>1.0411764705882351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50-4F4B-803E-63ED9C0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4064"/>
        <c:axId val="1748712335"/>
      </c:lineChart>
      <c:catAx>
        <c:axId val="213906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88591"/>
        <c:crosses val="autoZero"/>
        <c:auto val="1"/>
        <c:lblAlgn val="ctr"/>
        <c:lblOffset val="100"/>
        <c:noMultiLvlLbl val="0"/>
      </c:catAx>
      <c:valAx>
        <c:axId val="2138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62879"/>
        <c:crosses val="autoZero"/>
        <c:crossBetween val="between"/>
      </c:valAx>
      <c:valAx>
        <c:axId val="174871233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064"/>
        <c:crosses val="max"/>
        <c:crossBetween val="between"/>
      </c:valAx>
      <c:catAx>
        <c:axId val="3241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871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 to Supply Ratio (DSR) vs Marriage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Population!$G$3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946902600601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5B-9D4A-8276-5551B815923A}"/>
                </c:ext>
              </c:extLst>
            </c:dLbl>
            <c:dLbl>
              <c:idx val="1"/>
              <c:layout>
                <c:manualLayout>
                  <c:x val="0"/>
                  <c:y val="1.168141560361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F5B-9D4A-8276-5551B815923A}"/>
                </c:ext>
              </c:extLst>
            </c:dLbl>
            <c:dLbl>
              <c:idx val="2"/>
              <c:layout>
                <c:manualLayout>
                  <c:x val="0"/>
                  <c:y val="1.946902600601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F5B-9D4A-8276-5551B815923A}"/>
                </c:ext>
              </c:extLst>
            </c:dLbl>
            <c:dLbl>
              <c:idx val="3"/>
              <c:layout>
                <c:manualLayout>
                  <c:x val="-8.9794869505606867E-17"/>
                  <c:y val="1.557522080481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F5B-9D4A-8276-5551B8159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Population!$H$3:$K$3</c:f>
              <c:numCache>
                <c:formatCode>0.0%</c:formatCode>
                <c:ptCount val="4"/>
                <c:pt idx="0">
                  <c:v>0.51700000000000002</c:v>
                </c:pt>
                <c:pt idx="1">
                  <c:v>0.50800000000000001</c:v>
                </c:pt>
                <c:pt idx="2">
                  <c:v>0.5</c:v>
                </c:pt>
                <c:pt idx="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9D4A-8276-5551B815923A}"/>
            </c:ext>
          </c:extLst>
        </c:ser>
        <c:ser>
          <c:idx val="1"/>
          <c:order val="1"/>
          <c:tx>
            <c:strRef>
              <c:f>Population!$G$4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448717376401717E-17"/>
                  <c:y val="1.9469026006019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5B-9D4A-8276-5551B8159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Population!$H$4:$K$4</c:f>
              <c:numCache>
                <c:formatCode>0.0%</c:formatCode>
                <c:ptCount val="4"/>
                <c:pt idx="0">
                  <c:v>0.11</c:v>
                </c:pt>
                <c:pt idx="1">
                  <c:v>0.115</c:v>
                </c:pt>
                <c:pt idx="2">
                  <c:v>0.108</c:v>
                </c:pt>
                <c:pt idx="3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B-9D4A-8276-5551B815923A}"/>
            </c:ext>
          </c:extLst>
        </c:ser>
        <c:ser>
          <c:idx val="2"/>
          <c:order val="2"/>
          <c:tx>
            <c:strRef>
              <c:f>Population!$G$5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897434752803434E-17"/>
                  <c:y val="2.336283120722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5B-9D4A-8276-5551B815923A}"/>
                </c:ext>
              </c:extLst>
            </c:dLbl>
            <c:dLbl>
              <c:idx val="1"/>
              <c:layout>
                <c:manualLayout>
                  <c:x val="0"/>
                  <c:y val="1.557522080481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5B-9D4A-8276-5551B815923A}"/>
                </c:ext>
              </c:extLst>
            </c:dLbl>
            <c:dLbl>
              <c:idx val="2"/>
              <c:layout>
                <c:manualLayout>
                  <c:x val="-8.9794869505606867E-17"/>
                  <c:y val="1.5575220804815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5B-9D4A-8276-5551B815923A}"/>
                </c:ext>
              </c:extLst>
            </c:dLbl>
            <c:dLbl>
              <c:idx val="3"/>
              <c:layout>
                <c:manualLayout>
                  <c:x val="0"/>
                  <c:y val="1.557522080481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5B-9D4A-8276-5551B8159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Population!$H$5:$K$5</c:f>
              <c:numCache>
                <c:formatCode>0.0%</c:formatCode>
                <c:ptCount val="4"/>
                <c:pt idx="0">
                  <c:v>6.6000000000000003E-2</c:v>
                </c:pt>
                <c:pt idx="1">
                  <c:v>5.5E-2</c:v>
                </c:pt>
                <c:pt idx="2">
                  <c:v>5.1999999999999998E-2</c:v>
                </c:pt>
                <c:pt idx="3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B-9D4A-8276-5551B815923A}"/>
            </c:ext>
          </c:extLst>
        </c:ser>
        <c:ser>
          <c:idx val="3"/>
          <c:order val="3"/>
          <c:tx>
            <c:strRef>
              <c:f>Population!$G$6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57522080481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5B-9D4A-8276-5551B815923A}"/>
                </c:ext>
              </c:extLst>
            </c:dLbl>
            <c:dLbl>
              <c:idx val="1"/>
              <c:layout>
                <c:manualLayout>
                  <c:x val="0"/>
                  <c:y val="1.5575220804815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5B-9D4A-8276-5551B815923A}"/>
                </c:ext>
              </c:extLst>
            </c:dLbl>
            <c:dLbl>
              <c:idx val="2"/>
              <c:layout>
                <c:manualLayout>
                  <c:x val="0"/>
                  <c:y val="1.946902600601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F5B-9D4A-8276-5551B815923A}"/>
                </c:ext>
              </c:extLst>
            </c:dLbl>
            <c:dLbl>
              <c:idx val="3"/>
              <c:layout>
                <c:manualLayout>
                  <c:x val="0"/>
                  <c:y val="1.557522080481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5B-9D4A-8276-5551B8159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Population!$H$6:$K$6</c:f>
              <c:numCache>
                <c:formatCode>0.0%</c:formatCode>
                <c:ptCount val="4"/>
                <c:pt idx="0">
                  <c:v>0.30599999999999999</c:v>
                </c:pt>
                <c:pt idx="1">
                  <c:v>0.32100000000000001</c:v>
                </c:pt>
                <c:pt idx="2">
                  <c:v>0.34</c:v>
                </c:pt>
                <c:pt idx="3" formatCode="0.00%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B-9D4A-8276-5551B815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019263"/>
        <c:axId val="1847026495"/>
      </c:barChart>
      <c:lineChart>
        <c:grouping val="stacked"/>
        <c:varyColors val="0"/>
        <c:ser>
          <c:idx val="4"/>
          <c:order val="4"/>
          <c:tx>
            <c:strRef>
              <c:f>Population!$G$7</c:f>
              <c:strCache>
                <c:ptCount val="1"/>
                <c:pt idx="0">
                  <c:v>Demand to Supply Ratio (DSR)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8979585540146484E-3"/>
                  <c:y val="-2.336283120722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5B-9D4A-8276-5551B815923A}"/>
                </c:ext>
              </c:extLst>
            </c:dLbl>
            <c:dLbl>
              <c:idx val="1"/>
              <c:layout>
                <c:manualLayout>
                  <c:x val="1.2244896385036621E-2"/>
                  <c:y val="2.336283120722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5B-9D4A-8276-5551B815923A}"/>
                </c:ext>
              </c:extLst>
            </c:dLbl>
            <c:dLbl>
              <c:idx val="2"/>
              <c:layout>
                <c:manualLayout>
                  <c:x val="2.4489792770073242E-3"/>
                  <c:y val="2.336283120722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5B-9D4A-8276-5551B815923A}"/>
                </c:ext>
              </c:extLst>
            </c:dLbl>
            <c:dLbl>
              <c:idx val="3"/>
              <c:layout>
                <c:manualLayout>
                  <c:x val="7.3469378310219722E-3"/>
                  <c:y val="2.7256636408427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5B-9D4A-8276-5551B815923A}"/>
                </c:ext>
              </c:extLst>
            </c:dLbl>
            <c:spPr>
              <a:solidFill>
                <a:schemeClr val="accent1">
                  <a:lumMod val="60000"/>
                  <a:lumOff val="40000"/>
                  <a:alpha val="3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Population!$H$7:$K$7</c:f>
              <c:numCache>
                <c:formatCode>0%</c:formatCode>
                <c:ptCount val="4"/>
                <c:pt idx="0">
                  <c:v>0.94440353460972026</c:v>
                </c:pt>
                <c:pt idx="1">
                  <c:v>0.91498517183229633</c:v>
                </c:pt>
                <c:pt idx="2">
                  <c:v>0.90932103279518472</c:v>
                </c:pt>
                <c:pt idx="3">
                  <c:v>0.91447437375537166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B-9D4A-8276-5551B815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19263"/>
        <c:axId val="1847026495"/>
      </c:lineChart>
      <c:catAx>
        <c:axId val="18760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6495"/>
        <c:crosses val="autoZero"/>
        <c:auto val="1"/>
        <c:lblAlgn val="ctr"/>
        <c:lblOffset val="100"/>
        <c:noMultiLvlLbl val="0"/>
      </c:catAx>
      <c:valAx>
        <c:axId val="18470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Chifley Population &amp; Marital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4985402046289E-2"/>
          <c:y val="0.10685677159763622"/>
          <c:w val="0.82914731418372167"/>
          <c:h val="0.63589670611867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Population!$A$21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Population!$B$21:$E$21</c:f>
              <c:numCache>
                <c:formatCode>#,##0</c:formatCode>
                <c:ptCount val="4"/>
                <c:pt idx="0">
                  <c:v>3078</c:v>
                </c:pt>
                <c:pt idx="1">
                  <c:v>3147</c:v>
                </c:pt>
                <c:pt idx="2">
                  <c:v>3233</c:v>
                </c:pt>
                <c:pt idx="3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949-B8CC-3682FA81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850479"/>
        <c:axId val="217843823"/>
      </c:barChart>
      <c:lineChart>
        <c:grouping val="stacked"/>
        <c:varyColors val="0"/>
        <c:ser>
          <c:idx val="1"/>
          <c:order val="1"/>
          <c:tx>
            <c:strRef>
              <c:f>Population!$A$22</c:f>
              <c:strCache>
                <c:ptCount val="1"/>
                <c:pt idx="0">
                  <c:v>Married(%)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9465448390640399E-2"/>
                  <c:y val="8.0171803284412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5D-4949-B8CC-3682FA813F68}"/>
                </c:ext>
              </c:extLst>
            </c:dLbl>
            <c:dLbl>
              <c:idx val="1"/>
              <c:layout>
                <c:manualLayout>
                  <c:x val="1.92555858729953E-2"/>
                  <c:y val="4.7565670320145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5D-4949-B8CC-3682FA813F68}"/>
                </c:ext>
              </c:extLst>
            </c:dLbl>
            <c:dLbl>
              <c:idx val="2"/>
              <c:layout>
                <c:manualLayout>
                  <c:x val="2.8883378809492991E-2"/>
                  <c:y val="4.416812244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5D-4949-B8CC-3682FA813F68}"/>
                </c:ext>
              </c:extLst>
            </c:dLbl>
            <c:dLbl>
              <c:idx val="3"/>
              <c:layout>
                <c:manualLayout>
                  <c:x val="4.8138964682488466E-3"/>
                  <c:y val="4.0770574560124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5D-4949-B8CC-3682FA813F68}"/>
                </c:ext>
              </c:extLst>
            </c:dLbl>
            <c:spPr>
              <a:solidFill>
                <a:srgbClr val="FF0000">
                  <a:alpha val="41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Population!$B$22:$E$22</c:f>
              <c:numCache>
                <c:formatCode>0.0%</c:formatCode>
                <c:ptCount val="4"/>
                <c:pt idx="0">
                  <c:v>0.51700000000000002</c:v>
                </c:pt>
                <c:pt idx="1">
                  <c:v>0.50800000000000001</c:v>
                </c:pt>
                <c:pt idx="2">
                  <c:v>0.5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D-4949-B8CC-3682FA813F68}"/>
            </c:ext>
          </c:extLst>
        </c:ser>
        <c:ser>
          <c:idx val="2"/>
          <c:order val="2"/>
          <c:tx>
            <c:strRef>
              <c:f>Population!$A$23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18038304008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5D-4949-B8CC-3682FA813F68}"/>
                </c:ext>
              </c:extLst>
            </c:dLbl>
            <c:dLbl>
              <c:idx val="1"/>
              <c:layout>
                <c:manualLayout>
                  <c:x val="-2.4069482341245113E-3"/>
                  <c:y val="2.0385287280062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5D-4949-B8CC-3682FA813F68}"/>
                </c:ext>
              </c:extLst>
            </c:dLbl>
            <c:dLbl>
              <c:idx val="2"/>
              <c:layout>
                <c:manualLayout>
                  <c:x val="4.8138964682487581E-3"/>
                  <c:y val="1.69877394000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5D-4949-B8CC-3682FA813F68}"/>
                </c:ext>
              </c:extLst>
            </c:dLbl>
            <c:dLbl>
              <c:idx val="3"/>
              <c:layout>
                <c:manualLayout>
                  <c:x val="4.8138964682488466E-3"/>
                  <c:y val="2.3782835160072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5D-4949-B8CC-3682FA813F68}"/>
                </c:ext>
              </c:extLst>
            </c:dLbl>
            <c:spPr>
              <a:solidFill>
                <a:schemeClr val="accent3">
                  <a:lumMod val="60000"/>
                  <a:lumOff val="40000"/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Population!$B$23:$E$23</c:f>
              <c:numCache>
                <c:formatCode>0.0%</c:formatCode>
                <c:ptCount val="4"/>
                <c:pt idx="0">
                  <c:v>0.11</c:v>
                </c:pt>
                <c:pt idx="1">
                  <c:v>0.115</c:v>
                </c:pt>
                <c:pt idx="2">
                  <c:v>0.108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D-4949-B8CC-3682FA813F68}"/>
            </c:ext>
          </c:extLst>
        </c:ser>
        <c:ser>
          <c:idx val="3"/>
          <c:order val="3"/>
          <c:tx>
            <c:strRef>
              <c:f>Population!$A$24</c:f>
              <c:strCache>
                <c:ptCount val="1"/>
                <c:pt idx="0">
                  <c:v>Widowed(%)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4.0770574560124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5D-4949-B8CC-3682FA813F68}"/>
                </c:ext>
              </c:extLst>
            </c:dLbl>
            <c:dLbl>
              <c:idx val="1"/>
              <c:layout>
                <c:manualLayout>
                  <c:x val="-8.8253749069721942E-17"/>
                  <c:y val="-3.057793092009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5D-4949-B8CC-3682FA813F68}"/>
                </c:ext>
              </c:extLst>
            </c:dLbl>
            <c:dLbl>
              <c:idx val="2"/>
              <c:layout>
                <c:manualLayout>
                  <c:x val="-2.4069482341245113E-3"/>
                  <c:y val="-3.0577930920093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5D-4949-B8CC-3682FA813F68}"/>
                </c:ext>
              </c:extLst>
            </c:dLbl>
            <c:dLbl>
              <c:idx val="3"/>
              <c:layout>
                <c:manualLayout>
                  <c:x val="1.2034741170622117E-2"/>
                  <c:y val="-1.359019152004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5D-4949-B8CC-3682FA813F68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4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Population!$B$24:$E$24</c:f>
              <c:numCache>
                <c:formatCode>0.0%</c:formatCode>
                <c:ptCount val="4"/>
                <c:pt idx="0">
                  <c:v>6.6000000000000003E-2</c:v>
                </c:pt>
                <c:pt idx="1">
                  <c:v>5.5E-2</c:v>
                </c:pt>
                <c:pt idx="2">
                  <c:v>5.1999999999999998E-2</c:v>
                </c:pt>
                <c:pt idx="3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D-4949-B8CC-3682FA813F68}"/>
            </c:ext>
          </c:extLst>
        </c:ser>
        <c:ser>
          <c:idx val="4"/>
          <c:order val="4"/>
          <c:tx>
            <c:strRef>
              <c:f>Population!$A$25</c:f>
              <c:strCache>
                <c:ptCount val="1"/>
                <c:pt idx="0">
                  <c:v>NeverMarried(%)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069482341244233E-3"/>
                  <c:y val="4.0770574560124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5D-4949-B8CC-3682FA813F68}"/>
                </c:ext>
              </c:extLst>
            </c:dLbl>
            <c:dLbl>
              <c:idx val="1"/>
              <c:layout>
                <c:manualLayout>
                  <c:x val="-8.8253749069721942E-17"/>
                  <c:y val="-5.096321820015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5D-4949-B8CC-3682FA813F68}"/>
                </c:ext>
              </c:extLst>
            </c:dLbl>
            <c:dLbl>
              <c:idx val="2"/>
              <c:layout>
                <c:manualLayout>
                  <c:x val="0"/>
                  <c:y val="3.3975478800103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5D-4949-B8CC-3682FA813F68}"/>
                </c:ext>
              </c:extLst>
            </c:dLbl>
            <c:dLbl>
              <c:idx val="3"/>
              <c:layout>
                <c:manualLayout>
                  <c:x val="0"/>
                  <c:y val="-4.7565670320145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5D-4949-B8CC-3682FA813F68}"/>
                </c:ext>
              </c:extLst>
            </c:dLbl>
            <c:spPr>
              <a:solidFill>
                <a:srgbClr val="0070C0">
                  <a:alpha val="2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Population!$B$19:$E$20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Population!$B$25:$E$25</c:f>
              <c:numCache>
                <c:formatCode>0.0%</c:formatCode>
                <c:ptCount val="4"/>
                <c:pt idx="0">
                  <c:v>0.30599999999999999</c:v>
                </c:pt>
                <c:pt idx="1">
                  <c:v>0.32100000000000001</c:v>
                </c:pt>
                <c:pt idx="2">
                  <c:v>0.34</c:v>
                </c:pt>
                <c:pt idx="3" formatCode="0.00%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D-4949-B8CC-3682FA81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33823"/>
        <c:axId val="496715935"/>
      </c:lineChart>
      <c:catAx>
        <c:axId val="2178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3823"/>
        <c:crosses val="autoZero"/>
        <c:auto val="1"/>
        <c:lblAlgn val="ctr"/>
        <c:lblOffset val="100"/>
        <c:noMultiLvlLbl val="0"/>
      </c:catAx>
      <c:valAx>
        <c:axId val="2178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50479"/>
        <c:crosses val="autoZero"/>
        <c:crossBetween val="between"/>
      </c:valAx>
      <c:valAx>
        <c:axId val="49671593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33823"/>
        <c:crosses val="max"/>
        <c:crossBetween val="between"/>
      </c:valAx>
      <c:catAx>
        <c:axId val="49673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71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Demand to Supply Ratio (DSR) vs Marriage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Population!$G$3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Population!$H$3:$K$3</c:f>
              <c:numCache>
                <c:formatCode>0.0%</c:formatCode>
                <c:ptCount val="4"/>
                <c:pt idx="0">
                  <c:v>0.51700000000000002</c:v>
                </c:pt>
                <c:pt idx="1">
                  <c:v>0.50800000000000001</c:v>
                </c:pt>
                <c:pt idx="2">
                  <c:v>0.5</c:v>
                </c:pt>
                <c:pt idx="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A95-90E9-F4E36BFAFFFF}"/>
            </c:ext>
          </c:extLst>
        </c:ser>
        <c:ser>
          <c:idx val="1"/>
          <c:order val="1"/>
          <c:tx>
            <c:strRef>
              <c:f>Population!$G$4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Population!$H$4:$K$4</c:f>
              <c:numCache>
                <c:formatCode>0.0%</c:formatCode>
                <c:ptCount val="4"/>
                <c:pt idx="0">
                  <c:v>0.11</c:v>
                </c:pt>
                <c:pt idx="1">
                  <c:v>0.115</c:v>
                </c:pt>
                <c:pt idx="2">
                  <c:v>0.108</c:v>
                </c:pt>
                <c:pt idx="3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5-4A95-90E9-F4E36BFAFFFF}"/>
            </c:ext>
          </c:extLst>
        </c:ser>
        <c:ser>
          <c:idx val="2"/>
          <c:order val="2"/>
          <c:tx>
            <c:strRef>
              <c:f>Population!$G$5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Population!$H$5:$K$5</c:f>
              <c:numCache>
                <c:formatCode>0.0%</c:formatCode>
                <c:ptCount val="4"/>
                <c:pt idx="0">
                  <c:v>6.6000000000000003E-2</c:v>
                </c:pt>
                <c:pt idx="1">
                  <c:v>5.5E-2</c:v>
                </c:pt>
                <c:pt idx="2">
                  <c:v>5.1999999999999998E-2</c:v>
                </c:pt>
                <c:pt idx="3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5-4A95-90E9-F4E36BFAFFFF}"/>
            </c:ext>
          </c:extLst>
        </c:ser>
        <c:ser>
          <c:idx val="3"/>
          <c:order val="3"/>
          <c:tx>
            <c:strRef>
              <c:f>Population!$G$6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05-4A95-90E9-F4E36BFAF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Population!$H$6:$K$6</c:f>
              <c:numCache>
                <c:formatCode>0.0%</c:formatCode>
                <c:ptCount val="4"/>
                <c:pt idx="0">
                  <c:v>0.30599999999999999</c:v>
                </c:pt>
                <c:pt idx="1">
                  <c:v>0.32100000000000001</c:v>
                </c:pt>
                <c:pt idx="2">
                  <c:v>0.34</c:v>
                </c:pt>
                <c:pt idx="3" formatCode="0.00%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5-4A95-90E9-F4E36BFAFFFF}"/>
            </c:ext>
          </c:extLst>
        </c:ser>
        <c:ser>
          <c:idx val="4"/>
          <c:order val="4"/>
          <c:tx>
            <c:strRef>
              <c:f>Population!$G$7</c:f>
              <c:strCache>
                <c:ptCount val="1"/>
                <c:pt idx="0">
                  <c:v>Demand to Supply Ratio (DSR)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Population!$H$7:$K$7</c:f>
              <c:numCache>
                <c:formatCode>0%</c:formatCode>
                <c:ptCount val="4"/>
                <c:pt idx="0">
                  <c:v>0.94440353460972026</c:v>
                </c:pt>
                <c:pt idx="1">
                  <c:v>0.91498517183229633</c:v>
                </c:pt>
                <c:pt idx="2">
                  <c:v>0.90932103279518472</c:v>
                </c:pt>
                <c:pt idx="3">
                  <c:v>0.91447437375537166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5-4A95-90E9-F4E36BFAF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067391"/>
        <c:axId val="944050335"/>
      </c:barChart>
      <c:catAx>
        <c:axId val="9440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0335"/>
        <c:crosses val="autoZero"/>
        <c:auto val="1"/>
        <c:lblAlgn val="ctr"/>
        <c:lblOffset val="100"/>
        <c:noMultiLvlLbl val="0"/>
      </c:catAx>
      <c:valAx>
        <c:axId val="9440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Demand to Supply Ratio (DSR) vs Marriage Status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61729002624671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Population!$G$3</c:f>
              <c:strCache>
                <c:ptCount val="1"/>
                <c:pt idx="0">
                  <c:v>Married(%)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4.3191108753171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A4-48C1-B9EA-9CCF1D780A47}"/>
                </c:ext>
              </c:extLst>
            </c:dLbl>
            <c:dLbl>
              <c:idx val="1"/>
              <c:layout>
                <c:manualLayout>
                  <c:x val="-8.9847799280605875E-17"/>
                  <c:y val="4.7649126624739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A4-48C1-B9EA-9CCF1D780A47}"/>
                </c:ext>
              </c:extLst>
            </c:dLbl>
            <c:dLbl>
              <c:idx val="2"/>
              <c:layout>
                <c:manualLayout>
                  <c:x val="1.2252114165006843E-2"/>
                  <c:y val="4.7649126624740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A4-48C1-B9EA-9CCF1D780A47}"/>
                </c:ext>
              </c:extLst>
            </c:dLbl>
            <c:dLbl>
              <c:idx val="3"/>
              <c:layout>
                <c:manualLayout>
                  <c:x val="0"/>
                  <c:y val="3.0631581401618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A4-48C1-B9EA-9CCF1D78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Population!$H$3:$K$3</c:f>
              <c:numCache>
                <c:formatCode>0.0%</c:formatCode>
                <c:ptCount val="4"/>
                <c:pt idx="0">
                  <c:v>0.51700000000000002</c:v>
                </c:pt>
                <c:pt idx="1">
                  <c:v>0.50800000000000001</c:v>
                </c:pt>
                <c:pt idx="2">
                  <c:v>0.5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4-48C1-B9EA-9CCF1D780A47}"/>
            </c:ext>
          </c:extLst>
        </c:ser>
        <c:ser>
          <c:idx val="1"/>
          <c:order val="1"/>
          <c:tx>
            <c:strRef>
              <c:f>Population!$G$4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3.7438599490867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A4-48C1-B9EA-9CCF1D780A47}"/>
                </c:ext>
              </c:extLst>
            </c:dLbl>
            <c:dLbl>
              <c:idx val="1"/>
              <c:layout>
                <c:manualLayout>
                  <c:x val="-8.9847799280605875E-17"/>
                  <c:y val="-3.4035090446242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A4-48C1-B9EA-9CCF1D780A47}"/>
                </c:ext>
              </c:extLst>
            </c:dLbl>
            <c:dLbl>
              <c:idx val="2"/>
              <c:layout>
                <c:manualLayout>
                  <c:x val="0"/>
                  <c:y val="-3.7438599490867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A4-48C1-B9EA-9CCF1D780A47}"/>
                </c:ext>
              </c:extLst>
            </c:dLbl>
            <c:dLbl>
              <c:idx val="3"/>
              <c:layout>
                <c:manualLayout>
                  <c:x val="-7.3512684990041056E-3"/>
                  <c:y val="-4.08421085354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A4-48C1-B9EA-9CCF1D78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Population!$H$4:$K$4</c:f>
              <c:numCache>
                <c:formatCode>0.0%</c:formatCode>
                <c:ptCount val="4"/>
                <c:pt idx="0">
                  <c:v>0.11</c:v>
                </c:pt>
                <c:pt idx="1">
                  <c:v>0.115</c:v>
                </c:pt>
                <c:pt idx="2">
                  <c:v>0.108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4-48C1-B9EA-9CCF1D780A47}"/>
            </c:ext>
          </c:extLst>
        </c:ser>
        <c:ser>
          <c:idx val="2"/>
          <c:order val="2"/>
          <c:tx>
            <c:strRef>
              <c:f>Population!$G$5</c:f>
              <c:strCache>
                <c:ptCount val="1"/>
                <c:pt idx="0">
                  <c:v>Widowed(%)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016913320054716E-2"/>
                  <c:y val="6.80701808924858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A4-48C1-B9EA-9CCF1D780A47}"/>
                </c:ext>
              </c:extLst>
            </c:dLbl>
            <c:dLbl>
              <c:idx val="1"/>
              <c:layout>
                <c:manualLayout>
                  <c:x val="1.4702536998008121E-2"/>
                  <c:y val="3.7438599490867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A4-48C1-B9EA-9CCF1D780A47}"/>
                </c:ext>
              </c:extLst>
            </c:dLbl>
            <c:dLbl>
              <c:idx val="2"/>
              <c:layout>
                <c:manualLayout>
                  <c:x val="2.9405073996016422E-2"/>
                  <c:y val="2.7228072356994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A4-48C1-B9EA-9CCF1D78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Population!$H$5:$K$5</c:f>
              <c:numCache>
                <c:formatCode>0.0%</c:formatCode>
                <c:ptCount val="4"/>
                <c:pt idx="0">
                  <c:v>6.6000000000000003E-2</c:v>
                </c:pt>
                <c:pt idx="1">
                  <c:v>5.5E-2</c:v>
                </c:pt>
                <c:pt idx="2">
                  <c:v>5.1999999999999998E-2</c:v>
                </c:pt>
                <c:pt idx="3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4-48C1-B9EA-9CCF1D780A47}"/>
            </c:ext>
          </c:extLst>
        </c:ser>
        <c:ser>
          <c:idx val="3"/>
          <c:order val="3"/>
          <c:tx>
            <c:strRef>
              <c:f>Population!$G$6</c:f>
              <c:strCache>
                <c:ptCount val="1"/>
                <c:pt idx="0">
                  <c:v>NeverMarried(%)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8794072502114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A4-48C1-B9EA-9CCF1D780A47}"/>
                </c:ext>
              </c:extLst>
            </c:dLbl>
            <c:dLbl>
              <c:idx val="1"/>
              <c:layout>
                <c:manualLayout>
                  <c:x val="-9.1701042609130119E-17"/>
                  <c:y val="-1.7996295313821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A4-48C1-B9EA-9CCF1D780A47}"/>
                </c:ext>
              </c:extLst>
            </c:dLbl>
            <c:dLbl>
              <c:idx val="2"/>
              <c:layout>
                <c:manualLayout>
                  <c:x val="-9.1701042609130119E-17"/>
                  <c:y val="-3.959184969040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A4-48C1-B9EA-9CCF1D780A47}"/>
                </c:ext>
              </c:extLst>
            </c:dLbl>
            <c:dLbl>
              <c:idx val="3"/>
              <c:layout>
                <c:manualLayout>
                  <c:x val="0"/>
                  <c:y val="-3.5992590627642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A4-48C1-B9EA-9CCF1D78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Population!$H$6:$K$6</c:f>
              <c:numCache>
                <c:formatCode>0.0%</c:formatCode>
                <c:ptCount val="4"/>
                <c:pt idx="0">
                  <c:v>0.30599999999999999</c:v>
                </c:pt>
                <c:pt idx="1">
                  <c:v>0.32100000000000001</c:v>
                </c:pt>
                <c:pt idx="2">
                  <c:v>0.34</c:v>
                </c:pt>
                <c:pt idx="3" formatCode="0.00%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4-48C1-B9EA-9CCF1D780A47}"/>
            </c:ext>
          </c:extLst>
        </c:ser>
        <c:ser>
          <c:idx val="4"/>
          <c:order val="4"/>
          <c:tx>
            <c:strRef>
              <c:f>Population!$G$7</c:f>
              <c:strCache>
                <c:ptCount val="1"/>
                <c:pt idx="0">
                  <c:v>Demand to Supply Ratio (DSR)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5028992502417765E-3"/>
                  <c:y val="-3.9591849690407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A4-48C1-B9EA-9CCF1D780A47}"/>
                </c:ext>
              </c:extLst>
            </c:dLbl>
            <c:dLbl>
              <c:idx val="1"/>
              <c:layout>
                <c:manualLayout>
                  <c:x val="2.5009664167472495E-2"/>
                  <c:y val="2.8794072502114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A4-48C1-B9EA-9CCF1D780A47}"/>
                </c:ext>
              </c:extLst>
            </c:dLbl>
            <c:dLbl>
              <c:idx val="2"/>
              <c:layout>
                <c:manualLayout>
                  <c:x val="1.0003865666988944E-2"/>
                  <c:y val="-3.5992590627642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A4-48C1-B9EA-9CCF1D78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Population!$H$2:$K$2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Population!$H$7:$K$7</c:f>
              <c:numCache>
                <c:formatCode>0%</c:formatCode>
                <c:ptCount val="4"/>
                <c:pt idx="0">
                  <c:v>0.94440353460972026</c:v>
                </c:pt>
                <c:pt idx="1">
                  <c:v>0.91498517183229633</c:v>
                </c:pt>
                <c:pt idx="2">
                  <c:v>0.90932103279518472</c:v>
                </c:pt>
                <c:pt idx="3">
                  <c:v>0.91447437375537166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4-48C1-B9EA-9CCF1D78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665935"/>
        <c:axId val="1028667599"/>
      </c:lineChart>
      <c:catAx>
        <c:axId val="10286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67599"/>
        <c:crosses val="autoZero"/>
        <c:auto val="1"/>
        <c:lblAlgn val="ctr"/>
        <c:lblOffset val="100"/>
        <c:noMultiLvlLbl val="0"/>
      </c:catAx>
      <c:valAx>
        <c:axId val="1028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Demand to Supply Ratio (DSR) vs Marriage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Population!$H$2</c:f>
              <c:strCache>
                <c:ptCount val="1"/>
                <c:pt idx="0">
                  <c:v>Y2006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Population!$H$3:$H$7</c:f>
              <c:numCache>
                <c:formatCode>0.0%</c:formatCode>
                <c:ptCount val="5"/>
                <c:pt idx="0">
                  <c:v>0.51700000000000002</c:v>
                </c:pt>
                <c:pt idx="1">
                  <c:v>0.11</c:v>
                </c:pt>
                <c:pt idx="2">
                  <c:v>6.6000000000000003E-2</c:v>
                </c:pt>
                <c:pt idx="3">
                  <c:v>0.30599999999999999</c:v>
                </c:pt>
                <c:pt idx="4" formatCode="0%">
                  <c:v>0.94440353460972026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206-835F-BAD82828B4E1}"/>
            </c:ext>
          </c:extLst>
        </c:ser>
        <c:ser>
          <c:idx val="1"/>
          <c:order val="1"/>
          <c:tx>
            <c:strRef>
              <c:f>Population!$I$2</c:f>
              <c:strCache>
                <c:ptCount val="1"/>
                <c:pt idx="0">
                  <c:v>Y2011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Population!$I$3:$I$7</c:f>
              <c:numCache>
                <c:formatCode>0.0%</c:formatCode>
                <c:ptCount val="5"/>
                <c:pt idx="0">
                  <c:v>0.50800000000000001</c:v>
                </c:pt>
                <c:pt idx="1">
                  <c:v>0.115</c:v>
                </c:pt>
                <c:pt idx="2">
                  <c:v>5.5E-2</c:v>
                </c:pt>
                <c:pt idx="3">
                  <c:v>0.32100000000000001</c:v>
                </c:pt>
                <c:pt idx="4" formatCode="0%">
                  <c:v>0.91498517183229633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1-4206-835F-BAD82828B4E1}"/>
            </c:ext>
          </c:extLst>
        </c:ser>
        <c:ser>
          <c:idx val="2"/>
          <c:order val="2"/>
          <c:tx>
            <c:strRef>
              <c:f>Population!$J$2</c:f>
              <c:strCache>
                <c:ptCount val="1"/>
                <c:pt idx="0">
                  <c:v>Y2016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Population!$J$3:$J$7</c:f>
              <c:numCache>
                <c:formatCode>0.0%</c:formatCode>
                <c:ptCount val="5"/>
                <c:pt idx="0">
                  <c:v>0.5</c:v>
                </c:pt>
                <c:pt idx="1">
                  <c:v>0.108</c:v>
                </c:pt>
                <c:pt idx="2">
                  <c:v>5.1999999999999998E-2</c:v>
                </c:pt>
                <c:pt idx="3">
                  <c:v>0.34</c:v>
                </c:pt>
                <c:pt idx="4" formatCode="0%">
                  <c:v>0.90932103279518472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1-4206-835F-BAD82828B4E1}"/>
            </c:ext>
          </c:extLst>
        </c:ser>
        <c:ser>
          <c:idx val="3"/>
          <c:order val="3"/>
          <c:tx>
            <c:strRef>
              <c:f>Population!$K$2</c:f>
              <c:strCache>
                <c:ptCount val="1"/>
                <c:pt idx="0">
                  <c:v>Y2021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Population!$K$3:$K$7</c:f>
              <c:numCache>
                <c:formatCode>0.0%</c:formatCode>
                <c:ptCount val="5"/>
                <c:pt idx="0">
                  <c:v>0.495</c:v>
                </c:pt>
                <c:pt idx="1">
                  <c:v>0.108</c:v>
                </c:pt>
                <c:pt idx="2">
                  <c:v>4.3999999999999997E-2</c:v>
                </c:pt>
                <c:pt idx="3" formatCode="0.00%">
                  <c:v>0.35399999999999998</c:v>
                </c:pt>
                <c:pt idx="4" formatCode="0%">
                  <c:v>0.91447437375537166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1-4206-835F-BAD82828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952255"/>
        <c:axId val="732931871"/>
      </c:barChart>
      <c:catAx>
        <c:axId val="7329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1871"/>
        <c:crosses val="autoZero"/>
        <c:auto val="1"/>
        <c:lblAlgn val="ctr"/>
        <c:lblOffset val="100"/>
        <c:noMultiLvlLbl val="0"/>
      </c:catAx>
      <c:valAx>
        <c:axId val="732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Demand to Supply Ratio (DSR) vs Marriage Status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1692453798836522"/>
          <c:y val="3.075737173587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Population!$H$2</c:f>
              <c:strCache>
                <c:ptCount val="1"/>
                <c:pt idx="0">
                  <c:v>Y2006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94931275213797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79-482A-8582-90CC66A61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Population!$H$3:$H$7</c:f>
              <c:numCache>
                <c:formatCode>0.0%</c:formatCode>
                <c:ptCount val="5"/>
                <c:pt idx="0">
                  <c:v>0.51700000000000002</c:v>
                </c:pt>
                <c:pt idx="1">
                  <c:v>0.11</c:v>
                </c:pt>
                <c:pt idx="2">
                  <c:v>6.6000000000000003E-2</c:v>
                </c:pt>
                <c:pt idx="3">
                  <c:v>0.30599999999999999</c:v>
                </c:pt>
                <c:pt idx="4" formatCode="0%">
                  <c:v>0.94440353460972026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482A-8582-90CC66A61A7B}"/>
            </c:ext>
          </c:extLst>
        </c:ser>
        <c:ser>
          <c:idx val="1"/>
          <c:order val="1"/>
          <c:tx>
            <c:strRef>
              <c:f>Population!$I$2</c:f>
              <c:strCache>
                <c:ptCount val="1"/>
                <c:pt idx="0">
                  <c:v>Y2011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977091737932749E-3"/>
                  <c:y val="-5.5534339462031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79-482A-8582-90CC66A61A7B}"/>
                </c:ext>
              </c:extLst>
            </c:dLbl>
            <c:dLbl>
              <c:idx val="1"/>
              <c:layout>
                <c:manualLayout>
                  <c:x val="0"/>
                  <c:y val="-3.702289297468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79-482A-8582-90CC66A61A7B}"/>
                </c:ext>
              </c:extLst>
            </c:dLbl>
            <c:dLbl>
              <c:idx val="2"/>
              <c:layout>
                <c:manualLayout>
                  <c:x val="-4.3318061158621702E-3"/>
                  <c:y val="-4.812976086709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79-482A-8582-90CC66A61A7B}"/>
                </c:ext>
              </c:extLst>
            </c:dLbl>
            <c:dLbl>
              <c:idx val="3"/>
              <c:layout>
                <c:manualLayout>
                  <c:x val="-1.299541834758651E-2"/>
                  <c:y val="-5.1832050164562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79-482A-8582-90CC66A61A7B}"/>
                </c:ext>
              </c:extLst>
            </c:dLbl>
            <c:dLbl>
              <c:idx val="4"/>
              <c:layout>
                <c:manualLayout>
                  <c:x val="6.4977091737932549E-3"/>
                  <c:y val="-7.404578594937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79-482A-8582-90CC66A61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Population!$I$3:$I$7</c:f>
              <c:numCache>
                <c:formatCode>0.0%</c:formatCode>
                <c:ptCount val="5"/>
                <c:pt idx="0">
                  <c:v>0.50800000000000001</c:v>
                </c:pt>
                <c:pt idx="1">
                  <c:v>0.115</c:v>
                </c:pt>
                <c:pt idx="2">
                  <c:v>5.5E-2</c:v>
                </c:pt>
                <c:pt idx="3">
                  <c:v>0.32100000000000001</c:v>
                </c:pt>
                <c:pt idx="4" formatCode="0%">
                  <c:v>0.91498517183229633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9-482A-8582-90CC66A61A7B}"/>
            </c:ext>
          </c:extLst>
        </c:ser>
        <c:ser>
          <c:idx val="2"/>
          <c:order val="2"/>
          <c:tx>
            <c:strRef>
              <c:f>Population!$J$2</c:f>
              <c:strCache>
                <c:ptCount val="1"/>
                <c:pt idx="0">
                  <c:v>Y2016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9493127521379605E-2"/>
                  <c:y val="-1.1106867892406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79-482A-8582-90CC66A61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Population!$J$3:$J$7</c:f>
              <c:numCache>
                <c:formatCode>0.0%</c:formatCode>
                <c:ptCount val="5"/>
                <c:pt idx="0">
                  <c:v>0.5</c:v>
                </c:pt>
                <c:pt idx="1">
                  <c:v>0.108</c:v>
                </c:pt>
                <c:pt idx="2">
                  <c:v>5.1999999999999998E-2</c:v>
                </c:pt>
                <c:pt idx="3">
                  <c:v>0.34</c:v>
                </c:pt>
                <c:pt idx="4" formatCode="0%">
                  <c:v>0.90932103279518472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9-482A-8582-90CC66A61A7B}"/>
            </c:ext>
          </c:extLst>
        </c:ser>
        <c:ser>
          <c:idx val="3"/>
          <c:order val="3"/>
          <c:tx>
            <c:strRef>
              <c:f>Population!$K$2</c:f>
              <c:strCache>
                <c:ptCount val="1"/>
                <c:pt idx="0">
                  <c:v>Y2021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493127521379727E-2"/>
                  <c:y val="2.5916025082281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79-482A-8582-90CC66A61A7B}"/>
                </c:ext>
              </c:extLst>
            </c:dLbl>
            <c:dLbl>
              <c:idx val="1"/>
              <c:layout>
                <c:manualLayout>
                  <c:x val="2.599083669517302E-2"/>
                  <c:y val="7.4045785949374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79-482A-8582-90CC66A61A7B}"/>
                </c:ext>
              </c:extLst>
            </c:dLbl>
            <c:dLbl>
              <c:idx val="2"/>
              <c:layout>
                <c:manualLayout>
                  <c:x val="1.5161321405517516E-2"/>
                  <c:y val="3.702289297468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79-482A-8582-90CC66A61A7B}"/>
                </c:ext>
              </c:extLst>
            </c:dLbl>
            <c:dLbl>
              <c:idx val="3"/>
              <c:layout>
                <c:manualLayout>
                  <c:x val="1.9493127521379765E-2"/>
                  <c:y val="-2.9618314379749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79-482A-8582-90CC66A61A7B}"/>
                </c:ext>
              </c:extLst>
            </c:dLbl>
            <c:dLbl>
              <c:idx val="4"/>
              <c:layout>
                <c:manualLayout>
                  <c:x val="3.2488545868966275E-2"/>
                  <c:y val="-3.3320603677218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79-482A-8582-90CC66A61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Population!$G$3:$G$7</c:f>
              <c:strCache>
                <c:ptCount val="5"/>
                <c:pt idx="0">
                  <c:v>Married(%)</c:v>
                </c:pt>
                <c:pt idx="1">
                  <c:v>Separated+Divorced(%)</c:v>
                </c:pt>
                <c:pt idx="2">
                  <c:v>Widowed(%)</c:v>
                </c:pt>
                <c:pt idx="3">
                  <c:v>NeverMarried(%)</c:v>
                </c:pt>
                <c:pt idx="4">
                  <c:v>Demand to Supply Ratio (DSR)</c:v>
                </c:pt>
              </c:strCache>
            </c:strRef>
          </c:cat>
          <c:val>
            <c:numRef>
              <c:f>Population!$K$3:$K$7</c:f>
              <c:numCache>
                <c:formatCode>0.0%</c:formatCode>
                <c:ptCount val="5"/>
                <c:pt idx="0">
                  <c:v>0.495</c:v>
                </c:pt>
                <c:pt idx="1">
                  <c:v>0.108</c:v>
                </c:pt>
                <c:pt idx="2">
                  <c:v>4.3999999999999997E-2</c:v>
                </c:pt>
                <c:pt idx="3" formatCode="0.00%">
                  <c:v>0.35399999999999998</c:v>
                </c:pt>
                <c:pt idx="4" formatCode="0%">
                  <c:v>0.91447437375537166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9-482A-8582-90CC66A6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548719"/>
        <c:axId val="1163552463"/>
      </c:barChart>
      <c:catAx>
        <c:axId val="11635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52463"/>
        <c:crosses val="autoZero"/>
        <c:auto val="1"/>
        <c:lblAlgn val="ctr"/>
        <c:lblOffset val="100"/>
        <c:noMultiLvlLbl val="0"/>
      </c:catAx>
      <c:valAx>
        <c:axId val="11635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Chifley</a:t>
            </a:r>
            <a:r>
              <a:rPr lang="en-IN" b="1" baseline="0"/>
              <a:t> Ownership &amp; Household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4307044218591E-2"/>
          <c:y val="7.2768547654187221E-2"/>
          <c:w val="0.8452700020426962"/>
          <c:h val="0.6407271343615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9368575624082231E-2"/>
                  <c:y val="-1.2470771628994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12-4103-B723-1F7EB40D692E}"/>
                </c:ext>
              </c:extLst>
            </c:dLbl>
            <c:spPr>
              <a:solidFill>
                <a:schemeClr val="accent2">
                  <a:lumMod val="75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0.45100000000000001</c:v>
                </c:pt>
                <c:pt idx="1">
                  <c:v>0.35699999999999998</c:v>
                </c:pt>
                <c:pt idx="2">
                  <c:v>0.35299999999999998</c:v>
                </c:pt>
                <c:pt idx="3">
                  <c:v>0.33100000000000002</c:v>
                </c:pt>
                <c:pt idx="4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103-B723-1F7EB40D692E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2">
                  <a:lumMod val="50000"/>
                  <a:alpha val="7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0.19900000000000001</c:v>
                </c:pt>
                <c:pt idx="1">
                  <c:v>0.27300000000000002</c:v>
                </c:pt>
                <c:pt idx="2">
                  <c:v>0.314</c:v>
                </c:pt>
                <c:pt idx="3">
                  <c:v>0.32100000000000001</c:v>
                </c:pt>
                <c:pt idx="4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2-4103-B723-1F7EB40D692E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705335291238374E-2"/>
                  <c:y val="-1.2470771628994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12-4103-B723-1F7EB40D692E}"/>
                </c:ext>
              </c:extLst>
            </c:dLbl>
            <c:dLbl>
              <c:idx val="1"/>
              <c:layout>
                <c:manualLayout>
                  <c:x val="3.5242290748898605E-2"/>
                  <c:y val="1.2470771628994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12-4103-B723-1F7EB40D692E}"/>
                </c:ext>
              </c:extLst>
            </c:dLbl>
            <c:dLbl>
              <c:idx val="2"/>
              <c:layout>
                <c:manualLayout>
                  <c:x val="3.3284385707293265E-2"/>
                  <c:y val="2.1823850350740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2-4103-B723-1F7EB40D692E}"/>
                </c:ext>
              </c:extLst>
            </c:dLbl>
            <c:dLbl>
              <c:idx val="3"/>
              <c:layout>
                <c:manualLayout>
                  <c:x val="2.153695545766016E-2"/>
                  <c:y val="-9.35307872174590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2-4103-B723-1F7EB40D692E}"/>
                </c:ext>
              </c:extLst>
            </c:dLbl>
            <c:spPr>
              <a:solidFill>
                <a:schemeClr val="bg2">
                  <a:lumMod val="90000"/>
                  <a:alpha val="5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0.28100000000000003</c:v>
                </c:pt>
                <c:pt idx="1">
                  <c:v>0.26900000000000002</c:v>
                </c:pt>
                <c:pt idx="2">
                  <c:v>0.29799999999999999</c:v>
                </c:pt>
                <c:pt idx="3">
                  <c:v>0.317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2-4103-B723-1F7EB40D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6359311"/>
        <c:axId val="1276356399"/>
      </c:barChart>
      <c:lineChart>
        <c:grouping val="stacked"/>
        <c:varyColors val="0"/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3073910915320604E-2"/>
                  <c:y val="7.6236278225149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12-4103-B723-1F7EB40D692E}"/>
                </c:ext>
              </c:extLst>
            </c:dLbl>
            <c:dLbl>
              <c:idx val="1"/>
              <c:layout>
                <c:manualLayout>
                  <c:x val="2.3494860499265784E-2"/>
                  <c:y val="9.109174233736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1-43B4-9B7E-7C37161FB148}"/>
                </c:ext>
              </c:extLst>
            </c:dLbl>
            <c:dLbl>
              <c:idx val="2"/>
              <c:layout>
                <c:manualLayout>
                  <c:x val="-4.6989720998531569E-2"/>
                  <c:y val="7.224157411931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12-4103-B723-1F7EB40D692E}"/>
                </c:ext>
              </c:extLst>
            </c:dLbl>
            <c:dLbl>
              <c:idx val="3"/>
              <c:layout>
                <c:manualLayout>
                  <c:x val="-5.090553108174261E-2"/>
                  <c:y val="6.488271990913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12-4103-B723-1F7EB40D692E}"/>
                </c:ext>
              </c:extLst>
            </c:dLbl>
            <c:dLbl>
              <c:idx val="4"/>
              <c:layout>
                <c:manualLayout>
                  <c:x val="-7.4400391581008321E-2"/>
                  <c:y val="9.0413094310210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12-4103-B723-1F7EB40D692E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0.73399999999999999</c:v>
                </c:pt>
                <c:pt idx="1">
                  <c:v>0.70899999999999996</c:v>
                </c:pt>
                <c:pt idx="2">
                  <c:v>0.77500000000000002</c:v>
                </c:pt>
                <c:pt idx="3">
                  <c:v>0.76600000000000001</c:v>
                </c:pt>
                <c:pt idx="4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2-4103-B723-1F7EB40D692E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242290748898682E-2"/>
                  <c:y val="4.3305284333654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12-4103-B723-1F7EB40D692E}"/>
                </c:ext>
              </c:extLst>
            </c:dLbl>
            <c:dLbl>
              <c:idx val="1"/>
              <c:layout>
                <c:manualLayout>
                  <c:x val="9.7895252080274098E-3"/>
                  <c:y val="1.7973215061739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12-4103-B723-1F7EB40D692E}"/>
                </c:ext>
              </c:extLst>
            </c:dLbl>
            <c:dLbl>
              <c:idx val="2"/>
              <c:layout>
                <c:manualLayout>
                  <c:x val="2.3494860499265784E-2"/>
                  <c:y val="2.333155284628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12-4103-B723-1F7EB40D692E}"/>
                </c:ext>
              </c:extLst>
            </c:dLbl>
            <c:dLbl>
              <c:idx val="3"/>
              <c:layout>
                <c:manualLayout>
                  <c:x val="9.7895252080274098E-3"/>
                  <c:y val="2.1967919167575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12-4103-B723-1F7EB40D692E}"/>
                </c:ext>
              </c:extLst>
            </c:dLbl>
            <c:dLbl>
              <c:idx val="4"/>
              <c:layout>
                <c:manualLayout>
                  <c:x val="2.153695545766016E-2"/>
                  <c:y val="1.3053459334435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12-4103-B723-1F7EB40D692E}"/>
                </c:ext>
              </c:extLst>
            </c:dLbl>
            <c:spPr>
              <a:solidFill>
                <a:schemeClr val="accent1">
                  <a:lumMod val="60000"/>
                  <a:lumOff val="40000"/>
                  <a:alpha val="6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0.20100000000000001</c:v>
                </c:pt>
                <c:pt idx="1">
                  <c:v>0.19900000000000001</c:v>
                </c:pt>
                <c:pt idx="2">
                  <c:v>0.20399999999999999</c:v>
                </c:pt>
                <c:pt idx="3">
                  <c:v>0.21299999999999999</c:v>
                </c:pt>
                <c:pt idx="4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2-4103-B723-1F7EB40D692E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536955457660302E-2"/>
                  <c:y val="-4.3647700701480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12-4103-B723-1F7EB40D692E}"/>
                </c:ext>
              </c:extLst>
            </c:dLbl>
            <c:dLbl>
              <c:idx val="1"/>
              <c:layout>
                <c:manualLayout>
                  <c:x val="7.8316201664218928E-3"/>
                  <c:y val="-6.2353858144972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12-4103-B723-1F7EB40D692E}"/>
                </c:ext>
              </c:extLst>
            </c:dLbl>
            <c:dLbl>
              <c:idx val="2"/>
              <c:layout>
                <c:manualLayout>
                  <c:x val="1.1747430249632821E-2"/>
                  <c:y val="-4.053000779423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12-4103-B723-1F7EB40D692E}"/>
                </c:ext>
              </c:extLst>
            </c:dLbl>
            <c:dLbl>
              <c:idx val="3"/>
              <c:layout>
                <c:manualLayout>
                  <c:x val="1.1747430249632892E-2"/>
                  <c:y val="-4.9883086515978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12-4103-B723-1F7EB40D692E}"/>
                </c:ext>
              </c:extLst>
            </c:dLbl>
            <c:dLbl>
              <c:idx val="4"/>
              <c:layout>
                <c:manualLayout>
                  <c:x val="1.5663240332843713E-2"/>
                  <c:y val="-3.7412314886983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12-4103-B723-1F7EB40D692E}"/>
                </c:ext>
              </c:extLst>
            </c:dLbl>
            <c:spPr>
              <a:solidFill>
                <a:srgbClr val="92D050">
                  <a:alpha val="47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12-4103-B723-1F7EB40D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49999"/>
        <c:axId val="1121549583"/>
      </c:lineChart>
      <c:catAx>
        <c:axId val="12763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6399"/>
        <c:crosses val="autoZero"/>
        <c:auto val="1"/>
        <c:lblAlgn val="ctr"/>
        <c:lblOffset val="100"/>
        <c:noMultiLvlLbl val="0"/>
      </c:catAx>
      <c:valAx>
        <c:axId val="12763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9311"/>
        <c:crosses val="autoZero"/>
        <c:crossBetween val="between"/>
      </c:valAx>
      <c:valAx>
        <c:axId val="11215495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49999"/>
        <c:crosses val="max"/>
        <c:crossBetween val="between"/>
      </c:valAx>
      <c:catAx>
        <c:axId val="1121549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54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Chifley</a:t>
            </a:r>
            <a:r>
              <a:rPr lang="en-IN" b="1" baseline="0"/>
              <a:t> </a:t>
            </a:r>
            <a:r>
              <a:rPr lang="en-IN" b="1"/>
              <a:t>Ownership</a:t>
            </a:r>
            <a:r>
              <a:rPr lang="en-IN" b="1" baseline="0"/>
              <a:t> vs Household Status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9427144576794E-2"/>
          <c:y val="0.11968575200604885"/>
          <c:w val="0.85522738921833041"/>
          <c:h val="0.53129985432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0.45100000000000001</c:v>
                </c:pt>
                <c:pt idx="1">
                  <c:v>0.35699999999999998</c:v>
                </c:pt>
                <c:pt idx="2">
                  <c:v>0.35299999999999998</c:v>
                </c:pt>
                <c:pt idx="3">
                  <c:v>0.33100000000000002</c:v>
                </c:pt>
                <c:pt idx="4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E-4C7E-8EB7-B1E4BF4282F6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0.19900000000000001</c:v>
                </c:pt>
                <c:pt idx="1">
                  <c:v>0.27300000000000002</c:v>
                </c:pt>
                <c:pt idx="2">
                  <c:v>0.314</c:v>
                </c:pt>
                <c:pt idx="3">
                  <c:v>0.32100000000000001</c:v>
                </c:pt>
                <c:pt idx="4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E-4C7E-8EB7-B1E4BF4282F6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0.28100000000000003</c:v>
                </c:pt>
                <c:pt idx="1">
                  <c:v>0.26900000000000002</c:v>
                </c:pt>
                <c:pt idx="2">
                  <c:v>0.29799999999999999</c:v>
                </c:pt>
                <c:pt idx="3">
                  <c:v>0.317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E-4C7E-8EB7-B1E4BF4282F6}"/>
            </c:ext>
          </c:extLst>
        </c:ser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0.73399999999999999</c:v>
                </c:pt>
                <c:pt idx="1">
                  <c:v>0.70899999999999996</c:v>
                </c:pt>
                <c:pt idx="2">
                  <c:v>0.77500000000000002</c:v>
                </c:pt>
                <c:pt idx="3">
                  <c:v>0.76600000000000001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E-4C7E-8EB7-B1E4BF4282F6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0.20100000000000001</c:v>
                </c:pt>
                <c:pt idx="1">
                  <c:v>0.19900000000000001</c:v>
                </c:pt>
                <c:pt idx="2">
                  <c:v>0.20399999999999999</c:v>
                </c:pt>
                <c:pt idx="3">
                  <c:v>0.21299999999999999</c:v>
                </c:pt>
                <c:pt idx="4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E-4C7E-8EB7-B1E4BF4282F6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EE-4C7E-8EB7-B1E4BF42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213327"/>
        <c:axId val="997199183"/>
      </c:barChart>
      <c:lineChart>
        <c:grouping val="stacked"/>
        <c:varyColors val="0"/>
        <c:ser>
          <c:idx val="6"/>
          <c:order val="6"/>
          <c:tx>
            <c:strRef>
              <c:f>Ownership!$A$9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814241486068068E-2"/>
                  <c:y val="-7.4142724745134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EE-4C7E-8EB7-B1E4BF4282F6}"/>
                </c:ext>
              </c:extLst>
            </c:dLbl>
            <c:dLbl>
              <c:idx val="1"/>
              <c:layout>
                <c:manualLayout>
                  <c:x val="1.9814241486068068E-2"/>
                  <c:y val="-7.4142724745134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EE-4C7E-8EB7-B1E4BF4282F6}"/>
                </c:ext>
              </c:extLst>
            </c:dLbl>
            <c:dLbl>
              <c:idx val="2"/>
              <c:layout>
                <c:manualLayout>
                  <c:x val="3.4674922600619107E-2"/>
                  <c:y val="5.9314179796107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EE-4C7E-8EB7-B1E4BF4282F6}"/>
                </c:ext>
              </c:extLst>
            </c:dLbl>
            <c:dLbl>
              <c:idx val="3"/>
              <c:layout>
                <c:manualLayout>
                  <c:x val="2.9721362229102165E-2"/>
                  <c:y val="2.5949953660797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EE-4C7E-8EB7-B1E4BF4282F6}"/>
                </c:ext>
              </c:extLst>
            </c:dLbl>
            <c:dLbl>
              <c:idx val="4"/>
              <c:layout>
                <c:manualLayout>
                  <c:x val="-2.4767801857585141E-3"/>
                  <c:y val="-7.0435588507877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EE-4C7E-8EB7-B1E4BF4282F6}"/>
                </c:ext>
              </c:extLst>
            </c:dLbl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Ownership!$B$9:$F$9</c:f>
              <c:numCache>
                <c:formatCode>0</c:formatCode>
                <c:ptCount val="5"/>
                <c:pt idx="0">
                  <c:v>2986</c:v>
                </c:pt>
                <c:pt idx="1">
                  <c:v>3078</c:v>
                </c:pt>
                <c:pt idx="2">
                  <c:v>3147</c:v>
                </c:pt>
                <c:pt idx="3">
                  <c:v>3233</c:v>
                </c:pt>
                <c:pt idx="4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E-4C7E-8EB7-B1E4BF42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34367"/>
        <c:axId val="1146928543"/>
      </c:lineChart>
      <c:catAx>
        <c:axId val="9972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9183"/>
        <c:crosses val="autoZero"/>
        <c:auto val="1"/>
        <c:lblAlgn val="ctr"/>
        <c:lblOffset val="100"/>
        <c:noMultiLvlLbl val="0"/>
      </c:catAx>
      <c:valAx>
        <c:axId val="9971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13327"/>
        <c:crosses val="autoZero"/>
        <c:crossBetween val="between"/>
      </c:valAx>
      <c:valAx>
        <c:axId val="114692854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4367"/>
        <c:crosses val="max"/>
        <c:crossBetween val="between"/>
      </c:valAx>
      <c:catAx>
        <c:axId val="114693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92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 Ownership vs Household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8689169070186625E-3"/>
                  <c:y val="4.2267038124444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D6-40AE-A077-3A7FF52450B4}"/>
                </c:ext>
              </c:extLst>
            </c:dLbl>
            <c:dLbl>
              <c:idx val="1"/>
              <c:layout>
                <c:manualLayout>
                  <c:x val="2.2896389690062208E-3"/>
                  <c:y val="4.226703812444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D6-40AE-A077-3A7FF52450B4}"/>
                </c:ext>
              </c:extLst>
            </c:dLbl>
            <c:dLbl>
              <c:idx val="2"/>
              <c:layout>
                <c:manualLayout>
                  <c:x val="4.5792779380124417E-3"/>
                  <c:y val="4.995195414707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D6-40AE-A077-3A7FF52450B4}"/>
                </c:ext>
              </c:extLst>
            </c:dLbl>
            <c:dLbl>
              <c:idx val="3"/>
              <c:layout>
                <c:manualLayout>
                  <c:x val="-8.3952459037590696E-17"/>
                  <c:y val="3.0739664090505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D6-40AE-A077-3A7FF5245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0.45100000000000001</c:v>
                </c:pt>
                <c:pt idx="1">
                  <c:v>0.35699999999999998</c:v>
                </c:pt>
                <c:pt idx="2">
                  <c:v>0.35299999999999998</c:v>
                </c:pt>
                <c:pt idx="3">
                  <c:v>0.33100000000000002</c:v>
                </c:pt>
                <c:pt idx="4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6-40AE-A077-3A7FF52450B4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6.8689169070186209E-3"/>
                  <c:y val="-1.9212290056565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D6-40AE-A077-3A7FF52450B4}"/>
                </c:ext>
              </c:extLst>
            </c:dLbl>
            <c:dLbl>
              <c:idx val="2"/>
              <c:layout>
                <c:manualLayout>
                  <c:x val="9.1585558760248834E-3"/>
                  <c:y val="3.8424580113131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D6-40AE-A077-3A7FF52450B4}"/>
                </c:ext>
              </c:extLst>
            </c:dLbl>
            <c:dLbl>
              <c:idx val="3"/>
              <c:layout>
                <c:manualLayout>
                  <c:x val="9.1585558760248834E-3"/>
                  <c:y val="2.6897206079192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D6-40AE-A077-3A7FF5245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0.19900000000000001</c:v>
                </c:pt>
                <c:pt idx="1">
                  <c:v>0.27300000000000002</c:v>
                </c:pt>
                <c:pt idx="2">
                  <c:v>0.314</c:v>
                </c:pt>
                <c:pt idx="3">
                  <c:v>0.32100000000000001</c:v>
                </c:pt>
                <c:pt idx="4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6-40AE-A077-3A7FF52450B4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0137363915217738E-2"/>
                  <c:y val="-6.147932818101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D6-40AE-A077-3A7FF52450B4}"/>
                </c:ext>
              </c:extLst>
            </c:dLbl>
            <c:dLbl>
              <c:idx val="1"/>
              <c:layout>
                <c:manualLayout>
                  <c:x val="3.4344584535093231E-2"/>
                  <c:y val="-1.5369832045252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D6-40AE-A077-3A7FF52450B4}"/>
                </c:ext>
              </c:extLst>
            </c:dLbl>
            <c:dLbl>
              <c:idx val="2"/>
              <c:layout>
                <c:manualLayout>
                  <c:x val="2.2896389690062208E-3"/>
                  <c:y val="2.305474806787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D6-40AE-A077-3A7FF52450B4}"/>
                </c:ext>
              </c:extLst>
            </c:dLbl>
            <c:dLbl>
              <c:idx val="3"/>
              <c:layout>
                <c:manualLayout>
                  <c:x val="-8.3952459037590696E-17"/>
                  <c:y val="2.305474806787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D6-40AE-A077-3A7FF5245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0.28100000000000003</c:v>
                </c:pt>
                <c:pt idx="1">
                  <c:v>0.26900000000000002</c:v>
                </c:pt>
                <c:pt idx="2">
                  <c:v>0.29799999999999999</c:v>
                </c:pt>
                <c:pt idx="3">
                  <c:v>0.317</c:v>
                </c:pt>
                <c:pt idx="4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6-40AE-A077-3A7FF52450B4}"/>
            </c:ext>
          </c:extLst>
        </c:ser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5792779380124417E-3"/>
                  <c:y val="3.8424580113131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D6-40AE-A077-3A7FF52450B4}"/>
                </c:ext>
              </c:extLst>
            </c:dLbl>
            <c:dLbl>
              <c:idx val="1"/>
              <c:layout>
                <c:manualLayout>
                  <c:x val="2.747566762807465E-2"/>
                  <c:y val="-2.6897206079192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D6-40AE-A077-3A7FF52450B4}"/>
                </c:ext>
              </c:extLst>
            </c:dLbl>
            <c:dLbl>
              <c:idx val="2"/>
              <c:layout>
                <c:manualLayout>
                  <c:x val="7.0978808039192848E-2"/>
                  <c:y val="-0.115273740339394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D6-40AE-A077-3A7FF52450B4}"/>
                </c:ext>
              </c:extLst>
            </c:dLbl>
            <c:dLbl>
              <c:idx val="3"/>
              <c:layout>
                <c:manualLayout>
                  <c:x val="5.7240974225155443E-2"/>
                  <c:y val="3.8424580113131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D6-40AE-A077-3A7FF52450B4}"/>
                </c:ext>
              </c:extLst>
            </c:dLbl>
            <c:dLbl>
              <c:idx val="4"/>
              <c:layout>
                <c:manualLayout>
                  <c:x val="0"/>
                  <c:y val="3.8424580113131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D6-40AE-A077-3A7FF5245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0.73399999999999999</c:v>
                </c:pt>
                <c:pt idx="1">
                  <c:v>0.70899999999999996</c:v>
                </c:pt>
                <c:pt idx="2">
                  <c:v>0.77500000000000002</c:v>
                </c:pt>
                <c:pt idx="3">
                  <c:v>0.76600000000000001</c:v>
                </c:pt>
                <c:pt idx="4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6-40AE-A077-3A7FF52450B4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0.20100000000000001</c:v>
                </c:pt>
                <c:pt idx="1">
                  <c:v>0.19900000000000001</c:v>
                </c:pt>
                <c:pt idx="2">
                  <c:v>0.20399999999999999</c:v>
                </c:pt>
                <c:pt idx="3">
                  <c:v>0.21299999999999999</c:v>
                </c:pt>
                <c:pt idx="4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6-40AE-A077-3A7FF52450B4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1585558760249042E-3"/>
                  <c:y val="-4.6109496135757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D6-40AE-A077-3A7FF52450B4}"/>
                </c:ext>
              </c:extLst>
            </c:dLbl>
            <c:dLbl>
              <c:idx val="1"/>
              <c:layout>
                <c:manualLayout>
                  <c:x val="-2.289638969006305E-3"/>
                  <c:y val="-3.8424580113131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D6-40AE-A077-3A7FF52450B4}"/>
                </c:ext>
              </c:extLst>
            </c:dLbl>
            <c:dLbl>
              <c:idx val="2"/>
              <c:layout>
                <c:manualLayout>
                  <c:x val="0"/>
                  <c:y val="-4.6109496135757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D6-40AE-A077-3A7FF52450B4}"/>
                </c:ext>
              </c:extLst>
            </c:dLbl>
            <c:dLbl>
              <c:idx val="3"/>
              <c:layout>
                <c:manualLayout>
                  <c:x val="-4.5792779380125258E-3"/>
                  <c:y val="-5.7636870169697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D6-40AE-A077-3A7FF52450B4}"/>
                </c:ext>
              </c:extLst>
            </c:dLbl>
            <c:dLbl>
              <c:idx val="4"/>
              <c:layout>
                <c:manualLayout>
                  <c:x val="1.1448194845031104E-2"/>
                  <c:y val="1.5369832045252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D6-40AE-A077-3A7FF5245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D6-40AE-A077-3A7FF524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3503"/>
        <c:axId val="1430291855"/>
      </c:lineChart>
      <c:lineChart>
        <c:grouping val="stacked"/>
        <c:varyColors val="0"/>
        <c:ser>
          <c:idx val="6"/>
          <c:order val="6"/>
          <c:tx>
            <c:strRef>
              <c:f>Ownership!$A$9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9295919791242642E-2"/>
                  <c:y val="3.4582122101818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D6-40AE-A077-3A7FF52450B4}"/>
                </c:ext>
              </c:extLst>
            </c:dLbl>
            <c:dLbl>
              <c:idx val="1"/>
              <c:layout>
                <c:manualLayout>
                  <c:x val="-8.2427002884223999E-2"/>
                  <c:y val="-9.606145028282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D6-40AE-A077-3A7FF52450B4}"/>
                </c:ext>
              </c:extLst>
            </c:dLbl>
            <c:dLbl>
              <c:idx val="2"/>
              <c:layout>
                <c:manualLayout>
                  <c:x val="3.2054945566087012E-2"/>
                  <c:y val="1.9212290056565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D6-40AE-A077-3A7FF52450B4}"/>
                </c:ext>
              </c:extLst>
            </c:dLbl>
            <c:dLbl>
              <c:idx val="3"/>
              <c:layout>
                <c:manualLayout>
                  <c:x val="1.6027472783043464E-2"/>
                  <c:y val="3.0739664090505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D6-40AE-A077-3A7FF52450B4}"/>
                </c:ext>
              </c:extLst>
            </c:dLbl>
            <c:spPr>
              <a:solidFill>
                <a:schemeClr val="accent1">
                  <a:lumMod val="75000"/>
                  <a:alpha val="5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Ownership!$B$9:$F$9</c:f>
              <c:numCache>
                <c:formatCode>0</c:formatCode>
                <c:ptCount val="5"/>
                <c:pt idx="0">
                  <c:v>2986</c:v>
                </c:pt>
                <c:pt idx="1">
                  <c:v>3078</c:v>
                </c:pt>
                <c:pt idx="2">
                  <c:v>3147</c:v>
                </c:pt>
                <c:pt idx="3">
                  <c:v>3233</c:v>
                </c:pt>
                <c:pt idx="4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D6-40AE-A077-3A7FF524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40527"/>
        <c:axId val="1430338031"/>
      </c:lineChart>
      <c:catAx>
        <c:axId val="14303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91855"/>
        <c:crosses val="autoZero"/>
        <c:auto val="1"/>
        <c:lblAlgn val="ctr"/>
        <c:lblOffset val="100"/>
        <c:noMultiLvlLbl val="0"/>
      </c:catAx>
      <c:valAx>
        <c:axId val="14302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03503"/>
        <c:crosses val="autoZero"/>
        <c:crossBetween val="between"/>
      </c:valAx>
      <c:valAx>
        <c:axId val="1430338031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40527"/>
        <c:crosses val="max"/>
        <c:crossBetween val="between"/>
      </c:valAx>
      <c:catAx>
        <c:axId val="14303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338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House</a:t>
            </a:r>
            <a:r>
              <a:rPr lang="en-IN" baseline="0"/>
              <a:t> &amp; Unit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'Property Price'!$A$3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032456499113856E-2"/>
                  <c:y val="-4.7304394466503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9-46C4-BE9F-B68D3C4C6DF1}"/>
                </c:ext>
              </c:extLst>
            </c:dLbl>
            <c:dLbl>
              <c:idx val="2"/>
              <c:layout>
                <c:manualLayout>
                  <c:x val="-2.9032456499113856E-2"/>
                  <c:y val="-5.406216510457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9-46C4-BE9F-B68D3C4C6DF1}"/>
                </c:ext>
              </c:extLst>
            </c:dLbl>
            <c:spPr>
              <a:solidFill>
                <a:schemeClr val="accent1">
                  <a:lumMod val="75000"/>
                  <a:alpha val="4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Price'!$B$2:$G$2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Price'!$B$3:$G$3</c:f>
              <c:numCache>
                <c:formatCode>"$"#,##0</c:formatCode>
                <c:ptCount val="6"/>
                <c:pt idx="0">
                  <c:v>540000</c:v>
                </c:pt>
                <c:pt idx="1">
                  <c:v>695000</c:v>
                </c:pt>
                <c:pt idx="2">
                  <c:v>955000</c:v>
                </c:pt>
                <c:pt idx="3">
                  <c:v>1620000</c:v>
                </c:pt>
                <c:pt idx="4">
                  <c:v>2160000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0E43-BDAC-022DA26BC572}"/>
            </c:ext>
          </c:extLst>
        </c:ser>
        <c:ser>
          <c:idx val="1"/>
          <c:order val="1"/>
          <c:tx>
            <c:strRef>
              <c:f>'Property Price'!$A$4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114513817537348E-2"/>
                  <c:y val="-3.3788853190359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9-46C4-BE9F-B68D3C4C6DF1}"/>
                </c:ext>
              </c:extLst>
            </c:dLbl>
            <c:dLbl>
              <c:idx val="1"/>
              <c:layout>
                <c:manualLayout>
                  <c:x val="1.84751995903451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09-46C4-BE9F-B68D3C4C6DF1}"/>
                </c:ext>
              </c:extLst>
            </c:dLbl>
            <c:dLbl>
              <c:idx val="2"/>
              <c:layout>
                <c:manualLayout>
                  <c:x val="3.4311084953498196E-2"/>
                  <c:y val="-4.0546623828431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9-46C4-BE9F-B68D3C4C6DF1}"/>
                </c:ext>
              </c:extLst>
            </c:dLbl>
            <c:dLbl>
              <c:idx val="3"/>
              <c:layout>
                <c:manualLayout>
                  <c:x val="4.2229027635074599E-2"/>
                  <c:y val="-3.3788853190359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9-46C4-BE9F-B68D3C4C6DF1}"/>
                </c:ext>
              </c:extLst>
            </c:dLbl>
            <c:dLbl>
              <c:idx val="4"/>
              <c:layout>
                <c:manualLayout>
                  <c:x val="5.01469703166512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9-46C4-BE9F-B68D3C4C6DF1}"/>
                </c:ext>
              </c:extLst>
            </c:dLbl>
            <c:spPr>
              <a:solidFill>
                <a:schemeClr val="accent2">
                  <a:lumMod val="60000"/>
                  <a:lumOff val="40000"/>
                  <a:alpha val="5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Price'!$B$2:$G$2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Price'!$B$4:$G$4</c:f>
              <c:numCache>
                <c:formatCode>"$"#,##0</c:formatCode>
                <c:ptCount val="6"/>
                <c:pt idx="0">
                  <c:v>435000</c:v>
                </c:pt>
                <c:pt idx="1">
                  <c:v>370000</c:v>
                </c:pt>
                <c:pt idx="2">
                  <c:v>807500</c:v>
                </c:pt>
                <c:pt idx="3">
                  <c:v>985000</c:v>
                </c:pt>
                <c:pt idx="4">
                  <c:v>1727500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0E43-BDAC-022DA26B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31712"/>
        <c:axId val="1437730287"/>
      </c:barChart>
      <c:catAx>
        <c:axId val="19381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30287"/>
        <c:crosses val="autoZero"/>
        <c:auto val="1"/>
        <c:lblAlgn val="ctr"/>
        <c:lblOffset val="100"/>
        <c:noMultiLvlLbl val="0"/>
      </c:catAx>
      <c:valAx>
        <c:axId val="143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Chifley Ownership vs Household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96560340265705E-2"/>
          <c:y val="0.15031343790286469"/>
          <c:w val="0.84864414939542365"/>
          <c:h val="0.569208137881096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0.45100000000000001</c:v>
                </c:pt>
                <c:pt idx="1">
                  <c:v>0.35699999999999998</c:v>
                </c:pt>
                <c:pt idx="2">
                  <c:v>0.35299999999999998</c:v>
                </c:pt>
                <c:pt idx="3">
                  <c:v>0.33100000000000002</c:v>
                </c:pt>
                <c:pt idx="4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3-4CD4-8189-88C3636561E4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0.19900000000000001</c:v>
                </c:pt>
                <c:pt idx="1">
                  <c:v>0.27300000000000002</c:v>
                </c:pt>
                <c:pt idx="2">
                  <c:v>0.314</c:v>
                </c:pt>
                <c:pt idx="3">
                  <c:v>0.32100000000000001</c:v>
                </c:pt>
                <c:pt idx="4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3-4CD4-8189-88C3636561E4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0.28100000000000003</c:v>
                </c:pt>
                <c:pt idx="1">
                  <c:v>0.26900000000000002</c:v>
                </c:pt>
                <c:pt idx="2">
                  <c:v>0.29799999999999999</c:v>
                </c:pt>
                <c:pt idx="3">
                  <c:v>0.317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3-4CD4-8189-88C3636561E4}"/>
            </c:ext>
          </c:extLst>
        </c:ser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0.73399999999999999</c:v>
                </c:pt>
                <c:pt idx="1">
                  <c:v>0.70899999999999996</c:v>
                </c:pt>
                <c:pt idx="2">
                  <c:v>0.77500000000000002</c:v>
                </c:pt>
                <c:pt idx="3">
                  <c:v>0.76600000000000001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3-4CD4-8189-88C3636561E4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0.20100000000000001</c:v>
                </c:pt>
                <c:pt idx="1">
                  <c:v>0.19900000000000001</c:v>
                </c:pt>
                <c:pt idx="2">
                  <c:v>0.20399999999999999</c:v>
                </c:pt>
                <c:pt idx="3">
                  <c:v>0.21299999999999999</c:v>
                </c:pt>
                <c:pt idx="4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3-4CD4-8189-88C3636561E4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13-4CD4-8189-88C36365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776207"/>
        <c:axId val="1344769551"/>
      </c:barChart>
      <c:lineChart>
        <c:grouping val="stacked"/>
        <c:varyColors val="0"/>
        <c:ser>
          <c:idx val="6"/>
          <c:order val="6"/>
          <c:tx>
            <c:strRef>
              <c:f>Ownership!$A$9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10611419909045E-2"/>
                  <c:y val="5.7296313298045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13-4CD4-8189-88C3636561E4}"/>
                </c:ext>
              </c:extLst>
            </c:dLbl>
            <c:dLbl>
              <c:idx val="1"/>
              <c:layout>
                <c:manualLayout>
                  <c:x val="3.2339565437089442E-2"/>
                  <c:y val="3.9391215392406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13-4CD4-8189-88C3636561E4}"/>
                </c:ext>
              </c:extLst>
            </c:dLbl>
            <c:dLbl>
              <c:idx val="2"/>
              <c:layout>
                <c:manualLayout>
                  <c:x val="2.223345123799899E-2"/>
                  <c:y val="3.5810195811278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13-4CD4-8189-88C3636561E4}"/>
                </c:ext>
              </c:extLst>
            </c:dLbl>
            <c:dLbl>
              <c:idx val="3"/>
              <c:layout>
                <c:manualLayout>
                  <c:x val="3.0318342597271199E-2"/>
                  <c:y val="5.7296313298045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13-4CD4-8189-88C3636561E4}"/>
                </c:ext>
              </c:extLst>
            </c:dLbl>
            <c:dLbl>
              <c:idx val="4"/>
              <c:layout>
                <c:manualLayout>
                  <c:x val="8.0848913592723604E-3"/>
                  <c:y val="-5.3715293716917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13-4CD4-8189-88C3636561E4}"/>
                </c:ext>
              </c:extLst>
            </c:dLbl>
            <c:spPr>
              <a:solidFill>
                <a:schemeClr val="accent1">
                  <a:lumMod val="75000"/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Ownership!$B$9:$F$9</c:f>
              <c:numCache>
                <c:formatCode>0</c:formatCode>
                <c:ptCount val="5"/>
                <c:pt idx="0">
                  <c:v>2986</c:v>
                </c:pt>
                <c:pt idx="1">
                  <c:v>3078</c:v>
                </c:pt>
                <c:pt idx="2">
                  <c:v>3147</c:v>
                </c:pt>
                <c:pt idx="3">
                  <c:v>3233</c:v>
                </c:pt>
                <c:pt idx="4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13-4CD4-8189-88C36365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53935"/>
        <c:axId val="1061951855"/>
      </c:lineChart>
      <c:catAx>
        <c:axId val="13447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69551"/>
        <c:crosses val="autoZero"/>
        <c:auto val="1"/>
        <c:lblAlgn val="ctr"/>
        <c:lblOffset val="100"/>
        <c:noMultiLvlLbl val="0"/>
      </c:catAx>
      <c:valAx>
        <c:axId val="13447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6207"/>
        <c:crosses val="autoZero"/>
        <c:crossBetween val="between"/>
      </c:valAx>
      <c:valAx>
        <c:axId val="106195185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53935"/>
        <c:crosses val="max"/>
        <c:crossBetween val="between"/>
      </c:valAx>
      <c:catAx>
        <c:axId val="106195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95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32844075390019"/>
          <c:y val="0.79191174256713814"/>
          <c:w val="0.76775401558888012"/>
          <c:h val="0.1759188557881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</a:t>
            </a:r>
            <a:r>
              <a:rPr lang="en-IN" baseline="0"/>
              <a:t> Ownership vs Household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0.45100000000000001</c:v>
                </c:pt>
                <c:pt idx="1">
                  <c:v>0.35699999999999998</c:v>
                </c:pt>
                <c:pt idx="2">
                  <c:v>0.35299999999999998</c:v>
                </c:pt>
                <c:pt idx="3">
                  <c:v>0.33100000000000002</c:v>
                </c:pt>
                <c:pt idx="4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3-4658-AA50-B269934C998B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0.19900000000000001</c:v>
                </c:pt>
                <c:pt idx="1">
                  <c:v>0.27300000000000002</c:v>
                </c:pt>
                <c:pt idx="2">
                  <c:v>0.314</c:v>
                </c:pt>
                <c:pt idx="3">
                  <c:v>0.32100000000000001</c:v>
                </c:pt>
                <c:pt idx="4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3-4658-AA50-B269934C998B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0.28100000000000003</c:v>
                </c:pt>
                <c:pt idx="1">
                  <c:v>0.26900000000000002</c:v>
                </c:pt>
                <c:pt idx="2">
                  <c:v>0.29799999999999999</c:v>
                </c:pt>
                <c:pt idx="3">
                  <c:v>0.317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3-4658-AA50-B269934C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365903"/>
        <c:axId val="1430355087"/>
      </c:barChart>
      <c:lineChart>
        <c:grouping val="standard"/>
        <c:varyColors val="0"/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7003806416529918E-3"/>
                  <c:y val="4.5491470349309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B3-4658-AA50-B269934C998B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6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0.73399999999999999</c:v>
                </c:pt>
                <c:pt idx="1">
                  <c:v>0.70899999999999996</c:v>
                </c:pt>
                <c:pt idx="2">
                  <c:v>0.77500000000000002</c:v>
                </c:pt>
                <c:pt idx="3">
                  <c:v>0.76600000000000001</c:v>
                </c:pt>
                <c:pt idx="4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3-4658-AA50-B269934C998B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926046764545909E-2"/>
                  <c:y val="-4.8740861088545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B3-4658-AA50-B269934C998B}"/>
                </c:ext>
              </c:extLst>
            </c:dLbl>
            <c:dLbl>
              <c:idx val="1"/>
              <c:layout>
                <c:manualLayout>
                  <c:x val="1.5225666122892877E-2"/>
                  <c:y val="2.2745735174654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B3-4658-AA50-B269934C998B}"/>
                </c:ext>
              </c:extLst>
            </c:dLbl>
            <c:dLbl>
              <c:idx val="2"/>
              <c:layout>
                <c:manualLayout>
                  <c:x val="1.9575856443719411E-2"/>
                  <c:y val="1.6246953696181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B3-4658-AA50-B269934C998B}"/>
                </c:ext>
              </c:extLst>
            </c:dLbl>
            <c:dLbl>
              <c:idx val="3"/>
              <c:layout>
                <c:manualLayout>
                  <c:x val="8.7003806416529918E-3"/>
                  <c:y val="-5.5239642567018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B3-4658-AA50-B269934C998B}"/>
                </c:ext>
              </c:extLst>
            </c:dLbl>
            <c:dLbl>
              <c:idx val="4"/>
              <c:layout>
                <c:manualLayout>
                  <c:x val="-2.1750951604132682E-2"/>
                  <c:y val="-7.1486596263200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B3-4658-AA50-B269934C998B}"/>
                </c:ext>
              </c:extLst>
            </c:dLbl>
            <c:spPr>
              <a:solidFill>
                <a:schemeClr val="accent5">
                  <a:lumMod val="60000"/>
                  <a:lumOff val="40000"/>
                  <a:alpha val="5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0.20100000000000001</c:v>
                </c:pt>
                <c:pt idx="1">
                  <c:v>0.19900000000000001</c:v>
                </c:pt>
                <c:pt idx="2">
                  <c:v>0.20399999999999999</c:v>
                </c:pt>
                <c:pt idx="3">
                  <c:v>0.21299999999999999</c:v>
                </c:pt>
                <c:pt idx="4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3-4658-AA50-B269934C998B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252854812398065E-2"/>
                  <c:y val="-6.4987814784727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B3-4658-AA50-B269934C998B}"/>
                </c:ext>
              </c:extLst>
            </c:dLbl>
            <c:dLbl>
              <c:idx val="1"/>
              <c:layout>
                <c:manualLayout>
                  <c:x val="6.5252854812397967E-2"/>
                  <c:y val="-5.1990251827782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B3-4658-AA50-B269934C998B}"/>
                </c:ext>
              </c:extLst>
            </c:dLbl>
            <c:dLbl>
              <c:idx val="2"/>
              <c:layout>
                <c:manualLayout>
                  <c:x val="1.0875475802066341E-2"/>
                  <c:y val="-5.1990251827782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B3-4658-AA50-B269934C998B}"/>
                </c:ext>
              </c:extLst>
            </c:dLbl>
            <c:dLbl>
              <c:idx val="3"/>
              <c:layout>
                <c:manualLayout>
                  <c:x val="0"/>
                  <c:y val="-6.8237205523964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B3-4658-AA50-B269934C998B}"/>
                </c:ext>
              </c:extLst>
            </c:dLbl>
            <c:dLbl>
              <c:idx val="4"/>
              <c:layout>
                <c:manualLayout>
                  <c:x val="0"/>
                  <c:y val="-4.874086108854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B3-4658-AA50-B269934C998B}"/>
                </c:ext>
              </c:extLst>
            </c:dLbl>
            <c:spPr>
              <a:solidFill>
                <a:srgbClr val="92D050">
                  <a:alpha val="56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3-4658-AA50-B269934C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8943"/>
        <c:axId val="1430280623"/>
      </c:lineChart>
      <c:catAx>
        <c:axId val="143036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55087"/>
        <c:crosses val="autoZero"/>
        <c:auto val="1"/>
        <c:lblAlgn val="ctr"/>
        <c:lblOffset val="100"/>
        <c:noMultiLvlLbl val="0"/>
      </c:catAx>
      <c:valAx>
        <c:axId val="14303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65903"/>
        <c:crosses val="autoZero"/>
        <c:crossBetween val="between"/>
      </c:valAx>
      <c:valAx>
        <c:axId val="143028062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88943"/>
        <c:crosses val="max"/>
        <c:crossBetween val="between"/>
      </c:valAx>
      <c:catAx>
        <c:axId val="1430288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0280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Workforce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Workforce!$B$3:$E$3</c:f>
              <c:numCache>
                <c:formatCode>0.0%</c:formatCode>
                <c:ptCount val="4"/>
                <c:pt idx="0">
                  <c:v>0.625</c:v>
                </c:pt>
                <c:pt idx="1">
                  <c:v>0.64400000000000002</c:v>
                </c:pt>
                <c:pt idx="2">
                  <c:v>0.59699999999999998</c:v>
                </c:pt>
                <c:pt idx="3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058-B875-406C2A3221B2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Workforce!$B$4:$E$4</c:f>
              <c:numCache>
                <c:formatCode>0.0%</c:formatCode>
                <c:ptCount val="4"/>
                <c:pt idx="0">
                  <c:v>0.30099999999999999</c:v>
                </c:pt>
                <c:pt idx="1">
                  <c:v>0.25700000000000001</c:v>
                </c:pt>
                <c:pt idx="2">
                  <c:v>0.30099999999999999</c:v>
                </c:pt>
                <c:pt idx="3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058-B875-406C2A3221B2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Workforce!$B$5:$E$5</c:f>
              <c:numCache>
                <c:formatCode>0.0%</c:formatCode>
                <c:ptCount val="4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6-4058-B875-406C2A32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038687"/>
        <c:axId val="944023295"/>
      </c:barChart>
      <c:catAx>
        <c:axId val="944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23295"/>
        <c:crosses val="autoZero"/>
        <c:auto val="1"/>
        <c:lblAlgn val="ctr"/>
        <c:lblOffset val="100"/>
        <c:noMultiLvlLbl val="0"/>
      </c:catAx>
      <c:valAx>
        <c:axId val="9440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Workforce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Workforce!$B$3:$E$3</c:f>
              <c:numCache>
                <c:formatCode>0.0%</c:formatCode>
                <c:ptCount val="4"/>
                <c:pt idx="0">
                  <c:v>0.625</c:v>
                </c:pt>
                <c:pt idx="1">
                  <c:v>0.64400000000000002</c:v>
                </c:pt>
                <c:pt idx="2">
                  <c:v>0.59699999999999998</c:v>
                </c:pt>
                <c:pt idx="3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43CB-83DF-CB6D59C06681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Workforce!$B$4:$E$4</c:f>
              <c:numCache>
                <c:formatCode>0.0%</c:formatCode>
                <c:ptCount val="4"/>
                <c:pt idx="0">
                  <c:v>0.30099999999999999</c:v>
                </c:pt>
                <c:pt idx="1">
                  <c:v>0.25700000000000001</c:v>
                </c:pt>
                <c:pt idx="2">
                  <c:v>0.30099999999999999</c:v>
                </c:pt>
                <c:pt idx="3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4-43CB-83DF-CB6D59C06681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Workforce!$B$5:$E$5</c:f>
              <c:numCache>
                <c:formatCode>0.0%</c:formatCode>
                <c:ptCount val="4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4-43CB-83DF-CB6D59C0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895263"/>
        <c:axId val="732878207"/>
      </c:barChart>
      <c:catAx>
        <c:axId val="7328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78207"/>
        <c:crosses val="autoZero"/>
        <c:auto val="1"/>
        <c:lblAlgn val="ctr"/>
        <c:lblOffset val="100"/>
        <c:noMultiLvlLbl val="0"/>
      </c:catAx>
      <c:valAx>
        <c:axId val="7328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Workforce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8019207683073226E-3"/>
                  <c:y val="5.0387596899224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D-4FCB-BB21-D74F964A2B5A}"/>
                </c:ext>
              </c:extLst>
            </c:dLbl>
            <c:dLbl>
              <c:idx val="1"/>
              <c:layout>
                <c:manualLayout>
                  <c:x val="4.801920768307235E-3"/>
                  <c:y val="6.589147286821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D-4FCB-BB21-D74F964A2B5A}"/>
                </c:ext>
              </c:extLst>
            </c:dLbl>
            <c:dLbl>
              <c:idx val="2"/>
              <c:layout>
                <c:manualLayout>
                  <c:x val="-8.8034197107077017E-17"/>
                  <c:y val="4.2635658914728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7D-4FCB-BB21-D74F964A2B5A}"/>
                </c:ext>
              </c:extLst>
            </c:dLbl>
            <c:dLbl>
              <c:idx val="3"/>
              <c:layout>
                <c:manualLayout>
                  <c:x val="-1.7606839421415403E-16"/>
                  <c:y val="1.93798449612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7D-4FCB-BB21-D74F964A2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Workforce!$B$3:$E$3</c:f>
              <c:numCache>
                <c:formatCode>0.0%</c:formatCode>
                <c:ptCount val="4"/>
                <c:pt idx="0">
                  <c:v>0.625</c:v>
                </c:pt>
                <c:pt idx="1">
                  <c:v>0.64400000000000002</c:v>
                </c:pt>
                <c:pt idx="2">
                  <c:v>0.59699999999999998</c:v>
                </c:pt>
                <c:pt idx="3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4FCB-BB21-D74F964A2B5A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5.0387596899224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7D-4FCB-BB21-D74F964A2B5A}"/>
                </c:ext>
              </c:extLst>
            </c:dLbl>
            <c:dLbl>
              <c:idx val="1"/>
              <c:layout>
                <c:manualLayout>
                  <c:x val="4.801920768307235E-3"/>
                  <c:y val="-6.9767441860465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7D-4FCB-BB21-D74F964A2B5A}"/>
                </c:ext>
              </c:extLst>
            </c:dLbl>
            <c:dLbl>
              <c:idx val="2"/>
              <c:layout>
                <c:manualLayout>
                  <c:x val="4.801920768307235E-3"/>
                  <c:y val="5.4263565891472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7D-4FCB-BB21-D74F964A2B5A}"/>
                </c:ext>
              </c:extLst>
            </c:dLbl>
            <c:dLbl>
              <c:idx val="3"/>
              <c:layout>
                <c:manualLayout>
                  <c:x val="-1.7606839421415403E-16"/>
                  <c:y val="-3.100775193798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7D-4FCB-BB21-D74F964A2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Workforce!$B$4:$E$4</c:f>
              <c:numCache>
                <c:formatCode>0.0%</c:formatCode>
                <c:ptCount val="4"/>
                <c:pt idx="0">
                  <c:v>0.30099999999999999</c:v>
                </c:pt>
                <c:pt idx="1">
                  <c:v>0.25700000000000001</c:v>
                </c:pt>
                <c:pt idx="2">
                  <c:v>0.30099999999999999</c:v>
                </c:pt>
                <c:pt idx="3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D-4FCB-BB21-D74F964A2B5A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4263565891472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57D-4FCB-BB21-D74F964A2B5A}"/>
                </c:ext>
              </c:extLst>
            </c:dLbl>
            <c:dLbl>
              <c:idx val="1"/>
              <c:layout>
                <c:manualLayout>
                  <c:x val="0"/>
                  <c:y val="-7.3643410852713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7D-4FCB-BB21-D74F964A2B5A}"/>
                </c:ext>
              </c:extLst>
            </c:dLbl>
            <c:dLbl>
              <c:idx val="2"/>
              <c:layout>
                <c:manualLayout>
                  <c:x val="-8.8034197107077017E-17"/>
                  <c:y val="-6.9767441860465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7D-4FCB-BB21-D74F964A2B5A}"/>
                </c:ext>
              </c:extLst>
            </c:dLbl>
            <c:dLbl>
              <c:idx val="3"/>
              <c:layout>
                <c:manualLayout>
                  <c:x val="-7.2028811524609843E-3"/>
                  <c:y val="-6.2015503875968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7D-4FCB-BB21-D74F964A2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Workforce!$B$5:$E$5</c:f>
              <c:numCache>
                <c:formatCode>0.0%</c:formatCode>
                <c:ptCount val="4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D-4FCB-BB21-D74F964A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73215"/>
        <c:axId val="944066143"/>
      </c:lineChart>
      <c:catAx>
        <c:axId val="9440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6143"/>
        <c:crosses val="autoZero"/>
        <c:auto val="1"/>
        <c:lblAlgn val="ctr"/>
        <c:lblOffset val="100"/>
        <c:noMultiLvlLbl val="0"/>
      </c:catAx>
      <c:valAx>
        <c:axId val="9440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Workforce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Workforce!$B$1:$B$2</c:f>
              <c:strCache>
                <c:ptCount val="2"/>
                <c:pt idx="0">
                  <c:v>Chifley</c:v>
                </c:pt>
                <c:pt idx="1">
                  <c:v>Y2001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Workforce!$B$3:$B$5</c:f>
              <c:numCache>
                <c:formatCode>0.0%</c:formatCode>
                <c:ptCount val="3"/>
                <c:pt idx="0">
                  <c:v>0.625</c:v>
                </c:pt>
                <c:pt idx="1">
                  <c:v>0.30099999999999999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E91-BD4A-825C79BAE78E}"/>
            </c:ext>
          </c:extLst>
        </c:ser>
        <c:ser>
          <c:idx val="1"/>
          <c:order val="1"/>
          <c:tx>
            <c:strRef>
              <c:f>Workforce!$C$1:$C$2</c:f>
              <c:strCache>
                <c:ptCount val="2"/>
                <c:pt idx="0">
                  <c:v>Chifley</c:v>
                </c:pt>
                <c:pt idx="1">
                  <c:v>Y2006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Workforce!$C$3:$C$5</c:f>
              <c:numCache>
                <c:formatCode>0.0%</c:formatCode>
                <c:ptCount val="3"/>
                <c:pt idx="0">
                  <c:v>0.64400000000000002</c:v>
                </c:pt>
                <c:pt idx="1">
                  <c:v>0.25700000000000001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E91-BD4A-825C79BAE78E}"/>
            </c:ext>
          </c:extLst>
        </c:ser>
        <c:ser>
          <c:idx val="2"/>
          <c:order val="2"/>
          <c:tx>
            <c:strRef>
              <c:f>Workforce!$D$1:$D$2</c:f>
              <c:strCache>
                <c:ptCount val="2"/>
                <c:pt idx="0">
                  <c:v>Chifley</c:v>
                </c:pt>
                <c:pt idx="1">
                  <c:v>Y2011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Workforce!$D$3:$D$5</c:f>
              <c:numCache>
                <c:formatCode>0.0%</c:formatCode>
                <c:ptCount val="3"/>
                <c:pt idx="0">
                  <c:v>0.59699999999999998</c:v>
                </c:pt>
                <c:pt idx="1">
                  <c:v>0.30099999999999999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E-4E91-BD4A-825C79BAE78E}"/>
            </c:ext>
          </c:extLst>
        </c:ser>
        <c:ser>
          <c:idx val="3"/>
          <c:order val="3"/>
          <c:tx>
            <c:strRef>
              <c:f>Workforce!$E$1:$E$2</c:f>
              <c:strCache>
                <c:ptCount val="2"/>
                <c:pt idx="0">
                  <c:v>Chifley</c:v>
                </c:pt>
                <c:pt idx="1">
                  <c:v>Y2016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Workforce!$E$3:$E$5</c:f>
              <c:numCache>
                <c:formatCode>0.0%</c:formatCode>
                <c:ptCount val="3"/>
                <c:pt idx="0">
                  <c:v>0.59699999999999998</c:v>
                </c:pt>
                <c:pt idx="1">
                  <c:v>0.312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E-4E91-BD4A-825C79BA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0349423"/>
        <c:axId val="930360655"/>
      </c:barChart>
      <c:catAx>
        <c:axId val="93034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0655"/>
        <c:crosses val="autoZero"/>
        <c:auto val="1"/>
        <c:lblAlgn val="ctr"/>
        <c:lblOffset val="100"/>
        <c:noMultiLvlLbl val="0"/>
      </c:catAx>
      <c:valAx>
        <c:axId val="9303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Workforce!$B$3:$E$3</c:f>
              <c:numCache>
                <c:formatCode>0.0%</c:formatCode>
                <c:ptCount val="4"/>
                <c:pt idx="0">
                  <c:v>0.625</c:v>
                </c:pt>
                <c:pt idx="1">
                  <c:v>0.64400000000000002</c:v>
                </c:pt>
                <c:pt idx="2">
                  <c:v>0.59699999999999998</c:v>
                </c:pt>
                <c:pt idx="3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7ED-8617-9F0766C1C271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Workforce!$B$4:$E$4</c:f>
              <c:numCache>
                <c:formatCode>0.0%</c:formatCode>
                <c:ptCount val="4"/>
                <c:pt idx="0">
                  <c:v>0.30099999999999999</c:v>
                </c:pt>
                <c:pt idx="1">
                  <c:v>0.25700000000000001</c:v>
                </c:pt>
                <c:pt idx="2">
                  <c:v>0.30099999999999999</c:v>
                </c:pt>
                <c:pt idx="3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3-47ED-8617-9F0766C1C271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Workforce!$B$5:$E$5</c:f>
              <c:numCache>
                <c:formatCode>0.0%</c:formatCode>
                <c:ptCount val="4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3-47ED-8617-9F0766C1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2865311"/>
        <c:axId val="732851167"/>
      </c:barChart>
      <c:catAx>
        <c:axId val="73286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51167"/>
        <c:crosses val="autoZero"/>
        <c:auto val="1"/>
        <c:lblAlgn val="ctr"/>
        <c:lblOffset val="100"/>
        <c:noMultiLvlLbl val="0"/>
      </c:catAx>
      <c:valAx>
        <c:axId val="7328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Workforce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911668377362369E-17"/>
                  <c:y val="5.7471264367816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BA-4274-B26C-A2A026E45CAC}"/>
                </c:ext>
              </c:extLst>
            </c:dLbl>
            <c:dLbl>
              <c:idx val="1"/>
              <c:layout>
                <c:manualLayout>
                  <c:x val="-2.3952095808383233E-3"/>
                  <c:y val="4.9808429118773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BA-4274-B26C-A2A026E45CAC}"/>
                </c:ext>
              </c:extLst>
            </c:dLbl>
            <c:dLbl>
              <c:idx val="2"/>
              <c:layout>
                <c:manualLayout>
                  <c:x val="8.7823336754724738E-17"/>
                  <c:y val="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BA-4274-B26C-A2A026E45CAC}"/>
                </c:ext>
              </c:extLst>
            </c:dLbl>
            <c:dLbl>
              <c:idx val="3"/>
              <c:layout>
                <c:manualLayout>
                  <c:x val="0"/>
                  <c:y val="4.2145593869731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BA-4274-B26C-A2A026E45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Workforce!$B$3:$E$3</c:f>
              <c:numCache>
                <c:formatCode>0.0%</c:formatCode>
                <c:ptCount val="4"/>
                <c:pt idx="0">
                  <c:v>0.625</c:v>
                </c:pt>
                <c:pt idx="1">
                  <c:v>0.64400000000000002</c:v>
                </c:pt>
                <c:pt idx="2">
                  <c:v>0.59699999999999998</c:v>
                </c:pt>
                <c:pt idx="3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A-4274-B26C-A2A026E45CAC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911668377362369E-17"/>
                  <c:y val="7.279693486590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BA-4274-B26C-A2A026E45CAC}"/>
                </c:ext>
              </c:extLst>
            </c:dLbl>
            <c:dLbl>
              <c:idx val="1"/>
              <c:layout>
                <c:manualLayout>
                  <c:x val="2.3952095808383233E-3"/>
                  <c:y val="5.3639846743294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BA-4274-B26C-A2A026E45CAC}"/>
                </c:ext>
              </c:extLst>
            </c:dLbl>
            <c:dLbl>
              <c:idx val="2"/>
              <c:layout>
                <c:manualLayout>
                  <c:x val="7.18562874251497E-3"/>
                  <c:y val="4.980842911877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BA-4274-B26C-A2A026E45CAC}"/>
                </c:ext>
              </c:extLst>
            </c:dLbl>
            <c:dLbl>
              <c:idx val="3"/>
              <c:layout>
                <c:manualLayout>
                  <c:x val="4.7904191616766467E-3"/>
                  <c:y val="3.448275862068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BA-4274-B26C-A2A026E45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Workforce!$B$4:$E$4</c:f>
              <c:numCache>
                <c:formatCode>0.0%</c:formatCode>
                <c:ptCount val="4"/>
                <c:pt idx="0">
                  <c:v>0.30099999999999999</c:v>
                </c:pt>
                <c:pt idx="1">
                  <c:v>0.25700000000000001</c:v>
                </c:pt>
                <c:pt idx="2">
                  <c:v>0.30099999999999999</c:v>
                </c:pt>
                <c:pt idx="3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A-4274-B26C-A2A026E45CAC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856287425149257E-3"/>
                  <c:y val="-4.9808429118773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BA-4274-B26C-A2A026E45CAC}"/>
                </c:ext>
              </c:extLst>
            </c:dLbl>
            <c:dLbl>
              <c:idx val="1"/>
              <c:layout>
                <c:manualLayout>
                  <c:x val="-2.3952095808383233E-3"/>
                  <c:y val="-4.9808429118773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BA-4274-B26C-A2A026E45CAC}"/>
                </c:ext>
              </c:extLst>
            </c:dLbl>
            <c:dLbl>
              <c:idx val="2"/>
              <c:layout>
                <c:manualLayout>
                  <c:x val="-4.790419161676559E-3"/>
                  <c:y val="-3.8314176245210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BA-4274-B26C-A2A026E45CAC}"/>
                </c:ext>
              </c:extLst>
            </c:dLbl>
            <c:dLbl>
              <c:idx val="3"/>
              <c:layout>
                <c:manualLayout>
                  <c:x val="0"/>
                  <c:y val="-4.9808429118773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BA-4274-B26C-A2A026E45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</c:lvl>
              </c:multiLvlStrCache>
            </c:multiLvlStrRef>
          </c:cat>
          <c:val>
            <c:numRef>
              <c:f>Workforce!$B$5:$E$5</c:f>
              <c:numCache>
                <c:formatCode>0.0%</c:formatCode>
                <c:ptCount val="4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A-4274-B26C-A2A026E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842431"/>
        <c:axId val="732836191"/>
      </c:lineChart>
      <c:catAx>
        <c:axId val="7328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36191"/>
        <c:crosses val="autoZero"/>
        <c:auto val="1"/>
        <c:lblAlgn val="ctr"/>
        <c:lblOffset val="100"/>
        <c:noMultiLvlLbl val="0"/>
      </c:catAx>
      <c:valAx>
        <c:axId val="7328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2187445319335082"/>
          <c:w val="0.84258946673581969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Workforce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Workforce!$B$1:$B$2</c:f>
              <c:strCache>
                <c:ptCount val="2"/>
                <c:pt idx="0">
                  <c:v>Chifley</c:v>
                </c:pt>
                <c:pt idx="1">
                  <c:v>Y2001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Workforce!$B$3:$B$5</c:f>
              <c:numCache>
                <c:formatCode>0.0%</c:formatCode>
                <c:ptCount val="3"/>
                <c:pt idx="0">
                  <c:v>0.625</c:v>
                </c:pt>
                <c:pt idx="1">
                  <c:v>0.30099999999999999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6-4FA4-B62A-B485E2A5850E}"/>
            </c:ext>
          </c:extLst>
        </c:ser>
        <c:ser>
          <c:idx val="1"/>
          <c:order val="1"/>
          <c:tx>
            <c:strRef>
              <c:f>Workforce!$C$1:$C$2</c:f>
              <c:strCache>
                <c:ptCount val="2"/>
                <c:pt idx="0">
                  <c:v>Chifley</c:v>
                </c:pt>
                <c:pt idx="1">
                  <c:v>Y2006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9565204689680544E-3"/>
                  <c:y val="-1.7167381974248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76-4FA4-B62A-B485E2A5850E}"/>
                </c:ext>
              </c:extLst>
            </c:dLbl>
            <c:spPr>
              <a:solidFill>
                <a:schemeClr val="accent2">
                  <a:lumMod val="75000"/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Workforce!$C$3:$C$5</c:f>
              <c:numCache>
                <c:formatCode>0.0%</c:formatCode>
                <c:ptCount val="3"/>
                <c:pt idx="0">
                  <c:v>0.64400000000000002</c:v>
                </c:pt>
                <c:pt idx="1">
                  <c:v>0.25700000000000001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6-4FA4-B62A-B485E2A5850E}"/>
            </c:ext>
          </c:extLst>
        </c:ser>
        <c:ser>
          <c:idx val="2"/>
          <c:order val="2"/>
          <c:tx>
            <c:strRef>
              <c:f>Workforce!$D$1:$D$2</c:f>
              <c:strCache>
                <c:ptCount val="2"/>
                <c:pt idx="0">
                  <c:v>Chifley</c:v>
                </c:pt>
                <c:pt idx="1">
                  <c:v>Y2011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65000"/>
                  <a:alpha val="4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Workforce!$D$3:$D$5</c:f>
              <c:numCache>
                <c:formatCode>0.0%</c:formatCode>
                <c:ptCount val="3"/>
                <c:pt idx="0">
                  <c:v>0.59699999999999998</c:v>
                </c:pt>
                <c:pt idx="1">
                  <c:v>0.30099999999999999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6-4FA4-B62A-B485E2A5850E}"/>
            </c:ext>
          </c:extLst>
        </c:ser>
        <c:ser>
          <c:idx val="3"/>
          <c:order val="3"/>
          <c:tx>
            <c:strRef>
              <c:f>Workforce!$E$1:$E$2</c:f>
              <c:strCache>
                <c:ptCount val="2"/>
                <c:pt idx="0">
                  <c:v>Chifley</c:v>
                </c:pt>
                <c:pt idx="1">
                  <c:v>Y2016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  <a:alpha val="3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Workforce!$A$3:$A$5</c:f>
              <c:strCache>
                <c:ptCount val="3"/>
                <c:pt idx="0">
                  <c:v>Worked full-time(%)</c:v>
                </c:pt>
                <c:pt idx="1">
                  <c:v>Worked part-time(%)</c:v>
                </c:pt>
                <c:pt idx="2">
                  <c:v>Unemployment(%)</c:v>
                </c:pt>
              </c:strCache>
            </c:strRef>
          </c:cat>
          <c:val>
            <c:numRef>
              <c:f>Workforce!$E$3:$E$5</c:f>
              <c:numCache>
                <c:formatCode>0.0%</c:formatCode>
                <c:ptCount val="3"/>
                <c:pt idx="0">
                  <c:v>0.59699999999999998</c:v>
                </c:pt>
                <c:pt idx="1">
                  <c:v>0.312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6-4FA4-B62A-B485E2A5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070719"/>
        <c:axId val="944055327"/>
      </c:barChart>
      <c:catAx>
        <c:axId val="9440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5327"/>
        <c:crosses val="autoZero"/>
        <c:auto val="1"/>
        <c:lblAlgn val="ctr"/>
        <c:lblOffset val="100"/>
        <c:noMultiLvlLbl val="0"/>
      </c:catAx>
      <c:valAx>
        <c:axId val="9440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</a:t>
            </a:r>
            <a:r>
              <a:rPr lang="en-IN" baseline="0"/>
              <a:t> Dwelling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6989089582599E-2"/>
          <c:y val="0.12609250398724084"/>
          <c:w val="0.82330166004821059"/>
          <c:h val="0.5229604792223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6">
                <a:lumMod val="75000"/>
                <a:alpha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Dwelling!$B$3:$D$3</c:f>
              <c:numCache>
                <c:formatCode>0.0%</c:formatCode>
                <c:ptCount val="3"/>
                <c:pt idx="0">
                  <c:v>0.94699999999999995</c:v>
                </c:pt>
                <c:pt idx="1">
                  <c:v>0.91900000000000004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6-461A-A406-93FD5CB16EAC}"/>
            </c:ext>
          </c:extLst>
        </c:ser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903283478570575"/>
                  <c:y val="1.48423005565862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26-461A-A406-93FD5CB16EAC}"/>
                </c:ext>
              </c:extLst>
            </c:dLbl>
            <c:dLbl>
              <c:idx val="1"/>
              <c:layout>
                <c:manualLayout>
                  <c:x val="8.6794775364577109E-2"/>
                  <c:y val="4.45269016697587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26-461A-A406-93FD5CB16EAC}"/>
                </c:ext>
              </c:extLst>
            </c:dLbl>
            <c:dLbl>
              <c:idx val="2"/>
              <c:layout>
                <c:manualLayout>
                  <c:x val="2.7278357971724326E-2"/>
                  <c:y val="1.855287569573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26-461A-A406-93FD5CB16EAC}"/>
                </c:ext>
              </c:extLst>
            </c:dLbl>
            <c:spPr>
              <a:solidFill>
                <a:schemeClr val="accent2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Dwelling!$B$4:$D$4</c:f>
              <c:numCache>
                <c:formatCode>0.0%</c:formatCode>
                <c:ptCount val="3"/>
                <c:pt idx="0">
                  <c:v>5.2999999999999999E-2</c:v>
                </c:pt>
                <c:pt idx="1">
                  <c:v>8.1000000000000003E-2</c:v>
                </c:pt>
                <c:pt idx="2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6-461A-A406-93FD5CB1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303919"/>
        <c:axId val="1430295599"/>
      </c:barChart>
      <c:lineChart>
        <c:grouping val="standard"/>
        <c:varyColors val="0"/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6.530612244897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26-461A-A406-93FD5CB16EAC}"/>
                </c:ext>
              </c:extLst>
            </c:dLbl>
            <c:dLbl>
              <c:idx val="1"/>
              <c:layout>
                <c:manualLayout>
                  <c:x val="-1.3218770654329245E-2"/>
                  <c:y val="7.3469387755102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26-461A-A406-93FD5CB16EAC}"/>
                </c:ext>
              </c:extLst>
            </c:dLbl>
            <c:spPr>
              <a:solidFill>
                <a:schemeClr val="bg2">
                  <a:lumMod val="50000"/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Dwelling!$B$5:$D$5</c:f>
              <c:numCache>
                <c:formatCode>0.0%</c:formatCode>
                <c:ptCount val="3"/>
                <c:pt idx="0">
                  <c:v>0.63100000000000001</c:v>
                </c:pt>
                <c:pt idx="1">
                  <c:v>0.57299999999999995</c:v>
                </c:pt>
                <c:pt idx="2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461A-A406-93FD5CB16EAC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7.9312623925974889E-3"/>
                  <c:y val="-5.7142857142857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26-461A-A406-93FD5CB16EAC}"/>
                </c:ext>
              </c:extLst>
            </c:dLbl>
            <c:dLbl>
              <c:idx val="1"/>
              <c:layout>
                <c:manualLayout>
                  <c:x val="-2.6437541308658294E-3"/>
                  <c:y val="-7.7551020408163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26-461A-A406-93FD5CB16EAC}"/>
                </c:ext>
              </c:extLst>
            </c:dLbl>
            <c:dLbl>
              <c:idx val="2"/>
              <c:layout>
                <c:manualLayout>
                  <c:x val="0"/>
                  <c:y val="-3.2653061224489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26-461A-A406-93FD5CB16EAC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3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Dwelling!$B$6:$D$6</c:f>
              <c:numCache>
                <c:formatCode>0.0%</c:formatCode>
                <c:ptCount val="3"/>
                <c:pt idx="0">
                  <c:v>0.20100000000000001</c:v>
                </c:pt>
                <c:pt idx="1">
                  <c:v>0.23599999999999999</c:v>
                </c:pt>
                <c:pt idx="2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461A-A406-93FD5CB16EAC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3793787177792465E-2"/>
                  <c:y val="3.2653061224489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26-461A-A406-93FD5CB16EAC}"/>
                </c:ext>
              </c:extLst>
            </c:dLbl>
            <c:dLbl>
              <c:idx val="1"/>
              <c:layout>
                <c:manualLayout>
                  <c:x val="5.2875082617316587E-3"/>
                  <c:y val="4.4897959183673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26-461A-A406-93FD5CB16EAC}"/>
                </c:ext>
              </c:extLst>
            </c:dLbl>
            <c:dLbl>
              <c:idx val="2"/>
              <c:layout>
                <c:manualLayout>
                  <c:x val="7.9312623925973918E-3"/>
                  <c:y val="1.2244897959183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26-461A-A406-93FD5CB16EAC}"/>
                </c:ext>
              </c:extLst>
            </c:dLbl>
            <c:spPr>
              <a:solidFill>
                <a:schemeClr val="accent5">
                  <a:lumMod val="60000"/>
                  <a:lumOff val="40000"/>
                  <a:alpha val="3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Dwelling!$B$7:$D$7</c:f>
              <c:numCache>
                <c:formatCode>0.0%</c:formatCode>
                <c:ptCount val="3"/>
                <c:pt idx="0">
                  <c:v>0.14000000000000001</c:v>
                </c:pt>
                <c:pt idx="1">
                  <c:v>0.183</c:v>
                </c:pt>
                <c:pt idx="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6-461A-A406-93FD5CB1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4751"/>
        <c:axId val="1430313903"/>
      </c:lineChart>
      <c:catAx>
        <c:axId val="14303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95599"/>
        <c:crosses val="autoZero"/>
        <c:auto val="1"/>
        <c:lblAlgn val="ctr"/>
        <c:lblOffset val="100"/>
        <c:noMultiLvlLbl val="0"/>
      </c:catAx>
      <c:valAx>
        <c:axId val="14302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03919"/>
        <c:crosses val="autoZero"/>
        <c:crossBetween val="between"/>
      </c:valAx>
      <c:valAx>
        <c:axId val="143031390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04751"/>
        <c:crosses val="max"/>
        <c:crossBetween val="between"/>
      </c:valAx>
      <c:catAx>
        <c:axId val="1430304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31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1"/>
                </a:solidFill>
              </a:rPr>
              <a:t>House</a:t>
            </a:r>
            <a:r>
              <a:rPr lang="en-GB" b="1" baseline="0">
                <a:solidFill>
                  <a:schemeClr val="accent1"/>
                </a:solidFill>
              </a:rPr>
              <a:t> &amp; Unit Price Change Over Time</a:t>
            </a:r>
            <a:endParaRPr lang="en-GB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4683236798018"/>
          <c:y val="0.10852815693267576"/>
          <c:w val="0.79597898208847928"/>
          <c:h val="0.7272603058872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'Property Price'!$H$3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703361708445936E-2"/>
                  <c:y val="-3.9363346938311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18-0844-8F25-088EB4BE4E66}"/>
                </c:ext>
              </c:extLst>
            </c:dLbl>
            <c:dLbl>
              <c:idx val="1"/>
              <c:layout>
                <c:manualLayout>
                  <c:x val="-4.7198452414598184E-2"/>
                  <c:y val="-2.9522510203733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18-0844-8F25-088EB4BE4E66}"/>
                </c:ext>
              </c:extLst>
            </c:dLbl>
            <c:dLbl>
              <c:idx val="2"/>
              <c:layout>
                <c:manualLayout>
                  <c:x val="-2.4722998883837121E-2"/>
                  <c:y val="-2.6242231292207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18-0844-8F25-088EB4BE4E66}"/>
                </c:ext>
              </c:extLst>
            </c:dLbl>
            <c:dLbl>
              <c:idx val="3"/>
              <c:layout>
                <c:manualLayout>
                  <c:x val="-8.3159178063815856E-2"/>
                  <c:y val="5.5764741495941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18-0844-8F25-088EB4BE4E66}"/>
                </c:ext>
              </c:extLst>
            </c:dLbl>
            <c:dLbl>
              <c:idx val="4"/>
              <c:layout>
                <c:manualLayout>
                  <c:x val="-3.5960725649217797E-2"/>
                  <c:y val="-3.9363346938311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18-0844-8F25-088EB4BE4E66}"/>
                </c:ext>
              </c:extLst>
            </c:dLbl>
            <c:spPr>
              <a:solidFill>
                <a:schemeClr val="accent6">
                  <a:lumMod val="40000"/>
                  <a:lumOff val="60000"/>
                  <a:alpha val="48673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Price'!$I$2:$M$2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Price'!$I$3:$M$3</c:f>
              <c:numCache>
                <c:formatCode>"$"#,##0</c:formatCode>
                <c:ptCount val="5"/>
                <c:pt idx="0">
                  <c:v>540000</c:v>
                </c:pt>
                <c:pt idx="1">
                  <c:v>695000</c:v>
                </c:pt>
                <c:pt idx="2">
                  <c:v>955000</c:v>
                </c:pt>
                <c:pt idx="3">
                  <c:v>1620000</c:v>
                </c:pt>
                <c:pt idx="4">
                  <c:v>2160000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0A40-BF09-0E53F34E4CA2}"/>
            </c:ext>
          </c:extLst>
        </c:ser>
        <c:ser>
          <c:idx val="1"/>
          <c:order val="1"/>
          <c:tx>
            <c:strRef>
              <c:f>'Property Price'!$H$4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703361708445901E-2"/>
                  <c:y val="9.1847809522727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E18-0844-8F25-088EB4BE4E66}"/>
                </c:ext>
              </c:extLst>
            </c:dLbl>
            <c:dLbl>
              <c:idx val="1"/>
              <c:layout>
                <c:manualLayout>
                  <c:x val="5.8436179179978655E-2"/>
                  <c:y val="1.6401394557629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E18-0844-8F25-088EB4BE4E66}"/>
                </c:ext>
              </c:extLst>
            </c:dLbl>
            <c:dLbl>
              <c:idx val="2"/>
              <c:layout>
                <c:manualLayout>
                  <c:x val="5.1693543120750265E-2"/>
                  <c:y val="0.101688646257305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E18-0844-8F25-088EB4BE4E66}"/>
                </c:ext>
              </c:extLst>
            </c:dLbl>
            <c:dLbl>
              <c:idx val="3"/>
              <c:layout>
                <c:manualLayout>
                  <c:x val="3.8208271002293737E-2"/>
                  <c:y val="8.5287251699675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E18-0844-8F25-088EB4BE4E66}"/>
                </c:ext>
              </c:extLst>
            </c:dLbl>
            <c:dLbl>
              <c:idx val="4"/>
              <c:layout>
                <c:manualLayout>
                  <c:x val="4.2919114100337649E-2"/>
                  <c:y val="-3.86326205207032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18-0844-8F25-088EB4BE4E66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Price'!$I$2:$M$2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Price'!$I$4:$M$4</c:f>
              <c:numCache>
                <c:formatCode>"$"#,##0</c:formatCode>
                <c:ptCount val="5"/>
                <c:pt idx="0">
                  <c:v>435000</c:v>
                </c:pt>
                <c:pt idx="1">
                  <c:v>370000</c:v>
                </c:pt>
                <c:pt idx="2">
                  <c:v>807500</c:v>
                </c:pt>
                <c:pt idx="3">
                  <c:v>985000</c:v>
                </c:pt>
                <c:pt idx="4">
                  <c:v>1727500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4-0A40-BF09-0E53F34E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487999"/>
        <c:axId val="1938784864"/>
      </c:barChart>
      <c:lineChart>
        <c:grouping val="stacked"/>
        <c:varyColors val="0"/>
        <c:ser>
          <c:idx val="2"/>
          <c:order val="2"/>
          <c:tx>
            <c:strRef>
              <c:f>'Property Price'!$H$5</c:f>
              <c:strCache>
                <c:ptCount val="1"/>
                <c:pt idx="0">
                  <c:v>House Price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732817471532715E-2"/>
                  <c:y val="2.9522510203733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18-0844-8F25-088EB4BE4E66}"/>
                </c:ext>
              </c:extLst>
            </c:dLbl>
            <c:dLbl>
              <c:idx val="1"/>
              <c:layout>
                <c:manualLayout>
                  <c:x val="-6.7426360592283061E-3"/>
                  <c:y val="-5.5764741495941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18-0844-8F25-088EB4BE4E66}"/>
                </c:ext>
              </c:extLst>
            </c:dLbl>
            <c:dLbl>
              <c:idx val="2"/>
              <c:layout>
                <c:manualLayout>
                  <c:x val="-0.1033870862415007"/>
                  <c:y val="4.2643625849837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18-0844-8F25-088EB4BE4E66}"/>
                </c:ext>
              </c:extLst>
            </c:dLbl>
            <c:dLbl>
              <c:idx val="3"/>
              <c:layout>
                <c:manualLayout>
                  <c:x val="2.6970544236913141E-2"/>
                  <c:y val="-3.280278911525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18-0844-8F25-088EB4BE4E66}"/>
                </c:ext>
              </c:extLst>
            </c:dLbl>
            <c:dLbl>
              <c:idx val="4"/>
              <c:layout>
                <c:manualLayout>
                  <c:x val="1.5732817471532549E-2"/>
                  <c:y val="3.2802789115259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18-0844-8F25-088EB4BE4E66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62038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Price'!$I$2:$M$2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Price'!$I$5:$M$5</c:f>
              <c:numCache>
                <c:formatCode>0%</c:formatCode>
                <c:ptCount val="5"/>
                <c:pt idx="0">
                  <c:v>1</c:v>
                </c:pt>
                <c:pt idx="1">
                  <c:v>1.287037037037037</c:v>
                </c:pt>
                <c:pt idx="2">
                  <c:v>1.3741007194244603</c:v>
                </c:pt>
                <c:pt idx="3">
                  <c:v>1.6963350785340314</c:v>
                </c:pt>
                <c:pt idx="4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4-0A40-BF09-0E53F34E4CA2}"/>
            </c:ext>
          </c:extLst>
        </c:ser>
        <c:ser>
          <c:idx val="3"/>
          <c:order val="3"/>
          <c:tx>
            <c:strRef>
              <c:f>'Property Price'!$H$6</c:f>
              <c:strCache>
                <c:ptCount val="1"/>
                <c:pt idx="0">
                  <c:v>Unit Price Change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608306802678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18-0844-8F25-088EB4BE4E66}"/>
                </c:ext>
              </c:extLst>
            </c:dLbl>
            <c:dLbl>
              <c:idx val="1"/>
              <c:layout>
                <c:manualLayout>
                  <c:x val="1.3485272118456612E-2"/>
                  <c:y val="6.56055782305194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18-0844-8F25-088EB4BE4E66}"/>
                </c:ext>
              </c:extLst>
            </c:dLbl>
            <c:dLbl>
              <c:idx val="2"/>
              <c:layout>
                <c:manualLayout>
                  <c:x val="2.4722998883837114E-2"/>
                  <c:y val="-2.4602091836444781E-2"/>
                </c:manualLayout>
              </c:layout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694558409544871E-2"/>
                      <c:h val="4.25780202716070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E18-0844-8F25-088EB4BE4E66}"/>
                </c:ext>
              </c:extLst>
            </c:dLbl>
            <c:dLbl>
              <c:idx val="3"/>
              <c:layout>
                <c:manualLayout>
                  <c:x val="0"/>
                  <c:y val="-4.5923904761363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18-0844-8F25-088EB4BE4E66}"/>
                </c:ext>
              </c:extLst>
            </c:dLbl>
            <c:dLbl>
              <c:idx val="4"/>
              <c:layout>
                <c:manualLayout>
                  <c:x val="2.2475453530759371E-3"/>
                  <c:y val="-4.5923904761363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18-0844-8F25-088EB4BE4E66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Price'!$I$2:$M$2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Price'!$I$6:$M$6</c:f>
              <c:numCache>
                <c:formatCode>0%</c:formatCode>
                <c:ptCount val="5"/>
                <c:pt idx="0">
                  <c:v>1</c:v>
                </c:pt>
                <c:pt idx="1">
                  <c:v>0.85057471264367812</c:v>
                </c:pt>
                <c:pt idx="2">
                  <c:v>2.1824324324324325</c:v>
                </c:pt>
                <c:pt idx="3">
                  <c:v>1.2198142414860682</c:v>
                </c:pt>
                <c:pt idx="4">
                  <c:v>1.7538071065989849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4-0A40-BF09-0E53F34E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782368"/>
        <c:axId val="1294006880"/>
      </c:lineChart>
      <c:catAx>
        <c:axId val="16484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84864"/>
        <c:crosses val="autoZero"/>
        <c:auto val="1"/>
        <c:lblAlgn val="ctr"/>
        <c:lblOffset val="100"/>
        <c:noMultiLvlLbl val="0"/>
      </c:catAx>
      <c:valAx>
        <c:axId val="19387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87999"/>
        <c:crosses val="autoZero"/>
        <c:crossBetween val="between"/>
      </c:valAx>
      <c:valAx>
        <c:axId val="1294006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82368"/>
        <c:crosses val="max"/>
        <c:crossBetween val="between"/>
      </c:valAx>
      <c:catAx>
        <c:axId val="12947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40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 Dwelling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634259259259263"/>
          <c:w val="0.87232174103237092"/>
          <c:h val="0.388370880723242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Dwelling!$B$3:$D$3</c:f>
              <c:numCache>
                <c:formatCode>0.0%</c:formatCode>
                <c:ptCount val="3"/>
                <c:pt idx="0">
                  <c:v>0.94699999999999995</c:v>
                </c:pt>
                <c:pt idx="1">
                  <c:v>0.91900000000000004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994-BD77-E724178015E7}"/>
            </c:ext>
          </c:extLst>
        </c:ser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Dwelling!$B$4:$D$4</c:f>
              <c:numCache>
                <c:formatCode>0.0%</c:formatCode>
                <c:ptCount val="3"/>
                <c:pt idx="0">
                  <c:v>5.2999999999999999E-2</c:v>
                </c:pt>
                <c:pt idx="1">
                  <c:v>8.1000000000000003E-2</c:v>
                </c:pt>
                <c:pt idx="2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994-BD77-E724178015E7}"/>
            </c:ext>
          </c:extLst>
        </c:ser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Dwelling!$B$5:$D$5</c:f>
              <c:numCache>
                <c:formatCode>0.0%</c:formatCode>
                <c:ptCount val="3"/>
                <c:pt idx="0">
                  <c:v>0.63100000000000001</c:v>
                </c:pt>
                <c:pt idx="1">
                  <c:v>0.57299999999999995</c:v>
                </c:pt>
                <c:pt idx="2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A-4994-BD77-E724178015E7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Dwelling!$B$6:$D$6</c:f>
              <c:numCache>
                <c:formatCode>0.0%</c:formatCode>
                <c:ptCount val="3"/>
                <c:pt idx="0">
                  <c:v>0.20100000000000001</c:v>
                </c:pt>
                <c:pt idx="1">
                  <c:v>0.23599999999999999</c:v>
                </c:pt>
                <c:pt idx="2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A-4994-BD77-E724178015E7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Dwelling!$B$7:$D$7</c:f>
              <c:numCache>
                <c:formatCode>0.0%</c:formatCode>
                <c:ptCount val="3"/>
                <c:pt idx="0">
                  <c:v>0.14000000000000001</c:v>
                </c:pt>
                <c:pt idx="1">
                  <c:v>0.183</c:v>
                </c:pt>
                <c:pt idx="2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A-4994-BD77-E7241780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6885647"/>
        <c:axId val="1646891471"/>
      </c:barChart>
      <c:catAx>
        <c:axId val="16468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91471"/>
        <c:crosses val="autoZero"/>
        <c:auto val="1"/>
        <c:lblAlgn val="ctr"/>
        <c:lblOffset val="100"/>
        <c:noMultiLvlLbl val="0"/>
      </c:catAx>
      <c:valAx>
        <c:axId val="1646891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71149075280236"/>
          <c:y val="0.78231750063500127"/>
          <c:w val="0.79051168656604964"/>
          <c:h val="0.10702228718337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</a:t>
            </a:r>
            <a:r>
              <a:rPr lang="en-IN" baseline="0"/>
              <a:t> Dwelling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20-4AE0-AA29-A25F84807D9F}"/>
                </c:ext>
              </c:extLst>
            </c:dLbl>
            <c:dLbl>
              <c:idx val="1"/>
              <c:layout>
                <c:manualLayout>
                  <c:x val="1.1061946902654867E-2"/>
                  <c:y val="4.4692737430167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20-4AE0-AA29-A25F84807D9F}"/>
                </c:ext>
              </c:extLst>
            </c:dLbl>
            <c:spPr>
              <a:solidFill>
                <a:schemeClr val="accent1">
                  <a:lumMod val="60000"/>
                  <a:lumOff val="40000"/>
                  <a:alpha val="4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Dwelling!$B$3:$D$3</c:f>
              <c:numCache>
                <c:formatCode>0.0%</c:formatCode>
                <c:ptCount val="3"/>
                <c:pt idx="0">
                  <c:v>0.94699999999999995</c:v>
                </c:pt>
                <c:pt idx="1">
                  <c:v>0.91900000000000004</c:v>
                </c:pt>
                <c:pt idx="2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0-4AE0-AA29-A25F84807D9F}"/>
            </c:ext>
          </c:extLst>
        </c:ser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4.4247787610619468E-3"/>
                  <c:y val="1.4897579143389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20-4AE0-AA29-A25F84807D9F}"/>
                </c:ext>
              </c:extLst>
            </c:dLbl>
            <c:spPr>
              <a:solidFill>
                <a:srgbClr val="B45E2B">
                  <a:alpha val="67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Dwelling!$B$4:$D$4</c:f>
              <c:numCache>
                <c:formatCode>0.0%</c:formatCode>
                <c:ptCount val="3"/>
                <c:pt idx="0">
                  <c:v>5.2999999999999999E-2</c:v>
                </c:pt>
                <c:pt idx="1">
                  <c:v>8.1000000000000003E-2</c:v>
                </c:pt>
                <c:pt idx="2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0-4AE0-AA29-A25F84807D9F}"/>
            </c:ext>
          </c:extLst>
        </c:ser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8495575221238937E-3"/>
                  <c:y val="4.096834264432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20-4AE0-AA29-A25F84807D9F}"/>
                </c:ext>
              </c:extLst>
            </c:dLbl>
            <c:dLbl>
              <c:idx val="1"/>
              <c:layout>
                <c:manualLayout>
                  <c:x val="4.4247787610619468E-3"/>
                  <c:y val="3.3519553072625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20-4AE0-AA29-A25F84807D9F}"/>
                </c:ext>
              </c:extLst>
            </c:dLbl>
            <c:spPr>
              <a:solidFill>
                <a:schemeClr val="bg2">
                  <a:lumMod val="50000"/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Dwelling!$B$5:$D$5</c:f>
              <c:numCache>
                <c:formatCode>0.0%</c:formatCode>
                <c:ptCount val="3"/>
                <c:pt idx="0">
                  <c:v>0.63100000000000001</c:v>
                </c:pt>
                <c:pt idx="1">
                  <c:v>0.57299999999999995</c:v>
                </c:pt>
                <c:pt idx="2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0-4AE0-AA29-A25F84807D9F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9590316573556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20-4AE0-AA29-A25F84807D9F}"/>
                </c:ext>
              </c:extLst>
            </c:dLbl>
            <c:dLbl>
              <c:idx val="1"/>
              <c:layout>
                <c:manualLayout>
                  <c:x val="-6.1946902654867256E-2"/>
                  <c:y val="-4.8417132216014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20-4AE0-AA29-A25F84807D9F}"/>
                </c:ext>
              </c:extLst>
            </c:dLbl>
            <c:dLbl>
              <c:idx val="2"/>
              <c:layout>
                <c:manualLayout>
                  <c:x val="-1.6224001369512203E-16"/>
                  <c:y val="-4.096834264432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20-4AE0-AA29-A25F84807D9F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4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Dwelling!$B$6:$D$6</c:f>
              <c:numCache>
                <c:formatCode>0.0%</c:formatCode>
                <c:ptCount val="3"/>
                <c:pt idx="0">
                  <c:v>0.20100000000000001</c:v>
                </c:pt>
                <c:pt idx="1">
                  <c:v>0.23599999999999999</c:v>
                </c:pt>
                <c:pt idx="2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0-4AE0-AA29-A25F84807D9F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20353982300904E-2"/>
                  <c:y val="1.117318435754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20-4AE0-AA29-A25F84807D9F}"/>
                </c:ext>
              </c:extLst>
            </c:dLbl>
            <c:dLbl>
              <c:idx val="1"/>
              <c:layout>
                <c:manualLayout>
                  <c:x val="7.7433628318583983E-2"/>
                  <c:y val="-7.0763500931098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20-4AE0-AA29-A25F84807D9F}"/>
                </c:ext>
              </c:extLst>
            </c:dLbl>
            <c:spPr>
              <a:solidFill>
                <a:schemeClr val="accent6">
                  <a:lumMod val="40000"/>
                  <a:lumOff val="6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Dwelling!$B$1:$D$2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</c:lvl>
              </c:multiLvlStrCache>
            </c:multiLvlStrRef>
          </c:cat>
          <c:val>
            <c:numRef>
              <c:f>Dwelling!$B$7:$D$7</c:f>
              <c:numCache>
                <c:formatCode>0.0%</c:formatCode>
                <c:ptCount val="3"/>
                <c:pt idx="0">
                  <c:v>0.14000000000000001</c:v>
                </c:pt>
                <c:pt idx="1">
                  <c:v>0.183</c:v>
                </c:pt>
                <c:pt idx="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0-4AE0-AA29-A25F8480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74175"/>
        <c:axId val="1445853375"/>
      </c:lineChart>
      <c:catAx>
        <c:axId val="14458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53375"/>
        <c:crosses val="autoZero"/>
        <c:auto val="1"/>
        <c:lblAlgn val="ctr"/>
        <c:lblOffset val="100"/>
        <c:noMultiLvlLbl val="0"/>
      </c:catAx>
      <c:valAx>
        <c:axId val="14458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Chifley</a:t>
            </a:r>
            <a:r>
              <a:rPr lang="en-IN" baseline="0"/>
              <a:t> Dwelling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42892035458685E-2"/>
          <c:y val="9.0201550387596918E-2"/>
          <c:w val="0.83794284933472252"/>
          <c:h val="0.58941512543490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6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Dwelling!$B$3:$D$3</c:f>
              <c:numCache>
                <c:formatCode>0.0%</c:formatCode>
                <c:ptCount val="3"/>
                <c:pt idx="0">
                  <c:v>0.94699999999999995</c:v>
                </c:pt>
                <c:pt idx="1">
                  <c:v>0.91900000000000004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E-4DFA-A38E-70E542C42C7F}"/>
            </c:ext>
          </c:extLst>
        </c:ser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Dwelling!$B$4:$D$4</c:f>
              <c:numCache>
                <c:formatCode>0.0%</c:formatCode>
                <c:ptCount val="3"/>
                <c:pt idx="0">
                  <c:v>5.2999999999999999E-2</c:v>
                </c:pt>
                <c:pt idx="1">
                  <c:v>8.1000000000000003E-2</c:v>
                </c:pt>
                <c:pt idx="2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E-4DFA-A38E-70E542C4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787647"/>
        <c:axId val="1445790975"/>
      </c:barChart>
      <c:lineChart>
        <c:grouping val="standard"/>
        <c:varyColors val="0"/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246376811594203E-3"/>
                  <c:y val="-3.8800705467372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E-4DFA-A38E-70E542C42C7F}"/>
                </c:ext>
              </c:extLst>
            </c:dLbl>
            <c:dLbl>
              <c:idx val="1"/>
              <c:layout>
                <c:manualLayout>
                  <c:x val="0"/>
                  <c:y val="-4.5855379188712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4E-4DFA-A38E-70E542C42C7F}"/>
                </c:ext>
              </c:extLst>
            </c:dLbl>
            <c:dLbl>
              <c:idx val="2"/>
              <c:layout>
                <c:manualLayout>
                  <c:x val="-4.8309178743960466E-3"/>
                  <c:y val="-6.7019400352733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4E-4DFA-A38E-70E542C42C7F}"/>
                </c:ext>
              </c:extLst>
            </c:dLbl>
            <c:spPr>
              <a:solidFill>
                <a:schemeClr val="bg1">
                  <a:lumMod val="65000"/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Dwelling!$B$5:$D$5</c:f>
              <c:numCache>
                <c:formatCode>0.0%</c:formatCode>
                <c:ptCount val="3"/>
                <c:pt idx="0">
                  <c:v>0.63100000000000001</c:v>
                </c:pt>
                <c:pt idx="1">
                  <c:v>0.57299999999999995</c:v>
                </c:pt>
                <c:pt idx="2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E-4DFA-A38E-70E542C42C7F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154589371980675E-3"/>
                  <c:y val="-4.585537918871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4E-4DFA-A38E-70E542C42C7F}"/>
                </c:ext>
              </c:extLst>
            </c:dLbl>
            <c:dLbl>
              <c:idx val="1"/>
              <c:layout>
                <c:manualLayout>
                  <c:x val="0"/>
                  <c:y val="-4.9382716049382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4E-4DFA-A38E-70E542C42C7F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Dwelling!$B$6:$D$6</c:f>
              <c:numCache>
                <c:formatCode>0.0%</c:formatCode>
                <c:ptCount val="3"/>
                <c:pt idx="0">
                  <c:v>0.20100000000000001</c:v>
                </c:pt>
                <c:pt idx="1">
                  <c:v>0.23599999999999999</c:v>
                </c:pt>
                <c:pt idx="2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E-4DFA-A38E-70E542C42C7F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0"/>
                  <c:y val="3.1746031746031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4E-4DFA-A38E-70E542C42C7F}"/>
                </c:ext>
              </c:extLst>
            </c:dLbl>
            <c:dLbl>
              <c:idx val="2"/>
              <c:layout>
                <c:manualLayout>
                  <c:x val="-9.6618357487923585E-3"/>
                  <c:y val="1.4109347442680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4E-4DFA-A38E-70E542C42C7F}"/>
                </c:ext>
              </c:extLst>
            </c:dLbl>
            <c:spPr>
              <a:solidFill>
                <a:srgbClr val="0070C0">
                  <a:alpha val="46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Dwelling!$B$7:$D$7</c:f>
              <c:numCache>
                <c:formatCode>0.0%</c:formatCode>
                <c:ptCount val="3"/>
                <c:pt idx="0">
                  <c:v>0.14000000000000001</c:v>
                </c:pt>
                <c:pt idx="1">
                  <c:v>0.183</c:v>
                </c:pt>
                <c:pt idx="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E-4DFA-A38E-70E542C4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57903"/>
        <c:axId val="1611057487"/>
      </c:lineChart>
      <c:catAx>
        <c:axId val="14457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90975"/>
        <c:crosses val="autoZero"/>
        <c:auto val="1"/>
        <c:lblAlgn val="ctr"/>
        <c:lblOffset val="100"/>
        <c:noMultiLvlLbl val="0"/>
      </c:catAx>
      <c:valAx>
        <c:axId val="14457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87647"/>
        <c:crosses val="autoZero"/>
        <c:crossBetween val="between"/>
      </c:valAx>
      <c:valAx>
        <c:axId val="161105748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57903"/>
        <c:crosses val="max"/>
        <c:crossBetween val="between"/>
      </c:valAx>
      <c:catAx>
        <c:axId val="161105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057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Chifley Dwelling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Dwelling!$A$54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Dwelling!$B$54:$D$54</c:f>
              <c:numCache>
                <c:formatCode>0.0%</c:formatCode>
                <c:ptCount val="3"/>
                <c:pt idx="0">
                  <c:v>0.63100000000000001</c:v>
                </c:pt>
                <c:pt idx="1">
                  <c:v>0.57299999999999995</c:v>
                </c:pt>
                <c:pt idx="2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0-4364-BC26-208908068F88}"/>
            </c:ext>
          </c:extLst>
        </c:ser>
        <c:ser>
          <c:idx val="1"/>
          <c:order val="1"/>
          <c:tx>
            <c:strRef>
              <c:f>Dwelling!$A$55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Dwelling!$B$55:$D$55</c:f>
              <c:numCache>
                <c:formatCode>0.0%</c:formatCode>
                <c:ptCount val="3"/>
                <c:pt idx="0">
                  <c:v>0.20100000000000001</c:v>
                </c:pt>
                <c:pt idx="1">
                  <c:v>0.23599999999999999</c:v>
                </c:pt>
                <c:pt idx="2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0-4364-BC26-20890806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22799"/>
        <c:axId val="1266226127"/>
      </c:barChart>
      <c:lineChart>
        <c:grouping val="stacked"/>
        <c:varyColors val="0"/>
        <c:ser>
          <c:idx val="2"/>
          <c:order val="2"/>
          <c:tx>
            <c:strRef>
              <c:f>Dwelling!$A$56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622854340362917E-2"/>
                  <c:y val="-3.9247741323390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F0-4364-BC26-208908068F88}"/>
                </c:ext>
              </c:extLst>
            </c:dLbl>
            <c:dLbl>
              <c:idx val="1"/>
              <c:layout>
                <c:manualLayout>
                  <c:x val="7.2584600294261892E-2"/>
                  <c:y val="-4.2518386433673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F0-4364-BC26-208908068F88}"/>
                </c:ext>
              </c:extLst>
            </c:dLbl>
            <c:dLbl>
              <c:idx val="2"/>
              <c:layout>
                <c:manualLayout>
                  <c:x val="-0.11574301128003923"/>
                  <c:y val="-5.2330321764520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F0-4364-BC26-208908068F88}"/>
                </c:ext>
              </c:extLst>
            </c:dLbl>
            <c:spPr>
              <a:solidFill>
                <a:schemeClr val="bg1">
                  <a:lumMod val="65000"/>
                  <a:alpha val="3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Dwelling!$B$56:$D$56</c:f>
              <c:numCache>
                <c:formatCode>0.0%</c:formatCode>
                <c:ptCount val="3"/>
                <c:pt idx="0">
                  <c:v>0.14000000000000001</c:v>
                </c:pt>
                <c:pt idx="1">
                  <c:v>0.183</c:v>
                </c:pt>
                <c:pt idx="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0-4364-BC26-208908068F88}"/>
            </c:ext>
          </c:extLst>
        </c:ser>
        <c:ser>
          <c:idx val="3"/>
          <c:order val="3"/>
          <c:tx>
            <c:strRef>
              <c:f>Dwelling!$A$57</c:f>
              <c:strCache>
                <c:ptCount val="1"/>
                <c:pt idx="0">
                  <c:v>SeparateHouse Dwellings Change(%)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1770475723393785E-2"/>
                  <c:y val="-7.1954192426216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F0-4364-BC26-208908068F88}"/>
                </c:ext>
              </c:extLst>
            </c:dLbl>
            <c:dLbl>
              <c:idx val="1"/>
              <c:layout>
                <c:manualLayout>
                  <c:x val="-1.9617459538990422E-3"/>
                  <c:y val="-7.5224837536498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F0-4364-BC26-208908068F88}"/>
                </c:ext>
              </c:extLst>
            </c:dLbl>
            <c:dLbl>
              <c:idx val="2"/>
              <c:layout>
                <c:manualLayout>
                  <c:x val="-3.9234919077979404E-3"/>
                  <c:y val="-7.1954192426216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F0-4364-BC26-208908068F88}"/>
                </c:ext>
              </c:extLst>
            </c:dLbl>
            <c:spPr>
              <a:solidFill>
                <a:srgbClr val="FFC000">
                  <a:alpha val="52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Dwelling!$B$57:$D$57</c:f>
              <c:numCache>
                <c:formatCode>0.0%</c:formatCode>
                <c:ptCount val="3"/>
                <c:pt idx="0">
                  <c:v>1</c:v>
                </c:pt>
                <c:pt idx="1">
                  <c:v>0.90808240887480185</c:v>
                </c:pt>
                <c:pt idx="2">
                  <c:v>1.0261780104712042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0-4364-BC26-208908068F88}"/>
            </c:ext>
          </c:extLst>
        </c:ser>
        <c:ser>
          <c:idx val="4"/>
          <c:order val="4"/>
          <c:tx>
            <c:strRef>
              <c:f>Dwelling!$A$58</c:f>
              <c:strCache>
                <c:ptCount val="1"/>
                <c:pt idx="0">
                  <c:v>SemiDetached Dwellings Change(%)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8469838155958444E-3"/>
                  <c:y val="-6.2142257095368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F0-4364-BC26-208908068F88}"/>
                </c:ext>
              </c:extLst>
            </c:dLbl>
            <c:dLbl>
              <c:idx val="1"/>
              <c:layout>
                <c:manualLayout>
                  <c:x val="-7.1929854036483731E-17"/>
                  <c:y val="-6.5412902205651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F0-4364-BC26-208908068F88}"/>
                </c:ext>
              </c:extLst>
            </c:dLbl>
            <c:spPr>
              <a:solidFill>
                <a:schemeClr val="tx1">
                  <a:lumMod val="65000"/>
                  <a:lumOff val="35000"/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Dwelling!$B$58:$D$58</c:f>
              <c:numCache>
                <c:formatCode>0.0%</c:formatCode>
                <c:ptCount val="3"/>
                <c:pt idx="0">
                  <c:v>1</c:v>
                </c:pt>
                <c:pt idx="1">
                  <c:v>1.1741293532338306</c:v>
                </c:pt>
                <c:pt idx="2">
                  <c:v>1.076271186440678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0-4364-BC26-208908068F88}"/>
            </c:ext>
          </c:extLst>
        </c:ser>
        <c:ser>
          <c:idx val="5"/>
          <c:order val="5"/>
          <c:tx>
            <c:strRef>
              <c:f>Dwelling!$A$59</c:f>
              <c:strCache>
                <c:ptCount val="1"/>
                <c:pt idx="0">
                  <c:v>FlatUnitApartment Dwellings Change(%)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852378616969106E-3"/>
                  <c:y val="-6.5412902205650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F0-4364-BC26-208908068F88}"/>
                </c:ext>
              </c:extLst>
            </c:dLbl>
            <c:dLbl>
              <c:idx val="1"/>
              <c:layout>
                <c:manualLayout>
                  <c:x val="1.3732221677292719E-2"/>
                  <c:y val="-3.5977096213108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F0-4364-BC26-208908068F88}"/>
                </c:ext>
              </c:extLst>
            </c:dLbl>
            <c:spPr>
              <a:solidFill>
                <a:schemeClr val="accent6">
                  <a:lumMod val="60000"/>
                  <a:lumOff val="40000"/>
                  <a:alpha val="5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Dwelling!$B$53:$D$53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Dwelling!$B$59:$D$59</c:f>
              <c:numCache>
                <c:formatCode>0.0%</c:formatCode>
                <c:ptCount val="3"/>
                <c:pt idx="0">
                  <c:v>1</c:v>
                </c:pt>
                <c:pt idx="1">
                  <c:v>1.3071428571428569</c:v>
                </c:pt>
                <c:pt idx="2">
                  <c:v>0.88524590163934436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0-4364-BC26-20890806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13231"/>
        <c:axId val="1266221135"/>
      </c:lineChart>
      <c:catAx>
        <c:axId val="12662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26127"/>
        <c:crosses val="autoZero"/>
        <c:auto val="1"/>
        <c:lblAlgn val="ctr"/>
        <c:lblOffset val="100"/>
        <c:noMultiLvlLbl val="0"/>
      </c:catAx>
      <c:valAx>
        <c:axId val="12662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22799"/>
        <c:crosses val="autoZero"/>
        <c:crossBetween val="between"/>
      </c:valAx>
      <c:valAx>
        <c:axId val="1266221135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13231"/>
        <c:crosses val="max"/>
        <c:crossBetween val="between"/>
      </c:valAx>
      <c:catAx>
        <c:axId val="1266213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6221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Chifley</a:t>
            </a:r>
            <a:r>
              <a:rPr lang="en-GB" baseline="0"/>
              <a:t> Families and change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'Family '!$I$3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  <a:alpha val="16857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'!$J$3:$N$3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D541-BBDA-57DB5A564852}"/>
            </c:ext>
          </c:extLst>
        </c:ser>
        <c:ser>
          <c:idx val="1"/>
          <c:order val="1"/>
          <c:tx>
            <c:strRef>
              <c:f>'Family '!$I$4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0000">
                  <a:alpha val="26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'!$J$4:$N$4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E-D541-BBDA-57DB5A564852}"/>
            </c:ext>
          </c:extLst>
        </c:ser>
        <c:ser>
          <c:idx val="2"/>
          <c:order val="2"/>
          <c:tx>
            <c:strRef>
              <c:f>'Family '!$I$5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4260772135291384E-2"/>
                  <c:y val="-4.3512984857138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209-4848-8F85-942572D7626C}"/>
                </c:ext>
              </c:extLst>
            </c:dLbl>
            <c:spPr>
              <a:solidFill>
                <a:schemeClr val="bg2">
                  <a:lumMod val="75000"/>
                  <a:alpha val="4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'!$J$5:$N$5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E-D541-BBDA-57DB5A564852}"/>
            </c:ext>
          </c:extLst>
        </c:ser>
        <c:ser>
          <c:idx val="3"/>
          <c:order val="3"/>
          <c:tx>
            <c:strRef>
              <c:f>'Family '!$I$6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'!$J$6:$N$6</c:f>
              <c:numCache>
                <c:formatCode>0.0%</c:formatCode>
                <c:ptCount val="5"/>
                <c:pt idx="0" formatCode="0.00%">
                  <c:v>8.9999999999999993E-3</c:v>
                </c:pt>
                <c:pt idx="1">
                  <c:v>1.6E-2</c:v>
                </c:pt>
                <c:pt idx="2">
                  <c:v>1.4E-2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E-D541-BBDA-57DB5A56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488688"/>
        <c:axId val="309983135"/>
      </c:barChart>
      <c:lineChart>
        <c:grouping val="stacked"/>
        <c:varyColors val="0"/>
        <c:ser>
          <c:idx val="4"/>
          <c:order val="4"/>
          <c:tx>
            <c:strRef>
              <c:f>'Family '!$I$7</c:f>
              <c:strCache>
                <c:ptCount val="1"/>
                <c:pt idx="0">
                  <c:v>CoupleFamilyNoChidrenChange(%)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91492663377291E-17"/>
                  <c:y val="1.875269823826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09-4848-8F85-942572D7626C}"/>
                </c:ext>
              </c:extLst>
            </c:dLbl>
            <c:dLbl>
              <c:idx val="1"/>
              <c:layout>
                <c:manualLayout>
                  <c:x val="0"/>
                  <c:y val="2.8129047357392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09-4848-8F85-942572D7626C}"/>
                </c:ext>
              </c:extLst>
            </c:dLbl>
            <c:dLbl>
              <c:idx val="2"/>
              <c:layout>
                <c:manualLayout>
                  <c:x val="0"/>
                  <c:y val="2.1096785518044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09-4848-8F85-942572D7626C}"/>
                </c:ext>
              </c:extLst>
            </c:dLbl>
            <c:dLbl>
              <c:idx val="3"/>
              <c:layout>
                <c:manualLayout>
                  <c:x val="-1.0156597065350916E-16"/>
                  <c:y val="-2.5784960077609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09-4848-8F85-942572D7626C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6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'!$J$7:$N$7</c:f>
              <c:numCache>
                <c:formatCode>0.0%</c:formatCode>
                <c:ptCount val="5"/>
                <c:pt idx="0">
                  <c:v>1</c:v>
                </c:pt>
                <c:pt idx="1">
                  <c:v>1.0107526881720428</c:v>
                </c:pt>
                <c:pt idx="2">
                  <c:v>1.0070921985815602</c:v>
                </c:pt>
                <c:pt idx="3">
                  <c:v>0.89436619718309873</c:v>
                </c:pt>
                <c:pt idx="4">
                  <c:v>0.98425196850393704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AE-D541-BBDA-57DB5A564852}"/>
            </c:ext>
          </c:extLst>
        </c:ser>
        <c:ser>
          <c:idx val="5"/>
          <c:order val="5"/>
          <c:tx>
            <c:strRef>
              <c:f>'Family '!$I$8</c:f>
              <c:strCache>
                <c:ptCount val="1"/>
                <c:pt idx="0">
                  <c:v>CoupleFamilyHasChidrenChange(%)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91492663377291E-17"/>
                  <c:y val="1.875269823826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09-4848-8F85-942572D7626C}"/>
                </c:ext>
              </c:extLst>
            </c:dLbl>
            <c:dLbl>
              <c:idx val="1"/>
              <c:layout>
                <c:manualLayout>
                  <c:x val="0"/>
                  <c:y val="3.9849483756305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09-4848-8F85-942572D7626C}"/>
                </c:ext>
              </c:extLst>
            </c:dLbl>
            <c:dLbl>
              <c:idx val="2"/>
              <c:layout>
                <c:manualLayout>
                  <c:x val="0"/>
                  <c:y val="3.047313463717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09-4848-8F85-942572D7626C}"/>
                </c:ext>
              </c:extLst>
            </c:dLbl>
            <c:dLbl>
              <c:idx val="3"/>
              <c:layout>
                <c:manualLayout>
                  <c:x val="2.7700130168799653E-3"/>
                  <c:y val="3.047313463717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09-4848-8F85-942572D7626C}"/>
                </c:ext>
              </c:extLst>
            </c:dLbl>
            <c:spPr>
              <a:solidFill>
                <a:schemeClr val="accent6">
                  <a:lumMod val="40000"/>
                  <a:lumOff val="60000"/>
                  <a:alpha val="54759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'!$J$8:$N$8</c:f>
              <c:numCache>
                <c:formatCode>0.0%</c:formatCode>
                <c:ptCount val="5"/>
                <c:pt idx="0">
                  <c:v>1</c:v>
                </c:pt>
                <c:pt idx="1">
                  <c:v>1.0018726591760299</c:v>
                </c:pt>
                <c:pt idx="2">
                  <c:v>0.9738317757009346</c:v>
                </c:pt>
                <c:pt idx="3">
                  <c:v>1.0998080614203454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AE-D541-BBDA-57DB5A564852}"/>
            </c:ext>
          </c:extLst>
        </c:ser>
        <c:ser>
          <c:idx val="6"/>
          <c:order val="6"/>
          <c:tx>
            <c:strRef>
              <c:f>'Family '!$I$9</c:f>
              <c:strCache>
                <c:ptCount val="1"/>
                <c:pt idx="0">
                  <c:v>OneParentFamilyChange(%)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91492663377291E-17"/>
                  <c:y val="2.1096785518044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09-4848-8F85-942572D7626C}"/>
                </c:ext>
              </c:extLst>
            </c:dLbl>
            <c:dLbl>
              <c:idx val="1"/>
              <c:layout>
                <c:manualLayout>
                  <c:x val="0"/>
                  <c:y val="3.750539647652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09-4848-8F85-942572D7626C}"/>
                </c:ext>
              </c:extLst>
            </c:dLbl>
            <c:dLbl>
              <c:idx val="2"/>
              <c:layout>
                <c:manualLayout>
                  <c:x val="-2.7700130168800668E-3"/>
                  <c:y val="2.812904735739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09-4848-8F85-942572D7626C}"/>
                </c:ext>
              </c:extLst>
            </c:dLbl>
            <c:dLbl>
              <c:idx val="3"/>
              <c:layout>
                <c:manualLayout>
                  <c:x val="-1.3850065084400334E-3"/>
                  <c:y val="-3.5161309196740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09-4848-8F85-942572D7626C}"/>
                </c:ext>
              </c:extLst>
            </c:dLbl>
            <c:spPr>
              <a:solidFill>
                <a:schemeClr val="accent1">
                  <a:lumMod val="75000"/>
                  <a:alpha val="5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'!$J$9:$N$9</c:f>
              <c:numCache>
                <c:formatCode>0.0%</c:formatCode>
                <c:ptCount val="5"/>
                <c:pt idx="0">
                  <c:v>1</c:v>
                </c:pt>
                <c:pt idx="1">
                  <c:v>0.93820224719101131</c:v>
                </c:pt>
                <c:pt idx="2">
                  <c:v>1.0838323353293413</c:v>
                </c:pt>
                <c:pt idx="3">
                  <c:v>0.89502762430939231</c:v>
                </c:pt>
                <c:pt idx="4">
                  <c:v>1.037037037037037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AE-D541-BBDA-57DB5A564852}"/>
            </c:ext>
          </c:extLst>
        </c:ser>
        <c:ser>
          <c:idx val="7"/>
          <c:order val="7"/>
          <c:tx>
            <c:strRef>
              <c:f>'Family '!$I$10</c:f>
              <c:strCache>
                <c:ptCount val="1"/>
                <c:pt idx="0">
                  <c:v>OtherFamilyChange(%)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6950455590802086E-3"/>
                  <c:y val="1.4064523678696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09-4848-8F85-942572D7626C}"/>
                </c:ext>
              </c:extLst>
            </c:dLbl>
            <c:dLbl>
              <c:idx val="2"/>
              <c:layout>
                <c:manualLayout>
                  <c:x val="0"/>
                  <c:y val="-2.5784960077609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09-4848-8F85-942572D7626C}"/>
                </c:ext>
              </c:extLst>
            </c:dLbl>
            <c:dLbl>
              <c:idx val="3"/>
              <c:layout>
                <c:manualLayout>
                  <c:x val="-1.0156597065350916E-16"/>
                  <c:y val="-3.9849483756305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09-4848-8F85-942572D7626C}"/>
                </c:ext>
              </c:extLst>
            </c:dLbl>
            <c:spPr>
              <a:solidFill>
                <a:schemeClr val="accent2">
                  <a:lumMod val="75000"/>
                  <a:alpha val="38182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'!$J$1:$N$2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'!$J$10:$N$10</c:f>
              <c:numCache>
                <c:formatCode>0.0%</c:formatCode>
                <c:ptCount val="5"/>
                <c:pt idx="0" formatCode="0.00%">
                  <c:v>1</c:v>
                </c:pt>
                <c:pt idx="1">
                  <c:v>1.7777777777777779</c:v>
                </c:pt>
                <c:pt idx="2">
                  <c:v>0.875</c:v>
                </c:pt>
                <c:pt idx="3">
                  <c:v>0.7857142857142857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AE-D541-BBDA-57DB5A56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98847"/>
        <c:axId val="1317709599"/>
      </c:lineChart>
      <c:catAx>
        <c:axId val="204848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3135"/>
        <c:crosses val="autoZero"/>
        <c:auto val="1"/>
        <c:lblAlgn val="ctr"/>
        <c:lblOffset val="100"/>
        <c:noMultiLvlLbl val="0"/>
      </c:catAx>
      <c:valAx>
        <c:axId val="3099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88688"/>
        <c:crosses val="autoZero"/>
        <c:crossBetween val="between"/>
      </c:valAx>
      <c:valAx>
        <c:axId val="131770959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98847"/>
        <c:crosses val="max"/>
        <c:crossBetween val="between"/>
      </c:valAx>
      <c:catAx>
        <c:axId val="1317698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70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Chifley</a:t>
            </a:r>
            <a:r>
              <a:rPr lang="en-IN" b="1" baseline="0"/>
              <a:t> Families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07579210744352E-2"/>
          <c:y val="0.1167122665574591"/>
          <c:w val="0.860249221330041"/>
          <c:h val="0.69011529048493936"/>
        </c:manualLayout>
      </c:layout>
      <c:areaChart>
        <c:grouping val="stacked"/>
        <c:varyColors val="0"/>
        <c:ser>
          <c:idx val="1"/>
          <c:order val="1"/>
          <c:tx>
            <c:strRef>
              <c:f>'Family '!$A$4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-6.756688033636353E-2"/>
                  <c:y val="-2.1203889589987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93-4FA4-9AD5-844F1D5403F0}"/>
                </c:ext>
              </c:extLst>
            </c:dLbl>
            <c:dLbl>
              <c:idx val="1"/>
              <c:layout>
                <c:manualLayout>
                  <c:x val="-7.7503186268181673E-2"/>
                  <c:y val="-1.2116508337135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3-4FA4-9AD5-844F1D5403F0}"/>
                </c:ext>
              </c:extLst>
            </c:dLbl>
            <c:dLbl>
              <c:idx val="2"/>
              <c:layout>
                <c:manualLayout>
                  <c:x val="7.551592508181805E-2"/>
                  <c:y val="-1.2116508337135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93-4FA4-9AD5-844F1D5403F0}"/>
                </c:ext>
              </c:extLst>
            </c:dLbl>
            <c:dLbl>
              <c:idx val="3"/>
              <c:layout>
                <c:manualLayout>
                  <c:x val="6.9554141522727153E-2"/>
                  <c:y val="-3.0291270842839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93-4FA4-9AD5-844F1D5403F0}"/>
                </c:ext>
              </c:extLst>
            </c:dLbl>
            <c:dLbl>
              <c:idx val="4"/>
              <c:layout>
                <c:manualLayout>
                  <c:x val="7.3528663895454413E-2"/>
                  <c:y val="-7.8757304191381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93-4FA4-9AD5-844F1D5403F0}"/>
                </c:ext>
              </c:extLst>
            </c:dLbl>
            <c:spPr>
              <a:solidFill>
                <a:schemeClr val="accent2">
                  <a:lumMod val="75000"/>
                  <a:alpha val="6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'!$B$4:$F$4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A-4A73-9098-479BBC3588E6}"/>
            </c:ext>
          </c:extLst>
        </c:ser>
        <c:ser>
          <c:idx val="2"/>
          <c:order val="2"/>
          <c:tx>
            <c:strRef>
              <c:f>'Family '!$A$5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-5.9617835590909003E-2"/>
                  <c:y val="-3.3320397927123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93-4FA4-9AD5-844F1D5403F0}"/>
                </c:ext>
              </c:extLst>
            </c:dLbl>
            <c:dLbl>
              <c:idx val="1"/>
              <c:layout>
                <c:manualLayout>
                  <c:x val="-4.9681529659090853E-2"/>
                  <c:y val="-6.3611668769962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93-4FA4-9AD5-844F1D5403F0}"/>
                </c:ext>
              </c:extLst>
            </c:dLbl>
            <c:dLbl>
              <c:idx val="2"/>
              <c:layout>
                <c:manualLayout>
                  <c:x val="-7.7503186268181756E-2"/>
                  <c:y val="-3.3320397927123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93-4FA4-9AD5-844F1D5403F0}"/>
                </c:ext>
              </c:extLst>
            </c:dLbl>
            <c:dLbl>
              <c:idx val="3"/>
              <c:layout>
                <c:manualLayout>
                  <c:x val="-4.5707007286363552E-2"/>
                  <c:y val="-9.6932066697085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93-4FA4-9AD5-844F1D5403F0}"/>
                </c:ext>
              </c:extLst>
            </c:dLbl>
            <c:dLbl>
              <c:idx val="4"/>
              <c:layout>
                <c:manualLayout>
                  <c:x val="-6.7566880336363655E-2"/>
                  <c:y val="3.634952501140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93-4FA4-9AD5-844F1D5403F0}"/>
                </c:ext>
              </c:extLst>
            </c:dLbl>
            <c:spPr>
              <a:solidFill>
                <a:schemeClr val="tx1">
                  <a:lumMod val="65000"/>
                  <a:lumOff val="35000"/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'!$B$5:$F$5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A-4A73-9098-479BBC3588E6}"/>
            </c:ext>
          </c:extLst>
        </c:ser>
        <c:ser>
          <c:idx val="3"/>
          <c:order val="3"/>
          <c:tx>
            <c:strRef>
              <c:f>'Family '!$A$6</c:f>
              <c:strCache>
                <c:ptCount val="1"/>
                <c:pt idx="0">
                  <c:v>OneParentFamily(%)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-4.57070072863635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93-4FA4-9AD5-844F1D5403F0}"/>
                </c:ext>
              </c:extLst>
            </c:dLbl>
            <c:dLbl>
              <c:idx val="1"/>
              <c:layout>
                <c:manualLayout>
                  <c:x val="1.1923567118181761E-2"/>
                  <c:y val="2.1203889589987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93-4FA4-9AD5-844F1D5403F0}"/>
                </c:ext>
              </c:extLst>
            </c:dLbl>
            <c:dLbl>
              <c:idx val="3"/>
              <c:layout>
                <c:manualLayout>
                  <c:x val="3.179617898181812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93-4FA4-9AD5-844F1D5403F0}"/>
                </c:ext>
              </c:extLst>
            </c:dLbl>
            <c:dLbl>
              <c:idx val="4"/>
              <c:layout>
                <c:manualLayout>
                  <c:x val="7.9490447454545171E-2"/>
                  <c:y val="9.08738125285173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93-4FA4-9AD5-844F1D5403F0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'!$B$6:$F$6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A-4A73-9098-479BBC3588E6}"/>
            </c:ext>
          </c:extLst>
        </c:ser>
        <c:ser>
          <c:idx val="4"/>
          <c:order val="4"/>
          <c:tx>
            <c:strRef>
              <c:f>'Family '!$A$7</c:f>
              <c:strCache>
                <c:ptCount val="1"/>
                <c:pt idx="0">
                  <c:v>OtherFamily(%)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-9.9363059318181828E-3"/>
                  <c:y val="-4.8466033348542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93-4FA4-9AD5-844F1D5403F0}"/>
                </c:ext>
              </c:extLst>
            </c:dLbl>
            <c:dLbl>
              <c:idx val="1"/>
              <c:layout>
                <c:manualLayout>
                  <c:x val="-5.9617835590908986E-3"/>
                  <c:y val="-5.7553414601394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93-4FA4-9AD5-844F1D5403F0}"/>
                </c:ext>
              </c:extLst>
            </c:dLbl>
            <c:dLbl>
              <c:idx val="2"/>
              <c:layout>
                <c:manualLayout>
                  <c:x val="-3.9745223727273389E-3"/>
                  <c:y val="-5.7553414601394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93-4FA4-9AD5-844F1D5403F0}"/>
                </c:ext>
              </c:extLst>
            </c:dLbl>
            <c:dLbl>
              <c:idx val="3"/>
              <c:layout>
                <c:manualLayout>
                  <c:x val="1.9872611863635601E-3"/>
                  <c:y val="-5.7553414601394334E-2"/>
                </c:manualLayout>
              </c:layout>
              <c:spPr>
                <a:solidFill>
                  <a:srgbClr val="0070C0">
                    <a:alpha val="48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231770203756867E-2"/>
                      <c:h val="6.05372240363857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93-4FA4-9AD5-844F1D5403F0}"/>
                </c:ext>
              </c:extLst>
            </c:dLbl>
            <c:dLbl>
              <c:idx val="4"/>
              <c:layout>
                <c:manualLayout>
                  <c:x val="-5.5643313218181716E-2"/>
                  <c:y val="-6.3611668769962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93-4FA4-9AD5-844F1D5403F0}"/>
                </c:ext>
              </c:extLst>
            </c:dLbl>
            <c:spPr>
              <a:solidFill>
                <a:srgbClr val="0070C0">
                  <a:alpha val="4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'!$B$7:$F$7</c:f>
              <c:numCache>
                <c:formatCode>0.0%</c:formatCode>
                <c:ptCount val="5"/>
                <c:pt idx="0" formatCode="0.00%">
                  <c:v>8.9999999999999993E-3</c:v>
                </c:pt>
                <c:pt idx="1">
                  <c:v>1.6E-2</c:v>
                </c:pt>
                <c:pt idx="2">
                  <c:v>1.4E-2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A-4A73-9098-479BBC35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68655"/>
        <c:axId val="751161583"/>
      </c:areaChart>
      <c:barChart>
        <c:barDir val="col"/>
        <c:grouping val="clustered"/>
        <c:varyColors val="0"/>
        <c:ser>
          <c:idx val="0"/>
          <c:order val="0"/>
          <c:tx>
            <c:strRef>
              <c:f>'Family '!$A$3</c:f>
              <c:strCache>
                <c:ptCount val="1"/>
                <c:pt idx="0">
                  <c:v>Families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'!$B$3:$F$3</c:f>
              <c:numCache>
                <c:formatCode>#,##0</c:formatCode>
                <c:ptCount val="5"/>
                <c:pt idx="0">
                  <c:v>816</c:v>
                </c:pt>
                <c:pt idx="1">
                  <c:v>819</c:v>
                </c:pt>
                <c:pt idx="2">
                  <c:v>863</c:v>
                </c:pt>
                <c:pt idx="3">
                  <c:v>846</c:v>
                </c:pt>
                <c:pt idx="4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4A73-9098-479BBC35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174895"/>
        <c:axId val="751164495"/>
      </c:barChart>
      <c:catAx>
        <c:axId val="7511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64495"/>
        <c:crosses val="autoZero"/>
        <c:auto val="1"/>
        <c:lblAlgn val="ctr"/>
        <c:lblOffset val="100"/>
        <c:noMultiLvlLbl val="0"/>
      </c:catAx>
      <c:valAx>
        <c:axId val="7511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74895"/>
        <c:crosses val="autoZero"/>
        <c:crossBetween val="between"/>
      </c:valAx>
      <c:valAx>
        <c:axId val="75116158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68655"/>
        <c:crosses val="max"/>
        <c:crossBetween val="between"/>
      </c:valAx>
      <c:catAx>
        <c:axId val="751168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116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05965606917606E-2"/>
          <c:y val="0.95716561807522083"/>
          <c:w val="0.89999993888824892"/>
          <c:h val="4.0438068699847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Famlily</a:t>
            </a:r>
            <a:r>
              <a:rPr lang="en-IN" baseline="0"/>
              <a:t> Information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'Family '!$A$49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131313757956606E-2"/>
                  <c:y val="-7.70921807937494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1A-4A77-B2EF-8673DD7DD5E3}"/>
                </c:ext>
              </c:extLst>
            </c:dLbl>
            <c:dLbl>
              <c:idx val="1"/>
              <c:layout>
                <c:manualLayout>
                  <c:x val="-7.8787882547739566E-3"/>
                  <c:y val="-1.6820306480552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A-4A77-B2EF-8673DD7DD5E3}"/>
                </c:ext>
              </c:extLst>
            </c:dLbl>
            <c:spPr>
              <a:solidFill>
                <a:schemeClr val="accent1">
                  <a:lumMod val="75000"/>
                  <a:alpha val="3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'!$B$49:$F$49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A-4A77-B2EF-8673DD7DD5E3}"/>
            </c:ext>
          </c:extLst>
        </c:ser>
        <c:ser>
          <c:idx val="1"/>
          <c:order val="1"/>
          <c:tx>
            <c:strRef>
              <c:f>'Family '!$A$50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75000"/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'!$B$50:$F$50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A-4A77-B2EF-8673DD7DD5E3}"/>
            </c:ext>
          </c:extLst>
        </c:ser>
        <c:ser>
          <c:idx val="2"/>
          <c:order val="2"/>
          <c:tx>
            <c:strRef>
              <c:f>'Family '!$A$51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2525255031826371E-3"/>
                  <c:y val="-7.70921807937494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1A-4A77-B2EF-8673DD7DD5E3}"/>
                </c:ext>
              </c:extLst>
            </c:dLbl>
            <c:dLbl>
              <c:idx val="1"/>
              <c:layout>
                <c:manualLayout>
                  <c:x val="1.3131313757956642E-2"/>
                  <c:y val="-7.70921807937494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1A-4A77-B2EF-8673DD7DD5E3}"/>
                </c:ext>
              </c:extLst>
            </c:dLbl>
            <c:dLbl>
              <c:idx val="2"/>
              <c:layout>
                <c:manualLayout>
                  <c:x val="1.8383839261139231E-2"/>
                  <c:y val="-7.70921807937494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1A-4A77-B2EF-8673DD7DD5E3}"/>
                </c:ext>
              </c:extLst>
            </c:dLbl>
            <c:dLbl>
              <c:idx val="3"/>
              <c:layout>
                <c:manualLayout>
                  <c:x val="1.0505051006365274E-2"/>
                  <c:y val="4.2050766201382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1A-4A77-B2EF-8673DD7DD5E3}"/>
                </c:ext>
              </c:extLst>
            </c:dLbl>
            <c:spPr>
              <a:solidFill>
                <a:schemeClr val="bg2">
                  <a:lumMod val="50000"/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'!$B$51:$F$51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A-4A77-B2EF-8673DD7DD5E3}"/>
            </c:ext>
          </c:extLst>
        </c:ser>
        <c:ser>
          <c:idx val="3"/>
          <c:order val="3"/>
          <c:tx>
            <c:strRef>
              <c:f>'Family '!$A$52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0000">
                  <a:alpha val="49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'!$B$52:$F$52</c:f>
              <c:numCache>
                <c:formatCode>0.0%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A-4A77-B2EF-8673DD7D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27071"/>
        <c:axId val="515727903"/>
      </c:barChart>
      <c:catAx>
        <c:axId val="5157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7903"/>
        <c:crosses val="autoZero"/>
        <c:auto val="1"/>
        <c:lblAlgn val="ctr"/>
        <c:lblOffset val="100"/>
        <c:noMultiLvlLbl val="0"/>
      </c:catAx>
      <c:valAx>
        <c:axId val="5157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Famlily Information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'Family '!$B$47:$B$48</c:f>
              <c:strCache>
                <c:ptCount val="2"/>
                <c:pt idx="0">
                  <c:v>Chifley</c:v>
                </c:pt>
                <c:pt idx="1">
                  <c:v>Y2001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5485901494800909E-2"/>
                  <c:y val="-1.5877862977168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FC-4F27-A21B-B03EDEE1D88F}"/>
                </c:ext>
              </c:extLst>
            </c:dLbl>
            <c:spPr>
              <a:solidFill>
                <a:schemeClr val="accent1">
                  <a:lumMod val="75000"/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'!$B$49:$B$52</c:f>
              <c:numCache>
                <c:formatCode>0.0%</c:formatCode>
                <c:ptCount val="4"/>
                <c:pt idx="0">
                  <c:v>0.27900000000000003</c:v>
                </c:pt>
                <c:pt idx="1">
                  <c:v>0.53400000000000003</c:v>
                </c:pt>
                <c:pt idx="2">
                  <c:v>0.17799999999999999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F27-A21B-B03EDEE1D88F}"/>
            </c:ext>
          </c:extLst>
        </c:ser>
        <c:ser>
          <c:idx val="1"/>
          <c:order val="1"/>
          <c:tx>
            <c:strRef>
              <c:f>'Family '!$C$47:$C$48</c:f>
              <c:strCache>
                <c:ptCount val="2"/>
                <c:pt idx="0">
                  <c:v>Chifley</c:v>
                </c:pt>
                <c:pt idx="1">
                  <c:v>Y2006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71315148014678E-17"/>
                  <c:y val="-6.7480917652964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FC-4F27-A21B-B03EDEE1D88F}"/>
                </c:ext>
              </c:extLst>
            </c:dLbl>
            <c:dLbl>
              <c:idx val="1"/>
              <c:layout>
                <c:manualLayout>
                  <c:x val="-7.2285260592058712E-17"/>
                  <c:y val="-5.5572520420088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FC-4F27-A21B-B03EDEE1D88F}"/>
                </c:ext>
              </c:extLst>
            </c:dLbl>
            <c:dLbl>
              <c:idx val="2"/>
              <c:layout>
                <c:manualLayout>
                  <c:x val="0"/>
                  <c:y val="-7.145038339725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FC-4F27-A21B-B03EDEE1D88F}"/>
                </c:ext>
              </c:extLst>
            </c:dLbl>
            <c:dLbl>
              <c:idx val="3"/>
              <c:layout>
                <c:manualLayout>
                  <c:x val="-5.914316915800152E-3"/>
                  <c:y val="-6.3511451908672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FC-4F27-A21B-B03EDEE1D88F}"/>
                </c:ext>
              </c:extLst>
            </c:dLbl>
            <c:spPr>
              <a:solidFill>
                <a:schemeClr val="accent2">
                  <a:lumMod val="60000"/>
                  <a:lumOff val="40000"/>
                  <a:alpha val="6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'!$C$49:$C$52</c:f>
              <c:numCache>
                <c:formatCode>0.0%</c:formatCode>
                <c:ptCount val="4"/>
                <c:pt idx="0">
                  <c:v>0.28199999999999997</c:v>
                </c:pt>
                <c:pt idx="1">
                  <c:v>0.53500000000000003</c:v>
                </c:pt>
                <c:pt idx="2">
                  <c:v>0.16700000000000001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C-4F27-A21B-B03EDEE1D88F}"/>
            </c:ext>
          </c:extLst>
        </c:ser>
        <c:ser>
          <c:idx val="2"/>
          <c:order val="2"/>
          <c:tx>
            <c:strRef>
              <c:f>'Family '!$D$47:$D$48</c:f>
              <c:strCache>
                <c:ptCount val="2"/>
                <c:pt idx="0">
                  <c:v>Chifley</c:v>
                </c:pt>
                <c:pt idx="1">
                  <c:v>Y2011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'!$D$49:$D$52</c:f>
              <c:numCache>
                <c:formatCode>0.0%</c:formatCode>
                <c:ptCount val="4"/>
                <c:pt idx="0">
                  <c:v>0.28399999999999997</c:v>
                </c:pt>
                <c:pt idx="1">
                  <c:v>0.52100000000000002</c:v>
                </c:pt>
                <c:pt idx="2">
                  <c:v>0.18099999999999999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C-4F27-A21B-B03EDEE1D88F}"/>
            </c:ext>
          </c:extLst>
        </c:ser>
        <c:ser>
          <c:idx val="3"/>
          <c:order val="3"/>
          <c:tx>
            <c:strRef>
              <c:f>'Family '!$E$47:$E$48</c:f>
              <c:strCache>
                <c:ptCount val="2"/>
                <c:pt idx="0">
                  <c:v>Chifley</c:v>
                </c:pt>
                <c:pt idx="1">
                  <c:v>Y2016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714389719333479E-3"/>
                  <c:y val="-9.9236643607300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FC-4F27-A21B-B03EDEE1D88F}"/>
                </c:ext>
              </c:extLst>
            </c:dLbl>
            <c:dLbl>
              <c:idx val="1"/>
              <c:layout>
                <c:manualLayout>
                  <c:x val="0"/>
                  <c:y val="-3.9694657442920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FC-4F27-A21B-B03EDEE1D88F}"/>
                </c:ext>
              </c:extLst>
            </c:dLbl>
            <c:dLbl>
              <c:idx val="2"/>
              <c:layout>
                <c:manualLayout>
                  <c:x val="0"/>
                  <c:y val="-9.1297712118716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FC-4F27-A21B-B03EDEE1D88F}"/>
                </c:ext>
              </c:extLst>
            </c:dLbl>
            <c:dLbl>
              <c:idx val="3"/>
              <c:layout>
                <c:manualLayout>
                  <c:x val="-3.9428779438667677E-3"/>
                  <c:y val="-7.1450383397256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FC-4F27-A21B-B03EDEE1D88F}"/>
                </c:ext>
              </c:extLst>
            </c:dLbl>
            <c:spPr>
              <a:solidFill>
                <a:srgbClr val="FFC000">
                  <a:alpha val="54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'!$E$49:$E$52</c:f>
              <c:numCache>
                <c:formatCode>0.0%</c:formatCode>
                <c:ptCount val="4"/>
                <c:pt idx="0">
                  <c:v>0.254</c:v>
                </c:pt>
                <c:pt idx="1">
                  <c:v>0.57299999999999995</c:v>
                </c:pt>
                <c:pt idx="2">
                  <c:v>0.16200000000000001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C-4F27-A21B-B03EDEE1D88F}"/>
            </c:ext>
          </c:extLst>
        </c:ser>
        <c:ser>
          <c:idx val="4"/>
          <c:order val="4"/>
          <c:tx>
            <c:strRef>
              <c:f>'Family '!$F$47:$F$48</c:f>
              <c:strCache>
                <c:ptCount val="2"/>
                <c:pt idx="0">
                  <c:v>Chifley</c:v>
                </c:pt>
                <c:pt idx="1">
                  <c:v>Y2021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7457340466734226E-2"/>
                  <c:y val="1.5877862977168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FC-4F27-A21B-B03EDEE1D88F}"/>
                </c:ext>
              </c:extLst>
            </c:dLbl>
            <c:dLbl>
              <c:idx val="3"/>
              <c:layout>
                <c:manualLayout>
                  <c:x val="1.9714389719332395E-3"/>
                  <c:y val="-3.9694657442920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FC-4F27-A21B-B03EDEE1D88F}"/>
                </c:ext>
              </c:extLst>
            </c:dLbl>
            <c:spPr>
              <a:solidFill>
                <a:srgbClr val="0070C0">
                  <a:alpha val="5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'!$F$49:$F$52</c:f>
              <c:numCache>
                <c:formatCode>0.0%</c:formatCode>
                <c:ptCount val="4"/>
                <c:pt idx="0">
                  <c:v>0.25</c:v>
                </c:pt>
                <c:pt idx="1">
                  <c:v>0.57299999999999995</c:v>
                </c:pt>
                <c:pt idx="2">
                  <c:v>0.16800000000000001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C-4F27-A21B-B03EDEE1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084031"/>
        <c:axId val="944082783"/>
      </c:barChart>
      <c:catAx>
        <c:axId val="9440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2783"/>
        <c:crosses val="autoZero"/>
        <c:auto val="1"/>
        <c:lblAlgn val="ctr"/>
        <c:lblOffset val="100"/>
        <c:noMultiLvlLbl val="0"/>
      </c:catAx>
      <c:valAx>
        <c:axId val="9440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Famlily Information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'Family '!$B$47:$B$48</c:f>
              <c:strCache>
                <c:ptCount val="2"/>
                <c:pt idx="0">
                  <c:v>Chifley</c:v>
                </c:pt>
                <c:pt idx="1">
                  <c:v>Y2001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731939685016938E-2"/>
                  <c:y val="2.7029705920448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D0-4E3B-B272-A7AC795F913D}"/>
                </c:ext>
              </c:extLst>
            </c:dLbl>
            <c:dLbl>
              <c:idx val="1"/>
              <c:layout>
                <c:manualLayout>
                  <c:x val="3.6513842957665091E-2"/>
                  <c:y val="8.8811890881472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D0-4E3B-B272-A7AC795F913D}"/>
                </c:ext>
              </c:extLst>
            </c:dLbl>
            <c:dLbl>
              <c:idx val="2"/>
              <c:layout>
                <c:manualLayout>
                  <c:x val="4.5201017734726012E-2"/>
                  <c:y val="1.7767660004773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A-7E4D-8E22-6CC145008616}"/>
                </c:ext>
              </c:extLst>
            </c:dLbl>
            <c:dLbl>
              <c:idx val="3"/>
              <c:layout>
                <c:manualLayout>
                  <c:x val="3.651384295766525E-2"/>
                  <c:y val="-3.86138656006405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D0-4E3B-B272-A7AC795F913D}"/>
                </c:ext>
              </c:extLst>
            </c:dLbl>
            <c:spPr>
              <a:solidFill>
                <a:schemeClr val="accent5">
                  <a:lumMod val="60000"/>
                  <a:lumOff val="40000"/>
                  <a:alpha val="1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'!$B$49:$B$52</c:f>
              <c:numCache>
                <c:formatCode>0.0%</c:formatCode>
                <c:ptCount val="4"/>
                <c:pt idx="0">
                  <c:v>0.27900000000000003</c:v>
                </c:pt>
                <c:pt idx="1">
                  <c:v>0.53400000000000003</c:v>
                </c:pt>
                <c:pt idx="2">
                  <c:v>0.17799999999999999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E3B-B272-A7AC795F913D}"/>
            </c:ext>
          </c:extLst>
        </c:ser>
        <c:ser>
          <c:idx val="1"/>
          <c:order val="1"/>
          <c:tx>
            <c:strRef>
              <c:f>'Family '!$C$47:$C$48</c:f>
              <c:strCache>
                <c:ptCount val="2"/>
                <c:pt idx="0">
                  <c:v>Chifley</c:v>
                </c:pt>
                <c:pt idx="1">
                  <c:v>Y2006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868532513664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A-7E4D-8E22-6CC145008616}"/>
                </c:ext>
              </c:extLst>
            </c:dLbl>
            <c:dLbl>
              <c:idx val="1"/>
              <c:layout>
                <c:manualLayout>
                  <c:x val="3.651384295766525E-2"/>
                  <c:y val="3.8613865600640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D0-4E3B-B272-A7AC795F913D}"/>
                </c:ext>
              </c:extLst>
            </c:dLbl>
            <c:dLbl>
              <c:idx val="3"/>
              <c:layout>
                <c:manualLayout>
                  <c:x val="9.8802163297211865E-2"/>
                  <c:y val="-3.4752479040576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D0-4E3B-B272-A7AC795F913D}"/>
                </c:ext>
              </c:extLst>
            </c:dLbl>
            <c:spPr>
              <a:solidFill>
                <a:schemeClr val="accent2">
                  <a:lumMod val="7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'!$C$49:$C$52</c:f>
              <c:numCache>
                <c:formatCode>0.0%</c:formatCode>
                <c:ptCount val="4"/>
                <c:pt idx="0">
                  <c:v>0.28199999999999997</c:v>
                </c:pt>
                <c:pt idx="1">
                  <c:v>0.53500000000000003</c:v>
                </c:pt>
                <c:pt idx="2">
                  <c:v>0.16700000000000001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E3B-B272-A7AC795F913D}"/>
            </c:ext>
          </c:extLst>
        </c:ser>
        <c:ser>
          <c:idx val="2"/>
          <c:order val="2"/>
          <c:tx>
            <c:strRef>
              <c:f>'Family '!$D$47:$D$48</c:f>
              <c:strCache>
                <c:ptCount val="2"/>
                <c:pt idx="0">
                  <c:v>Chifley</c:v>
                </c:pt>
                <c:pt idx="1">
                  <c:v>Y2011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2017387562097571E-2"/>
                  <c:y val="-3.55353200095469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A-7E4D-8E22-6CC145008616}"/>
                </c:ext>
              </c:extLst>
            </c:dLbl>
            <c:spPr>
              <a:solidFill>
                <a:schemeClr val="accent3">
                  <a:lumMod val="75000"/>
                  <a:alpha val="5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'!$D$49:$D$52</c:f>
              <c:numCache>
                <c:formatCode>0.0%</c:formatCode>
                <c:ptCount val="4"/>
                <c:pt idx="0">
                  <c:v>0.28399999999999997</c:v>
                </c:pt>
                <c:pt idx="1">
                  <c:v>0.52100000000000002</c:v>
                </c:pt>
                <c:pt idx="2">
                  <c:v>0.18099999999999999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E3B-B272-A7AC795F913D}"/>
            </c:ext>
          </c:extLst>
        </c:ser>
        <c:ser>
          <c:idx val="3"/>
          <c:order val="3"/>
          <c:tx>
            <c:strRef>
              <c:f>'Family '!$E$47:$E$48</c:f>
              <c:strCache>
                <c:ptCount val="2"/>
                <c:pt idx="0">
                  <c:v>Chifley</c:v>
                </c:pt>
                <c:pt idx="1">
                  <c:v>Y2016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5153349049881297E-2"/>
                  <c:y val="-4.7119554526990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D0-4E3B-B272-A7AC795F913D}"/>
                </c:ext>
              </c:extLst>
            </c:dLbl>
            <c:dLbl>
              <c:idx val="1"/>
              <c:layout>
                <c:manualLayout>
                  <c:x val="4.0809589187978654E-2"/>
                  <c:y val="-3.86138656006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D0-4E3B-B272-A7AC795F913D}"/>
                </c:ext>
              </c:extLst>
            </c:dLbl>
            <c:dLbl>
              <c:idx val="3"/>
              <c:layout>
                <c:manualLayout>
                  <c:x val="2.14787311515677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D0-4E3B-B272-A7AC795F913D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'!$E$49:$E$52</c:f>
              <c:numCache>
                <c:formatCode>0.0%</c:formatCode>
                <c:ptCount val="4"/>
                <c:pt idx="0">
                  <c:v>0.254</c:v>
                </c:pt>
                <c:pt idx="1">
                  <c:v>0.57299999999999995</c:v>
                </c:pt>
                <c:pt idx="2">
                  <c:v>0.16200000000000001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E3B-B272-A7AC795F913D}"/>
            </c:ext>
          </c:extLst>
        </c:ser>
        <c:ser>
          <c:idx val="4"/>
          <c:order val="4"/>
          <c:tx>
            <c:strRef>
              <c:f>'Family '!$F$47:$F$48</c:f>
              <c:strCache>
                <c:ptCount val="2"/>
                <c:pt idx="0">
                  <c:v>Chifley</c:v>
                </c:pt>
                <c:pt idx="1">
                  <c:v>Y2021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5105335418292369E-2"/>
                  <c:y val="-6.9504958081152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D0-4E3B-B272-A7AC795F913D}"/>
                </c:ext>
              </c:extLst>
            </c:dLbl>
            <c:dLbl>
              <c:idx val="3"/>
              <c:layout>
                <c:manualLayout>
                  <c:x val="0"/>
                  <c:y val="-5.4059411840896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D0-4E3B-B272-A7AC795F913D}"/>
                </c:ext>
              </c:extLst>
            </c:dLbl>
            <c:spPr>
              <a:solidFill>
                <a:schemeClr val="accent5">
                  <a:lumMod val="75000"/>
                  <a:alpha val="5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'!$A$49:$A$52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'Family '!$F$49:$F$52</c:f>
              <c:numCache>
                <c:formatCode>0.0%</c:formatCode>
                <c:ptCount val="4"/>
                <c:pt idx="0">
                  <c:v>0.25</c:v>
                </c:pt>
                <c:pt idx="1">
                  <c:v>0.57299999999999995</c:v>
                </c:pt>
                <c:pt idx="2">
                  <c:v>0.16800000000000001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0-4E3B-B272-A7AC795F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0955823"/>
        <c:axId val="690949167"/>
      </c:barChart>
      <c:catAx>
        <c:axId val="6909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49167"/>
        <c:crosses val="autoZero"/>
        <c:auto val="1"/>
        <c:lblAlgn val="ctr"/>
        <c:lblOffset val="100"/>
        <c:noMultiLvlLbl val="0"/>
      </c:catAx>
      <c:valAx>
        <c:axId val="6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Family</a:t>
            </a:r>
            <a:r>
              <a:rPr lang="en-IN" baseline="0"/>
              <a:t> Information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'Family '!$A$49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70C0">
                  <a:alpha val="4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'!$B$49:$F$49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1-498B-A73D-B6403CC2FBD8}"/>
            </c:ext>
          </c:extLst>
        </c:ser>
        <c:ser>
          <c:idx val="1"/>
          <c:order val="1"/>
          <c:tx>
            <c:strRef>
              <c:f>'Family '!$A$50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75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'!$B$50:$F$50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1-498B-A73D-B6403CC2FBD8}"/>
            </c:ext>
          </c:extLst>
        </c:ser>
        <c:ser>
          <c:idx val="2"/>
          <c:order val="2"/>
          <c:tx>
            <c:strRef>
              <c:f>'Family '!$A$51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lumMod val="60000"/>
                  <a:lumOff val="40000"/>
                  <a:alpha val="7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'!$B$51:$F$51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1-498B-A73D-B6403CC2FBD8}"/>
            </c:ext>
          </c:extLst>
        </c:ser>
        <c:ser>
          <c:idx val="3"/>
          <c:order val="3"/>
          <c:tx>
            <c:strRef>
              <c:f>'Family '!$A$52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  <a:alpha val="6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'!$B$52:$F$52</c:f>
              <c:numCache>
                <c:formatCode>0.0%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1-498B-A73D-B6403CC2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6990527"/>
        <c:axId val="926988447"/>
      </c:barChart>
      <c:catAx>
        <c:axId val="92699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8447"/>
        <c:crosses val="autoZero"/>
        <c:auto val="1"/>
        <c:lblAlgn val="ctr"/>
        <c:lblOffset val="100"/>
        <c:noMultiLvlLbl val="0"/>
      </c:catAx>
      <c:valAx>
        <c:axId val="92698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House</a:t>
            </a:r>
            <a:r>
              <a:rPr lang="en-IN" baseline="0"/>
              <a:t> &amp; Unit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 Price'!$A$3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512177850186236E-2"/>
                  <c:y val="-0.11519827293297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35-43B0-BE81-9F9C212C7B16}"/>
                </c:ext>
              </c:extLst>
            </c:dLbl>
            <c:dLbl>
              <c:idx val="1"/>
              <c:layout>
                <c:manualLayout>
                  <c:x val="-8.8170666938198385E-3"/>
                  <c:y val="-9.1198632738608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35-43B0-BE81-9F9C212C7B16}"/>
                </c:ext>
              </c:extLst>
            </c:dLbl>
            <c:dLbl>
              <c:idx val="2"/>
              <c:layout>
                <c:manualLayout>
                  <c:x val="-2.9390222312732792E-2"/>
                  <c:y val="-0.119998200971853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35-43B0-BE81-9F9C212C7B16}"/>
                </c:ext>
              </c:extLst>
            </c:dLbl>
            <c:dLbl>
              <c:idx val="3"/>
              <c:layout>
                <c:manualLayout>
                  <c:x val="-6.1719466856738868E-2"/>
                  <c:y val="-0.12479812901072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35-43B0-BE81-9F9C212C7B16}"/>
                </c:ext>
              </c:extLst>
            </c:dLbl>
            <c:dLbl>
              <c:idx val="4"/>
              <c:layout>
                <c:manualLayout>
                  <c:x val="-2.6451200081459514E-2"/>
                  <c:y val="-8.1598776660860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35-43B0-BE81-9F9C212C7B16}"/>
                </c:ext>
              </c:extLst>
            </c:dLbl>
            <c:spPr>
              <a:solidFill>
                <a:schemeClr val="accent1">
                  <a:lumMod val="75000"/>
                  <a:alpha val="5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Price'!$B$3:$F$3</c:f>
              <c:numCache>
                <c:formatCode>"$"#,##0</c:formatCode>
                <c:ptCount val="5"/>
                <c:pt idx="0">
                  <c:v>540000</c:v>
                </c:pt>
                <c:pt idx="1">
                  <c:v>695000</c:v>
                </c:pt>
                <c:pt idx="2">
                  <c:v>955000</c:v>
                </c:pt>
                <c:pt idx="3">
                  <c:v>1620000</c:v>
                </c:pt>
                <c:pt idx="4">
                  <c:v>2160000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3-FE49-B2FF-670C56A695C7}"/>
            </c:ext>
          </c:extLst>
        </c:ser>
        <c:ser>
          <c:idx val="1"/>
          <c:order val="1"/>
          <c:tx>
            <c:strRef>
              <c:f>'Property Price'!$A$4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95111156366396E-2"/>
                  <c:y val="6.719899254423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35-43B0-BE81-9F9C212C7B16}"/>
                </c:ext>
              </c:extLst>
            </c:dLbl>
            <c:dLbl>
              <c:idx val="1"/>
              <c:layout>
                <c:manualLayout>
                  <c:x val="5.878044462546559E-3"/>
                  <c:y val="3.8399424310993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35-43B0-BE81-9F9C212C7B16}"/>
                </c:ext>
              </c:extLst>
            </c:dLbl>
            <c:dLbl>
              <c:idx val="2"/>
              <c:layout>
                <c:manualLayout>
                  <c:x val="2.0573155618912955E-2"/>
                  <c:y val="5.2799208427615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35-43B0-BE81-9F9C212C7B16}"/>
                </c:ext>
              </c:extLst>
            </c:dLbl>
            <c:dLbl>
              <c:idx val="3"/>
              <c:layout>
                <c:manualLayout>
                  <c:x val="3.8207289006552632E-2"/>
                  <c:y val="1.439978411662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35-43B0-BE81-9F9C212C7B16}"/>
                </c:ext>
              </c:extLst>
            </c:dLbl>
            <c:dLbl>
              <c:idx val="4"/>
              <c:layout>
                <c:manualLayout>
                  <c:x val="0"/>
                  <c:y val="-3.8399424310993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35-43B0-BE81-9F9C212C7B16}"/>
                </c:ext>
              </c:extLst>
            </c:dLbl>
            <c:spPr>
              <a:solidFill>
                <a:schemeClr val="accent2">
                  <a:lumMod val="60000"/>
                  <a:lumOff val="40000"/>
                  <a:alpha val="7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Price'!$B$2:$F$2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Price'!$B$4:$F$4</c:f>
              <c:numCache>
                <c:formatCode>"$"#,##0</c:formatCode>
                <c:ptCount val="5"/>
                <c:pt idx="0">
                  <c:v>435000</c:v>
                </c:pt>
                <c:pt idx="1">
                  <c:v>370000</c:v>
                </c:pt>
                <c:pt idx="2">
                  <c:v>807500</c:v>
                </c:pt>
                <c:pt idx="3">
                  <c:v>985000</c:v>
                </c:pt>
                <c:pt idx="4">
                  <c:v>1727500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3-FE49-B2FF-670C56A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15663"/>
        <c:axId val="2072423680"/>
      </c:lineChart>
      <c:catAx>
        <c:axId val="17037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23680"/>
        <c:crosses val="autoZero"/>
        <c:auto val="1"/>
        <c:lblAlgn val="ctr"/>
        <c:lblOffset val="100"/>
        <c:noMultiLvlLbl val="0"/>
      </c:catAx>
      <c:valAx>
        <c:axId val="2072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Famlily</a:t>
            </a:r>
            <a:r>
              <a:rPr lang="en-IN" baseline="0"/>
              <a:t> Details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'Family '!$A$49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603140436853619E-3"/>
                  <c:y val="-3.839097567490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5-4F3C-AD18-E52D4F2EF32B}"/>
                </c:ext>
              </c:extLst>
            </c:dLbl>
            <c:dLbl>
              <c:idx val="1"/>
              <c:layout>
                <c:manualLayout>
                  <c:x val="-2.5603140436854556E-3"/>
                  <c:y val="-5.2351330465781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45-4F3C-AD18-E52D4F2EF32B}"/>
                </c:ext>
              </c:extLst>
            </c:dLbl>
            <c:dLbl>
              <c:idx val="2"/>
              <c:layout>
                <c:manualLayout>
                  <c:x val="2.5603140436854088E-3"/>
                  <c:y val="-2.094053218631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5-4F3C-AD18-E52D4F2EF32B}"/>
                </c:ext>
              </c:extLst>
            </c:dLbl>
            <c:dLbl>
              <c:idx val="3"/>
              <c:layout>
                <c:manualLayout>
                  <c:x val="2.5603140436854088E-3"/>
                  <c:y val="-4.8861241768062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45-4F3C-AD18-E52D4F2EF32B}"/>
                </c:ext>
              </c:extLst>
            </c:dLbl>
            <c:spPr>
              <a:solidFill>
                <a:schemeClr val="accent1">
                  <a:lumMod val="75000"/>
                  <a:alpha val="3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'!$B$49:$F$49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5-4F3C-AD18-E52D4F2EF32B}"/>
            </c:ext>
          </c:extLst>
        </c:ser>
        <c:ser>
          <c:idx val="1"/>
          <c:order val="1"/>
          <c:tx>
            <c:strRef>
              <c:f>'Family '!$A$50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46927428139037E-17"/>
                  <c:y val="3.839097567490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45-4F3C-AD18-E52D4F2EF32B}"/>
                </c:ext>
              </c:extLst>
            </c:dLbl>
            <c:dLbl>
              <c:idx val="1"/>
              <c:layout>
                <c:manualLayout>
                  <c:x val="2.5603140436853619E-3"/>
                  <c:y val="4.5371153070343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45-4F3C-AD18-E52D4F2EF32B}"/>
                </c:ext>
              </c:extLst>
            </c:dLbl>
            <c:dLbl>
              <c:idx val="2"/>
              <c:layout>
                <c:manualLayout>
                  <c:x val="0"/>
                  <c:y val="-6.6311685256656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45-4F3C-AD18-E52D4F2EF32B}"/>
                </c:ext>
              </c:extLst>
            </c:dLbl>
            <c:dLbl>
              <c:idx val="3"/>
              <c:layout>
                <c:manualLayout>
                  <c:x val="2.5603140436854088E-3"/>
                  <c:y val="3.490088697718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45-4F3C-AD18-E52D4F2EF32B}"/>
                </c:ext>
              </c:extLst>
            </c:dLbl>
            <c:dLbl>
              <c:idx val="4"/>
              <c:layout>
                <c:manualLayout>
                  <c:x val="5.1206280873708175E-3"/>
                  <c:y val="3.141079827946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45-4F3C-AD18-E52D4F2EF32B}"/>
                </c:ext>
              </c:extLst>
            </c:dLbl>
            <c:spPr>
              <a:solidFill>
                <a:schemeClr val="accent2">
                  <a:lumMod val="75000"/>
                  <a:alpha val="3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'!$B$50:$F$50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4F3C-AD18-E52D4F2EF32B}"/>
            </c:ext>
          </c:extLst>
        </c:ser>
        <c:ser>
          <c:idx val="2"/>
          <c:order val="2"/>
          <c:tx>
            <c:strRef>
              <c:f>'Family '!$A$51</c:f>
              <c:strCache>
                <c:ptCount val="1"/>
                <c:pt idx="0">
                  <c:v>OneParentFamily(%)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603140436854322E-3"/>
                  <c:y val="3.490088697718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645-4F3C-AD18-E52D4F2EF32B}"/>
                </c:ext>
              </c:extLst>
            </c:dLbl>
            <c:dLbl>
              <c:idx val="1"/>
              <c:layout>
                <c:manualLayout>
                  <c:x val="-4.6938548562780739E-17"/>
                  <c:y val="2.0940532186312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45-4F3C-AD18-E52D4F2EF32B}"/>
                </c:ext>
              </c:extLst>
            </c:dLbl>
            <c:dLbl>
              <c:idx val="2"/>
              <c:layout>
                <c:manualLayout>
                  <c:x val="0"/>
                  <c:y val="2.4430620884031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5-4F3C-AD18-E52D4F2EF32B}"/>
                </c:ext>
              </c:extLst>
            </c:dLbl>
            <c:dLbl>
              <c:idx val="3"/>
              <c:layout>
                <c:manualLayout>
                  <c:x val="0"/>
                  <c:y val="2.4430620884031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45-4F3C-AD18-E52D4F2EF32B}"/>
                </c:ext>
              </c:extLst>
            </c:dLbl>
            <c:spPr>
              <a:solidFill>
                <a:schemeClr val="bg2">
                  <a:lumMod val="50000"/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'!$B$51:$F$51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5-4F3C-AD18-E52D4F2EF32B}"/>
            </c:ext>
          </c:extLst>
        </c:ser>
        <c:ser>
          <c:idx val="3"/>
          <c:order val="3"/>
          <c:tx>
            <c:strRef>
              <c:f>'Family '!$A$52</c:f>
              <c:strCache>
                <c:ptCount val="1"/>
                <c:pt idx="0">
                  <c:v>OtherFamily(%)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46927428139037E-17"/>
                  <c:y val="-2.792070958174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45-4F3C-AD18-E52D4F2EF32B}"/>
                </c:ext>
              </c:extLst>
            </c:dLbl>
            <c:dLbl>
              <c:idx val="1"/>
              <c:layout>
                <c:manualLayout>
                  <c:x val="-4.6938548562780739E-17"/>
                  <c:y val="-2.4430620884031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645-4F3C-AD18-E52D4F2EF32B}"/>
                </c:ext>
              </c:extLst>
            </c:dLbl>
            <c:dLbl>
              <c:idx val="2"/>
              <c:layout>
                <c:manualLayout>
                  <c:x val="0"/>
                  <c:y val="-3.490088697718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45-4F3C-AD18-E52D4F2EF32B}"/>
                </c:ext>
              </c:extLst>
            </c:dLbl>
            <c:dLbl>
              <c:idx val="3"/>
              <c:layout>
                <c:manualLayout>
                  <c:x val="0"/>
                  <c:y val="-2.0940532186312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45-4F3C-AD18-E52D4F2EF32B}"/>
                </c:ext>
              </c:extLst>
            </c:dLbl>
            <c:dLbl>
              <c:idx val="4"/>
              <c:layout>
                <c:manualLayout>
                  <c:x val="-5.1206280873708175E-3"/>
                  <c:y val="-2.0940532186312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645-4F3C-AD18-E52D4F2EF32B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'!$B$52:$F$52</c:f>
              <c:numCache>
                <c:formatCode>0.0%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5-4F3C-AD18-E52D4F2E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89439"/>
        <c:axId val="944078207"/>
      </c:lineChart>
      <c:catAx>
        <c:axId val="9440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8207"/>
        <c:crosses val="autoZero"/>
        <c:auto val="1"/>
        <c:lblAlgn val="ctr"/>
        <c:lblOffset val="100"/>
        <c:noMultiLvlLbl val="0"/>
      </c:catAx>
      <c:valAx>
        <c:axId val="9440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Famlily</a:t>
            </a:r>
            <a:r>
              <a:rPr lang="en-IN" baseline="0"/>
              <a:t> Details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6757056379867"/>
          <c:y val="0.17400903920071387"/>
          <c:w val="0.89253242943620137"/>
          <c:h val="0.65993487333934664"/>
        </c:manualLayout>
      </c:layout>
      <c:lineChart>
        <c:grouping val="stacked"/>
        <c:varyColors val="0"/>
        <c:ser>
          <c:idx val="0"/>
          <c:order val="0"/>
          <c:tx>
            <c:strRef>
              <c:f>'Family '!$A$49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4.97517031843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8D-44DC-8375-4B652EC0E4B3}"/>
                </c:ext>
              </c:extLst>
            </c:dLbl>
            <c:dLbl>
              <c:idx val="1"/>
              <c:layout>
                <c:manualLayout>
                  <c:x val="0"/>
                  <c:y val="-5.6859089353555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8D-44DC-8375-4B652EC0E4B3}"/>
                </c:ext>
              </c:extLst>
            </c:dLbl>
            <c:dLbl>
              <c:idx val="2"/>
              <c:layout>
                <c:manualLayout>
                  <c:x val="0"/>
                  <c:y val="-4.97517031843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8D-44DC-8375-4B652EC0E4B3}"/>
                </c:ext>
              </c:extLst>
            </c:dLbl>
            <c:dLbl>
              <c:idx val="3"/>
              <c:layout>
                <c:manualLayout>
                  <c:x val="0"/>
                  <c:y val="3.9090623930569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8D-44DC-8375-4B652EC0E4B3}"/>
                </c:ext>
              </c:extLst>
            </c:dLbl>
            <c:dLbl>
              <c:idx val="4"/>
              <c:layout>
                <c:manualLayout>
                  <c:x val="-2.233996930101226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8D-44DC-8375-4B652EC0E4B3}"/>
                </c:ext>
              </c:extLst>
            </c:dLbl>
            <c:spPr>
              <a:solidFill>
                <a:schemeClr val="accent1">
                  <a:lumMod val="75000"/>
                  <a:alpha val="4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'!$B$49:$F$49</c:f>
              <c:numCache>
                <c:formatCode>0.0%</c:formatCode>
                <c:ptCount val="5"/>
                <c:pt idx="0">
                  <c:v>0.27900000000000003</c:v>
                </c:pt>
                <c:pt idx="1">
                  <c:v>0.28199999999999997</c:v>
                </c:pt>
                <c:pt idx="2">
                  <c:v>0.28399999999999997</c:v>
                </c:pt>
                <c:pt idx="3">
                  <c:v>0.254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D-44DC-8375-4B652EC0E4B3}"/>
            </c:ext>
          </c:extLst>
        </c:ser>
        <c:ser>
          <c:idx val="1"/>
          <c:order val="1"/>
          <c:tx>
            <c:strRef>
              <c:f>'Family '!$A$50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7019907903036382E-3"/>
                  <c:y val="6.7520168607346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8D-44DC-8375-4B652EC0E4B3}"/>
                </c:ext>
              </c:extLst>
            </c:dLbl>
            <c:dLbl>
              <c:idx val="1"/>
              <c:layout>
                <c:manualLayout>
                  <c:x val="2.2339969301012263E-3"/>
                  <c:y val="3.198323776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8D-44DC-8375-4B652EC0E4B3}"/>
                </c:ext>
              </c:extLst>
            </c:dLbl>
            <c:dLbl>
              <c:idx val="2"/>
              <c:layout>
                <c:manualLayout>
                  <c:x val="0"/>
                  <c:y val="3.553693084597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8D-44DC-8375-4B652EC0E4B3}"/>
                </c:ext>
              </c:extLst>
            </c:dLbl>
            <c:dLbl>
              <c:idx val="3"/>
              <c:layout>
                <c:manualLayout>
                  <c:x val="0"/>
                  <c:y val="4.2644317015166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8D-44DC-8375-4B652EC0E4B3}"/>
                </c:ext>
              </c:extLst>
            </c:dLbl>
            <c:dLbl>
              <c:idx val="4"/>
              <c:layout>
                <c:manualLayout>
                  <c:x val="-1.6382454902558657E-16"/>
                  <c:y val="3.1983237761374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8D-44DC-8375-4B652EC0E4B3}"/>
                </c:ext>
              </c:extLst>
            </c:dLbl>
            <c:spPr>
              <a:solidFill>
                <a:schemeClr val="accent2">
                  <a:lumMod val="75000"/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'!$B$50:$F$50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0.53500000000000003</c:v>
                </c:pt>
                <c:pt idx="2">
                  <c:v>0.52100000000000002</c:v>
                </c:pt>
                <c:pt idx="3">
                  <c:v>0.57299999999999995</c:v>
                </c:pt>
                <c:pt idx="4">
                  <c:v>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D-44DC-8375-4B652EC0E4B3}"/>
            </c:ext>
          </c:extLst>
        </c:ser>
        <c:ser>
          <c:idx val="2"/>
          <c:order val="2"/>
          <c:tx>
            <c:strRef>
              <c:f>'Family '!$A$51</c:f>
              <c:strCache>
                <c:ptCount val="1"/>
                <c:pt idx="0">
                  <c:v>OneParentFamily(%)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69984650506132E-2"/>
                  <c:y val="4.6198010099763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8D-44DC-8375-4B652EC0E4B3}"/>
                </c:ext>
              </c:extLst>
            </c:dLbl>
            <c:dLbl>
              <c:idx val="1"/>
              <c:layout>
                <c:manualLayout>
                  <c:x val="-2.2339969301012263E-3"/>
                  <c:y val="3.9090623930569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8D-44DC-8375-4B652EC0E4B3}"/>
                </c:ext>
              </c:extLst>
            </c:dLbl>
            <c:dLbl>
              <c:idx val="2"/>
              <c:layout>
                <c:manualLayout>
                  <c:x val="-2.2339969301012263E-3"/>
                  <c:y val="5.3305396268958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8D-44DC-8375-4B652EC0E4B3}"/>
                </c:ext>
              </c:extLst>
            </c:dLbl>
            <c:dLbl>
              <c:idx val="3"/>
              <c:layout>
                <c:manualLayout>
                  <c:x val="0"/>
                  <c:y val="4.97517031843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68D-44DC-8375-4B652EC0E4B3}"/>
                </c:ext>
              </c:extLst>
            </c:dLbl>
            <c:dLbl>
              <c:idx val="4"/>
              <c:layout>
                <c:manualLayout>
                  <c:x val="2.2339969301012263E-3"/>
                  <c:y val="2.8429544676777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8D-44DC-8375-4B652EC0E4B3}"/>
                </c:ext>
              </c:extLst>
            </c:dLbl>
            <c:spPr>
              <a:solidFill>
                <a:schemeClr val="bg2">
                  <a:lumMod val="75000"/>
                  <a:alpha val="5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'!$B$51:$F$51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0.16700000000000001</c:v>
                </c:pt>
                <c:pt idx="2">
                  <c:v>0.18099999999999999</c:v>
                </c:pt>
                <c:pt idx="3">
                  <c:v>0.16200000000000001</c:v>
                </c:pt>
                <c:pt idx="4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D-44DC-8375-4B652EC0E4B3}"/>
            </c:ext>
          </c:extLst>
        </c:ser>
        <c:ser>
          <c:idx val="3"/>
          <c:order val="3"/>
          <c:tx>
            <c:strRef>
              <c:f>'Family '!$A$52</c:f>
              <c:strCache>
                <c:ptCount val="1"/>
                <c:pt idx="0">
                  <c:v>OtherFamily(%)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9147932462226984E-2"/>
                  <c:y val="-4.97517031843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8D-44DC-8375-4B652EC0E4B3}"/>
                </c:ext>
              </c:extLst>
            </c:dLbl>
            <c:dLbl>
              <c:idx val="1"/>
              <c:layout>
                <c:manualLayout>
                  <c:x val="0"/>
                  <c:y val="-6.041278243815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8D-44DC-8375-4B652EC0E4B3}"/>
                </c:ext>
              </c:extLst>
            </c:dLbl>
            <c:dLbl>
              <c:idx val="2"/>
              <c:layout>
                <c:manualLayout>
                  <c:x val="0"/>
                  <c:y val="-4.6198010099763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8D-44DC-8375-4B652EC0E4B3}"/>
                </c:ext>
              </c:extLst>
            </c:dLbl>
            <c:dLbl>
              <c:idx val="3"/>
              <c:layout>
                <c:manualLayout>
                  <c:x val="0"/>
                  <c:y val="-6.041278243815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68D-44DC-8375-4B652EC0E4B3}"/>
                </c:ext>
              </c:extLst>
            </c:dLbl>
            <c:dLbl>
              <c:idx val="4"/>
              <c:layout>
                <c:manualLayout>
                  <c:x val="-2.0105972370911201E-2"/>
                  <c:y val="-0.1030570994533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8D-44DC-8375-4B652EC0E4B3}"/>
                </c:ext>
              </c:extLst>
            </c:dLbl>
            <c:spPr>
              <a:solidFill>
                <a:schemeClr val="accent4">
                  <a:lumMod val="60000"/>
                  <a:lumOff val="40000"/>
                  <a:alpha val="6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'Family '!$B$47:$F$48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Chifley</c:v>
                  </c:pt>
                  <c:pt idx="1">
                    <c:v>Chifley</c:v>
                  </c:pt>
                  <c:pt idx="2">
                    <c:v>Chifley</c:v>
                  </c:pt>
                  <c:pt idx="3">
                    <c:v>Chifley</c:v>
                  </c:pt>
                  <c:pt idx="4">
                    <c:v>Chifley</c:v>
                  </c:pt>
                </c:lvl>
              </c:multiLvlStrCache>
            </c:multiLvlStrRef>
          </c:cat>
          <c:val>
            <c:numRef>
              <c:f>'Family '!$B$52:$F$52</c:f>
              <c:numCache>
                <c:formatCode>0.0%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D-44DC-8375-4B652EC0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34527"/>
        <c:axId val="944032031"/>
      </c:lineChart>
      <c:catAx>
        <c:axId val="9440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2031"/>
        <c:crosses val="autoZero"/>
        <c:auto val="1"/>
        <c:lblAlgn val="ctr"/>
        <c:lblOffset val="100"/>
        <c:noMultiLvlLbl val="0"/>
      </c:catAx>
      <c:valAx>
        <c:axId val="9440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&amp; Payment Status with the Price Change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Finance!$A$12</c:f>
              <c:strCache>
                <c:ptCount val="1"/>
                <c:pt idx="0">
                  <c:v>Household Mortgage Payment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Finance!$B$12:$E$12</c:f>
              <c:numCache>
                <c:formatCode>0.00%</c:formatCode>
                <c:ptCount val="4"/>
                <c:pt idx="0">
                  <c:v>0.42383977900552489</c:v>
                </c:pt>
                <c:pt idx="1">
                  <c:v>0.38691233514352213</c:v>
                </c:pt>
                <c:pt idx="2">
                  <c:v>0.32950440528634362</c:v>
                </c:pt>
                <c:pt idx="3">
                  <c:v>0.3196797922977066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1-48AC-9484-82BF4658CDFF}"/>
            </c:ext>
          </c:extLst>
        </c:ser>
        <c:ser>
          <c:idx val="2"/>
          <c:order val="2"/>
          <c:tx>
            <c:strRef>
              <c:f>Finance!$A$13</c:f>
              <c:strCache>
                <c:ptCount val="1"/>
                <c:pt idx="0">
                  <c:v>Household Rent Payment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Finance!$B$13:$E$13</c:f>
              <c:numCache>
                <c:formatCode>0.00%</c:formatCode>
                <c:ptCount val="4"/>
                <c:pt idx="0">
                  <c:v>0.18416206261510129</c:v>
                </c:pt>
                <c:pt idx="1">
                  <c:v>0.17843289371605897</c:v>
                </c:pt>
                <c:pt idx="2">
                  <c:v>0.13050660792951541</c:v>
                </c:pt>
                <c:pt idx="3">
                  <c:v>0.17308524448290782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1-48AC-9484-82BF4658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1818735"/>
        <c:axId val="951805423"/>
      </c:barChart>
      <c:barChart>
        <c:barDir val="col"/>
        <c:grouping val="clustered"/>
        <c:varyColors val="0"/>
        <c:ser>
          <c:idx val="0"/>
          <c:order val="0"/>
          <c:tx>
            <c:strRef>
              <c:f>Finance!$A$10</c:f>
              <c:strCache>
                <c:ptCount val="1"/>
                <c:pt idx="0">
                  <c:v>Annual Household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Finance!$B$10:$E$10</c:f>
              <c:numCache>
                <c:formatCode>[$$-C09]#,##0.00</c:formatCode>
                <c:ptCount val="4"/>
                <c:pt idx="0">
                  <c:v>56472</c:v>
                </c:pt>
                <c:pt idx="1">
                  <c:v>67028</c:v>
                </c:pt>
                <c:pt idx="2">
                  <c:v>94432</c:v>
                </c:pt>
                <c:pt idx="3">
                  <c:v>120172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1-48AC-9484-82BF4658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8167071"/>
        <c:axId val="1748157087"/>
      </c:barChart>
      <c:lineChart>
        <c:grouping val="standard"/>
        <c:varyColors val="0"/>
        <c:ser>
          <c:idx val="3"/>
          <c:order val="3"/>
          <c:tx>
            <c:strRef>
              <c:f>Finance!$A$14</c:f>
              <c:strCache>
                <c:ptCount val="1"/>
                <c:pt idx="0">
                  <c:v>House Price Change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88981636060057E-2"/>
                  <c:y val="6.0728744939271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71-48AC-9484-82BF4658CDFF}"/>
                </c:ext>
              </c:extLst>
            </c:dLbl>
            <c:dLbl>
              <c:idx val="1"/>
              <c:layout>
                <c:manualLayout>
                  <c:x val="-5.3422370617696203E-2"/>
                  <c:y val="-6.4777327935222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1-48AC-9484-82BF4658CDFF}"/>
                </c:ext>
              </c:extLst>
            </c:dLbl>
            <c:dLbl>
              <c:idx val="2"/>
              <c:layout>
                <c:manualLayout>
                  <c:x val="-5.1196438508625569E-2"/>
                  <c:y val="-8.5020242914979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71-48AC-9484-82BF4658CDFF}"/>
                </c:ext>
              </c:extLst>
            </c:dLbl>
            <c:spPr>
              <a:solidFill>
                <a:srgbClr val="FFC000">
                  <a:alpha val="43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Finance!$B$14:$E$14</c:f>
              <c:numCache>
                <c:formatCode>0.00%</c:formatCode>
                <c:ptCount val="4"/>
                <c:pt idx="0">
                  <c:v>1</c:v>
                </c:pt>
                <c:pt idx="1">
                  <c:v>1.3741007194244603</c:v>
                </c:pt>
                <c:pt idx="2">
                  <c:v>1.6963350785340314</c:v>
                </c:pt>
                <c:pt idx="3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1-48AC-9484-82BF4658CDFF}"/>
            </c:ext>
          </c:extLst>
        </c:ser>
        <c:ser>
          <c:idx val="4"/>
          <c:order val="4"/>
          <c:tx>
            <c:strRef>
              <c:f>Finance!$A$15</c:f>
              <c:strCache>
                <c:ptCount val="1"/>
                <c:pt idx="0">
                  <c:v>Unit Price 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840845854201464E-2"/>
                  <c:y val="-0.129554655870445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71-48AC-9484-82BF4658CDFF}"/>
                </c:ext>
              </c:extLst>
            </c:dLbl>
            <c:dLbl>
              <c:idx val="1"/>
              <c:layout>
                <c:manualLayout>
                  <c:x val="2.893711741791867E-2"/>
                  <c:y val="-4.4534412955465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1-48AC-9484-82BF4658CDFF}"/>
                </c:ext>
              </c:extLst>
            </c:dLbl>
            <c:dLbl>
              <c:idx val="2"/>
              <c:layout>
                <c:manualLayout>
                  <c:x val="8.9037284362826121E-3"/>
                  <c:y val="6.4777327935222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71-48AC-9484-82BF4658CDFF}"/>
                </c:ext>
              </c:extLst>
            </c:dLbl>
            <c:dLbl>
              <c:idx val="3"/>
              <c:layout>
                <c:manualLayout>
                  <c:x val="-4.4518642181413468E-3"/>
                  <c:y val="-5.6680161943319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1-48AC-9484-82BF4658CDFF}"/>
                </c:ext>
              </c:extLst>
            </c:dLbl>
            <c:spPr>
              <a:solidFill>
                <a:schemeClr val="accent1">
                  <a:lumMod val="75000"/>
                  <a:alpha val="4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Finance!$B$15:$E$15</c:f>
              <c:numCache>
                <c:formatCode>0.00%</c:formatCode>
                <c:ptCount val="4"/>
                <c:pt idx="0">
                  <c:v>1</c:v>
                </c:pt>
                <c:pt idx="1">
                  <c:v>2.1824324324324325</c:v>
                </c:pt>
                <c:pt idx="2">
                  <c:v>1.2198142414860682</c:v>
                </c:pt>
                <c:pt idx="3">
                  <c:v>1.7538071065989849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1-48AC-9484-82BF4658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18735"/>
        <c:axId val="951805423"/>
      </c:lineChart>
      <c:catAx>
        <c:axId val="9518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05423"/>
        <c:crosses val="autoZero"/>
        <c:auto val="1"/>
        <c:lblAlgn val="ctr"/>
        <c:lblOffset val="100"/>
        <c:noMultiLvlLbl val="0"/>
      </c:catAx>
      <c:valAx>
        <c:axId val="951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18735"/>
        <c:crosses val="autoZero"/>
        <c:crossBetween val="between"/>
      </c:valAx>
      <c:valAx>
        <c:axId val="1748157087"/>
        <c:scaling>
          <c:orientation val="minMax"/>
        </c:scaling>
        <c:delete val="0"/>
        <c:axPos val="r"/>
        <c:numFmt formatCode="[$$-C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67071"/>
        <c:crosses val="max"/>
        <c:crossBetween val="between"/>
      </c:valAx>
      <c:catAx>
        <c:axId val="1748167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815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vs Mortgage &amp; Rent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8854920874668"/>
          <c:y val="9.5610430366637925E-2"/>
          <c:w val="0.74195586038706496"/>
          <c:h val="0.633345209054690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Finance!$A$12</c:f>
              <c:strCache>
                <c:ptCount val="1"/>
                <c:pt idx="0">
                  <c:v>Household Mortgage Payment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>
                  <a:alpha val="2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Finance!$B$12:$E$12</c:f>
              <c:numCache>
                <c:formatCode>0.00%</c:formatCode>
                <c:ptCount val="4"/>
                <c:pt idx="0">
                  <c:v>0.42383977900552489</c:v>
                </c:pt>
                <c:pt idx="1">
                  <c:v>0.38691233514352213</c:v>
                </c:pt>
                <c:pt idx="2">
                  <c:v>0.32950440528634362</c:v>
                </c:pt>
                <c:pt idx="3">
                  <c:v>0.3196797922977066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B-4A22-B02A-849C899FAFEF}"/>
            </c:ext>
          </c:extLst>
        </c:ser>
        <c:ser>
          <c:idx val="2"/>
          <c:order val="2"/>
          <c:tx>
            <c:strRef>
              <c:f>Finance!$A$13</c:f>
              <c:strCache>
                <c:ptCount val="1"/>
                <c:pt idx="0">
                  <c:v>Household Rent Payment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>
                  <a:lumMod val="75000"/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Finance!$B$13:$E$13</c:f>
              <c:numCache>
                <c:formatCode>0.00%</c:formatCode>
                <c:ptCount val="4"/>
                <c:pt idx="0">
                  <c:v>0.18416206261510129</c:v>
                </c:pt>
                <c:pt idx="1">
                  <c:v>0.17843289371605897</c:v>
                </c:pt>
                <c:pt idx="2">
                  <c:v>0.13050660792951541</c:v>
                </c:pt>
                <c:pt idx="3">
                  <c:v>0.17308524448290782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B-4A22-B02A-849C899F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3844111"/>
        <c:axId val="1063844943"/>
      </c:barChart>
      <c:lineChart>
        <c:grouping val="standard"/>
        <c:varyColors val="0"/>
        <c:ser>
          <c:idx val="0"/>
          <c:order val="0"/>
          <c:tx>
            <c:strRef>
              <c:f>Finance!$A$10</c:f>
              <c:strCache>
                <c:ptCount val="1"/>
                <c:pt idx="0">
                  <c:v>Annual Household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856496444731738E-3"/>
                  <c:y val="-0.10245464247598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9B-4A22-B02A-849C899FAFEF}"/>
                </c:ext>
              </c:extLst>
            </c:dLbl>
            <c:dLbl>
              <c:idx val="1"/>
              <c:layout>
                <c:manualLayout>
                  <c:x val="4.7403029211503013E-17"/>
                  <c:y val="-9.8185699039487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9B-4A22-B02A-849C899FAFEF}"/>
                </c:ext>
              </c:extLst>
            </c:dLbl>
            <c:dLbl>
              <c:idx val="2"/>
              <c:layout>
                <c:manualLayout>
                  <c:x val="0"/>
                  <c:y val="5.1227321237993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9B-4A22-B02A-849C899FAFEF}"/>
                </c:ext>
              </c:extLst>
            </c:dLbl>
            <c:dLbl>
              <c:idx val="3"/>
              <c:layout>
                <c:manualLayout>
                  <c:x val="-0.10342598577892695"/>
                  <c:y val="-5.9765208110992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9B-4A22-B02A-849C899FAFEF}"/>
                </c:ext>
              </c:extLst>
            </c:dLbl>
            <c:spPr>
              <a:solidFill>
                <a:schemeClr val="accent1">
                  <a:lumMod val="75000"/>
                  <a:alpha val="3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Finance!$B$10:$E$10</c:f>
              <c:numCache>
                <c:formatCode>[$$-C09]#,##0.00</c:formatCode>
                <c:ptCount val="4"/>
                <c:pt idx="0">
                  <c:v>56472</c:v>
                </c:pt>
                <c:pt idx="1">
                  <c:v>67028</c:v>
                </c:pt>
                <c:pt idx="2">
                  <c:v>94432</c:v>
                </c:pt>
                <c:pt idx="3">
                  <c:v>120172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B-4A22-B02A-849C899F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59087"/>
        <c:axId val="1063849103"/>
      </c:lineChart>
      <c:catAx>
        <c:axId val="10638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4943"/>
        <c:crosses val="autoZero"/>
        <c:auto val="1"/>
        <c:lblAlgn val="ctr"/>
        <c:lblOffset val="100"/>
        <c:noMultiLvlLbl val="0"/>
      </c:catAx>
      <c:valAx>
        <c:axId val="10638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4111"/>
        <c:crosses val="autoZero"/>
        <c:crossBetween val="between"/>
      </c:valAx>
      <c:valAx>
        <c:axId val="1063849103"/>
        <c:scaling>
          <c:orientation val="minMax"/>
        </c:scaling>
        <c:delete val="0"/>
        <c:axPos val="r"/>
        <c:numFmt formatCode="[$$-C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9087"/>
        <c:crosses val="max"/>
        <c:crossBetween val="between"/>
      </c:valAx>
      <c:catAx>
        <c:axId val="106385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849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Evaluating</a:t>
            </a:r>
            <a:r>
              <a:rPr lang="en-IN" baseline="0"/>
              <a:t> Income &amp; Rent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Finance!$A$5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Finance!$C$18</c:f>
              <c:numCache>
                <c:formatCode>General</c:formatCode>
                <c:ptCount val="1"/>
              </c:numCache>
            </c:numRef>
          </c:cat>
          <c:val>
            <c:numRef>
              <c:f>Finance!$B$5:$E$5</c:f>
              <c:numCache>
                <c:formatCode>"$"#,##0</c:formatCode>
                <c:ptCount val="4"/>
                <c:pt idx="0">
                  <c:v>468</c:v>
                </c:pt>
                <c:pt idx="1">
                  <c:v>549</c:v>
                </c:pt>
                <c:pt idx="2">
                  <c:v>701</c:v>
                </c:pt>
                <c:pt idx="3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406A-B16F-3DE39DE21E24}"/>
            </c:ext>
          </c:extLst>
        </c:ser>
        <c:ser>
          <c:idx val="2"/>
          <c:order val="2"/>
          <c:tx>
            <c:strRef>
              <c:f>Finance!$A$6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Finance!$C$18</c:f>
              <c:numCache>
                <c:formatCode>General</c:formatCode>
                <c:ptCount val="1"/>
              </c:numCache>
            </c:numRef>
          </c:cat>
          <c:val>
            <c:numRef>
              <c:f>Finance!$B$6:$E$6</c:f>
              <c:numCache>
                <c:formatCode>"$"#,##0</c:formatCode>
                <c:ptCount val="4"/>
                <c:pt idx="0">
                  <c:v>1381</c:v>
                </c:pt>
                <c:pt idx="1">
                  <c:v>1778</c:v>
                </c:pt>
                <c:pt idx="2">
                  <c:v>2225</c:v>
                </c:pt>
                <c:pt idx="3">
                  <c:v>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C-406A-B16F-3DE39DE21E24}"/>
            </c:ext>
          </c:extLst>
        </c:ser>
        <c:ser>
          <c:idx val="3"/>
          <c:order val="3"/>
          <c:tx>
            <c:strRef>
              <c:f>Finance!$A$7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Finance!$C$18</c:f>
              <c:numCache>
                <c:formatCode>General</c:formatCode>
                <c:ptCount val="1"/>
              </c:numCache>
            </c:numRef>
          </c:cat>
          <c:val>
            <c:numRef>
              <c:f>Finance!$B$7:$E$7</c:f>
              <c:numCache>
                <c:formatCode>"$"#,##0</c:formatCode>
                <c:ptCount val="4"/>
                <c:pt idx="0">
                  <c:v>1086</c:v>
                </c:pt>
                <c:pt idx="1">
                  <c:v>1289</c:v>
                </c:pt>
                <c:pt idx="2">
                  <c:v>1816</c:v>
                </c:pt>
                <c:pt idx="3">
                  <c:v>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C-406A-B16F-3DE39DE21E24}"/>
            </c:ext>
          </c:extLst>
        </c:ser>
        <c:ser>
          <c:idx val="4"/>
          <c:order val="4"/>
          <c:tx>
            <c:strRef>
              <c:f>Finance!$A$8</c:f>
              <c:strCache>
                <c:ptCount val="1"/>
                <c:pt idx="0">
                  <c:v>MedianMortgageWeeklyPayment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Finance!$C$18</c:f>
              <c:numCache>
                <c:formatCode>General</c:formatCode>
                <c:ptCount val="1"/>
              </c:numCache>
            </c:numRef>
          </c:cat>
          <c:val>
            <c:numRef>
              <c:f>Finance!$B$8:$E$8</c:f>
              <c:numCache>
                <c:formatCode>"$"#,##0</c:formatCode>
                <c:ptCount val="4"/>
                <c:pt idx="0">
                  <c:v>460.29</c:v>
                </c:pt>
                <c:pt idx="1">
                  <c:v>498.73</c:v>
                </c:pt>
                <c:pt idx="2">
                  <c:v>598.38</c:v>
                </c:pt>
                <c:pt idx="3" formatCode="&quot;$&quot;#,##0.0">
                  <c:v>738.78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C-406A-B16F-3DE39DE21E24}"/>
            </c:ext>
          </c:extLst>
        </c:ser>
        <c:ser>
          <c:idx val="5"/>
          <c:order val="5"/>
          <c:tx>
            <c:strRef>
              <c:f>Finance!$A$9</c:f>
              <c:strCache>
                <c:ptCount val="1"/>
                <c:pt idx="0">
                  <c:v>MedianWeeklyRent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Finance!$C$18</c:f>
              <c:numCache>
                <c:formatCode>General</c:formatCode>
                <c:ptCount val="1"/>
              </c:numCache>
            </c:numRef>
          </c:cat>
          <c:val>
            <c:numRef>
              <c:f>Finance!$B$9:$E$9</c:f>
              <c:numCache>
                <c:formatCode>"$"#,##0</c:formatCode>
                <c:ptCount val="4"/>
                <c:pt idx="0">
                  <c:v>200</c:v>
                </c:pt>
                <c:pt idx="1">
                  <c:v>230</c:v>
                </c:pt>
                <c:pt idx="2">
                  <c:v>237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C-406A-B16F-3DE39DE2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7163023"/>
        <c:axId val="18471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Finance!$A$2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Finance!$C$18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Finance!$B$2:$E$2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1C-406A-B16F-3DE39DE21E24}"/>
                  </c:ext>
                </c:extLst>
              </c15:ser>
            </c15:filteredBarSeries>
          </c:ext>
        </c:extLst>
      </c:barChart>
      <c:catAx>
        <c:axId val="18471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61775"/>
        <c:crosses val="autoZero"/>
        <c:auto val="1"/>
        <c:lblAlgn val="ctr"/>
        <c:lblOffset val="100"/>
        <c:noMultiLvlLbl val="0"/>
      </c:catAx>
      <c:valAx>
        <c:axId val="18471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Mortgage</a:t>
            </a:r>
            <a:r>
              <a:rPr lang="en-IN" baseline="0"/>
              <a:t> &amp; Rent Payment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Finance!$A$12</c:f>
              <c:strCache>
                <c:ptCount val="1"/>
                <c:pt idx="0">
                  <c:v>Household Mortgage Payment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Finance!$B$12:$E$12</c:f>
              <c:numCache>
                <c:formatCode>0.00%</c:formatCode>
                <c:ptCount val="4"/>
                <c:pt idx="0">
                  <c:v>0.42383977900552489</c:v>
                </c:pt>
                <c:pt idx="1">
                  <c:v>0.38691233514352213</c:v>
                </c:pt>
                <c:pt idx="2">
                  <c:v>0.32950440528634362</c:v>
                </c:pt>
                <c:pt idx="3">
                  <c:v>0.3196797922977066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66B-AE11-ACFC6E0E599D}"/>
            </c:ext>
          </c:extLst>
        </c:ser>
        <c:ser>
          <c:idx val="1"/>
          <c:order val="1"/>
          <c:tx>
            <c:strRef>
              <c:f>Finance!$A$13</c:f>
              <c:strCache>
                <c:ptCount val="1"/>
                <c:pt idx="0">
                  <c:v>Household Rent Payment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Finance!$B$13:$E$13</c:f>
              <c:numCache>
                <c:formatCode>0.00%</c:formatCode>
                <c:ptCount val="4"/>
                <c:pt idx="0">
                  <c:v>0.18416206261510129</c:v>
                </c:pt>
                <c:pt idx="1">
                  <c:v>0.17843289371605897</c:v>
                </c:pt>
                <c:pt idx="2">
                  <c:v>0.13050660792951541</c:v>
                </c:pt>
                <c:pt idx="3">
                  <c:v>0.17308524448290782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1-466B-AE11-ACFC6E0E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444735"/>
        <c:axId val="1290443071"/>
      </c:barChart>
      <c:catAx>
        <c:axId val="12904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43071"/>
        <c:crosses val="autoZero"/>
        <c:auto val="1"/>
        <c:lblAlgn val="ctr"/>
        <c:lblOffset val="100"/>
        <c:noMultiLvlLbl val="0"/>
      </c:catAx>
      <c:valAx>
        <c:axId val="1290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Mortgage &amp; Rent Payment Status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Finance!$A$12</c:f>
              <c:strCache>
                <c:ptCount val="1"/>
                <c:pt idx="0">
                  <c:v>Household Mortgage Payment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188100127203512E-3"/>
                  <c:y val="7.5999999999999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09-4CC9-B8C2-608FB7D76145}"/>
                </c:ext>
              </c:extLst>
            </c:dLbl>
            <c:dLbl>
              <c:idx val="1"/>
              <c:layout>
                <c:manualLayout>
                  <c:x val="0"/>
                  <c:y val="5.1999999999999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09-4CC9-B8C2-608FB7D76145}"/>
                </c:ext>
              </c:extLst>
            </c:dLbl>
            <c:dLbl>
              <c:idx val="2"/>
              <c:layout>
                <c:manualLayout>
                  <c:x val="2.3594050063600893E-3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09-4CC9-B8C2-608FB7D76145}"/>
                </c:ext>
              </c:extLst>
            </c:dLbl>
            <c:dLbl>
              <c:idx val="3"/>
              <c:layout>
                <c:manualLayout>
                  <c:x val="-4.7188100127205247E-3"/>
                  <c:y val="1.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09-4CC9-B8C2-608FB7D76145}"/>
                </c:ext>
              </c:extLst>
            </c:dLbl>
            <c:spPr>
              <a:solidFill>
                <a:schemeClr val="accent1">
                  <a:lumMod val="75000"/>
                  <a:alpha val="4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Finance!$B$12:$E$12</c:f>
              <c:numCache>
                <c:formatCode>0.00%</c:formatCode>
                <c:ptCount val="4"/>
                <c:pt idx="0">
                  <c:v>0.42383977900552489</c:v>
                </c:pt>
                <c:pt idx="1">
                  <c:v>0.38691233514352213</c:v>
                </c:pt>
                <c:pt idx="2">
                  <c:v>0.32950440528634362</c:v>
                </c:pt>
                <c:pt idx="3">
                  <c:v>0.3196797922977066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CC9-B8C2-608FB7D76145}"/>
            </c:ext>
          </c:extLst>
        </c:ser>
        <c:ser>
          <c:idx val="1"/>
          <c:order val="1"/>
          <c:tx>
            <c:strRef>
              <c:f>Finance!$A$13</c:f>
              <c:strCache>
                <c:ptCount val="1"/>
                <c:pt idx="0">
                  <c:v>Household Rent Payment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188100127203512E-3"/>
                  <c:y val="5.1999999999999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09-4CC9-B8C2-608FB7D76145}"/>
                </c:ext>
              </c:extLst>
            </c:dLbl>
            <c:dLbl>
              <c:idx val="1"/>
              <c:layout>
                <c:manualLayout>
                  <c:x val="0"/>
                  <c:y val="-4.4000000000000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09-4CC9-B8C2-608FB7D76145}"/>
                </c:ext>
              </c:extLst>
            </c:dLbl>
            <c:dLbl>
              <c:idx val="2"/>
              <c:layout>
                <c:manualLayout>
                  <c:x val="-8.6510517522992453E-17"/>
                  <c:y val="4.4000000000000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09-4CC9-B8C2-608FB7D76145}"/>
                </c:ext>
              </c:extLst>
            </c:dLbl>
            <c:dLbl>
              <c:idx val="3"/>
              <c:layout>
                <c:manualLayout>
                  <c:x val="-7.0782150190805268E-3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09-4CC9-B8C2-608FB7D76145}"/>
                </c:ext>
              </c:extLst>
            </c:dLbl>
            <c:spPr>
              <a:solidFill>
                <a:schemeClr val="accent2">
                  <a:lumMod val="75000"/>
                  <a:alpha val="3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Finance!$B$2:$E$2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Finance!$B$13:$E$13</c:f>
              <c:numCache>
                <c:formatCode>0.00%</c:formatCode>
                <c:ptCount val="4"/>
                <c:pt idx="0">
                  <c:v>0.18416206261510129</c:v>
                </c:pt>
                <c:pt idx="1">
                  <c:v>0.17843289371605897</c:v>
                </c:pt>
                <c:pt idx="2">
                  <c:v>0.13050660792951541</c:v>
                </c:pt>
                <c:pt idx="3">
                  <c:v>0.17308524448290782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CC9-B8C2-608FB7D7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07135"/>
        <c:axId val="1290494655"/>
      </c:lineChart>
      <c:catAx>
        <c:axId val="12905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94655"/>
        <c:crosses val="autoZero"/>
        <c:auto val="1"/>
        <c:lblAlgn val="ctr"/>
        <c:lblOffset val="100"/>
        <c:noMultiLvlLbl val="0"/>
      </c:catAx>
      <c:valAx>
        <c:axId val="1290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1231900</xdr:colOff>
      <xdr:row>11</xdr:row>
      <xdr:rowOff>25400</xdr:rowOff>
    </xdr:from>
    <xdr:to>
      <xdr:col>8</xdr:col>
      <xdr:colOff>317500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501F8-5743-D6C1-1461-90A635435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288924</xdr:colOff>
      <xdr:row>0</xdr:row>
      <xdr:rowOff>41274</xdr:rowOff>
    </xdr:from>
    <xdr:to>
      <xdr:col>15</xdr:col>
      <xdr:colOff>679449</xdr:colOff>
      <xdr:row>23</xdr:row>
      <xdr:rowOff>177800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2D6A9A38-3F20-EDCF-8168-22BBA180A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187324</xdr:colOff>
      <xdr:row>15</xdr:row>
      <xdr:rowOff>174624</xdr:rowOff>
    </xdr:from>
    <xdr:to>
      <xdr:col>7</xdr:col>
      <xdr:colOff>215900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429DA-7EFB-D7A9-219F-B3F5BB831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1657350</xdr:colOff>
      <xdr:row>20</xdr:row>
      <xdr:rowOff>114300</xdr:rowOff>
    </xdr:from>
    <xdr:to>
      <xdr:col>4</xdr:col>
      <xdr:colOff>685800</xdr:colOff>
      <xdr:row>24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6C5714C-2978-B68A-56BF-4265AEA6F3DD}"/>
            </a:ext>
          </a:extLst>
        </xdr:cNvPr>
        <xdr:cNvCxnSpPr/>
      </xdr:nvCxnSpPr>
      <xdr:spPr>
        <a:xfrm flipV="1">
          <a:off x="1657350" y="3924300"/>
          <a:ext cx="3219450" cy="80010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21</xdr:row>
      <xdr:rowOff>88898</xdr:rowOff>
    </xdr:from>
    <xdr:to>
      <xdr:col>4</xdr:col>
      <xdr:colOff>361950</xdr:colOff>
      <xdr:row>22</xdr:row>
      <xdr:rowOff>126999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27F45B-5D40-6F7B-CF9E-B2251FFD7B91}"/>
            </a:ext>
          </a:extLst>
        </xdr:cNvPr>
        <xdr:cNvSpPr txBox="1"/>
      </xdr:nvSpPr>
      <xdr:spPr>
        <a:xfrm rot="20751068">
          <a:off x="1727200" y="4089398"/>
          <a:ext cx="2825750" cy="22860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Population has surged</a:t>
          </a:r>
          <a:r>
            <a:rPr lang="en-IN" sz="1100" baseline="0"/>
            <a:t> </a:t>
          </a:r>
          <a:r>
            <a:rPr lang="en-IN" sz="1100"/>
            <a:t>by</a:t>
          </a:r>
          <a:r>
            <a:rPr lang="en-IN" sz="1100" baseline="0"/>
            <a:t> 16% in 20 years</a:t>
          </a:r>
          <a:endParaRPr lang="en-IN" sz="1100"/>
        </a:p>
      </xdr:txBody>
    </xdr:sp>
    <xdr:clientData/>
  </xdr:twoCellAnchor>
  <xdr:twoCellAnchor>
    <xdr:from>
      <xdr:col>7</xdr:col>
      <xdr:colOff>457200</xdr:colOff>
      <xdr:row>25</xdr:row>
      <xdr:rowOff>12700</xdr:rowOff>
    </xdr:from>
    <xdr:to>
      <xdr:col>15</xdr:col>
      <xdr:colOff>711200</xdr:colOff>
      <xdr:row>46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6C0DA0-7E7F-05BF-240D-61F5D4DE7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104774</xdr:rowOff>
    </xdr:from>
    <xdr:to>
      <xdr:col>7</xdr:col>
      <xdr:colOff>469900</xdr:colOff>
      <xdr:row>71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246F58-33B7-2B82-348C-E8E362FA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241301</xdr:colOff>
      <xdr:row>54</xdr:row>
      <xdr:rowOff>63499</xdr:rowOff>
    </xdr:from>
    <xdr:ext cx="2554738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4249D-5E9D-6D04-DDC6-813769C9D967}"/>
            </a:ext>
          </a:extLst>
        </xdr:cNvPr>
        <xdr:cNvSpPr txBox="1"/>
      </xdr:nvSpPr>
      <xdr:spPr>
        <a:xfrm rot="20795229">
          <a:off x="1955801" y="10350499"/>
          <a:ext cx="255473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Population has surged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16% in 20 years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8</xdr:col>
      <xdr:colOff>98424</xdr:colOff>
      <xdr:row>49</xdr:row>
      <xdr:rowOff>142874</xdr:rowOff>
    </xdr:from>
    <xdr:to>
      <xdr:col>16</xdr:col>
      <xdr:colOff>25400</xdr:colOff>
      <xdr:row>71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011F8D-195B-7F13-4C3C-D69458DA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0.0493</cdr:x>
      <cdr:y>0.8106</cdr:y>
    </cdr:from>
    <cdr:to>
      <cdr:x>0.66212</cdr:x>
      <cdr:y>0.89318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1CEE8A54-4989-904C-FFC8-66AD3A31DC9E}"/>
            </a:ext>
          </a:extLst>
        </cdr:cNvPr>
        <cdr:cNvSpPr/>
      </cdr:nvSpPr>
      <cdr:spPr>
        <a:xfrm xmlns:a="http://schemas.openxmlformats.org/drawingml/2006/main">
          <a:off x="344800" y="3662295"/>
          <a:ext cx="4286385" cy="373132"/>
        </a:xfrm>
        <a:prstGeom xmlns:a="http://schemas.openxmlformats.org/drawingml/2006/main" prst="rightArrow">
          <a:avLst>
            <a:gd name="adj1" fmla="val 50000"/>
            <a:gd name="adj2" fmla="val 84036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Decline</a:t>
          </a:r>
          <a:r>
            <a:rPr lang="en-US" baseline="0"/>
            <a:t> in Fully owned while Increase in Owned with Mortgage </a:t>
          </a:r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0.25358</cdr:x>
      <cdr:y>0.23151</cdr:y>
    </cdr:from>
    <cdr:to>
      <cdr:x>0.67831</cdr:x>
      <cdr:y>0.44284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D368796-613F-7D0E-C365-7257B127C31F}"/>
            </a:ext>
          </a:extLst>
        </cdr:cNvPr>
        <cdr:cNvCxnSpPr/>
      </cdr:nvCxnSpPr>
      <cdr:spPr>
        <a:xfrm xmlns:a="http://schemas.openxmlformats.org/drawingml/2006/main" flipV="1">
          <a:off x="1406526" y="765176"/>
          <a:ext cx="2355850" cy="698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0.23611</cdr:x>
      <cdr:y>0.40632</cdr:y>
    </cdr:from>
    <cdr:to>
      <cdr:x>0.40097</cdr:x>
      <cdr:y>0.48317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9DBAE06-0810-A25A-8990-9354320B424C}"/>
            </a:ext>
          </a:extLst>
        </cdr:cNvPr>
        <cdr:cNvSpPr txBox="1"/>
      </cdr:nvSpPr>
      <cdr:spPr>
        <a:xfrm xmlns:a="http://schemas.openxmlformats.org/drawingml/2006/main" rot="20554490">
          <a:off x="1309660" y="1342975"/>
          <a:ext cx="914400" cy="253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effectLst/>
              <a:latin typeface="+mn-lt"/>
              <a:ea typeface="+mn-ea"/>
              <a:cs typeface="+mn-cs"/>
            </a:rPr>
            <a:t>Population has surged</a:t>
          </a:r>
          <a:r>
            <a:rPr lang="en-IN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effectLst/>
              <a:latin typeface="+mn-lt"/>
              <a:ea typeface="+mn-ea"/>
              <a:cs typeface="+mn-cs"/>
            </a:rPr>
            <a:t>by</a:t>
          </a:r>
          <a:r>
            <a:rPr lang="en-IN" sz="1100" baseline="0">
              <a:effectLst/>
              <a:latin typeface="+mn-lt"/>
              <a:ea typeface="+mn-ea"/>
              <a:cs typeface="+mn-cs"/>
            </a:rPr>
            <a:t> 16% in 20 years</a:t>
          </a:r>
          <a:endParaRPr lang="en-IN">
            <a:effectLst/>
          </a:endParaRPr>
        </a:p>
        <a:p xmlns:a="http://schemas.openxmlformats.org/drawingml/2006/main">
          <a:endParaRPr lang="en-IN" sz="1100"/>
        </a:p>
        <a:p xmlns:a="http://schemas.openxmlformats.org/drawingml/2006/main">
          <a:endParaRPr lang="en-IN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0.23396</cdr:x>
      <cdr:y>0.21755</cdr:y>
    </cdr:from>
    <cdr:to>
      <cdr:x>0.70288</cdr:x>
      <cdr:y>0.40555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4FA634B-7D37-66C7-9651-8286EA9450B0}"/>
            </a:ext>
          </a:extLst>
        </cdr:cNvPr>
        <cdr:cNvCxnSpPr/>
      </cdr:nvCxnSpPr>
      <cdr:spPr>
        <a:xfrm xmlns:a="http://schemas.openxmlformats.org/drawingml/2006/main" flipV="1">
          <a:off x="1470026" y="771526"/>
          <a:ext cx="2946400" cy="6667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21</xdr:row>
      <xdr:rowOff>120650</xdr:rowOff>
    </xdr:from>
    <xdr:to>
      <xdr:col>8</xdr:col>
      <xdr:colOff>254000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9EB95-B624-FFE5-9E2B-01B3EB3A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21</xdr:row>
      <xdr:rowOff>152400</xdr:rowOff>
    </xdr:from>
    <xdr:to>
      <xdr:col>17</xdr:col>
      <xdr:colOff>165100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07258-8C8A-815F-E820-17004FF86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68</xdr:row>
      <xdr:rowOff>19050</xdr:rowOff>
    </xdr:from>
    <xdr:to>
      <xdr:col>8</xdr:col>
      <xdr:colOff>266699</xdr:colOff>
      <xdr:row>86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CC83B-729A-ABDA-65E4-15E33CBB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663575</xdr:colOff>
      <xdr:row>45</xdr:row>
      <xdr:rowOff>101600</xdr:rowOff>
    </xdr:from>
    <xdr:to>
      <xdr:col>17</xdr:col>
      <xdr:colOff>635001</xdr:colOff>
      <xdr:row>65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62421-8BBD-18B7-D70F-B2DE0286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622300</xdr:colOff>
      <xdr:row>45</xdr:row>
      <xdr:rowOff>50800</xdr:rowOff>
    </xdr:from>
    <xdr:to>
      <xdr:col>8</xdr:col>
      <xdr:colOff>241300</xdr:colOff>
      <xdr:row>65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2F51C2-D480-C37F-4882-BE31AE033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50800</xdr:colOff>
      <xdr:row>68</xdr:row>
      <xdr:rowOff>25400</xdr:rowOff>
    </xdr:from>
    <xdr:to>
      <xdr:col>18</xdr:col>
      <xdr:colOff>12699</xdr:colOff>
      <xdr:row>87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C02C6-1CC3-A36C-2F96-C3AC3D1B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98424</xdr:colOff>
      <xdr:row>0</xdr:row>
      <xdr:rowOff>6350</xdr:rowOff>
    </xdr:from>
    <xdr:to>
      <xdr:col>17</xdr:col>
      <xdr:colOff>533400</xdr:colOff>
      <xdr:row>19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0EB0F1-F0B2-4414-A9D5-219B7822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876300</xdr:colOff>
      <xdr:row>45</xdr:row>
      <xdr:rowOff>152400</xdr:rowOff>
    </xdr:from>
    <xdr:to>
      <xdr:col>0</xdr:col>
      <xdr:colOff>1181100</xdr:colOff>
      <xdr:row>47</xdr:row>
      <xdr:rowOff>88900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C231EE0-8726-CD72-16EA-79AF9EC7803C}"/>
            </a:ext>
          </a:extLst>
        </xdr:cNvPr>
        <xdr:cNvSpPr/>
      </xdr:nvSpPr>
      <xdr:spPr>
        <a:xfrm>
          <a:off x="876300" y="8724900"/>
          <a:ext cx="304800" cy="3175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0.03704</cdr:x>
      <cdr:y>0.0444</cdr:y>
    </cdr:from>
    <cdr:to>
      <cdr:x>0.08932</cdr:x>
      <cdr:y>0.11545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6F4B94BF-419F-5EAF-F2A1-1E4371E38F41}"/>
            </a:ext>
          </a:extLst>
        </cdr:cNvPr>
        <cdr:cNvSpPr/>
      </cdr:nvSpPr>
      <cdr:spPr>
        <a:xfrm xmlns:a="http://schemas.openxmlformats.org/drawingml/2006/main">
          <a:off x="215900" y="158750"/>
          <a:ext cx="304800" cy="254000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517524</xdr:colOff>
      <xdr:row>6</xdr:row>
      <xdr:rowOff>12700</xdr:rowOff>
    </xdr:from>
    <xdr:to>
      <xdr:col>16</xdr:col>
      <xdr:colOff>152400</xdr:colOff>
      <xdr:row>30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154E8-4413-D92B-419B-C1E869C7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6</xdr:col>
      <xdr:colOff>12700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026B9-0B46-FA62-6176-F02934B2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31</xdr:row>
      <xdr:rowOff>19050</xdr:rowOff>
    </xdr:from>
    <xdr:to>
      <xdr:col>16</xdr:col>
      <xdr:colOff>120650</xdr:colOff>
      <xdr:row>52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F68C9-16D1-C564-C004-0A815409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12700</xdr:rowOff>
    </xdr:from>
    <xdr:to>
      <xdr:col>6</xdr:col>
      <xdr:colOff>292100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AB95D-93B5-E9DB-FF6D-6E47B8686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396874</xdr:colOff>
      <xdr:row>60</xdr:row>
      <xdr:rowOff>136524</xdr:rowOff>
    </xdr:from>
    <xdr:to>
      <xdr:col>8</xdr:col>
      <xdr:colOff>469900</xdr:colOff>
      <xdr:row>84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3A299A-6037-004E-CEBE-0121AF65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565150</xdr:colOff>
      <xdr:row>24</xdr:row>
      <xdr:rowOff>165100</xdr:rowOff>
    </xdr:from>
    <xdr:to>
      <xdr:col>15</xdr:col>
      <xdr:colOff>495300</xdr:colOff>
      <xdr:row>26</xdr:row>
      <xdr:rowOff>146050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F1F73DE-BC23-671D-700C-391E9BE171F3}"/>
            </a:ext>
          </a:extLst>
        </xdr:cNvPr>
        <xdr:cNvSpPr/>
      </xdr:nvSpPr>
      <xdr:spPr>
        <a:xfrm>
          <a:off x="6686550" y="4737100"/>
          <a:ext cx="5988050" cy="361950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5.3%</a:t>
          </a:r>
          <a:r>
            <a:rPr lang="en-IN" sz="1100" baseline="0"/>
            <a:t> increase in Semi-Detached Dwellings and 4.3 % decrease in Separate House Dwellings</a:t>
          </a:r>
          <a:endParaRPr lang="en-IN" sz="1100"/>
        </a:p>
      </xdr:txBody>
    </xdr:sp>
    <xdr:clientData/>
  </xdr:twoCellAnchor>
  <xdr:twoCellAnchor>
    <xdr:from>
      <xdr:col>7</xdr:col>
      <xdr:colOff>533400</xdr:colOff>
      <xdr:row>6</xdr:row>
      <xdr:rowOff>88900</xdr:rowOff>
    </xdr:from>
    <xdr:to>
      <xdr:col>8</xdr:col>
      <xdr:colOff>215900</xdr:colOff>
      <xdr:row>7</xdr:row>
      <xdr:rowOff>177800</xdr:rowOff>
    </xdr:to>
    <xdr:sp macro="" textlink="">
      <xdr:nvSpPr>
        <xdr:cNvPr id="6" name="5-point Star 5">
          <a:extLst>
            <a:ext uri="{FF2B5EF4-FFF2-40B4-BE49-F238E27FC236}">
              <a16:creationId xmlns:a16="http://schemas.microsoft.com/office/drawing/2014/main" id="{48A5FF84-38DF-7C25-4559-2B0FD07311B9}"/>
            </a:ext>
          </a:extLst>
        </xdr:cNvPr>
        <xdr:cNvSpPr/>
      </xdr:nvSpPr>
      <xdr:spPr>
        <a:xfrm>
          <a:off x="7327900" y="1231900"/>
          <a:ext cx="355600" cy="279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698500</xdr:colOff>
      <xdr:row>61</xdr:row>
      <xdr:rowOff>63500</xdr:rowOff>
    </xdr:from>
    <xdr:to>
      <xdr:col>0</xdr:col>
      <xdr:colOff>939800</xdr:colOff>
      <xdr:row>62</xdr:row>
      <xdr:rowOff>101600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7448CEF7-8891-085E-C9F9-708348BFA6A4}"/>
            </a:ext>
          </a:extLst>
        </xdr:cNvPr>
        <xdr:cNvSpPr/>
      </xdr:nvSpPr>
      <xdr:spPr>
        <a:xfrm>
          <a:off x="698500" y="11684000"/>
          <a:ext cx="241300" cy="2286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0.0108</cdr:x>
      <cdr:y>0.73953</cdr:y>
    </cdr:from>
    <cdr:to>
      <cdr:x>0.95879</cdr:x>
      <cdr:y>0.83566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2F1F73DE-BC23-671D-700C-391E9BE171F3}"/>
            </a:ext>
          </a:extLst>
        </cdr:cNvPr>
        <cdr:cNvSpPr/>
      </cdr:nvSpPr>
      <cdr:spPr>
        <a:xfrm xmlns:a="http://schemas.openxmlformats.org/drawingml/2006/main">
          <a:off x="63500" y="3028950"/>
          <a:ext cx="5574253" cy="3937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IN" sz="1100"/>
            <a:t>5.3%</a:t>
          </a:r>
          <a:r>
            <a:rPr lang="en-IN" sz="1100" baseline="0"/>
            <a:t> increase in Semi-Detached Dwellings and 4.3 % decrease in Separate House Dwellings</a:t>
          </a:r>
          <a:endParaRPr lang="en-IN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830460</xdr:colOff>
      <xdr:row>11</xdr:row>
      <xdr:rowOff>167602</xdr:rowOff>
    </xdr:from>
    <xdr:to>
      <xdr:col>16</xdr:col>
      <xdr:colOff>89092</xdr:colOff>
      <xdr:row>43</xdr:row>
      <xdr:rowOff>30472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5A0942-7FA8-C970-858A-EF00FA53B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284935</xdr:colOff>
      <xdr:row>10</xdr:row>
      <xdr:rowOff>138396</xdr:rowOff>
    </xdr:from>
    <xdr:to>
      <xdr:col>8</xdr:col>
      <xdr:colOff>113974</xdr:colOff>
      <xdr:row>43</xdr:row>
      <xdr:rowOff>32565</xdr:rowOff>
    </xdr:to>
    <xdr:graphicFrame macro="">
      <xdr:nvGraphicFramePr>
        <xdr:cNvPr id="703" name="Chart 4">
          <a:extLst>
            <a:ext uri="{FF2B5EF4-FFF2-40B4-BE49-F238E27FC236}">
              <a16:creationId xmlns:a16="http://schemas.microsoft.com/office/drawing/2014/main" id="{714B1984-863C-58F1-7EDE-57F4E3E0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244231</xdr:colOff>
      <xdr:row>53</xdr:row>
      <xdr:rowOff>48846</xdr:rowOff>
    </xdr:from>
    <xdr:to>
      <xdr:col>6</xdr:col>
      <xdr:colOff>748975</xdr:colOff>
      <xdr:row>72</xdr:row>
      <xdr:rowOff>130257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01124B9-0E05-C941-BB66-1B1425B0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52</xdr:row>
      <xdr:rowOff>32565</xdr:rowOff>
    </xdr:from>
    <xdr:to>
      <xdr:col>12</xdr:col>
      <xdr:colOff>1481667</xdr:colOff>
      <xdr:row>72</xdr:row>
      <xdr:rowOff>81411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D77242-DBDC-7A5A-F2B1-2438E8AF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486019</xdr:colOff>
      <xdr:row>74</xdr:row>
      <xdr:rowOff>24423</xdr:rowOff>
    </xdr:from>
    <xdr:to>
      <xdr:col>13</xdr:col>
      <xdr:colOff>16283</xdr:colOff>
      <xdr:row>96</xdr:row>
      <xdr:rowOff>16282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B7467C6A-D3DF-6118-137E-B7884AA4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184800</xdr:colOff>
      <xdr:row>73</xdr:row>
      <xdr:rowOff>179103</xdr:rowOff>
    </xdr:from>
    <xdr:to>
      <xdr:col>7</xdr:col>
      <xdr:colOff>16282</xdr:colOff>
      <xdr:row>96</xdr:row>
      <xdr:rowOff>16282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F48EBF1F-3FB7-2DAF-4989-3DE985C7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201080</xdr:colOff>
      <xdr:row>97</xdr:row>
      <xdr:rowOff>16444</xdr:rowOff>
    </xdr:from>
    <xdr:to>
      <xdr:col>6</xdr:col>
      <xdr:colOff>814102</xdr:colOff>
      <xdr:row>122</xdr:row>
      <xdr:rowOff>48847</xdr:rowOff>
    </xdr:to>
    <xdr:graphicFrame macro="">
      <xdr:nvGraphicFramePr>
        <xdr:cNvPr id="22" name="Chart 11">
          <a:extLst>
            <a:ext uri="{FF2B5EF4-FFF2-40B4-BE49-F238E27FC236}">
              <a16:creationId xmlns:a16="http://schemas.microsoft.com/office/drawing/2014/main" id="{5F1155E3-5D6D-D026-35AA-0398C411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412749</xdr:colOff>
      <xdr:row>97</xdr:row>
      <xdr:rowOff>57149</xdr:rowOff>
    </xdr:from>
    <xdr:to>
      <xdr:col>12</xdr:col>
      <xdr:colOff>1497949</xdr:colOff>
      <xdr:row>122</xdr:row>
      <xdr:rowOff>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28A2D37A-0E1C-1AB6-BD56-CD2D61C3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805961</xdr:colOff>
      <xdr:row>38</xdr:row>
      <xdr:rowOff>122117</xdr:rowOff>
    </xdr:from>
    <xdr:to>
      <xdr:col>5</xdr:col>
      <xdr:colOff>407052</xdr:colOff>
      <xdr:row>40</xdr:row>
      <xdr:rowOff>146538</xdr:rowOff>
    </xdr:to>
    <xdr:sp macro="" textlink="">
      <xdr:nvSpPr>
        <xdr:cNvPr id="702" name="Arrow: Right 1">
          <a:extLst>
            <a:ext uri="{FF2B5EF4-FFF2-40B4-BE49-F238E27FC236}">
              <a16:creationId xmlns:a16="http://schemas.microsoft.com/office/drawing/2014/main" id="{80C67011-1584-3976-2E11-B14A39D7FC07}"/>
            </a:ext>
          </a:extLst>
        </xdr:cNvPr>
        <xdr:cNvSpPr/>
      </xdr:nvSpPr>
      <xdr:spPr>
        <a:xfrm>
          <a:off x="805961" y="7546732"/>
          <a:ext cx="4892758" cy="415191"/>
        </a:xfrm>
        <a:prstGeom prst="rightArrow">
          <a:avLst>
            <a:gd name="adj1" fmla="val 50000"/>
            <a:gd name="adj2" fmla="val 6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Couple Family with Children</a:t>
          </a:r>
          <a:r>
            <a:rPr lang="en-IN" sz="1100" baseline="0"/>
            <a:t> has been increased to 57.3%</a:t>
          </a:r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797821</xdr:colOff>
      <xdr:row>11</xdr:row>
      <xdr:rowOff>65128</xdr:rowOff>
    </xdr:from>
    <xdr:to>
      <xdr:col>0</xdr:col>
      <xdr:colOff>1221154</xdr:colOff>
      <xdr:row>13</xdr:row>
      <xdr:rowOff>81410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2BCD9D6A-F81C-4764-DD22-C4D1E8427A7F}"/>
            </a:ext>
          </a:extLst>
        </xdr:cNvPr>
        <xdr:cNvSpPr/>
      </xdr:nvSpPr>
      <xdr:spPr>
        <a:xfrm>
          <a:off x="797821" y="2214359"/>
          <a:ext cx="423333" cy="407051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1188589</xdr:colOff>
      <xdr:row>12</xdr:row>
      <xdr:rowOff>65129</xdr:rowOff>
    </xdr:from>
    <xdr:to>
      <xdr:col>8</xdr:col>
      <xdr:colOff>1546795</xdr:colOff>
      <xdr:row>14</xdr:row>
      <xdr:rowOff>0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6B1EA0EB-79E3-0C68-2C9F-1F43D9E46CA3}"/>
            </a:ext>
          </a:extLst>
        </xdr:cNvPr>
        <xdr:cNvSpPr/>
      </xdr:nvSpPr>
      <xdr:spPr>
        <a:xfrm>
          <a:off x="9036538" y="2409744"/>
          <a:ext cx="358206" cy="325641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0.52071</cdr:x>
      <cdr:y>0.4838</cdr:y>
    </cdr:from>
    <cdr:to>
      <cdr:x>1</cdr:x>
      <cdr:y>0.57437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D80D067-6B6A-E4C3-371A-791B13490205}"/>
            </a:ext>
          </a:extLst>
        </cdr:cNvPr>
        <cdr:cNvSpPr/>
      </cdr:nvSpPr>
      <cdr:spPr>
        <a:xfrm xmlns:a="http://schemas.openxmlformats.org/drawingml/2006/main">
          <a:off x="3511225" y="2091315"/>
          <a:ext cx="3231987" cy="3915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>
                  <a:lumMod val="65000"/>
                  <a:lumOff val="35000"/>
                </a:schemeClr>
              </a:solidFill>
            </a:rPr>
            <a:t>A stacked line chart</a:t>
          </a:r>
          <a:r>
            <a:rPr lang="en-US" baseline="0">
              <a:solidFill>
                <a:schemeClr val="tx1">
                  <a:lumMod val="65000"/>
                  <a:lumOff val="35000"/>
                </a:schemeClr>
              </a:solidFill>
            </a:rPr>
            <a:t> to compare the trends over time </a:t>
          </a:r>
          <a:endParaRPr lang="en-US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0.85275</cdr:y>
    </cdr:from>
    <cdr:to>
      <cdr:x>0.72177</cdr:x>
      <cdr:y>0.9384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B2599789-2854-275E-3EB5-8D642B790C3C}"/>
            </a:ext>
          </a:extLst>
        </cdr:cNvPr>
        <cdr:cNvSpPr/>
      </cdr:nvSpPr>
      <cdr:spPr>
        <a:xfrm xmlns:a="http://schemas.openxmlformats.org/drawingml/2006/main">
          <a:off x="0" y="5263348"/>
          <a:ext cx="5600700" cy="52866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8%</a:t>
          </a:r>
          <a:r>
            <a:rPr lang="en-US" baseline="0"/>
            <a:t> surge in demand with a 7% and  8% rise in supply and population respectively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443735</xdr:colOff>
      <xdr:row>8</xdr:row>
      <xdr:rowOff>61204</xdr:rowOff>
    </xdr:from>
    <xdr:to>
      <xdr:col>7</xdr:col>
      <xdr:colOff>810964</xdr:colOff>
      <xdr:row>34</xdr:row>
      <xdr:rowOff>107108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96698-B0ED-7C75-55A2-4CEEC6D25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76506</xdr:colOff>
      <xdr:row>7</xdr:row>
      <xdr:rowOff>183614</xdr:rowOff>
    </xdr:from>
    <xdr:to>
      <xdr:col>17</xdr:col>
      <xdr:colOff>367230</xdr:colOff>
      <xdr:row>35</xdr:row>
      <xdr:rowOff>30602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B2F31-9A26-6A6C-6BC0-FD4B7B86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336627</xdr:colOff>
      <xdr:row>36</xdr:row>
      <xdr:rowOff>137711</xdr:rowOff>
    </xdr:from>
    <xdr:to>
      <xdr:col>7</xdr:col>
      <xdr:colOff>856868</xdr:colOff>
      <xdr:row>59</xdr:row>
      <xdr:rowOff>153012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E107A2-BACE-A016-B66E-2351C800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0.26182</cdr:x>
      <cdr:y>0.2458</cdr:y>
    </cdr:from>
    <cdr:to>
      <cdr:x>0.49331</cdr:x>
      <cdr:y>0.3416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5D475446-9623-76C7-12FC-4398D8F589C9}"/>
            </a:ext>
          </a:extLst>
        </cdr:cNvPr>
        <cdr:cNvSpPr/>
      </cdr:nvSpPr>
      <cdr:spPr>
        <a:xfrm xmlns:a="http://schemas.openxmlformats.org/drawingml/2006/main" rot="19223707">
          <a:off x="2237948" y="1256183"/>
          <a:ext cx="1978655" cy="489594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1">
            <a:alpha val="3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133 % change in unit price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161925</xdr:rowOff>
    </xdr:from>
    <xdr:to>
      <xdr:col>6</xdr:col>
      <xdr:colOff>196851</xdr:colOff>
      <xdr:row>44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BC127-4C1D-F198-F815-D94981D4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396874</xdr:colOff>
      <xdr:row>0</xdr:row>
      <xdr:rowOff>0</xdr:rowOff>
    </xdr:from>
    <xdr:to>
      <xdr:col>14</xdr:col>
      <xdr:colOff>582808</xdr:colOff>
      <xdr:row>22</xdr:row>
      <xdr:rowOff>52191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51005-9478-1CCF-9DEF-E098789D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285196</xdr:colOff>
      <xdr:row>4</xdr:row>
      <xdr:rowOff>55774</xdr:rowOff>
    </xdr:from>
    <xdr:to>
      <xdr:col>10</xdr:col>
      <xdr:colOff>752829</xdr:colOff>
      <xdr:row>6</xdr:row>
      <xdr:rowOff>96416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6A5FF39-6FFA-F40E-A2B5-08A8D4214D1F}"/>
            </a:ext>
          </a:extLst>
        </xdr:cNvPr>
        <xdr:cNvSpPr/>
      </xdr:nvSpPr>
      <xdr:spPr>
        <a:xfrm rot="20780478">
          <a:off x="7047946" y="792374"/>
          <a:ext cx="2753633" cy="408942"/>
        </a:xfrm>
        <a:prstGeom prst="rightArrow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Income incresed by 112.79% over 15 years </a:t>
          </a:r>
        </a:p>
      </xdr:txBody>
    </xdr:sp>
    <xdr:clientData/>
  </xdr:twoCellAnchor>
  <xdr:twoCellAnchor>
    <xdr:from>
      <xdr:col>6</xdr:col>
      <xdr:colOff>396875</xdr:colOff>
      <xdr:row>25</xdr:row>
      <xdr:rowOff>31750</xdr:rowOff>
    </xdr:from>
    <xdr:to>
      <xdr:col>14</xdr:col>
      <xdr:colOff>619124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9C904-BC92-764F-FBF6-1CCAB5BF3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82419</xdr:colOff>
      <xdr:row>46</xdr:row>
      <xdr:rowOff>47625</xdr:rowOff>
    </xdr:from>
    <xdr:to>
      <xdr:col>6</xdr:col>
      <xdr:colOff>285750</xdr:colOff>
      <xdr:row>63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498A95-8168-6F22-B181-1AD9D661A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46</xdr:row>
      <xdr:rowOff>15876</xdr:rowOff>
    </xdr:from>
    <xdr:to>
      <xdr:col>14</xdr:col>
      <xdr:colOff>603250</xdr:colOff>
      <xdr:row>63</xdr:row>
      <xdr:rowOff>127436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0310E0-55AA-50D0-C5BD-C2D8D01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0.06115</cdr:x>
      <cdr:y>0.75752</cdr:y>
    </cdr:from>
    <cdr:to>
      <cdr:x>0.74799</cdr:x>
      <cdr:y>0.88306</cdr:y>
    </cdr:to>
    <cdr:sp macro="" textlink="">
      <cdr:nvSpPr>
        <cdr:cNvPr id="2" name="Arrow: Notched Right 1">
          <a:extLst xmlns:a="http://schemas.openxmlformats.org/drawingml/2006/main">
            <a:ext uri="{FF2B5EF4-FFF2-40B4-BE49-F238E27FC236}">
              <a16:creationId xmlns:a16="http://schemas.microsoft.com/office/drawing/2014/main" id="{CE1E005F-615B-B76E-9924-A2504664F69D}"/>
            </a:ext>
          </a:extLst>
        </cdr:cNvPr>
        <cdr:cNvSpPr/>
      </cdr:nvSpPr>
      <cdr:spPr>
        <a:xfrm xmlns:a="http://schemas.openxmlformats.org/drawingml/2006/main">
          <a:off x="314326" y="2797176"/>
          <a:ext cx="3530600" cy="463550"/>
        </a:xfrm>
        <a:prstGeom xmlns:a="http://schemas.openxmlformats.org/drawingml/2006/main" prst="notchedRightArrow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 Mortgage Payment Decresed</a:t>
          </a:r>
          <a:r>
            <a:rPr lang="en-US" baseline="0"/>
            <a:t> by 42.38% to 31.9%</a:t>
          </a:r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72351</xdr:rowOff>
    </xdr:from>
    <xdr:to>
      <xdr:col>5</xdr:col>
      <xdr:colOff>383953</xdr:colOff>
      <xdr:row>51</xdr:row>
      <xdr:rowOff>147675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CEC8A0-D46F-DD5E-B0F0-A4047184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177049</xdr:colOff>
      <xdr:row>7</xdr:row>
      <xdr:rowOff>125869</xdr:rowOff>
    </xdr:from>
    <xdr:to>
      <xdr:col>11</xdr:col>
      <xdr:colOff>636288</xdr:colOff>
      <xdr:row>25</xdr:row>
      <xdr:rowOff>25689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5FC20B-419E-1474-0D1B-460C51A8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1020147</xdr:colOff>
      <xdr:row>11</xdr:row>
      <xdr:rowOff>73646</xdr:rowOff>
    </xdr:from>
    <xdr:to>
      <xdr:col>8</xdr:col>
      <xdr:colOff>333700</xdr:colOff>
      <xdr:row>12</xdr:row>
      <xdr:rowOff>11127</xdr:rowOff>
    </xdr:to>
    <xdr:sp macro="" textlink="">
      <xdr:nvSpPr>
        <xdr:cNvPr id="20" name="Right Arrow 19">
          <a:extLst>
            <a:ext uri="{FF2B5EF4-FFF2-40B4-BE49-F238E27FC236}">
              <a16:creationId xmlns:a16="http://schemas.microsoft.com/office/drawing/2014/main" id="{5A7DC6FB-C5A2-68E1-37F5-7BA623720C40}"/>
            </a:ext>
          </a:extLst>
        </xdr:cNvPr>
        <xdr:cNvSpPr/>
      </xdr:nvSpPr>
      <xdr:spPr>
        <a:xfrm rot="254874">
          <a:off x="6898708" y="2190313"/>
          <a:ext cx="1757340" cy="1299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</a:t>
          </a:r>
        </a:p>
      </xdr:txBody>
    </xdr:sp>
    <xdr:clientData/>
  </xdr:twoCellAnchor>
  <xdr:twoCellAnchor>
    <xdr:from>
      <xdr:col>6</xdr:col>
      <xdr:colOff>157116</xdr:colOff>
      <xdr:row>27</xdr:row>
      <xdr:rowOff>150567</xdr:rowOff>
    </xdr:from>
    <xdr:to>
      <xdr:col>12</xdr:col>
      <xdr:colOff>759380</xdr:colOff>
      <xdr:row>51</xdr:row>
      <xdr:rowOff>13094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D7F28-4C6D-43C1-F20E-28BB6C65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490979</xdr:colOff>
      <xdr:row>53</xdr:row>
      <xdr:rowOff>176752</xdr:rowOff>
    </xdr:from>
    <xdr:to>
      <xdr:col>12</xdr:col>
      <xdr:colOff>445154</xdr:colOff>
      <xdr:row>72</xdr:row>
      <xdr:rowOff>65464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7D174-D936-8E3E-67FC-832C2E25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322736</xdr:colOff>
      <xdr:row>52</xdr:row>
      <xdr:rowOff>111289</xdr:rowOff>
    </xdr:from>
    <xdr:to>
      <xdr:col>6</xdr:col>
      <xdr:colOff>117835</xdr:colOff>
      <xdr:row>72</xdr:row>
      <xdr:rowOff>176752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4F205-6288-4B13-5F24-B1CCEE76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556443</xdr:colOff>
      <xdr:row>73</xdr:row>
      <xdr:rowOff>19640</xdr:rowOff>
    </xdr:from>
    <xdr:to>
      <xdr:col>13</xdr:col>
      <xdr:colOff>386236</xdr:colOff>
      <xdr:row>92</xdr:row>
      <xdr:rowOff>183301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1F5C4-B680-39C4-B753-4AA9C35C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21600</xdr:colOff>
      <xdr:row>73</xdr:row>
      <xdr:rowOff>72009</xdr:rowOff>
    </xdr:from>
    <xdr:to>
      <xdr:col>6</xdr:col>
      <xdr:colOff>497525</xdr:colOff>
      <xdr:row>92</xdr:row>
      <xdr:rowOff>19639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B775D-F05F-3CAC-4BAA-AFAA15B1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0.20408</cdr:x>
      <cdr:y>0.26844</cdr:y>
    </cdr:from>
    <cdr:to>
      <cdr:x>0.46753</cdr:x>
      <cdr:y>0.32153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4FB0C4-40F8-2A6A-3CA6-4A49D259D456}"/>
            </a:ext>
          </a:extLst>
        </cdr:cNvPr>
        <cdr:cNvSpPr txBox="1"/>
      </cdr:nvSpPr>
      <cdr:spPr>
        <a:xfrm xmlns:a="http://schemas.openxmlformats.org/drawingml/2006/main">
          <a:off x="1058334" y="875530"/>
          <a:ext cx="1366212" cy="173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0.12801</cdr:x>
      <cdr:y>0.25074</cdr:y>
    </cdr:from>
    <cdr:to>
      <cdr:x>0.92393</cdr:x>
      <cdr:y>0.31858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54B1E8-15EF-709C-1323-1D43E2E0F8B1}"/>
            </a:ext>
          </a:extLst>
        </cdr:cNvPr>
        <cdr:cNvSpPr txBox="1"/>
      </cdr:nvSpPr>
      <cdr:spPr>
        <a:xfrm xmlns:a="http://schemas.openxmlformats.org/drawingml/2006/main">
          <a:off x="663864" y="817803"/>
          <a:ext cx="4127500" cy="221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DSR</a:t>
          </a:r>
          <a:r>
            <a:rPr lang="en-GB" sz="1100" baseline="0"/>
            <a:t> decresed by 3% between 2006 and 2011 and then remained constant</a:t>
          </a:r>
        </a:p>
        <a:p xmlns:a="http://schemas.openxmlformats.org/drawingml/2006/main">
          <a:endParaRPr lang="en-GB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0.08261</cdr:x>
      <cdr:y>0.84835</cdr:y>
    </cdr:from>
    <cdr:to>
      <cdr:x>0.46108</cdr:x>
      <cdr:y>0.93705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3B993026-54B9-F7BD-B154-B32E51A3EC68}"/>
            </a:ext>
          </a:extLst>
        </cdr:cNvPr>
        <cdr:cNvSpPr/>
      </cdr:nvSpPr>
      <cdr:spPr>
        <a:xfrm xmlns:a="http://schemas.openxmlformats.org/drawingml/2006/main">
          <a:off x="541892" y="3882012"/>
          <a:ext cx="2482538" cy="405876"/>
        </a:xfrm>
        <a:prstGeom xmlns:a="http://schemas.openxmlformats.org/drawingml/2006/main" prst="rightArrow">
          <a:avLst>
            <a:gd name="adj1" fmla="val 50000"/>
            <a:gd name="adj2" fmla="val 82258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Population </a:t>
          </a:r>
          <a:r>
            <a:rPr lang="en-US" baseline="0"/>
            <a:t>increased by 13% 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I52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baseColWidth="10" defaultColWidth="9.1640625" defaultRowHeight="14" x14ac:dyDescent="0.2"/>
  <cols>
    <col min="1" max="1" width="40.5" style="22" bestFit="1" customWidth="1"/>
    <col min="2" max="4" width="16.5" style="22" bestFit="1" customWidth="1"/>
    <col min="5" max="5" width="16.5" style="22" customWidth="1"/>
    <col min="6" max="6" width="16.5" style="22" bestFit="1" customWidth="1"/>
    <col min="7" max="16384" width="9.1640625" style="22"/>
  </cols>
  <sheetData>
    <row r="1" spans="1:9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</row>
    <row r="2" spans="1: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</row>
    <row r="3" spans="1:9" x14ac:dyDescent="0.2">
      <c r="A3" s="2" t="s">
        <v>28</v>
      </c>
      <c r="B3" s="3">
        <v>540000</v>
      </c>
      <c r="C3" s="3">
        <v>695000</v>
      </c>
      <c r="D3" s="3">
        <v>955000</v>
      </c>
      <c r="E3" s="3">
        <v>1620000</v>
      </c>
      <c r="F3" s="3">
        <v>2160000</v>
      </c>
    </row>
    <row r="4" spans="1:9" x14ac:dyDescent="0.2">
      <c r="A4" s="2" t="s">
        <v>29</v>
      </c>
      <c r="B4" s="2">
        <v>435000</v>
      </c>
      <c r="C4" s="2">
        <v>370000</v>
      </c>
      <c r="D4" s="3">
        <v>807500</v>
      </c>
      <c r="E4" s="3">
        <v>985000</v>
      </c>
      <c r="F4" s="3">
        <v>1727500</v>
      </c>
      <c r="I4" s="22" t="s">
        <v>85</v>
      </c>
    </row>
    <row r="5" spans="1:9" x14ac:dyDescent="0.2">
      <c r="A5" s="23" t="s">
        <v>54</v>
      </c>
      <c r="B5" s="4"/>
      <c r="C5" s="4">
        <v>468</v>
      </c>
      <c r="D5" s="4">
        <v>549</v>
      </c>
      <c r="E5" s="4">
        <v>701</v>
      </c>
      <c r="F5" s="4">
        <v>841</v>
      </c>
      <c r="I5" s="22" t="s">
        <v>86</v>
      </c>
    </row>
    <row r="6" spans="1:9" x14ac:dyDescent="0.2">
      <c r="A6" s="23" t="s">
        <v>55</v>
      </c>
      <c r="B6" s="4"/>
      <c r="C6" s="4">
        <v>1381</v>
      </c>
      <c r="D6" s="4">
        <v>1778</v>
      </c>
      <c r="E6" s="4">
        <v>2225</v>
      </c>
      <c r="F6" s="4">
        <v>2823</v>
      </c>
      <c r="I6" s="22" t="s">
        <v>87</v>
      </c>
    </row>
    <row r="7" spans="1:9" x14ac:dyDescent="0.2">
      <c r="A7" s="4" t="s">
        <v>7</v>
      </c>
      <c r="B7" s="4"/>
      <c r="C7" s="4">
        <v>1086</v>
      </c>
      <c r="D7" s="4">
        <v>1289</v>
      </c>
      <c r="E7" s="4">
        <v>1816</v>
      </c>
      <c r="F7" s="4">
        <v>2311</v>
      </c>
      <c r="I7" s="22" t="s">
        <v>89</v>
      </c>
    </row>
    <row r="8" spans="1:9" x14ac:dyDescent="0.2">
      <c r="A8" s="4" t="s">
        <v>8</v>
      </c>
      <c r="B8" s="26"/>
      <c r="C8" s="4">
        <v>460.29</v>
      </c>
      <c r="D8" s="4">
        <v>498.73</v>
      </c>
      <c r="E8" s="4">
        <v>598.38</v>
      </c>
      <c r="F8" s="26">
        <v>738.78</v>
      </c>
    </row>
    <row r="9" spans="1:9" x14ac:dyDescent="0.2">
      <c r="A9" s="4" t="s">
        <v>9</v>
      </c>
      <c r="B9" s="4"/>
      <c r="C9" s="4">
        <v>200</v>
      </c>
      <c r="D9" s="4">
        <v>230</v>
      </c>
      <c r="E9" s="4">
        <v>237</v>
      </c>
      <c r="F9" s="4">
        <v>400</v>
      </c>
      <c r="I9" s="22" t="s">
        <v>90</v>
      </c>
    </row>
    <row r="10" spans="1:9" x14ac:dyDescent="0.2">
      <c r="A10" s="5" t="s">
        <v>6</v>
      </c>
      <c r="B10" s="5">
        <v>2986</v>
      </c>
      <c r="C10" s="5">
        <v>3078</v>
      </c>
      <c r="D10" s="5">
        <v>3147</v>
      </c>
      <c r="E10" s="5">
        <v>3233</v>
      </c>
      <c r="F10" s="5">
        <v>3490</v>
      </c>
    </row>
    <row r="11" spans="1:9" x14ac:dyDescent="0.2">
      <c r="A11" s="5" t="s">
        <v>10</v>
      </c>
      <c r="B11" s="5"/>
      <c r="C11" s="5">
        <v>41</v>
      </c>
      <c r="D11" s="5">
        <v>41</v>
      </c>
      <c r="E11" s="5">
        <v>42</v>
      </c>
      <c r="F11" s="5">
        <v>42</v>
      </c>
      <c r="I11" s="22" t="s">
        <v>88</v>
      </c>
    </row>
    <row r="12" spans="1:9" x14ac:dyDescent="0.2">
      <c r="A12" s="5" t="s">
        <v>18</v>
      </c>
      <c r="B12" s="5">
        <v>816</v>
      </c>
      <c r="C12" s="5">
        <v>819</v>
      </c>
      <c r="D12" s="5">
        <v>863</v>
      </c>
      <c r="E12" s="5">
        <v>846</v>
      </c>
      <c r="F12" s="5">
        <v>929</v>
      </c>
    </row>
    <row r="13" spans="1:9" x14ac:dyDescent="0.2">
      <c r="A13" s="5" t="s">
        <v>12</v>
      </c>
      <c r="B13" s="5">
        <v>1151</v>
      </c>
      <c r="C13" s="5">
        <v>1164</v>
      </c>
      <c r="D13" s="5">
        <v>1186</v>
      </c>
      <c r="E13" s="5">
        <v>1226</v>
      </c>
      <c r="F13" s="5">
        <v>1316</v>
      </c>
    </row>
    <row r="14" spans="1:9" x14ac:dyDescent="0.2">
      <c r="A14" s="6" t="s">
        <v>30</v>
      </c>
      <c r="B14" s="6">
        <v>0.51300000000000001</v>
      </c>
      <c r="C14" s="6">
        <v>0.51700000000000002</v>
      </c>
      <c r="D14" s="6">
        <v>0.50800000000000001</v>
      </c>
      <c r="E14" s="6">
        <v>0.5</v>
      </c>
      <c r="F14" s="6">
        <v>0.495</v>
      </c>
    </row>
    <row r="15" spans="1:9" x14ac:dyDescent="0.2">
      <c r="A15" s="6" t="s">
        <v>31</v>
      </c>
      <c r="B15" s="6">
        <v>0.109</v>
      </c>
      <c r="C15" s="6">
        <v>0.11</v>
      </c>
      <c r="D15" s="6">
        <v>0.115</v>
      </c>
      <c r="E15" s="6">
        <v>0.108</v>
      </c>
      <c r="F15" s="6">
        <f>0.108</f>
        <v>0.108</v>
      </c>
    </row>
    <row r="16" spans="1:9" x14ac:dyDescent="0.2">
      <c r="A16" s="6" t="s">
        <v>32</v>
      </c>
      <c r="B16" s="6">
        <v>6.9000000000000006E-2</v>
      </c>
      <c r="C16" s="6">
        <v>6.6000000000000003E-2</v>
      </c>
      <c r="D16" s="6">
        <v>5.5E-2</v>
      </c>
      <c r="E16" s="6">
        <v>5.1999999999999998E-2</v>
      </c>
      <c r="F16" s="6">
        <f>0.044</f>
        <v>4.3999999999999997E-2</v>
      </c>
    </row>
    <row r="17" spans="1:6" x14ac:dyDescent="0.2">
      <c r="A17" s="6" t="s">
        <v>33</v>
      </c>
      <c r="B17" s="6">
        <v>0.311</v>
      </c>
      <c r="C17" s="6">
        <v>0.30599999999999999</v>
      </c>
      <c r="D17" s="6">
        <v>0.32100000000000001</v>
      </c>
      <c r="E17" s="6">
        <v>0.34</v>
      </c>
      <c r="F17" s="25">
        <f>0.354</f>
        <v>0.35399999999999998</v>
      </c>
    </row>
    <row r="18" spans="1:6" x14ac:dyDescent="0.2">
      <c r="A18" s="7" t="s">
        <v>34</v>
      </c>
      <c r="B18" s="7">
        <v>0.68300000000000005</v>
      </c>
      <c r="C18" s="7">
        <v>0.66600000000000004</v>
      </c>
      <c r="D18" s="7">
        <v>0.69</v>
      </c>
      <c r="E18" s="7">
        <v>0.66</v>
      </c>
      <c r="F18" s="7">
        <f>0.668</f>
        <v>0.66800000000000004</v>
      </c>
    </row>
    <row r="19" spans="1:6" x14ac:dyDescent="0.2">
      <c r="A19" s="8" t="s">
        <v>35</v>
      </c>
      <c r="B19" s="8">
        <v>0.625</v>
      </c>
      <c r="C19" s="8">
        <v>0.64400000000000002</v>
      </c>
      <c r="D19" s="8">
        <v>0.59699999999999998</v>
      </c>
      <c r="E19" s="8">
        <v>0.59699999999999998</v>
      </c>
      <c r="F19" s="8"/>
    </row>
    <row r="20" spans="1:6" x14ac:dyDescent="0.2">
      <c r="A20" s="8" t="s">
        <v>36</v>
      </c>
      <c r="B20" s="8">
        <v>0.30099999999999999</v>
      </c>
      <c r="C20" s="8">
        <v>0.25700000000000001</v>
      </c>
      <c r="D20" s="8">
        <v>0.30099999999999999</v>
      </c>
      <c r="E20" s="8">
        <v>0.312</v>
      </c>
      <c r="F20" s="8"/>
    </row>
    <row r="21" spans="1:6" x14ac:dyDescent="0.2">
      <c r="A21" s="9" t="s">
        <v>37</v>
      </c>
      <c r="B21" s="9">
        <v>0.05</v>
      </c>
      <c r="C21" s="9">
        <v>3.9E-2</v>
      </c>
      <c r="D21" s="9">
        <v>4.2999999999999997E-2</v>
      </c>
      <c r="E21" s="9">
        <v>4.1000000000000002E-2</v>
      </c>
      <c r="F21" s="9"/>
    </row>
    <row r="22" spans="1:6" x14ac:dyDescent="0.2">
      <c r="A22" s="10" t="s">
        <v>38</v>
      </c>
      <c r="B22" s="10"/>
      <c r="C22" s="10"/>
      <c r="D22" s="10">
        <v>0.151</v>
      </c>
      <c r="E22" s="10">
        <v>0.14399999999999999</v>
      </c>
      <c r="F22" s="10"/>
    </row>
    <row r="23" spans="1:6" x14ac:dyDescent="0.2">
      <c r="A23" s="10" t="s">
        <v>39</v>
      </c>
      <c r="B23" s="10"/>
      <c r="C23" s="10"/>
      <c r="D23" s="10">
        <v>0.65900000000000003</v>
      </c>
      <c r="E23" s="10">
        <v>0.70099999999999996</v>
      </c>
      <c r="F23" s="10"/>
    </row>
    <row r="24" spans="1:6" x14ac:dyDescent="0.2">
      <c r="A24" s="11" t="s">
        <v>11</v>
      </c>
      <c r="B24" s="11"/>
      <c r="C24" s="11"/>
      <c r="D24" s="11">
        <v>1.6</v>
      </c>
      <c r="E24" s="11">
        <v>1.8</v>
      </c>
      <c r="F24" s="11">
        <v>1.8</v>
      </c>
    </row>
    <row r="25" spans="1:6" x14ac:dyDescent="0.2">
      <c r="A25" s="12" t="s">
        <v>19</v>
      </c>
      <c r="B25" s="13">
        <v>0.27900000000000003</v>
      </c>
      <c r="C25" s="13">
        <v>0.28199999999999997</v>
      </c>
      <c r="D25" s="13">
        <v>0.28399999999999997</v>
      </c>
      <c r="E25" s="13">
        <v>0.254</v>
      </c>
      <c r="F25" s="13">
        <f>0.25</f>
        <v>0.25</v>
      </c>
    </row>
    <row r="26" spans="1:6" x14ac:dyDescent="0.2">
      <c r="A26" s="12" t="s">
        <v>20</v>
      </c>
      <c r="B26" s="13">
        <v>0.53400000000000003</v>
      </c>
      <c r="C26" s="13">
        <v>0.53500000000000003</v>
      </c>
      <c r="D26" s="13">
        <v>0.52100000000000002</v>
      </c>
      <c r="E26" s="13">
        <v>0.57299999999999995</v>
      </c>
      <c r="F26" s="13">
        <f>0.573</f>
        <v>0.57299999999999995</v>
      </c>
    </row>
    <row r="27" spans="1:6" x14ac:dyDescent="0.2">
      <c r="A27" s="12" t="s">
        <v>21</v>
      </c>
      <c r="B27" s="13">
        <v>0.17799999999999999</v>
      </c>
      <c r="C27" s="13">
        <v>0.16700000000000001</v>
      </c>
      <c r="D27" s="13">
        <v>0.18099999999999999</v>
      </c>
      <c r="E27" s="13">
        <v>0.16200000000000001</v>
      </c>
      <c r="F27" s="13">
        <f>0.168</f>
        <v>0.16800000000000001</v>
      </c>
    </row>
    <row r="28" spans="1:6" x14ac:dyDescent="0.2">
      <c r="A28" s="12" t="s">
        <v>22</v>
      </c>
      <c r="B28" s="27">
        <v>8.9999999999999998E-4</v>
      </c>
      <c r="C28" s="13">
        <v>1.6E-2</v>
      </c>
      <c r="D28" s="13">
        <v>1.4E-2</v>
      </c>
      <c r="E28" s="13">
        <v>1.0999999999999999E-2</v>
      </c>
      <c r="F28" s="13">
        <f>0.011</f>
        <v>1.0999999999999999E-2</v>
      </c>
    </row>
    <row r="29" spans="1:6" x14ac:dyDescent="0.2">
      <c r="A29" s="14" t="s">
        <v>23</v>
      </c>
      <c r="B29" s="15">
        <v>0.94899999999999995</v>
      </c>
      <c r="C29" s="15"/>
      <c r="D29" s="15">
        <v>0.94699999999999995</v>
      </c>
      <c r="E29" s="15">
        <v>0.91900000000000004</v>
      </c>
      <c r="F29" s="15">
        <f>0.929</f>
        <v>0.92900000000000005</v>
      </c>
    </row>
    <row r="30" spans="1:6" x14ac:dyDescent="0.2">
      <c r="A30" s="14" t="s">
        <v>24</v>
      </c>
      <c r="B30" s="15"/>
      <c r="C30" s="15"/>
      <c r="D30" s="15">
        <v>5.2999999999999999E-2</v>
      </c>
      <c r="E30" s="15">
        <v>8.1000000000000003E-2</v>
      </c>
      <c r="F30" s="15">
        <f>0.069</f>
        <v>6.9000000000000006E-2</v>
      </c>
    </row>
    <row r="31" spans="1:6" x14ac:dyDescent="0.2">
      <c r="A31" s="16" t="s">
        <v>40</v>
      </c>
      <c r="B31" s="16">
        <v>0.67500000000000004</v>
      </c>
      <c r="C31" s="16">
        <v>0.626</v>
      </c>
      <c r="D31" s="16">
        <v>0.63100000000000001</v>
      </c>
      <c r="E31" s="16">
        <v>0.57299999999999995</v>
      </c>
      <c r="F31" s="16">
        <f>0.588</f>
        <v>0.58799999999999997</v>
      </c>
    </row>
    <row r="32" spans="1:6" x14ac:dyDescent="0.2">
      <c r="A32" s="16" t="s">
        <v>41</v>
      </c>
      <c r="B32" s="16">
        <v>0.12</v>
      </c>
      <c r="C32" s="16">
        <v>0.17799999999999999</v>
      </c>
      <c r="D32" s="16">
        <v>0.20100000000000001</v>
      </c>
      <c r="E32" s="16">
        <v>0.23599999999999999</v>
      </c>
      <c r="F32" s="16">
        <f>0.254</f>
        <v>0.254</v>
      </c>
    </row>
    <row r="33" spans="1:6" x14ac:dyDescent="0.2">
      <c r="A33" s="16" t="s">
        <v>42</v>
      </c>
      <c r="B33" s="16">
        <v>0.19900000000000001</v>
      </c>
      <c r="C33" s="16">
        <v>0.187</v>
      </c>
      <c r="D33" s="16">
        <v>0.14000000000000001</v>
      </c>
      <c r="E33" s="16">
        <v>0.183</v>
      </c>
      <c r="F33" s="16">
        <f>0.162</f>
        <v>0.16200000000000001</v>
      </c>
    </row>
    <row r="34" spans="1:6" x14ac:dyDescent="0.2">
      <c r="A34" s="6" t="s">
        <v>43</v>
      </c>
      <c r="B34" s="6"/>
      <c r="C34" s="6"/>
      <c r="D34" s="6">
        <v>1.7000000000000001E-2</v>
      </c>
      <c r="E34" s="6">
        <v>1.7000000000000001E-2</v>
      </c>
      <c r="F34" s="6">
        <f>0.012</f>
        <v>1.2E-2</v>
      </c>
    </row>
    <row r="35" spans="1:6" x14ac:dyDescent="0.2">
      <c r="A35" s="6" t="s">
        <v>44</v>
      </c>
      <c r="B35" s="6"/>
      <c r="C35" s="6"/>
      <c r="D35" s="6">
        <v>0.04</v>
      </c>
      <c r="E35" s="6">
        <v>4.2999999999999997E-2</v>
      </c>
      <c r="F35" s="6">
        <f>0.041</f>
        <v>4.1000000000000002E-2</v>
      </c>
    </row>
    <row r="36" spans="1:6" x14ac:dyDescent="0.2">
      <c r="A36" s="6" t="s">
        <v>45</v>
      </c>
      <c r="B36" s="6"/>
      <c r="C36" s="6"/>
      <c r="D36" s="6">
        <v>0.21299999999999999</v>
      </c>
      <c r="E36" s="6">
        <v>0.2</v>
      </c>
      <c r="F36" s="6">
        <f>0.163</f>
        <v>0.16300000000000001</v>
      </c>
    </row>
    <row r="37" spans="1:6" x14ac:dyDescent="0.2">
      <c r="A37" s="6" t="s">
        <v>46</v>
      </c>
      <c r="B37" s="6"/>
      <c r="C37" s="6"/>
      <c r="D37" s="6">
        <v>0.39800000000000002</v>
      </c>
      <c r="E37" s="6">
        <v>0.36099999999999999</v>
      </c>
      <c r="F37" s="6">
        <f>0.347</f>
        <v>0.34699999999999998</v>
      </c>
    </row>
    <row r="38" spans="1:6" x14ac:dyDescent="0.2">
      <c r="A38" s="6" t="s">
        <v>47</v>
      </c>
      <c r="B38" s="6"/>
      <c r="C38" s="6"/>
      <c r="D38" s="6">
        <v>0.318</v>
      </c>
      <c r="E38" s="6">
        <v>0.35899999999999999</v>
      </c>
      <c r="F38" s="6">
        <f>0.427</f>
        <v>0.42699999999999999</v>
      </c>
    </row>
    <row r="39" spans="1:6" x14ac:dyDescent="0.2">
      <c r="A39" s="17" t="s">
        <v>13</v>
      </c>
      <c r="B39" s="17"/>
      <c r="C39" s="17"/>
      <c r="D39" s="17">
        <v>3.1</v>
      </c>
      <c r="E39" s="17">
        <v>3.1</v>
      </c>
      <c r="F39" s="17">
        <v>3.3</v>
      </c>
    </row>
    <row r="40" spans="1:6" x14ac:dyDescent="0.2">
      <c r="A40" s="17" t="s">
        <v>14</v>
      </c>
      <c r="B40" s="17"/>
      <c r="C40" s="17">
        <v>2.8</v>
      </c>
      <c r="D40" s="17">
        <v>2.9</v>
      </c>
      <c r="E40" s="17">
        <v>2.9</v>
      </c>
      <c r="F40" s="17">
        <v>2.9</v>
      </c>
    </row>
    <row r="41" spans="1:6" x14ac:dyDescent="0.2">
      <c r="A41" s="18" t="s">
        <v>15</v>
      </c>
      <c r="B41" s="18">
        <v>0.45100000000000001</v>
      </c>
      <c r="C41" s="18">
        <v>0.35699999999999998</v>
      </c>
      <c r="D41" s="18">
        <v>0.35299999999999998</v>
      </c>
      <c r="E41" s="18">
        <v>0.33100000000000002</v>
      </c>
      <c r="F41" s="18">
        <v>0.33400000000000002</v>
      </c>
    </row>
    <row r="42" spans="1:6" x14ac:dyDescent="0.2">
      <c r="A42" s="18" t="s">
        <v>16</v>
      </c>
      <c r="B42" s="18">
        <v>0.19900000000000001</v>
      </c>
      <c r="C42" s="18">
        <v>0.27300000000000002</v>
      </c>
      <c r="D42" s="18">
        <v>0.314</v>
      </c>
      <c r="E42" s="18">
        <v>0.32100000000000001</v>
      </c>
      <c r="F42" s="18">
        <v>0.33800000000000002</v>
      </c>
    </row>
    <row r="43" spans="1:6" x14ac:dyDescent="0.2">
      <c r="A43" s="18" t="s">
        <v>17</v>
      </c>
      <c r="B43" s="18">
        <v>0.28100000000000003</v>
      </c>
      <c r="C43" s="18">
        <v>0.26900000000000002</v>
      </c>
      <c r="D43" s="18">
        <v>0.29799999999999999</v>
      </c>
      <c r="E43" s="18">
        <v>0.317</v>
      </c>
      <c r="F43" s="18">
        <v>0.30299999999999999</v>
      </c>
    </row>
    <row r="44" spans="1:6" x14ac:dyDescent="0.2">
      <c r="A44" s="19" t="s">
        <v>25</v>
      </c>
      <c r="B44" s="18">
        <v>0.73399999999999999</v>
      </c>
      <c r="C44" s="18">
        <v>0.70899999999999996</v>
      </c>
      <c r="D44" s="18">
        <v>0.77500000000000002</v>
      </c>
      <c r="E44" s="18">
        <v>0.76600000000000001</v>
      </c>
      <c r="F44" s="18">
        <v>0.77900000000000003</v>
      </c>
    </row>
    <row r="45" spans="1:6" x14ac:dyDescent="0.2">
      <c r="A45" s="19" t="s">
        <v>26</v>
      </c>
      <c r="B45" s="18">
        <v>0.20100000000000001</v>
      </c>
      <c r="C45" s="18">
        <v>0.19900000000000001</v>
      </c>
      <c r="D45" s="18">
        <v>0.20399999999999999</v>
      </c>
      <c r="E45" s="18">
        <v>0.21299999999999999</v>
      </c>
      <c r="F45" s="18">
        <v>0.20499999999999999</v>
      </c>
    </row>
    <row r="46" spans="1:6" x14ac:dyDescent="0.2">
      <c r="A46" s="19" t="s">
        <v>27</v>
      </c>
      <c r="B46" s="18">
        <v>2.5000000000000001E-2</v>
      </c>
      <c r="C46" s="18">
        <v>1.7999999999999999E-2</v>
      </c>
      <c r="D46" s="18">
        <v>2.1000000000000001E-2</v>
      </c>
      <c r="E46" s="18">
        <v>2.1000000000000001E-2</v>
      </c>
      <c r="F46" s="18">
        <v>1.6E-2</v>
      </c>
    </row>
    <row r="47" spans="1:6" x14ac:dyDescent="0.2">
      <c r="A47" s="9" t="s">
        <v>48</v>
      </c>
      <c r="B47" s="9"/>
      <c r="C47" s="9"/>
      <c r="D47" s="9">
        <v>0.27600000000000002</v>
      </c>
      <c r="E47" s="9">
        <v>0.21199999999999999</v>
      </c>
      <c r="F47" s="9">
        <f>0.187</f>
        <v>0.187</v>
      </c>
    </row>
    <row r="48" spans="1:6" x14ac:dyDescent="0.2">
      <c r="A48" s="9" t="s">
        <v>49</v>
      </c>
      <c r="B48" s="9"/>
      <c r="C48" s="9"/>
      <c r="D48" s="9">
        <v>0.16600000000000001</v>
      </c>
      <c r="E48" s="9">
        <v>0.27</v>
      </c>
      <c r="F48" s="9">
        <f>0.394</f>
        <v>0.39400000000000002</v>
      </c>
    </row>
    <row r="49" spans="1:6" x14ac:dyDescent="0.2">
      <c r="A49" s="20" t="s">
        <v>50</v>
      </c>
      <c r="B49" s="20"/>
      <c r="C49" s="20"/>
      <c r="D49" s="20">
        <v>0.89400000000000002</v>
      </c>
      <c r="E49" s="20">
        <v>0.86699999999999999</v>
      </c>
      <c r="F49" s="20">
        <v>0.53600000000000003</v>
      </c>
    </row>
    <row r="50" spans="1:6" x14ac:dyDescent="0.2">
      <c r="A50" s="20" t="s">
        <v>51</v>
      </c>
      <c r="B50" s="20"/>
      <c r="C50" s="20"/>
      <c r="D50" s="20">
        <v>0.106</v>
      </c>
      <c r="E50" s="20">
        <v>0.13300000000000001</v>
      </c>
      <c r="F50" s="20">
        <v>0.37</v>
      </c>
    </row>
    <row r="51" spans="1:6" x14ac:dyDescent="0.2">
      <c r="A51" s="21" t="s">
        <v>52</v>
      </c>
      <c r="B51" s="21"/>
      <c r="C51" s="21"/>
      <c r="D51" s="21">
        <v>0.88200000000000001</v>
      </c>
      <c r="E51" s="21">
        <v>0.93400000000000005</v>
      </c>
      <c r="F51" s="21">
        <v>0.66800000000000004</v>
      </c>
    </row>
    <row r="52" spans="1:6" x14ac:dyDescent="0.2">
      <c r="A52" s="21" t="s">
        <v>53</v>
      </c>
      <c r="B52" s="21"/>
      <c r="C52" s="21"/>
      <c r="D52" s="21">
        <v>0.11799999999999999</v>
      </c>
      <c r="E52" s="21">
        <v>6.6000000000000003E-2</v>
      </c>
      <c r="F52" s="21">
        <v>0.20599999999999999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FEE5-B161-C640-96F9-79875C5D291F}">
  <sheetPr>
    <tabColor theme="9" tint="0.59999389629810485"/>
  </sheetPr>
  <dimension ref="A1:K13"/>
  <sheetViews>
    <sheetView topLeftCell="A8" zoomScaleNormal="100" workbookViewId="0">
      <selection activeCell="K19" sqref="K19"/>
    </sheetView>
  </sheetViews>
  <sheetFormatPr baseColWidth="10" defaultColWidth="10.83203125" defaultRowHeight="15" x14ac:dyDescent="0.2"/>
  <cols>
    <col min="1" max="1" width="26.1640625" bestFit="1" customWidth="1"/>
    <col min="7" max="7" width="20.83203125" bestFit="1" customWidth="1"/>
  </cols>
  <sheetData>
    <row r="1" spans="1:11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G1" s="1" t="s">
        <v>0</v>
      </c>
      <c r="H1" s="24" t="s">
        <v>57</v>
      </c>
      <c r="I1" s="24" t="s">
        <v>57</v>
      </c>
      <c r="J1" s="24" t="s">
        <v>57</v>
      </c>
      <c r="K1" s="24" t="s">
        <v>57</v>
      </c>
    </row>
    <row r="2" spans="1:11" x14ac:dyDescent="0.2">
      <c r="A2" s="1" t="s">
        <v>1</v>
      </c>
      <c r="B2" s="1" t="s">
        <v>3</v>
      </c>
      <c r="C2" s="1" t="s">
        <v>4</v>
      </c>
      <c r="D2" s="1" t="s">
        <v>5</v>
      </c>
      <c r="E2" s="1" t="s">
        <v>56</v>
      </c>
      <c r="G2" s="1" t="s">
        <v>1</v>
      </c>
      <c r="H2" s="1" t="s">
        <v>3</v>
      </c>
      <c r="I2" s="1" t="s">
        <v>4</v>
      </c>
      <c r="J2" s="1" t="s">
        <v>5</v>
      </c>
      <c r="K2" s="1" t="s">
        <v>56</v>
      </c>
    </row>
    <row r="3" spans="1:11" x14ac:dyDescent="0.2">
      <c r="A3" s="5" t="s">
        <v>6</v>
      </c>
      <c r="B3" s="5">
        <v>3078</v>
      </c>
      <c r="C3" s="5">
        <v>3147</v>
      </c>
      <c r="D3" s="5">
        <v>3233</v>
      </c>
      <c r="E3" s="5">
        <v>3490</v>
      </c>
      <c r="G3" s="5" t="s">
        <v>6</v>
      </c>
      <c r="H3" s="5">
        <v>3078</v>
      </c>
      <c r="I3" s="5">
        <v>3147</v>
      </c>
      <c r="J3" s="5">
        <v>3233</v>
      </c>
      <c r="K3" s="5">
        <v>3490</v>
      </c>
    </row>
    <row r="4" spans="1:11" s="22" customFormat="1" ht="14" x14ac:dyDescent="0.2">
      <c r="A4" s="5" t="s">
        <v>60</v>
      </c>
      <c r="B4" s="5">
        <v>1164</v>
      </c>
      <c r="C4" s="5">
        <v>1186</v>
      </c>
      <c r="D4" s="5">
        <v>1226</v>
      </c>
      <c r="E4" s="5">
        <v>1316</v>
      </c>
      <c r="G4" s="5" t="s">
        <v>60</v>
      </c>
      <c r="H4" s="5">
        <v>1164</v>
      </c>
      <c r="I4" s="5">
        <v>1186</v>
      </c>
      <c r="J4" s="5">
        <v>1226</v>
      </c>
      <c r="K4" s="5">
        <v>1316</v>
      </c>
    </row>
    <row r="5" spans="1:11" s="22" customFormat="1" x14ac:dyDescent="0.2">
      <c r="A5" s="17" t="s">
        <v>14</v>
      </c>
      <c r="B5" s="17">
        <v>2.8</v>
      </c>
      <c r="C5" s="17">
        <v>2.9</v>
      </c>
      <c r="D5" s="17">
        <v>2.9</v>
      </c>
      <c r="E5" s="17">
        <v>2.9</v>
      </c>
      <c r="G5" t="s">
        <v>58</v>
      </c>
      <c r="H5" s="28">
        <f>$B$3/$B$5</f>
        <v>1099.2857142857144</v>
      </c>
      <c r="I5" s="28">
        <f>$C$3/$C$5</f>
        <v>1085.1724137931035</v>
      </c>
      <c r="J5" s="28">
        <f>$D$3/$D$5</f>
        <v>1114.8275862068965</v>
      </c>
      <c r="K5" s="28">
        <f>$E$3/$E$5</f>
        <v>1203.4482758620691</v>
      </c>
    </row>
    <row r="6" spans="1:11" x14ac:dyDescent="0.2">
      <c r="A6" t="s">
        <v>58</v>
      </c>
      <c r="B6" s="28">
        <f>$B$3/$B$5</f>
        <v>1099.2857142857144</v>
      </c>
      <c r="C6" s="28">
        <f>$C$3/$C$5</f>
        <v>1085.1724137931035</v>
      </c>
      <c r="D6" s="28">
        <f>$D$3/$D$5</f>
        <v>1114.8275862068965</v>
      </c>
      <c r="E6" s="28">
        <f>$E$3/$E$5</f>
        <v>1203.4482758620691</v>
      </c>
      <c r="G6" t="s">
        <v>61</v>
      </c>
      <c r="H6" s="29">
        <f>H4/H4</f>
        <v>1</v>
      </c>
      <c r="I6" s="29">
        <f>I4/H4</f>
        <v>1.0189003436426116</v>
      </c>
      <c r="J6" s="29">
        <f t="shared" ref="J6:K6" si="0">J4/I4</f>
        <v>1.0337268128161889</v>
      </c>
      <c r="K6" s="29">
        <f t="shared" si="0"/>
        <v>1.0734094616639478</v>
      </c>
    </row>
    <row r="7" spans="1:11" x14ac:dyDescent="0.2">
      <c r="A7" t="s">
        <v>59</v>
      </c>
      <c r="B7" s="29">
        <f>B4/B6</f>
        <v>1.0588693957115007</v>
      </c>
      <c r="C7" s="29">
        <f t="shared" ref="C7:E7" si="1">C4/C6</f>
        <v>1.0929138862408643</v>
      </c>
      <c r="D7" s="29">
        <f t="shared" si="1"/>
        <v>1.0997216207856479</v>
      </c>
      <c r="E7" s="29">
        <f t="shared" si="1"/>
        <v>1.0935243553008596</v>
      </c>
      <c r="G7" t="s">
        <v>62</v>
      </c>
      <c r="H7" s="29">
        <f>H5/H5</f>
        <v>1</v>
      </c>
      <c r="I7" s="29">
        <f>I5/H5</f>
        <v>0.98716139006520121</v>
      </c>
      <c r="J7" s="29">
        <f t="shared" ref="J7:K7" si="2">J5/I5</f>
        <v>1.027327613600254</v>
      </c>
      <c r="K7" s="29">
        <f t="shared" si="2"/>
        <v>1.0794927312094031</v>
      </c>
    </row>
    <row r="8" spans="1:11" x14ac:dyDescent="0.2">
      <c r="G8" t="s">
        <v>63</v>
      </c>
      <c r="H8" s="29">
        <f>H3/H3</f>
        <v>1</v>
      </c>
      <c r="I8" s="29">
        <f>I3/H3</f>
        <v>1.0224171539961013</v>
      </c>
      <c r="J8" s="29">
        <f t="shared" ref="J8:K8" si="3">J3/I3</f>
        <v>1.0273276136002543</v>
      </c>
      <c r="K8" s="29">
        <f t="shared" si="3"/>
        <v>1.0794927312094029</v>
      </c>
    </row>
    <row r="12" spans="1:11" x14ac:dyDescent="0.2">
      <c r="K12" s="50" t="s">
        <v>91</v>
      </c>
    </row>
    <row r="13" spans="1:11" x14ac:dyDescent="0.2">
      <c r="K13" s="50" t="s">
        <v>92</v>
      </c>
    </row>
  </sheetData>
  <conditionalFormatting sqref="H3:K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5:K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H3:K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{B2835602-9772-F849-8D65-A8B1FC7DC1EE}</x14:id>
        </ext>
      </extLst>
    </cfRule>
  </conditionalFormatting>
  <conditionalFormatting sqref="H2:K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{5CA0B4FE-9D62-8E4A-945C-6985841680B2}</x14:id>
        </ext>
      </extLst>
    </cfRule>
  </conditionalFormatting>
  <conditionalFormatting sqref="H6:K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{85E5F243-AA42-8A48-81E1-354F564D9537}</x14:id>
        </ext>
      </extLst>
    </cfRule>
  </conditionalFormatting>
  <conditionalFormatting sqref="B3:E6">
    <cfRule type="iconSet" priority="1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35602-9772-F849-8D65-A8B1FC7DC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H3:K5</xm:sqref>
        </x14:conditionalFormatting>
        <x14:conditionalFormatting xmlns:xm="http://schemas.microsoft.com/office/excel/2006/main">
          <x14:cfRule type="dataBar" id="{5CA0B4FE-9D62-8E4A-945C-698584168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H2:K5</xm:sqref>
        </x14:conditionalFormatting>
        <x14:conditionalFormatting xmlns:xm="http://schemas.microsoft.com/office/excel/2006/main">
          <x14:cfRule type="dataBar" id="{85E5F243-AA42-8A48-81E1-354F564D9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H6:K8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89C531A2-78D5-C246-B167-C2AE575090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demand'!H3:K3</xm:f>
              <xm:sqref>L3</xm:sqref>
            </x14:sparkline>
            <x14:sparkline>
              <xm:f>'Supply and demand'!H4:K4</xm:f>
              <xm:sqref>L4</xm:sqref>
            </x14:sparkline>
            <x14:sparkline>
              <xm:f>'Supply and demand'!H5:K5</xm:f>
              <xm:sqref>L5</xm:sqref>
            </x14:sparkline>
            <x14:sparkline>
              <xm:f>'Supply and demand'!H6:K6</xm:f>
              <xm:sqref>L6</xm:sqref>
            </x14:sparkline>
            <x14:sparkline>
              <xm:f>'Supply and demand'!H7:K7</xm:f>
              <xm:sqref>L7</xm:sqref>
            </x14:sparkline>
            <x14:sparkline>
              <xm:f>'Supply and demand'!H8:K8</xm:f>
              <xm:sqref>L8</xm:sqref>
            </x14:sparkline>
          </x14:sparklines>
        </x14:sparklineGroup>
        <x14:sparklineGroup displayEmptyCellsAs="gap" markers="1" high="1" xr2:uid="{69ADADD0-5018-F94F-8238-B64F8253E7ED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'Supply and demand'!B3:E3</xm:f>
              <xm:sqref>F3</xm:sqref>
            </x14:sparkline>
            <x14:sparkline>
              <xm:f>'Supply and demand'!B4:E4</xm:f>
              <xm:sqref>F4</xm:sqref>
            </x14:sparkline>
            <x14:sparkline>
              <xm:f>'Supply and demand'!B5:E5</xm:f>
              <xm:sqref>F5</xm:sqref>
            </x14:sparkline>
            <x14:sparkline>
              <xm:f>'Supply and demand'!B6:E6</xm:f>
              <xm:sqref>F6</xm:sqref>
            </x14:sparkline>
            <x14:sparkline>
              <xm:f>'Supply and demand'!B7:E7</xm:f>
              <xm:sqref>F7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2B2E-9E2E-1143-852D-D58A2ED2E050}">
  <sheetPr>
    <tabColor theme="1" tint="0.499984740745262"/>
  </sheetPr>
  <dimension ref="A1:M40"/>
  <sheetViews>
    <sheetView zoomScale="83" zoomScaleNormal="83" workbookViewId="0">
      <selection activeCell="K51" sqref="K51"/>
    </sheetView>
  </sheetViews>
  <sheetFormatPr baseColWidth="10" defaultColWidth="10.83203125" defaultRowHeight="15" x14ac:dyDescent="0.2"/>
  <cols>
    <col min="1" max="1" width="13.6640625" bestFit="1" customWidth="1"/>
    <col min="5" max="6" width="11.33203125" bestFit="1" customWidth="1"/>
    <col min="8" max="8" width="15.83203125" bestFit="1" customWidth="1"/>
    <col min="11" max="11" width="10" bestFit="1" customWidth="1"/>
    <col min="12" max="13" width="11.33203125" bestFit="1" customWidth="1"/>
  </cols>
  <sheetData>
    <row r="1" spans="1:13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  <c r="H1" s="1" t="s">
        <v>0</v>
      </c>
      <c r="I1" s="24" t="s">
        <v>57</v>
      </c>
      <c r="J1" s="24" t="s">
        <v>57</v>
      </c>
      <c r="K1" s="24" t="s">
        <v>57</v>
      </c>
      <c r="L1" s="24" t="s">
        <v>57</v>
      </c>
      <c r="M1" s="24" t="s">
        <v>57</v>
      </c>
    </row>
    <row r="2" spans="1:13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56</v>
      </c>
    </row>
    <row r="3" spans="1:13" x14ac:dyDescent="0.2">
      <c r="A3" s="2" t="s">
        <v>28</v>
      </c>
      <c r="B3" s="3">
        <v>540000</v>
      </c>
      <c r="C3" s="3">
        <v>695000</v>
      </c>
      <c r="D3" s="3">
        <v>955000</v>
      </c>
      <c r="E3" s="3">
        <v>1620000</v>
      </c>
      <c r="F3" s="3">
        <v>2160000</v>
      </c>
      <c r="H3" s="2" t="s">
        <v>28</v>
      </c>
      <c r="I3" s="3">
        <v>540000</v>
      </c>
      <c r="J3" s="3">
        <v>695000</v>
      </c>
      <c r="K3" s="3">
        <v>955000</v>
      </c>
      <c r="L3" s="3">
        <v>1620000</v>
      </c>
      <c r="M3" s="3">
        <v>2160000</v>
      </c>
    </row>
    <row r="4" spans="1:13" x14ac:dyDescent="0.2">
      <c r="A4" s="2" t="s">
        <v>29</v>
      </c>
      <c r="B4" s="2">
        <v>435000</v>
      </c>
      <c r="C4" s="2">
        <v>370000</v>
      </c>
      <c r="D4" s="3">
        <v>807500</v>
      </c>
      <c r="E4" s="3">
        <v>985000</v>
      </c>
      <c r="F4" s="3">
        <v>1727500</v>
      </c>
      <c r="H4" s="2" t="s">
        <v>29</v>
      </c>
      <c r="I4" s="2">
        <v>435000</v>
      </c>
      <c r="J4" s="2">
        <v>370000</v>
      </c>
      <c r="K4" s="3">
        <v>807500</v>
      </c>
      <c r="L4" s="3">
        <v>985000</v>
      </c>
      <c r="M4" s="3">
        <v>1727500</v>
      </c>
    </row>
    <row r="5" spans="1:13" x14ac:dyDescent="0.2">
      <c r="H5" t="s">
        <v>64</v>
      </c>
      <c r="I5" s="29">
        <f>I3/I3</f>
        <v>1</v>
      </c>
      <c r="J5" s="29">
        <f>J3/I3</f>
        <v>1.287037037037037</v>
      </c>
      <c r="K5" s="29">
        <f t="shared" ref="K5:M5" si="0">K3/J3</f>
        <v>1.3741007194244603</v>
      </c>
      <c r="L5" s="29">
        <f t="shared" si="0"/>
        <v>1.6963350785340314</v>
      </c>
      <c r="M5" s="29">
        <f t="shared" si="0"/>
        <v>1.3333333333333333</v>
      </c>
    </row>
    <row r="6" spans="1:13" x14ac:dyDescent="0.2">
      <c r="H6" t="s">
        <v>65</v>
      </c>
      <c r="I6" s="29">
        <f>I4/I4</f>
        <v>1</v>
      </c>
      <c r="J6" s="29">
        <f>J4/I4</f>
        <v>0.85057471264367812</v>
      </c>
      <c r="K6" s="29">
        <f t="shared" ref="K6:M6" si="1">K4/J4</f>
        <v>2.1824324324324325</v>
      </c>
      <c r="L6" s="29">
        <f t="shared" si="1"/>
        <v>1.2198142414860682</v>
      </c>
      <c r="M6" s="29">
        <f t="shared" si="1"/>
        <v>1.7538071065989849</v>
      </c>
    </row>
    <row r="40" spans="11:11" x14ac:dyDescent="0.2">
      <c r="K40" t="s">
        <v>70</v>
      </c>
    </row>
  </sheetData>
  <conditionalFormatting sqref="B3:F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3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5:M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{193D2FBD-4521-874E-82A3-3C0731BFD854}</x14:id>
        </ext>
      </extLst>
    </cfRule>
  </conditionalFormatting>
  <conditionalFormatting sqref="I5:M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{EC72C034-4A8C-CA47-8AE8-88EF58F7E481}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D2FBD-4521-874E-82A3-3C0731BFD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H5:M6</xm:sqref>
        </x14:conditionalFormatting>
        <x14:conditionalFormatting xmlns:xm="http://schemas.microsoft.com/office/excel/2006/main">
          <x14:cfRule type="dataBar" id="{EC72C034-4A8C-CA47-8AE8-88EF58F7E4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I5:M6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AC0008A-CD76-754D-80B9-1A0EE84375A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'Property Price'!A3:F3</xm:f>
              <xm:sqref>G3</xm:sqref>
            </x14:sparkline>
            <x14:sparkline>
              <xm:f>'Property Price'!A4:F4</xm:f>
              <xm:sqref>G4</xm:sqref>
            </x14:sparkline>
          </x14:sparklines>
        </x14:sparklineGroup>
        <x14:sparklineGroup displayEmptyCellsAs="gap" markers="1" xr2:uid="{E4684CCB-3C86-8E49-B883-69B4151AC05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'Property Price'!H3:M3</xm:f>
              <xm:sqref>N3</xm:sqref>
            </x14:sparkline>
            <x14:sparkline>
              <xm:f>'Property Price'!H4:M4</xm:f>
              <xm:sqref>N4</xm:sqref>
            </x14:sparkline>
            <x14:sparkline>
              <xm:f>'Property Price'!H5:M5</xm:f>
              <xm:sqref>N5</xm:sqref>
            </x14:sparkline>
            <x14:sparkline>
              <xm:f>'Property Price'!H6:M6</xm:f>
              <xm:sqref>N6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DA19-79E9-624F-8C40-48DC24C24802}">
  <sheetPr>
    <tabColor rgb="FF7030A0"/>
  </sheetPr>
  <dimension ref="A1:E15"/>
  <sheetViews>
    <sheetView tabSelected="1" zoomScale="80" zoomScaleNormal="80" workbookViewId="0">
      <selection activeCell="G69" sqref="G69"/>
    </sheetView>
  </sheetViews>
  <sheetFormatPr baseColWidth="10" defaultColWidth="10.83203125" defaultRowHeight="15" x14ac:dyDescent="0.2"/>
  <cols>
    <col min="1" max="1" width="30.33203125" bestFit="1" customWidth="1"/>
    <col min="2" max="4" width="11" bestFit="1" customWidth="1"/>
    <col min="5" max="5" width="11.6640625" bestFit="1" customWidth="1"/>
  </cols>
  <sheetData>
    <row r="1" spans="1:5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</row>
    <row r="2" spans="1:5" x14ac:dyDescent="0.2">
      <c r="A2" s="1" t="s">
        <v>1</v>
      </c>
      <c r="B2" s="1" t="s">
        <v>3</v>
      </c>
      <c r="C2" s="1" t="s">
        <v>4</v>
      </c>
      <c r="D2" s="1" t="s">
        <v>5</v>
      </c>
      <c r="E2" s="1" t="s">
        <v>56</v>
      </c>
    </row>
    <row r="3" spans="1:5" x14ac:dyDescent="0.2">
      <c r="A3" s="2" t="s">
        <v>28</v>
      </c>
      <c r="B3" s="3">
        <v>695000</v>
      </c>
      <c r="C3" s="3">
        <v>955000</v>
      </c>
      <c r="D3" s="3">
        <v>1620000</v>
      </c>
      <c r="E3" s="3">
        <v>2160000</v>
      </c>
    </row>
    <row r="4" spans="1:5" x14ac:dyDescent="0.2">
      <c r="A4" s="2" t="s">
        <v>29</v>
      </c>
      <c r="B4" s="2">
        <v>370000</v>
      </c>
      <c r="C4" s="3">
        <v>807500</v>
      </c>
      <c r="D4" s="3">
        <v>985000</v>
      </c>
      <c r="E4" s="3">
        <v>1727500</v>
      </c>
    </row>
    <row r="5" spans="1:5" x14ac:dyDescent="0.2">
      <c r="A5" s="23" t="s">
        <v>54</v>
      </c>
      <c r="B5" s="4">
        <v>468</v>
      </c>
      <c r="C5" s="4">
        <v>549</v>
      </c>
      <c r="D5" s="4">
        <v>701</v>
      </c>
      <c r="E5" s="4">
        <v>841</v>
      </c>
    </row>
    <row r="6" spans="1:5" x14ac:dyDescent="0.2">
      <c r="A6" s="23" t="s">
        <v>55</v>
      </c>
      <c r="B6" s="4">
        <v>1381</v>
      </c>
      <c r="C6" s="4">
        <v>1778</v>
      </c>
      <c r="D6" s="4">
        <v>2225</v>
      </c>
      <c r="E6" s="4">
        <v>2823</v>
      </c>
    </row>
    <row r="7" spans="1:5" x14ac:dyDescent="0.2">
      <c r="A7" s="4" t="s">
        <v>7</v>
      </c>
      <c r="B7" s="4">
        <v>1086</v>
      </c>
      <c r="C7" s="4">
        <v>1289</v>
      </c>
      <c r="D7" s="4">
        <v>1816</v>
      </c>
      <c r="E7" s="4">
        <v>2311</v>
      </c>
    </row>
    <row r="8" spans="1:5" x14ac:dyDescent="0.2">
      <c r="A8" s="4" t="s">
        <v>8</v>
      </c>
      <c r="B8" s="4">
        <v>460.29</v>
      </c>
      <c r="C8" s="4">
        <v>498.73</v>
      </c>
      <c r="D8" s="4">
        <v>598.38</v>
      </c>
      <c r="E8" s="26">
        <v>738.78</v>
      </c>
    </row>
    <row r="9" spans="1:5" x14ac:dyDescent="0.2">
      <c r="A9" s="4" t="s">
        <v>9</v>
      </c>
      <c r="B9" s="4">
        <v>200</v>
      </c>
      <c r="C9" s="4">
        <v>230</v>
      </c>
      <c r="D9" s="4">
        <v>237</v>
      </c>
      <c r="E9" s="4">
        <v>400</v>
      </c>
    </row>
    <row r="10" spans="1:5" x14ac:dyDescent="0.2">
      <c r="A10" s="43" t="s">
        <v>80</v>
      </c>
      <c r="B10" s="44">
        <f>B7*52</f>
        <v>56472</v>
      </c>
      <c r="C10" s="44">
        <f t="shared" ref="C10:E10" si="0">C7*52</f>
        <v>67028</v>
      </c>
      <c r="D10" s="44">
        <f t="shared" si="0"/>
        <v>94432</v>
      </c>
      <c r="E10" s="44">
        <f t="shared" si="0"/>
        <v>120172</v>
      </c>
    </row>
    <row r="11" spans="1:5" x14ac:dyDescent="0.2">
      <c r="A11" s="43" t="s">
        <v>84</v>
      </c>
      <c r="B11" s="45">
        <f>B10/B10</f>
        <v>1</v>
      </c>
      <c r="C11" s="45">
        <f>C10/B10</f>
        <v>1.1869244935543277</v>
      </c>
      <c r="D11" s="45">
        <f t="shared" ref="D11:E11" si="1">D10/C10</f>
        <v>1.4088440651667959</v>
      </c>
      <c r="E11" s="45">
        <f t="shared" si="1"/>
        <v>1.2725770925110131</v>
      </c>
    </row>
    <row r="12" spans="1:5" x14ac:dyDescent="0.2">
      <c r="A12" s="48" t="s">
        <v>81</v>
      </c>
      <c r="B12" s="49">
        <f>B8/B7</f>
        <v>0.42383977900552489</v>
      </c>
      <c r="C12" s="49">
        <f t="shared" ref="C12:E12" si="2">C8/C7</f>
        <v>0.38691233514352213</v>
      </c>
      <c r="D12" s="49">
        <f t="shared" si="2"/>
        <v>0.32950440528634362</v>
      </c>
      <c r="E12" s="49">
        <f t="shared" si="2"/>
        <v>0.3196797922977066</v>
      </c>
    </row>
    <row r="13" spans="1:5" x14ac:dyDescent="0.2">
      <c r="A13" s="48" t="s">
        <v>82</v>
      </c>
      <c r="B13" s="49">
        <f>B9/B7</f>
        <v>0.18416206261510129</v>
      </c>
      <c r="C13" s="49">
        <f t="shared" ref="C13:E13" si="3">C9/C7</f>
        <v>0.17843289371605897</v>
      </c>
      <c r="D13" s="49">
        <f t="shared" si="3"/>
        <v>0.13050660792951541</v>
      </c>
      <c r="E13" s="49">
        <f t="shared" si="3"/>
        <v>0.17308524448290782</v>
      </c>
    </row>
    <row r="14" spans="1:5" x14ac:dyDescent="0.2">
      <c r="A14" s="46" t="s">
        <v>83</v>
      </c>
      <c r="B14" s="47">
        <f>B3/B3</f>
        <v>1</v>
      </c>
      <c r="C14" s="47">
        <f>C3/B3</f>
        <v>1.3741007194244603</v>
      </c>
      <c r="D14" s="47">
        <f t="shared" ref="D14:E14" si="4">D3/C3</f>
        <v>1.6963350785340314</v>
      </c>
      <c r="E14" s="47">
        <f t="shared" si="4"/>
        <v>1.3333333333333333</v>
      </c>
    </row>
    <row r="15" spans="1:5" x14ac:dyDescent="0.2">
      <c r="A15" s="46" t="s">
        <v>65</v>
      </c>
      <c r="B15" s="47">
        <f>B4/B4</f>
        <v>1</v>
      </c>
      <c r="C15" s="47">
        <f>C4/B4</f>
        <v>2.1824324324324325</v>
      </c>
      <c r="D15" s="47">
        <f t="shared" ref="D15:E15" si="5">D4/C4</f>
        <v>1.2198142414860682</v>
      </c>
      <c r="E15" s="47">
        <f t="shared" si="5"/>
        <v>1.7538071065989849</v>
      </c>
    </row>
  </sheetData>
  <conditionalFormatting sqref="B12:E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0:E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{4FD23118-F420-41E4-9486-BC343EFF7A5B}</x14:id>
        </ext>
      </extLst>
    </cfRule>
  </conditionalFormatting>
  <conditionalFormatting sqref="B11:E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{1B8EF615-194E-445F-8913-4F42FC861F45}</x14:id>
        </ext>
      </extLst>
    </cfRule>
  </conditionalFormatting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23118-F420-41E4-9486-BC343EFF7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B10:E11</xm:sqref>
        </x14:conditionalFormatting>
        <x14:conditionalFormatting xmlns:xm="http://schemas.microsoft.com/office/excel/2006/main">
          <x14:cfRule type="dataBar" id="{1B8EF615-194E-445F-8913-4F42FC861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B11:E11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EB7180C-04CD-4B31-BD6E-EC2DD8A9C1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Finance!A3:E3</xm:f>
              <xm:sqref>F3</xm:sqref>
            </x14:sparkline>
            <x14:sparkline>
              <xm:f>Finance!A4:E4</xm:f>
              <xm:sqref>F4</xm:sqref>
            </x14:sparkline>
            <x14:sparkline>
              <xm:f>Finance!A5:E5</xm:f>
              <xm:sqref>F5</xm:sqref>
            </x14:sparkline>
            <x14:sparkline>
              <xm:f>Finance!A6:E6</xm:f>
              <xm:sqref>F6</xm:sqref>
            </x14:sparkline>
            <x14:sparkline>
              <xm:f>Finance!A7:E7</xm:f>
              <xm:sqref>F7</xm:sqref>
            </x14:sparkline>
            <x14:sparkline>
              <xm:f>Finance!A8:E8</xm:f>
              <xm:sqref>F8</xm:sqref>
            </x14:sparkline>
            <x14:sparkline>
              <xm:f>Finance!A9:E9</xm:f>
              <xm:sqref>F9</xm:sqref>
            </x14:sparkline>
            <x14:sparkline>
              <xm:f>Finance!A10:E10</xm:f>
              <xm:sqref>F10</xm:sqref>
            </x14:sparkline>
            <x14:sparkline>
              <xm:f>Finance!A11:E11</xm:f>
              <xm:sqref>F11</xm:sqref>
            </x14:sparkline>
            <x14:sparkline>
              <xm:f>Finance!A12:E12</xm:f>
              <xm:sqref>F12</xm:sqref>
            </x14:sparkline>
            <x14:sparkline>
              <xm:f>Finance!A13:E13</xm:f>
              <xm:sqref>F13</xm:sqref>
            </x14:sparkline>
            <x14:sparkline>
              <xm:f>Finance!A14:E14</xm:f>
              <xm:sqref>F14</xm:sqref>
            </x14:sparkline>
            <x14:sparkline>
              <xm:f>Finance!A15:E15</xm:f>
              <xm:sqref>F15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023F-2047-6C43-92C0-C92A37BE06DF}">
  <sheetPr>
    <tabColor theme="5" tint="0.39997558519241921"/>
  </sheetPr>
  <dimension ref="A1:K29"/>
  <sheetViews>
    <sheetView zoomScale="97" zoomScaleNormal="97" workbookViewId="0">
      <selection activeCell="O41" sqref="O41"/>
    </sheetView>
  </sheetViews>
  <sheetFormatPr baseColWidth="10" defaultColWidth="10.83203125" defaultRowHeight="15" x14ac:dyDescent="0.2"/>
  <cols>
    <col min="1" max="1" width="26.1640625" bestFit="1" customWidth="1"/>
    <col min="3" max="3" width="10.6640625" customWidth="1"/>
    <col min="4" max="4" width="9" customWidth="1"/>
    <col min="5" max="5" width="9.6640625" customWidth="1"/>
    <col min="7" max="7" width="24" bestFit="1" customWidth="1"/>
  </cols>
  <sheetData>
    <row r="1" spans="1:11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</row>
    <row r="2" spans="1:11" x14ac:dyDescent="0.2">
      <c r="A2" s="1" t="s">
        <v>1</v>
      </c>
      <c r="B2" s="1" t="s">
        <v>3</v>
      </c>
      <c r="C2" s="1" t="s">
        <v>4</v>
      </c>
      <c r="D2" s="1" t="s">
        <v>5</v>
      </c>
      <c r="E2" s="1" t="s">
        <v>56</v>
      </c>
      <c r="G2" s="1" t="s">
        <v>1</v>
      </c>
      <c r="H2" s="1" t="s">
        <v>3</v>
      </c>
      <c r="I2" s="1" t="s">
        <v>4</v>
      </c>
      <c r="J2" s="1" t="s">
        <v>5</v>
      </c>
      <c r="K2" s="1" t="s">
        <v>56</v>
      </c>
    </row>
    <row r="3" spans="1:11" x14ac:dyDescent="0.2">
      <c r="A3" s="5" t="s">
        <v>6</v>
      </c>
      <c r="B3" s="5">
        <v>3078</v>
      </c>
      <c r="C3" s="5">
        <v>3147</v>
      </c>
      <c r="D3" s="5">
        <v>3233</v>
      </c>
      <c r="E3" s="5">
        <v>3490</v>
      </c>
      <c r="G3" s="6" t="s">
        <v>30</v>
      </c>
      <c r="H3" s="6">
        <v>0.51700000000000002</v>
      </c>
      <c r="I3" s="6">
        <v>0.50800000000000001</v>
      </c>
      <c r="J3" s="6">
        <v>0.5</v>
      </c>
      <c r="K3" s="6">
        <v>0.495</v>
      </c>
    </row>
    <row r="4" spans="1:11" x14ac:dyDescent="0.2">
      <c r="A4" s="5" t="s">
        <v>10</v>
      </c>
      <c r="B4" s="5">
        <v>41</v>
      </c>
      <c r="C4" s="5">
        <v>41</v>
      </c>
      <c r="D4" s="5">
        <v>42</v>
      </c>
      <c r="E4" s="5">
        <v>42</v>
      </c>
      <c r="G4" s="6" t="s">
        <v>31</v>
      </c>
      <c r="H4" s="6">
        <v>0.11</v>
      </c>
      <c r="I4" s="6">
        <v>0.115</v>
      </c>
      <c r="J4" s="6">
        <v>0.108</v>
      </c>
      <c r="K4" s="6">
        <v>0.108</v>
      </c>
    </row>
    <row r="5" spans="1:11" x14ac:dyDescent="0.2">
      <c r="A5" s="5" t="s">
        <v>18</v>
      </c>
      <c r="B5" s="5">
        <v>819</v>
      </c>
      <c r="C5" s="5">
        <v>863</v>
      </c>
      <c r="D5" s="5">
        <v>846</v>
      </c>
      <c r="E5" s="5">
        <v>929</v>
      </c>
      <c r="G5" s="6" t="s">
        <v>32</v>
      </c>
      <c r="H5" s="6">
        <v>6.6000000000000003E-2</v>
      </c>
      <c r="I5" s="6">
        <v>5.5E-2</v>
      </c>
      <c r="J5" s="6">
        <v>5.1999999999999998E-2</v>
      </c>
      <c r="K5" s="6">
        <v>4.3999999999999997E-2</v>
      </c>
    </row>
    <row r="6" spans="1:11" x14ac:dyDescent="0.2">
      <c r="A6" s="5" t="s">
        <v>12</v>
      </c>
      <c r="B6" s="5">
        <v>1164</v>
      </c>
      <c r="C6" s="5">
        <v>1186</v>
      </c>
      <c r="D6" s="5">
        <v>1226</v>
      </c>
      <c r="E6" s="5">
        <v>1316</v>
      </c>
      <c r="G6" s="6" t="s">
        <v>33</v>
      </c>
      <c r="H6" s="6">
        <v>0.30599999999999999</v>
      </c>
      <c r="I6" s="6">
        <v>0.32100000000000001</v>
      </c>
      <c r="J6" s="6">
        <v>0.34</v>
      </c>
      <c r="K6" s="25">
        <v>0.35399999999999998</v>
      </c>
    </row>
    <row r="7" spans="1:11" x14ac:dyDescent="0.2">
      <c r="A7" s="6" t="s">
        <v>30</v>
      </c>
      <c r="B7" s="6">
        <v>0.51700000000000002</v>
      </c>
      <c r="C7" s="6">
        <v>0.50800000000000001</v>
      </c>
      <c r="D7" s="6">
        <v>0.5</v>
      </c>
      <c r="E7" s="6">
        <v>0.495</v>
      </c>
      <c r="G7" s="35" t="s">
        <v>71</v>
      </c>
      <c r="H7" s="37">
        <v>0.94440353460972026</v>
      </c>
      <c r="I7" s="37">
        <v>0.91498517183229633</v>
      </c>
      <c r="J7" s="37">
        <v>0.90932103279518472</v>
      </c>
      <c r="K7" s="37">
        <v>0.91447437375537166</v>
      </c>
    </row>
    <row r="8" spans="1:11" x14ac:dyDescent="0.2">
      <c r="A8" s="6" t="s">
        <v>31</v>
      </c>
      <c r="B8" s="6">
        <v>0.11</v>
      </c>
      <c r="C8" s="6">
        <v>0.115</v>
      </c>
      <c r="D8" s="6">
        <v>0.108</v>
      </c>
      <c r="E8" s="6">
        <f>0.108</f>
        <v>0.108</v>
      </c>
    </row>
    <row r="9" spans="1:11" x14ac:dyDescent="0.2">
      <c r="A9" s="6" t="s">
        <v>32</v>
      </c>
      <c r="B9" s="6">
        <v>6.6000000000000003E-2</v>
      </c>
      <c r="C9" s="6">
        <v>5.5E-2</v>
      </c>
      <c r="D9" s="6">
        <v>5.1999999999999998E-2</v>
      </c>
      <c r="E9" s="6">
        <f>0.044</f>
        <v>4.3999999999999997E-2</v>
      </c>
    </row>
    <row r="10" spans="1:11" x14ac:dyDescent="0.2">
      <c r="A10" s="6" t="s">
        <v>33</v>
      </c>
      <c r="B10" s="6">
        <v>0.30599999999999999</v>
      </c>
      <c r="C10" s="6">
        <v>0.32100000000000001</v>
      </c>
      <c r="D10" s="6">
        <v>0.34</v>
      </c>
      <c r="E10" s="25">
        <f>0.354</f>
        <v>0.35399999999999998</v>
      </c>
    </row>
    <row r="11" spans="1:11" x14ac:dyDescent="0.2">
      <c r="A11" s="7" t="s">
        <v>34</v>
      </c>
      <c r="B11" s="7">
        <v>0.66600000000000004</v>
      </c>
      <c r="C11" s="7">
        <v>0.69</v>
      </c>
      <c r="D11" s="7">
        <v>0.66</v>
      </c>
      <c r="E11" s="7">
        <f>0.668</f>
        <v>0.66800000000000004</v>
      </c>
    </row>
    <row r="12" spans="1:11" x14ac:dyDescent="0.2">
      <c r="A12" s="17" t="s">
        <v>14</v>
      </c>
      <c r="B12" s="17">
        <v>2.8</v>
      </c>
      <c r="C12" s="17">
        <v>2.9</v>
      </c>
      <c r="D12" s="17">
        <v>2.9</v>
      </c>
      <c r="E12" s="17">
        <v>2.9</v>
      </c>
    </row>
    <row r="13" spans="1:11" x14ac:dyDescent="0.2">
      <c r="A13" s="35" t="s">
        <v>58</v>
      </c>
      <c r="B13" s="36">
        <f xml:space="preserve"> $B$3 / $B$12</f>
        <v>1099.2857142857144</v>
      </c>
      <c r="C13" s="36">
        <f>$C$3 / $C$12</f>
        <v>1085.1724137931035</v>
      </c>
      <c r="D13" s="36">
        <f>D3/D12</f>
        <v>1114.8275862068965</v>
      </c>
      <c r="E13" s="36">
        <f>E3/E12</f>
        <v>1203.4482758620691</v>
      </c>
    </row>
    <row r="14" spans="1:11" x14ac:dyDescent="0.2">
      <c r="A14" s="35" t="s">
        <v>71</v>
      </c>
      <c r="B14" s="37">
        <f>SUM(B13/B6)</f>
        <v>0.94440353460972026</v>
      </c>
      <c r="C14" s="37">
        <f t="shared" ref="C14:E14" si="0">SUM(C13/C6)</f>
        <v>0.91498517183229633</v>
      </c>
      <c r="D14" s="37">
        <f t="shared" si="0"/>
        <v>0.90932103279518472</v>
      </c>
      <c r="E14" s="37">
        <f t="shared" si="0"/>
        <v>0.91447437375537166</v>
      </c>
    </row>
    <row r="19" spans="1:5" x14ac:dyDescent="0.2">
      <c r="A19" s="1" t="s">
        <v>0</v>
      </c>
      <c r="B19" s="24" t="s">
        <v>57</v>
      </c>
      <c r="C19" s="24" t="s">
        <v>57</v>
      </c>
      <c r="D19" s="24" t="s">
        <v>57</v>
      </c>
      <c r="E19" s="24" t="s">
        <v>57</v>
      </c>
    </row>
    <row r="20" spans="1:5" x14ac:dyDescent="0.2">
      <c r="A20" s="1" t="s">
        <v>1</v>
      </c>
      <c r="B20" s="1" t="s">
        <v>3</v>
      </c>
      <c r="C20" s="1" t="s">
        <v>4</v>
      </c>
      <c r="D20" s="1" t="s">
        <v>5</v>
      </c>
      <c r="E20" s="1" t="s">
        <v>56</v>
      </c>
    </row>
    <row r="21" spans="1:5" x14ac:dyDescent="0.2">
      <c r="A21" s="5" t="s">
        <v>6</v>
      </c>
      <c r="B21" s="5">
        <v>3078</v>
      </c>
      <c r="C21" s="5">
        <v>3147</v>
      </c>
      <c r="D21" s="5">
        <v>3233</v>
      </c>
      <c r="E21" s="5">
        <v>3490</v>
      </c>
    </row>
    <row r="22" spans="1:5" x14ac:dyDescent="0.2">
      <c r="A22" s="6" t="s">
        <v>30</v>
      </c>
      <c r="B22" s="6">
        <v>0.51700000000000002</v>
      </c>
      <c r="C22" s="6">
        <v>0.50800000000000001</v>
      </c>
      <c r="D22" s="6">
        <v>0.5</v>
      </c>
      <c r="E22" s="6">
        <v>0.495</v>
      </c>
    </row>
    <row r="23" spans="1:5" x14ac:dyDescent="0.2">
      <c r="A23" s="6" t="s">
        <v>31</v>
      </c>
      <c r="B23" s="6">
        <v>0.11</v>
      </c>
      <c r="C23" s="6">
        <v>0.115</v>
      </c>
      <c r="D23" s="6">
        <v>0.108</v>
      </c>
      <c r="E23" s="6">
        <f>0.108</f>
        <v>0.108</v>
      </c>
    </row>
    <row r="24" spans="1:5" x14ac:dyDescent="0.2">
      <c r="A24" s="6" t="s">
        <v>32</v>
      </c>
      <c r="B24" s="6">
        <v>6.6000000000000003E-2</v>
      </c>
      <c r="C24" s="6">
        <v>5.5E-2</v>
      </c>
      <c r="D24" s="6">
        <v>5.1999999999999998E-2</v>
      </c>
      <c r="E24" s="6">
        <f>0.044</f>
        <v>4.3999999999999997E-2</v>
      </c>
    </row>
    <row r="25" spans="1:5" x14ac:dyDescent="0.2">
      <c r="A25" s="6" t="s">
        <v>33</v>
      </c>
      <c r="B25" s="6">
        <v>0.30599999999999999</v>
      </c>
      <c r="C25" s="6">
        <v>0.32100000000000001</v>
      </c>
      <c r="D25" s="6">
        <v>0.34</v>
      </c>
      <c r="E25" s="25">
        <f>0.354</f>
        <v>0.35399999999999998</v>
      </c>
    </row>
    <row r="26" spans="1:5" x14ac:dyDescent="0.2">
      <c r="A26" s="34" t="s">
        <v>74</v>
      </c>
      <c r="B26" s="31">
        <f>B22/B22</f>
        <v>1</v>
      </c>
      <c r="C26" s="31">
        <f>C7/B7</f>
        <v>0.98259187620889743</v>
      </c>
      <c r="D26" s="31">
        <f t="shared" ref="D26:E26" si="1">D7/C7</f>
        <v>0.98425196850393704</v>
      </c>
      <c r="E26" s="31">
        <f t="shared" si="1"/>
        <v>0.99</v>
      </c>
    </row>
    <row r="27" spans="1:5" x14ac:dyDescent="0.2">
      <c r="A27" s="34" t="s">
        <v>75</v>
      </c>
      <c r="B27" s="31">
        <f>B8/B8</f>
        <v>1</v>
      </c>
      <c r="C27" s="31">
        <f>C8/B8</f>
        <v>1.0454545454545454</v>
      </c>
      <c r="D27" s="31">
        <f t="shared" ref="D27:E27" si="2">D8/C8</f>
        <v>0.9391304347826086</v>
      </c>
      <c r="E27" s="31">
        <f t="shared" si="2"/>
        <v>1</v>
      </c>
    </row>
    <row r="28" spans="1:5" x14ac:dyDescent="0.2">
      <c r="A28" s="34" t="s">
        <v>73</v>
      </c>
      <c r="B28" s="31">
        <f>B9/B9</f>
        <v>1</v>
      </c>
      <c r="C28" s="31">
        <f>C9/B9</f>
        <v>0.83333333333333326</v>
      </c>
      <c r="D28" s="31">
        <f t="shared" ref="D28:E28" si="3">D9/C9</f>
        <v>0.94545454545454544</v>
      </c>
      <c r="E28" s="31">
        <f t="shared" si="3"/>
        <v>0.84615384615384615</v>
      </c>
    </row>
    <row r="29" spans="1:5" x14ac:dyDescent="0.2">
      <c r="A29" s="34" t="s">
        <v>72</v>
      </c>
      <c r="B29" s="31">
        <f>B10/B10</f>
        <v>1</v>
      </c>
      <c r="C29" s="31">
        <f>C10/B10</f>
        <v>1.0490196078431373</v>
      </c>
      <c r="D29" s="31">
        <f t="shared" ref="D29:E29" si="4">D10/C10</f>
        <v>1.0591900311526481</v>
      </c>
      <c r="E29" s="31">
        <f t="shared" si="4"/>
        <v>1.0411764705882351</v>
      </c>
    </row>
  </sheetData>
  <conditionalFormatting sqref="B7:E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3:K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2:E2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6:E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{F2329580-BD8A-C949-BF80-E59754BEBE97}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29580-BD8A-C949-BF80-E59754BEB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B26:E29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64DCAF6-3DAC-0A46-AEB2-89D4B7AF03A5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Population!A3:E3</xm:f>
              <xm:sqref>F3</xm:sqref>
            </x14:sparkline>
            <x14:sparkline>
              <xm:f>Population!A4:E4</xm:f>
              <xm:sqref>F4</xm:sqref>
            </x14:sparkline>
            <x14:sparkline>
              <xm:f>Population!A5:E5</xm:f>
              <xm:sqref>F5</xm:sqref>
            </x14:sparkline>
            <x14:sparkline>
              <xm:f>Population!A6:E6</xm:f>
              <xm:sqref>F6</xm:sqref>
            </x14:sparkline>
            <x14:sparkline>
              <xm:f>Population!A7:E7</xm:f>
              <xm:sqref>F7</xm:sqref>
            </x14:sparkline>
            <x14:sparkline>
              <xm:f>Population!A8:E8</xm:f>
              <xm:sqref>F8</xm:sqref>
            </x14:sparkline>
            <x14:sparkline>
              <xm:f>Population!A9:E9</xm:f>
              <xm:sqref>F9</xm:sqref>
            </x14:sparkline>
            <x14:sparkline>
              <xm:f>Population!A10:E10</xm:f>
              <xm:sqref>F10</xm:sqref>
            </x14:sparkline>
            <x14:sparkline>
              <xm:f>Population!A11:E11</xm:f>
              <xm:sqref>F11</xm:sqref>
            </x14:sparkline>
            <x14:sparkline>
              <xm:f>Population!A12:E12</xm:f>
              <xm:sqref>F12</xm:sqref>
            </x14:sparkline>
            <x14:sparkline>
              <xm:f>Population!A13:E13</xm:f>
              <xm:sqref>F13</xm:sqref>
            </x14:sparkline>
            <x14:sparkline>
              <xm:f>Population!A14:E14</xm:f>
              <xm:sqref>F14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E96F-FA59-4B4D-B081-DDFFB0FB1752}">
  <sheetPr>
    <tabColor theme="7" tint="0.39997558519241921"/>
  </sheetPr>
  <dimension ref="A1:F10"/>
  <sheetViews>
    <sheetView topLeftCell="A16" workbookViewId="0">
      <selection activeCell="R64" sqref="R64"/>
    </sheetView>
  </sheetViews>
  <sheetFormatPr baseColWidth="10" defaultColWidth="10.83203125" defaultRowHeight="15" x14ac:dyDescent="0.2"/>
  <cols>
    <col min="1" max="1" width="22.5" bestFit="1" customWidth="1"/>
  </cols>
  <sheetData>
    <row r="1" spans="1:6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</row>
    <row r="3" spans="1:6" x14ac:dyDescent="0.2">
      <c r="A3" s="18" t="s">
        <v>15</v>
      </c>
      <c r="B3" s="18">
        <v>0.45100000000000001</v>
      </c>
      <c r="C3" s="18">
        <v>0.35699999999999998</v>
      </c>
      <c r="D3" s="18">
        <v>0.35299999999999998</v>
      </c>
      <c r="E3" s="18">
        <v>0.33100000000000002</v>
      </c>
      <c r="F3" s="18">
        <v>0.33400000000000002</v>
      </c>
    </row>
    <row r="4" spans="1:6" x14ac:dyDescent="0.2">
      <c r="A4" s="18" t="s">
        <v>16</v>
      </c>
      <c r="B4" s="18">
        <v>0.19900000000000001</v>
      </c>
      <c r="C4" s="18">
        <v>0.27300000000000002</v>
      </c>
      <c r="D4" s="18">
        <v>0.314</v>
      </c>
      <c r="E4" s="18">
        <v>0.32100000000000001</v>
      </c>
      <c r="F4" s="18">
        <v>0.33800000000000002</v>
      </c>
    </row>
    <row r="5" spans="1:6" x14ac:dyDescent="0.2">
      <c r="A5" s="18" t="s">
        <v>17</v>
      </c>
      <c r="B5" s="18">
        <v>0.28100000000000003</v>
      </c>
      <c r="C5" s="18">
        <v>0.26900000000000002</v>
      </c>
      <c r="D5" s="18">
        <v>0.29799999999999999</v>
      </c>
      <c r="E5" s="18">
        <v>0.317</v>
      </c>
      <c r="F5" s="18">
        <v>0.30299999999999999</v>
      </c>
    </row>
    <row r="6" spans="1:6" x14ac:dyDescent="0.2">
      <c r="A6" s="19" t="s">
        <v>25</v>
      </c>
      <c r="B6" s="18">
        <v>0.73399999999999999</v>
      </c>
      <c r="C6" s="18">
        <v>0.70899999999999996</v>
      </c>
      <c r="D6" s="18">
        <v>0.77500000000000002</v>
      </c>
      <c r="E6" s="18">
        <v>0.76600000000000001</v>
      </c>
      <c r="F6" s="18">
        <v>0.77900000000000003</v>
      </c>
    </row>
    <row r="7" spans="1:6" x14ac:dyDescent="0.2">
      <c r="A7" s="19" t="s">
        <v>26</v>
      </c>
      <c r="B7" s="18">
        <v>0.20100000000000001</v>
      </c>
      <c r="C7" s="18">
        <v>0.19900000000000001</v>
      </c>
      <c r="D7" s="18">
        <v>0.20399999999999999</v>
      </c>
      <c r="E7" s="18">
        <v>0.21299999999999999</v>
      </c>
      <c r="F7" s="18">
        <v>0.20499999999999999</v>
      </c>
    </row>
    <row r="8" spans="1:6" x14ac:dyDescent="0.2">
      <c r="A8" s="19" t="s">
        <v>27</v>
      </c>
      <c r="B8" s="18">
        <v>2.5000000000000001E-2</v>
      </c>
      <c r="C8" s="18">
        <v>1.7999999999999999E-2</v>
      </c>
      <c r="D8" s="18">
        <v>2.1000000000000001E-2</v>
      </c>
      <c r="E8" s="18">
        <v>2.1000000000000001E-2</v>
      </c>
      <c r="F8" s="18">
        <v>1.6E-2</v>
      </c>
    </row>
    <row r="9" spans="1:6" x14ac:dyDescent="0.2">
      <c r="A9" s="39" t="s">
        <v>6</v>
      </c>
      <c r="B9" s="40">
        <v>2986</v>
      </c>
      <c r="C9" s="28">
        <v>3078</v>
      </c>
      <c r="D9" s="28">
        <v>3147</v>
      </c>
      <c r="E9" s="28">
        <v>3233</v>
      </c>
      <c r="F9" s="28">
        <v>3490</v>
      </c>
    </row>
    <row r="10" spans="1:6" x14ac:dyDescent="0.2">
      <c r="A10" s="39" t="s">
        <v>63</v>
      </c>
      <c r="B10" s="33">
        <f>B9/B9</f>
        <v>1</v>
      </c>
      <c r="C10" s="33">
        <f>C9/B9</f>
        <v>1.0308104487608842</v>
      </c>
      <c r="D10" s="33">
        <f t="shared" ref="D10:F10" si="0">D9/C9</f>
        <v>1.0224171539961013</v>
      </c>
      <c r="E10" s="33">
        <f t="shared" si="0"/>
        <v>1.0273276136002543</v>
      </c>
      <c r="F10" s="33">
        <f t="shared" si="0"/>
        <v>1.0794927312094029</v>
      </c>
    </row>
  </sheetData>
  <conditionalFormatting sqref="B3:F8 B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9:F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{69522EDE-8F02-44EA-8A58-5A517F43E417}</x14:id>
        </ext>
      </extLst>
    </cfRule>
  </conditionalFormatting>
  <conditionalFormatting sqref="B10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{941FA3DD-BF04-45D9-AB6A-251A7C8725C8}</x14:id>
        </ext>
      </extLst>
    </cfRule>
  </conditionalFormatting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22EDE-8F02-44EA-8A58-5A517F43E4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B9:F9</xm:sqref>
        </x14:conditionalFormatting>
        <x14:conditionalFormatting xmlns:xm="http://schemas.microsoft.com/office/excel/2006/main">
          <x14:cfRule type="dataBar" id="{941FA3DD-BF04-45D9-AB6A-251A7C8725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B10:F10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CDB000C-790E-924A-8472-6B0DB47C05C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Ownership!B3:F3</xm:f>
              <xm:sqref>G3</xm:sqref>
            </x14:sparkline>
            <x14:sparkline>
              <xm:f>Ownership!B4:F4</xm:f>
              <xm:sqref>G4</xm:sqref>
            </x14:sparkline>
            <x14:sparkline>
              <xm:f>Ownership!B5:F5</xm:f>
              <xm:sqref>G5</xm:sqref>
            </x14:sparkline>
            <x14:sparkline>
              <xm:f>Ownership!B6:F6</xm:f>
              <xm:sqref>G6</xm:sqref>
            </x14:sparkline>
            <x14:sparkline>
              <xm:f>Ownership!B7:F7</xm:f>
              <xm:sqref>G7</xm:sqref>
            </x14:sparkline>
            <x14:sparkline>
              <xm:f>Ownership!B8:F8</xm:f>
              <xm:sqref>G8</xm:sqref>
            </x14:sparkline>
          </x14:sparklines>
        </x14:sparklineGroup>
        <x14:sparklineGroup displayEmptyCellsAs="gap" markers="1" xr2:uid="{37E48F5D-948A-41CC-B527-2DC1CEF0B06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Ownership!A9:F9</xm:f>
              <xm:sqref>G9</xm:sqref>
            </x14:sparkline>
          </x14:sparklines>
        </x14:sparklineGroup>
        <x14:sparklineGroup displayEmptyCellsAs="gap" markers="1" xr2:uid="{6D647B62-F6C3-4749-8E34-CC365E66C2E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Ownership!A10:F10</xm:f>
              <xm:sqref>G10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4791-8613-4805-BD0C-673D7D82BA40}">
  <sheetPr>
    <tabColor theme="8" tint="0.59999389629810485"/>
  </sheetPr>
  <dimension ref="A1:H17"/>
  <sheetViews>
    <sheetView workbookViewId="0">
      <selection activeCell="B67" sqref="B67"/>
    </sheetView>
  </sheetViews>
  <sheetFormatPr baseColWidth="10" defaultColWidth="8.83203125" defaultRowHeight="15" x14ac:dyDescent="0.2"/>
  <cols>
    <col min="1" max="1" width="17" bestFit="1" customWidth="1"/>
  </cols>
  <sheetData>
    <row r="1" spans="1:6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1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6" x14ac:dyDescent="0.2">
      <c r="A3" s="8" t="s">
        <v>35</v>
      </c>
      <c r="B3" s="8">
        <v>0.625</v>
      </c>
      <c r="C3" s="8">
        <v>0.64400000000000002</v>
      </c>
      <c r="D3" s="8">
        <v>0.59699999999999998</v>
      </c>
      <c r="E3" s="8">
        <v>0.59699999999999998</v>
      </c>
    </row>
    <row r="4" spans="1:6" x14ac:dyDescent="0.2">
      <c r="A4" s="8" t="s">
        <v>36</v>
      </c>
      <c r="B4" s="8">
        <v>0.30099999999999999</v>
      </c>
      <c r="C4" s="8">
        <v>0.25700000000000001</v>
      </c>
      <c r="D4" s="8">
        <v>0.30099999999999999</v>
      </c>
      <c r="E4" s="8">
        <v>0.312</v>
      </c>
    </row>
    <row r="5" spans="1:6" x14ac:dyDescent="0.2">
      <c r="A5" s="9" t="s">
        <v>37</v>
      </c>
      <c r="B5" s="9">
        <v>4.1000000000000002E-2</v>
      </c>
      <c r="C5" s="9">
        <v>4.1000000000000002E-2</v>
      </c>
      <c r="D5" s="9">
        <v>4.1000000000000002E-2</v>
      </c>
      <c r="E5" s="9">
        <v>4.1000000000000002E-2</v>
      </c>
    </row>
    <row r="17" spans="8:8" x14ac:dyDescent="0.2">
      <c r="H17" s="38"/>
    </row>
  </sheetData>
  <conditionalFormatting sqref="B3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{7BB7CB99-BC1B-49BD-BBCA-59B1F8FB3E5E}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B7CB99-BC1B-49BD-BBCA-59B1F8FB3E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B3:E5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457AB89-2A67-412E-B909-037E57102BC6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Workforce!A3:E3</xm:f>
              <xm:sqref>F3</xm:sqref>
            </x14:sparkline>
            <x14:sparkline>
              <xm:f>Workforce!A4:E4</xm:f>
              <xm:sqref>F4</xm:sqref>
            </x14:sparkline>
            <x14:sparkline>
              <xm:f>Workforce!A5:E5</xm:f>
              <xm:sqref>F5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2027-E8D0-4267-B190-FCE3066BED43}">
  <sheetPr>
    <tabColor theme="0" tint="-0.34998626667073579"/>
  </sheetPr>
  <dimension ref="A1:H59"/>
  <sheetViews>
    <sheetView workbookViewId="0">
      <selection activeCell="K60" sqref="K60"/>
    </sheetView>
  </sheetViews>
  <sheetFormatPr baseColWidth="10" defaultColWidth="8.83203125" defaultRowHeight="15" x14ac:dyDescent="0.2"/>
  <cols>
    <col min="1" max="1" width="31.5" bestFit="1" customWidth="1"/>
    <col min="2" max="2" width="10.5" customWidth="1"/>
    <col min="3" max="3" width="11" customWidth="1"/>
    <col min="4" max="4" width="9.6640625" customWidth="1"/>
  </cols>
  <sheetData>
    <row r="1" spans="1:8" x14ac:dyDescent="0.2">
      <c r="A1" s="1" t="s">
        <v>0</v>
      </c>
      <c r="B1" s="24" t="s">
        <v>57</v>
      </c>
      <c r="C1" s="24" t="s">
        <v>57</v>
      </c>
      <c r="D1" s="24" t="s">
        <v>57</v>
      </c>
    </row>
    <row r="2" spans="1:8" x14ac:dyDescent="0.2">
      <c r="A2" s="1" t="s">
        <v>1</v>
      </c>
      <c r="B2" s="1" t="s">
        <v>4</v>
      </c>
      <c r="C2" s="1" t="s">
        <v>5</v>
      </c>
      <c r="D2" s="1" t="s">
        <v>56</v>
      </c>
      <c r="H2" t="s">
        <v>76</v>
      </c>
    </row>
    <row r="3" spans="1:8" x14ac:dyDescent="0.2">
      <c r="A3" s="14" t="s">
        <v>23</v>
      </c>
      <c r="B3" s="15">
        <v>0.94699999999999995</v>
      </c>
      <c r="C3" s="15">
        <v>0.91900000000000004</v>
      </c>
      <c r="D3" s="15">
        <f>0.929</f>
        <v>0.92900000000000005</v>
      </c>
    </row>
    <row r="4" spans="1:8" x14ac:dyDescent="0.2">
      <c r="A4" s="14" t="s">
        <v>24</v>
      </c>
      <c r="B4" s="15">
        <v>5.2999999999999999E-2</v>
      </c>
      <c r="C4" s="15">
        <v>8.1000000000000003E-2</v>
      </c>
      <c r="D4" s="15">
        <f>0.069</f>
        <v>6.9000000000000006E-2</v>
      </c>
    </row>
    <row r="5" spans="1:8" x14ac:dyDescent="0.2">
      <c r="A5" s="16" t="s">
        <v>40</v>
      </c>
      <c r="B5" s="16">
        <v>0.63100000000000001</v>
      </c>
      <c r="C5" s="16">
        <v>0.57299999999999995</v>
      </c>
      <c r="D5" s="16">
        <f>0.588</f>
        <v>0.58799999999999997</v>
      </c>
    </row>
    <row r="6" spans="1:8" x14ac:dyDescent="0.2">
      <c r="A6" s="16" t="s">
        <v>41</v>
      </c>
      <c r="B6" s="16">
        <v>0.20100000000000001</v>
      </c>
      <c r="C6" s="16">
        <v>0.23599999999999999</v>
      </c>
      <c r="D6" s="16">
        <f>0.254</f>
        <v>0.254</v>
      </c>
    </row>
    <row r="7" spans="1:8" x14ac:dyDescent="0.2">
      <c r="A7" s="16" t="s">
        <v>42</v>
      </c>
      <c r="B7" s="16">
        <v>0.14000000000000001</v>
      </c>
      <c r="C7" s="16">
        <v>0.183</v>
      </c>
      <c r="D7" s="16">
        <f>0.162</f>
        <v>0.16200000000000001</v>
      </c>
    </row>
    <row r="52" spans="1:4" x14ac:dyDescent="0.2">
      <c r="A52" s="1" t="s">
        <v>0</v>
      </c>
      <c r="B52" s="24" t="s">
        <v>57</v>
      </c>
      <c r="C52" s="24" t="s">
        <v>57</v>
      </c>
      <c r="D52" s="24" t="s">
        <v>57</v>
      </c>
    </row>
    <row r="53" spans="1:4" x14ac:dyDescent="0.2">
      <c r="A53" s="1" t="s">
        <v>1</v>
      </c>
      <c r="B53" s="1" t="s">
        <v>4</v>
      </c>
      <c r="C53" s="1" t="s">
        <v>5</v>
      </c>
      <c r="D53" s="1" t="s">
        <v>56</v>
      </c>
    </row>
    <row r="54" spans="1:4" x14ac:dyDescent="0.2">
      <c r="A54" s="16" t="s">
        <v>40</v>
      </c>
      <c r="B54" s="16">
        <v>0.63100000000000001</v>
      </c>
      <c r="C54" s="16">
        <v>0.57299999999999995</v>
      </c>
      <c r="D54" s="16">
        <f>0.588</f>
        <v>0.58799999999999997</v>
      </c>
    </row>
    <row r="55" spans="1:4" x14ac:dyDescent="0.2">
      <c r="A55" s="16" t="s">
        <v>41</v>
      </c>
      <c r="B55" s="16">
        <v>0.20100000000000001</v>
      </c>
      <c r="C55" s="16">
        <v>0.23599999999999999</v>
      </c>
      <c r="D55" s="16">
        <f>0.254</f>
        <v>0.254</v>
      </c>
    </row>
    <row r="56" spans="1:4" x14ac:dyDescent="0.2">
      <c r="A56" s="16" t="s">
        <v>42</v>
      </c>
      <c r="B56" s="16">
        <v>0.14000000000000001</v>
      </c>
      <c r="C56" s="16">
        <v>0.183</v>
      </c>
      <c r="D56" s="16">
        <f>0.162</f>
        <v>0.16200000000000001</v>
      </c>
    </row>
    <row r="57" spans="1:4" x14ac:dyDescent="0.2">
      <c r="A57" s="42" t="s">
        <v>77</v>
      </c>
      <c r="B57" s="31">
        <f>B54/B54</f>
        <v>1</v>
      </c>
      <c r="C57" s="31">
        <f t="shared" ref="C57:D59" si="0">C54/B54</f>
        <v>0.90808240887480185</v>
      </c>
      <c r="D57" s="31">
        <f t="shared" si="0"/>
        <v>1.0261780104712042</v>
      </c>
    </row>
    <row r="58" spans="1:4" x14ac:dyDescent="0.2">
      <c r="A58" s="41" t="s">
        <v>78</v>
      </c>
      <c r="B58" s="31">
        <f>B55/B55</f>
        <v>1</v>
      </c>
      <c r="C58" s="31">
        <f t="shared" si="0"/>
        <v>1.1741293532338306</v>
      </c>
      <c r="D58" s="31">
        <f t="shared" si="0"/>
        <v>1.076271186440678</v>
      </c>
    </row>
    <row r="59" spans="1:4" x14ac:dyDescent="0.2">
      <c r="A59" s="41" t="s">
        <v>79</v>
      </c>
      <c r="B59" s="31">
        <f>B56/B56</f>
        <v>1</v>
      </c>
      <c r="C59" s="31">
        <f t="shared" si="0"/>
        <v>1.3071428571428569</v>
      </c>
      <c r="D59" s="31">
        <f t="shared" si="0"/>
        <v>0.88524590163934436</v>
      </c>
    </row>
  </sheetData>
  <conditionalFormatting sqref="A3:D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:D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{486AAC06-9F25-4E4B-9BC0-DFACAA594B01}</x14:id>
        </ext>
      </extLst>
    </cfRule>
  </conditionalFormatting>
  <conditionalFormatting sqref="A54:D56 A57:A5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4:D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{02C3463E-36E2-449A-BAA3-8B12A594AA20}</x14:id>
        </ext>
      </extLst>
    </cfRule>
  </conditionalFormatting>
  <conditionalFormatting sqref="B57:D5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{533A00F2-35CA-493C-80C9-1F327B672A3B}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6AAC06-9F25-4E4B-9BC0-DFACAA594B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B3:D7</xm:sqref>
        </x14:conditionalFormatting>
        <x14:conditionalFormatting xmlns:xm="http://schemas.microsoft.com/office/excel/2006/main">
          <x14:cfRule type="dataBar" id="{02C3463E-36E2-449A-BAA3-8B12A594AA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B54:D56</xm:sqref>
        </x14:conditionalFormatting>
        <x14:conditionalFormatting xmlns:xm="http://schemas.microsoft.com/office/excel/2006/main">
          <x14:cfRule type="dataBar" id="{533A00F2-35CA-493C-80C9-1F327B672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B57:D59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FAF37EE-D48E-4E8C-862E-70FE59267714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Dwelling!A3:D3</xm:f>
              <xm:sqref>E3</xm:sqref>
            </x14:sparkline>
            <x14:sparkline>
              <xm:f>Dwelling!A4:D4</xm:f>
              <xm:sqref>E4</xm:sqref>
            </x14:sparkline>
            <x14:sparkline>
              <xm:f>Dwelling!A5:D5</xm:f>
              <xm:sqref>E5</xm:sqref>
            </x14:sparkline>
            <x14:sparkline>
              <xm:f>Dwelling!A6:D6</xm:f>
              <xm:sqref>E6</xm:sqref>
            </x14:sparkline>
            <x14:sparkline>
              <xm:f>Dwelling!A7:D7</xm:f>
              <xm:sqref>E7</xm:sqref>
            </x14:sparkline>
          </x14:sparklines>
        </x14:sparklineGroup>
        <x14:sparklineGroup displayEmptyCellsAs="gap" markers="1" xr2:uid="{758B38DF-C8F4-4515-AE76-3CCA73C377BE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Dwelling!A54:D54</xm:f>
              <xm:sqref>E54</xm:sqref>
            </x14:sparkline>
            <x14:sparkline>
              <xm:f>Dwelling!A55:D55</xm:f>
              <xm:sqref>E55</xm:sqref>
            </x14:sparkline>
            <x14:sparkline>
              <xm:f>Dwelling!A56:D56</xm:f>
              <xm:sqref>E56</xm:sqref>
            </x14:sparkline>
          </x14:sparklines>
        </x14:sparklineGroup>
        <x14:sparklineGroup displayEmptyCellsAs="gap" markers="1" xr2:uid="{D79A6C70-6EFB-433F-8C28-6136E10EC00F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Dwelling!A57:D57</xm:f>
              <xm:sqref>E57</xm:sqref>
            </x14:sparkline>
            <x14:sparkline>
              <xm:f>Dwelling!A58:D58</xm:f>
              <xm:sqref>E58</xm:sqref>
            </x14:sparkline>
            <x14:sparkline>
              <xm:f>Dwelling!A59:D59</xm:f>
              <xm:sqref>E59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0A8F-CF72-5B48-9B79-D1EE34725C24}">
  <sheetPr>
    <tabColor theme="7" tint="0.39997558519241921"/>
  </sheetPr>
  <dimension ref="A1:S52"/>
  <sheetViews>
    <sheetView zoomScale="78" zoomScaleNormal="78" workbookViewId="0">
      <selection activeCell="Q76" sqref="Q76"/>
    </sheetView>
  </sheetViews>
  <sheetFormatPr baseColWidth="10" defaultColWidth="10.83203125" defaultRowHeight="15" x14ac:dyDescent="0.2"/>
  <cols>
    <col min="1" max="1" width="22.5" bestFit="1" customWidth="1"/>
    <col min="2" max="6" width="11.83203125" bestFit="1" customWidth="1"/>
    <col min="9" max="9" width="25.1640625" bestFit="1" customWidth="1"/>
    <col min="11" max="11" width="20.1640625" bestFit="1" customWidth="1"/>
    <col min="12" max="12" width="21.1640625" bestFit="1" customWidth="1"/>
    <col min="13" max="13" width="20.1640625" bestFit="1" customWidth="1"/>
    <col min="14" max="14" width="21.1640625" bestFit="1" customWidth="1"/>
  </cols>
  <sheetData>
    <row r="1" spans="1:19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  <c r="I1" s="1" t="s">
        <v>0</v>
      </c>
      <c r="J1" s="24" t="s">
        <v>57</v>
      </c>
      <c r="K1" s="24" t="s">
        <v>57</v>
      </c>
      <c r="L1" s="24" t="s">
        <v>57</v>
      </c>
      <c r="M1" s="24" t="s">
        <v>57</v>
      </c>
      <c r="N1" s="24" t="s">
        <v>57</v>
      </c>
    </row>
    <row r="2" spans="1:1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56</v>
      </c>
    </row>
    <row r="3" spans="1:19" x14ac:dyDescent="0.2">
      <c r="A3" s="5" t="s">
        <v>18</v>
      </c>
      <c r="B3" s="5">
        <v>816</v>
      </c>
      <c r="C3" s="5">
        <v>819</v>
      </c>
      <c r="D3" s="5">
        <v>863</v>
      </c>
      <c r="E3" s="5">
        <v>846</v>
      </c>
      <c r="F3" s="5">
        <v>929</v>
      </c>
      <c r="I3" s="12" t="s">
        <v>19</v>
      </c>
      <c r="J3" s="13">
        <v>0.27900000000000003</v>
      </c>
      <c r="K3" s="13">
        <v>0.28199999999999997</v>
      </c>
      <c r="L3" s="13">
        <v>0.28399999999999997</v>
      </c>
      <c r="M3" s="13">
        <v>0.254</v>
      </c>
      <c r="N3" s="13">
        <f>0.25</f>
        <v>0.25</v>
      </c>
    </row>
    <row r="4" spans="1:19" x14ac:dyDescent="0.2">
      <c r="A4" s="12" t="s">
        <v>19</v>
      </c>
      <c r="B4" s="13">
        <v>0.27900000000000003</v>
      </c>
      <c r="C4" s="13">
        <v>0.28199999999999997</v>
      </c>
      <c r="D4" s="13">
        <v>0.28399999999999997</v>
      </c>
      <c r="E4" s="13">
        <v>0.254</v>
      </c>
      <c r="F4" s="13">
        <f>0.25</f>
        <v>0.25</v>
      </c>
      <c r="I4" s="12" t="s">
        <v>20</v>
      </c>
      <c r="J4" s="13">
        <v>0.53400000000000003</v>
      </c>
      <c r="K4" s="13">
        <v>0.53500000000000003</v>
      </c>
      <c r="L4" s="13">
        <v>0.52100000000000002</v>
      </c>
      <c r="M4" s="13">
        <v>0.57299999999999995</v>
      </c>
      <c r="N4" s="13">
        <f>0.573</f>
        <v>0.57299999999999995</v>
      </c>
    </row>
    <row r="5" spans="1:19" x14ac:dyDescent="0.2">
      <c r="A5" s="12" t="s">
        <v>20</v>
      </c>
      <c r="B5" s="13">
        <v>0.53400000000000003</v>
      </c>
      <c r="C5" s="13">
        <v>0.53500000000000003</v>
      </c>
      <c r="D5" s="13">
        <v>0.52100000000000002</v>
      </c>
      <c r="E5" s="13">
        <v>0.57299999999999995</v>
      </c>
      <c r="F5" s="13">
        <f>0.573</f>
        <v>0.57299999999999995</v>
      </c>
      <c r="I5" s="12" t="s">
        <v>21</v>
      </c>
      <c r="J5" s="13">
        <v>0.17799999999999999</v>
      </c>
      <c r="K5" s="13">
        <v>0.16700000000000001</v>
      </c>
      <c r="L5" s="13">
        <v>0.18099999999999999</v>
      </c>
      <c r="M5" s="13">
        <v>0.16200000000000001</v>
      </c>
      <c r="N5" s="13">
        <f>0.168</f>
        <v>0.16800000000000001</v>
      </c>
    </row>
    <row r="6" spans="1:19" x14ac:dyDescent="0.2">
      <c r="A6" s="12" t="s">
        <v>21</v>
      </c>
      <c r="B6" s="13">
        <v>0.17799999999999999</v>
      </c>
      <c r="C6" s="13">
        <v>0.16700000000000001</v>
      </c>
      <c r="D6" s="13">
        <v>0.18099999999999999</v>
      </c>
      <c r="E6" s="13">
        <v>0.16200000000000001</v>
      </c>
      <c r="F6" s="13">
        <f>0.168</f>
        <v>0.16800000000000001</v>
      </c>
      <c r="I6" s="12" t="s">
        <v>22</v>
      </c>
      <c r="J6" s="27">
        <v>8.9999999999999993E-3</v>
      </c>
      <c r="K6" s="13">
        <v>1.6E-2</v>
      </c>
      <c r="L6" s="13">
        <v>1.4E-2</v>
      </c>
      <c r="M6" s="13">
        <v>1.0999999999999999E-2</v>
      </c>
      <c r="N6" s="13">
        <f>0.011</f>
        <v>1.0999999999999999E-2</v>
      </c>
    </row>
    <row r="7" spans="1:19" x14ac:dyDescent="0.2">
      <c r="A7" s="12" t="s">
        <v>22</v>
      </c>
      <c r="B7" s="27">
        <v>8.9999999999999993E-3</v>
      </c>
      <c r="C7" s="13">
        <v>1.6E-2</v>
      </c>
      <c r="D7" s="13">
        <v>1.4E-2</v>
      </c>
      <c r="E7" s="13">
        <v>1.0999999999999999E-2</v>
      </c>
      <c r="F7" s="13">
        <f>0.011</f>
        <v>1.0999999999999999E-2</v>
      </c>
      <c r="I7" s="12" t="s">
        <v>68</v>
      </c>
      <c r="J7" s="31">
        <f>J3/J3</f>
        <v>1</v>
      </c>
      <c r="K7" s="31">
        <f>K3/J3</f>
        <v>1.0107526881720428</v>
      </c>
      <c r="L7" s="31">
        <f>L3/K3</f>
        <v>1.0070921985815602</v>
      </c>
      <c r="M7" s="31">
        <f>M3/L3</f>
        <v>0.89436619718309873</v>
      </c>
      <c r="N7" s="31">
        <f t="shared" ref="N7" si="0">N3/M3</f>
        <v>0.98425196850393704</v>
      </c>
      <c r="O7" s="32"/>
      <c r="P7" s="32"/>
      <c r="Q7" s="32"/>
      <c r="R7" s="32"/>
      <c r="S7" s="32"/>
    </row>
    <row r="8" spans="1:19" x14ac:dyDescent="0.2">
      <c r="I8" s="30" t="s">
        <v>69</v>
      </c>
      <c r="J8" s="31">
        <f>J4/J4</f>
        <v>1</v>
      </c>
      <c r="K8" s="31">
        <f>K4/J4</f>
        <v>1.0018726591760299</v>
      </c>
      <c r="L8" s="31">
        <f t="shared" ref="L8:N8" si="1">L4/K4</f>
        <v>0.9738317757009346</v>
      </c>
      <c r="M8" s="31">
        <f t="shared" si="1"/>
        <v>1.0998080614203454</v>
      </c>
      <c r="N8" s="31">
        <f t="shared" si="1"/>
        <v>1</v>
      </c>
    </row>
    <row r="9" spans="1:19" x14ac:dyDescent="0.2">
      <c r="I9" s="30" t="s">
        <v>66</v>
      </c>
      <c r="J9" s="31">
        <f>J5/J5</f>
        <v>1</v>
      </c>
      <c r="K9" s="31">
        <f>K5/J5</f>
        <v>0.93820224719101131</v>
      </c>
      <c r="L9" s="31">
        <f t="shared" ref="L9:N9" si="2">L5/K5</f>
        <v>1.0838323353293413</v>
      </c>
      <c r="M9" s="31">
        <f t="shared" si="2"/>
        <v>0.89502762430939231</v>
      </c>
      <c r="N9" s="31">
        <f t="shared" si="2"/>
        <v>1.037037037037037</v>
      </c>
    </row>
    <row r="10" spans="1:19" x14ac:dyDescent="0.2">
      <c r="I10" s="30" t="s">
        <v>67</v>
      </c>
      <c r="J10" s="33">
        <f>J6/J6</f>
        <v>1</v>
      </c>
      <c r="K10" s="31">
        <f>K6/J6</f>
        <v>1.7777777777777779</v>
      </c>
      <c r="L10" s="31">
        <f t="shared" ref="L10:N10" si="3">L6/K6</f>
        <v>0.875</v>
      </c>
      <c r="M10" s="31">
        <f t="shared" si="3"/>
        <v>0.7857142857142857</v>
      </c>
      <c r="N10" s="31">
        <f t="shared" si="3"/>
        <v>1</v>
      </c>
    </row>
    <row r="47" spans="1:6" x14ac:dyDescent="0.2">
      <c r="A47" s="1" t="s">
        <v>0</v>
      </c>
      <c r="B47" s="24" t="s">
        <v>57</v>
      </c>
      <c r="C47" s="24" t="s">
        <v>57</v>
      </c>
      <c r="D47" s="24" t="s">
        <v>57</v>
      </c>
      <c r="E47" s="24" t="s">
        <v>57</v>
      </c>
      <c r="F47" s="24" t="s">
        <v>57</v>
      </c>
    </row>
    <row r="48" spans="1:6" x14ac:dyDescent="0.2">
      <c r="A48" s="1" t="s">
        <v>1</v>
      </c>
      <c r="B48" s="1" t="s">
        <v>2</v>
      </c>
      <c r="C48" s="1" t="s">
        <v>3</v>
      </c>
      <c r="D48" s="1" t="s">
        <v>4</v>
      </c>
      <c r="E48" s="1" t="s">
        <v>5</v>
      </c>
      <c r="F48" s="1" t="s">
        <v>56</v>
      </c>
    </row>
    <row r="49" spans="1:6" x14ac:dyDescent="0.2">
      <c r="A49" s="12" t="s">
        <v>19</v>
      </c>
      <c r="B49" s="13">
        <v>0.27900000000000003</v>
      </c>
      <c r="C49" s="13">
        <v>0.28199999999999997</v>
      </c>
      <c r="D49" s="13">
        <v>0.28399999999999997</v>
      </c>
      <c r="E49" s="13">
        <v>0.254</v>
      </c>
      <c r="F49" s="13">
        <f>0.25</f>
        <v>0.25</v>
      </c>
    </row>
    <row r="50" spans="1:6" x14ac:dyDescent="0.2">
      <c r="A50" s="12" t="s">
        <v>20</v>
      </c>
      <c r="B50" s="13">
        <v>0.53400000000000003</v>
      </c>
      <c r="C50" s="13">
        <v>0.53500000000000003</v>
      </c>
      <c r="D50" s="13">
        <v>0.52100000000000002</v>
      </c>
      <c r="E50" s="13">
        <v>0.57299999999999995</v>
      </c>
      <c r="F50" s="13">
        <f>0.573</f>
        <v>0.57299999999999995</v>
      </c>
    </row>
    <row r="51" spans="1:6" x14ac:dyDescent="0.2">
      <c r="A51" s="12" t="s">
        <v>21</v>
      </c>
      <c r="B51" s="13">
        <v>0.17799999999999999</v>
      </c>
      <c r="C51" s="13">
        <v>0.16700000000000001</v>
      </c>
      <c r="D51" s="13">
        <v>0.18099999999999999</v>
      </c>
      <c r="E51" s="13">
        <v>0.16200000000000001</v>
      </c>
      <c r="F51" s="13">
        <f>0.168</f>
        <v>0.16800000000000001</v>
      </c>
    </row>
    <row r="52" spans="1:6" x14ac:dyDescent="0.2">
      <c r="A52" s="12" t="s">
        <v>22</v>
      </c>
      <c r="B52" s="13">
        <f t="shared" ref="B52:E52" si="4">0.011</f>
        <v>1.0999999999999999E-2</v>
      </c>
      <c r="C52" s="13">
        <f t="shared" si="4"/>
        <v>1.0999999999999999E-2</v>
      </c>
      <c r="D52" s="13">
        <f t="shared" si="4"/>
        <v>1.0999999999999999E-2</v>
      </c>
      <c r="E52" s="13">
        <f t="shared" si="4"/>
        <v>1.0999999999999999E-2</v>
      </c>
      <c r="F52" s="13">
        <f>0.011</f>
        <v>1.0999999999999999E-2</v>
      </c>
    </row>
  </sheetData>
  <phoneticPr fontId="6" type="noConversion"/>
  <conditionalFormatting sqref="B3:F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{4CABD538-8250-4043-A4EA-A4DC168AD6DF}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J3:N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{E7BB1173-A6AC-C341-9CC5-3AA8C370100F}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49:F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{2B74A9CB-5D11-47DC-9000-8EA73501EABF}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BD538-8250-4043-A4EA-A4DC168AD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B3:F7</xm:sqref>
        </x14:conditionalFormatting>
        <x14:conditionalFormatting xmlns:xm="http://schemas.microsoft.com/office/excel/2006/main">
          <x14:cfRule type="dataBar" id="{E7BB1173-A6AC-C341-9CC5-3AA8C37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J3:N6</xm:sqref>
        </x14:conditionalFormatting>
        <x14:conditionalFormatting xmlns:xm="http://schemas.microsoft.com/office/excel/2006/main">
          <x14:cfRule type="dataBar" id="{2B74A9CB-5D11-47DC-9000-8EA73501E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B49:F52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DEFAB3E6-DBDC-BE40-BB0E-0A0C77906B1D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'Family '!I3:N3</xm:f>
              <xm:sqref>O3</xm:sqref>
            </x14:sparkline>
            <x14:sparkline>
              <xm:f>'Family '!I4:N4</xm:f>
              <xm:sqref>O4</xm:sqref>
            </x14:sparkline>
            <x14:sparkline>
              <xm:f>'Family '!I5:N5</xm:f>
              <xm:sqref>O5</xm:sqref>
            </x14:sparkline>
            <x14:sparkline>
              <xm:f>'Family '!I6:N6</xm:f>
              <xm:sqref>O6</xm:sqref>
            </x14:sparkline>
            <x14:sparkline>
              <xm:f>'Family '!I7:N7</xm:f>
              <xm:sqref>O7</xm:sqref>
            </x14:sparkline>
            <x14:sparkline>
              <xm:f>'Family '!I8:N8</xm:f>
              <xm:sqref>O8</xm:sqref>
            </x14:sparkline>
            <x14:sparkline>
              <xm:f>'Family '!I9:N9</xm:f>
              <xm:sqref>O9</xm:sqref>
            </x14:sparkline>
            <x14:sparkline>
              <xm:f>'Family '!I10:N10</xm:f>
              <xm:sqref>O10</xm:sqref>
            </x14:sparkline>
          </x14:sparklines>
        </x14:sparklineGroup>
        <x14:sparklineGroup type="column" displayEmptyCellsAs="gap" xr2:uid="{5C55DBD0-E9AB-8648-BBDB-18CB4125A5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'Family '!A3:F3</xm:f>
              <xm:sqref>G3</xm:sqref>
            </x14:sparkline>
            <x14:sparkline>
              <xm:f>'Family '!A4:F4</xm:f>
              <xm:sqref>G4</xm:sqref>
            </x14:sparkline>
            <x14:sparkline>
              <xm:f>'Family '!A5:F5</xm:f>
              <xm:sqref>G5</xm:sqref>
            </x14:sparkline>
            <x14:sparkline>
              <xm:f>'Family '!A6:F6</xm:f>
              <xm:sqref>G6</xm:sqref>
            </x14:sparkline>
            <x14:sparkline>
              <xm:f>'Family '!A7:F7</xm:f>
              <xm:sqref>G7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Chifley</vt:lpstr>
      <vt:lpstr>Supply and demand</vt:lpstr>
      <vt:lpstr>Property Price</vt:lpstr>
      <vt:lpstr>Finance</vt:lpstr>
      <vt:lpstr>Population</vt:lpstr>
      <vt:lpstr>Ownership</vt:lpstr>
      <vt:lpstr>Workforce</vt:lpstr>
      <vt:lpstr>Dwelling</vt:lpstr>
      <vt:lpstr>Family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Kushal Ahuja</cp:lastModifiedBy>
  <cp:lastPrinted>2020-07-27T09:54:33Z</cp:lastPrinted>
  <dcterms:created xsi:type="dcterms:W3CDTF">2015-06-05T18:17:20Z</dcterms:created>
  <dcterms:modified xsi:type="dcterms:W3CDTF">2022-09-11T13:04:41Z</dcterms:modified>
</cp:coreProperties>
</file>