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385" windowHeight="8370"/>
  </bookViews>
  <sheets>
    <sheet sheetId="1" name="Calculation" r:id="rId4"/>
    <sheet sheetId="2" name="Rates" r:id="rId5"/>
  </sheets>
  <calcPr calcId="171027"/>
</workbook>
</file>

<file path=xl/sharedStrings.xml><?xml version="1.0" encoding="utf-8"?>
<sst xmlns="http://schemas.openxmlformats.org/spreadsheetml/2006/main" count="126" uniqueCount="72">
  <si>
    <t>Company Variables</t>
  </si>
  <si>
    <t>Customer's Variables</t>
  </si>
  <si>
    <t>Other Sum Assured (Not sure if company or policyholders input)</t>
  </si>
  <si>
    <t>Type of TPD Cover</t>
  </si>
  <si>
    <t>Accident and Sickness</t>
  </si>
  <si>
    <t>Date of Birth</t>
  </si>
  <si>
    <t>Accidental Death Benefit</t>
  </si>
  <si>
    <t>Type of PPD Cover</t>
  </si>
  <si>
    <t>Short Scale</t>
  </si>
  <si>
    <t>Gender</t>
  </si>
  <si>
    <t>Male</t>
  </si>
  <si>
    <t>Total and Permanent Disability</t>
  </si>
  <si>
    <t>Type of CI Cover</t>
  </si>
  <si>
    <t>39 Illnesses</t>
  </si>
  <si>
    <t>Salary</t>
  </si>
  <si>
    <t>Partial and Permanent Disability</t>
  </si>
  <si>
    <t>Critical Illness</t>
  </si>
  <si>
    <t>Expense Loading</t>
  </si>
  <si>
    <t>Hospitalization Benefit</t>
  </si>
  <si>
    <t>*maximum 10% of sum assured subject to Rs. 10,000 (*30 days per year)</t>
  </si>
  <si>
    <t>Commission</t>
  </si>
  <si>
    <t>Funeral Expenses</t>
  </si>
  <si>
    <t>*maximum 10% of sum assured</t>
  </si>
  <si>
    <t>Profit Loading</t>
  </si>
  <si>
    <t>Occupational Class</t>
  </si>
  <si>
    <t>1A</t>
  </si>
  <si>
    <t>Health Loadings</t>
  </si>
  <si>
    <t>Annuity Duration (years)</t>
  </si>
  <si>
    <t>Percentage of Salary</t>
  </si>
  <si>
    <t>Company Investment Income</t>
  </si>
  <si>
    <t>Customers Output</t>
  </si>
  <si>
    <t>Annuity Benefit</t>
  </si>
  <si>
    <t>Death Benefit</t>
  </si>
  <si>
    <t>Premium per year</t>
  </si>
  <si>
    <t>Premium Calculation</t>
  </si>
  <si>
    <t>Age</t>
  </si>
  <si>
    <t>Benefit</t>
  </si>
  <si>
    <t>Sum at Risk</t>
  </si>
  <si>
    <t>Factor</t>
  </si>
  <si>
    <t>Risk Loading</t>
  </si>
  <si>
    <t>Company Loading</t>
  </si>
  <si>
    <t>Premium</t>
  </si>
  <si>
    <t>Death benefit</t>
  </si>
  <si>
    <t>*All rates have been changed to age nearest</t>
  </si>
  <si>
    <t>Group Life Reinsurance Risk Premiums</t>
  </si>
  <si>
    <t>Critical illness risk Premium Rates (29 Illness)</t>
  </si>
  <si>
    <t>TPD risk rates (Accident and Sickness)</t>
  </si>
  <si>
    <t>ADB risk premium rates</t>
  </si>
  <si>
    <t>PPD risk rates</t>
  </si>
  <si>
    <t>Hospital Cash Benefit</t>
  </si>
  <si>
    <t>Surgical Benefit Rider</t>
  </si>
  <si>
    <t>Death Occupational Class Loadings</t>
  </si>
  <si>
    <t>Occupational Loading for Riders</t>
  </si>
  <si>
    <t>Annual Premium per Rs. 1,000 Sum At Risk</t>
  </si>
  <si>
    <t>Benefit Payable on the occurrence of a CI as Additional payment.</t>
  </si>
  <si>
    <t>per Rs. 1000 S.A</t>
  </si>
  <si>
    <t>Annual Risk Premium per Rs. 100 Daily Benefit</t>
  </si>
  <si>
    <t>Annual Risk Premium Re insurance Rates per LKR 1000 Surgical Benefir</t>
  </si>
  <si>
    <t>Age Nearest</t>
  </si>
  <si>
    <t>Female</t>
  </si>
  <si>
    <t>Critical Ilnessess    - 29</t>
  </si>
  <si>
    <t>Critical Ilnessess    - 36</t>
  </si>
  <si>
    <t>Birthday</t>
  </si>
  <si>
    <t>Rate</t>
  </si>
  <si>
    <t>Class</t>
  </si>
  <si>
    <t>Premium Rate</t>
  </si>
  <si>
    <t>AGE</t>
  </si>
  <si>
    <t>RISK PRE</t>
  </si>
  <si>
    <t>MALE</t>
  </si>
  <si>
    <t>FEMALE</t>
  </si>
  <si>
    <t>Other</t>
  </si>
  <si>
    <t>Refer to Munich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</si>
</sst>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_-;-* #,##0_-;_-* &quot;-&quot;??_-;_-@_-"/>
    <numFmt numFmtId="165" formatCode="_-* #,##0.00_-;-* #,##0.00_-;_-* &quot;-&quot;??_-;_-@_-"/>
    <numFmt numFmtId="166" formatCode="0.0000000"/>
    <numFmt numFmtId="167" formatCode="0.00000000"/>
    <numFmt numFmtId="168" formatCode="0.0000"/>
  </numFmts>
  <fonts count="11">
    <font>
      <color theme="1"/>
      <family val="2"/>
      <scheme val="minor"/>
      <sz val="11"/>
      <name val="Calibri"/>
    </font>
    <font>
      <b/>
      <u/>
      <charset val="134"/>
      <color theme="1"/>
      <scheme val="minor"/>
      <sz val="11"/>
      <name val="Calibri"/>
    </font>
    <font>
      <b/>
      <charset val="134"/>
      <color theme="1"/>
      <scheme val="minor"/>
      <sz val="11"/>
      <name val="Calibri"/>
    </font>
    <font>
      <charset val="134"/>
      <color rgb="FFFF0000"/>
      <scheme val="minor"/>
      <sz val="11"/>
      <name val="Calibri"/>
    </font>
    <font>
      <b/>
      <charset val="134"/>
      <sz val="11"/>
      <name val="Arial"/>
    </font>
    <font>
      <b/>
      <charset val="134"/>
      <sz val="10"/>
      <name val="Arial"/>
    </font>
    <font>
      <charset val="134"/>
      <sz val="10"/>
      <name val="Arial"/>
    </font>
    <font>
      <b/>
      <charset val="134"/>
      <sz val="12"/>
      <name val="Arial"/>
    </font>
    <font>
      <charset val="134"/>
      <color rgb="FF000000"/>
      <sz val="10"/>
      <name val="Arial"/>
    </font>
    <font>
      <charset val="134"/>
      <color indexed="8"/>
      <sz val="11"/>
      <name val="Arial"/>
    </font>
    <font>
      <charset val="134"/>
      <color rgb="FFFF0000"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/>
      <right style="medium"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/>
      <right style="medium"/>
      <top style="thin"/>
      <bottom style="medium"/>
      <diagonal/>
    </border>
    <border>
      <left style="medium"/>
      <right style="medium"/>
      <top/>
      <bottom/>
      <diagonal/>
    </border>
    <border>
      <left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thin"/>
      <top style="medium"/>
      <bottom style="thin"/>
      <diagonal/>
    </border>
    <border>
      <left/>
      <right style="thin"/>
      <top style="thin"/>
      <bottom style="thin"/>
      <diagonal/>
    </border>
    <border>
      <left style="medium"/>
      <right style="medium"/>
      <top style="thin"/>
      <bottom/>
      <diagonal/>
    </border>
    <border>
      <left/>
      <right style="thin"/>
      <top style="thin"/>
      <bottom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/>
      <top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medium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/>
      <top style="thin"/>
      <bottom style="medium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/>
      <top/>
      <bottom/>
      <diagonal/>
    </border>
    <border>
      <left style="thin"/>
      <right style="medium"/>
      <top style="thin"/>
      <bottom/>
      <diagonal/>
    </border>
    <border>
      <left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/>
      <top style="medium"/>
      <bottom style="thin"/>
      <diagonal/>
    </border>
    <border>
      <left style="medium"/>
      <right style="medium"/>
      <top/>
      <bottom style="thin"/>
      <diagonal/>
    </border>
    <border>
      <left/>
      <right style="medium"/>
      <top/>
      <bottom style="thin"/>
      <diagonal/>
    </border>
    <border>
      <left style="thin"/>
      <right style="medium"/>
      <top style="thin"/>
      <bottom style="thin"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/>
      <right style="thin"/>
      <top style="thin"/>
      <bottom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2" borderId="2" xfId="0" applyFill="1" applyBorder="1"/>
    <xf numFmtId="0" fontId="0" fillId="3" borderId="2" xfId="0" applyFill="1" applyBorder="1"/>
    <xf numFmtId="164" fontId="0" fillId="4" borderId="2" xfId="0" applyNumberFormat="1" applyFill="1" applyBorder="1"/>
    <xf numFmtId="0" fontId="2" fillId="0" borderId="3" xfId="0" applyFont="1" applyBorder="1"/>
    <xf numFmtId="0" fontId="0" fillId="2" borderId="4" xfId="0" applyFill="1" applyBorder="1"/>
    <xf numFmtId="0" fontId="0" fillId="3" borderId="4" xfId="0" applyFill="1" applyBorder="1"/>
    <xf numFmtId="164" fontId="0" fillId="4" borderId="4" xfId="0" applyNumberFormat="1" applyFill="1" applyBorder="1"/>
    <xf numFmtId="0" fontId="2" fillId="0" borderId="5" xfId="0" applyFont="1" applyBorder="1"/>
    <xf numFmtId="0" fontId="0" fillId="2" borderId="6" xfId="0" applyFill="1" applyBorder="1"/>
    <xf numFmtId="164" fontId="0" fillId="3" borderId="6" xfId="0" applyNumberFormat="1" applyFill="1" applyBorder="1"/>
    <xf numFmtId="0" fontId="0" fillId="0" borderId="7" xfId="0" applyBorder="1"/>
    <xf numFmtId="0" fontId="0" fillId="0" borderId="8" xfId="0" applyBorder="1"/>
    <xf numFmtId="9" fontId="0" fillId="2" borderId="2" xfId="0" applyNumberFormat="1" applyFill="1" applyBorder="1"/>
    <xf numFmtId="0" fontId="3" fillId="0" borderId="0" xfId="0" applyFont="1"/>
    <xf numFmtId="9" fontId="0" fillId="2" borderId="4" xfId="0" applyNumberFormat="1" applyFill="1" applyBorder="1"/>
    <xf numFmtId="164" fontId="0" fillId="4" borderId="6" xfId="0" applyNumberFormat="1" applyFill="1" applyBorder="1"/>
    <xf numFmtId="9" fontId="0" fillId="2" borderId="6" xfId="0" applyNumberFormat="1" applyFill="1" applyBorder="1"/>
    <xf numFmtId="0" fontId="2" fillId="0" borderId="9" xfId="0" applyFont="1" applyBorder="1"/>
    <xf numFmtId="10" fontId="0" fillId="2" borderId="1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" fillId="0" borderId="15" xfId="0" applyFont="1" applyBorder="1"/>
    <xf numFmtId="165" fontId="2" fillId="0" borderId="17" xfId="0" applyNumberFormat="1" applyFont="1" applyBorder="1" applyAlignment="1">
      <alignment horizontal="center" vertical="center"/>
    </xf>
    <xf numFmtId="0" fontId="0" fillId="0" borderId="18" xfId="0" applyBorder="1"/>
    <xf numFmtId="0" fontId="2" fillId="0" borderId="0" xfId="0" applyFont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164" fontId="0" fillId="0" borderId="24" xfId="0" applyNumberFormat="1" applyBorder="1"/>
    <xf numFmtId="166" fontId="0" fillId="0" borderId="25" xfId="0" applyNumberFormat="1" applyBorder="1"/>
    <xf numFmtId="9" fontId="0" fillId="0" borderId="25" xfId="0" applyNumberFormat="1" applyBorder="1"/>
    <xf numFmtId="9" fontId="0" fillId="0" borderId="26" xfId="0" applyNumberFormat="1" applyBorder="1"/>
    <xf numFmtId="165" fontId="0" fillId="0" borderId="1" xfId="0" applyNumberFormat="1" applyBorder="1"/>
    <xf numFmtId="0" fontId="2" fillId="0" borderId="27" xfId="0" applyFont="1" applyBorder="1"/>
    <xf numFmtId="164" fontId="0" fillId="0" borderId="28" xfId="0" applyNumberFormat="1" applyBorder="1"/>
    <xf numFmtId="166" fontId="0" fillId="0" borderId="29" xfId="0" applyNumberFormat="1" applyBorder="1"/>
    <xf numFmtId="9" fontId="0" fillId="0" borderId="29" xfId="0" applyNumberFormat="1" applyBorder="1"/>
    <xf numFmtId="9" fontId="0" fillId="0" borderId="30" xfId="0" applyNumberFormat="1" applyBorder="1"/>
    <xf numFmtId="165" fontId="0" fillId="0" borderId="3" xfId="0" applyNumberFormat="1" applyBorder="1"/>
    <xf numFmtId="0" fontId="2" fillId="0" borderId="31" xfId="0" applyFont="1" applyBorder="1"/>
    <xf numFmtId="164" fontId="0" fillId="0" borderId="32" xfId="0" applyNumberFormat="1" applyBorder="1"/>
    <xf numFmtId="166" fontId="0" fillId="0" borderId="33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165" fontId="0" fillId="0" borderId="5" xfId="0" applyNumberFormat="1" applyBorder="1"/>
    <xf numFmtId="0" fontId="0" fillId="5" borderId="0" xfId="0" applyFill="1"/>
    <xf numFmtId="0" fontId="4" fillId="5" borderId="0" xfId="0" applyFont="1" applyFill="1" applyAlignment="1">
      <alignment horizontal="left"/>
    </xf>
    <xf numFmtId="0" fontId="5" fillId="5" borderId="0" xfId="0" applyFont="1" applyFill="1"/>
    <xf numFmtId="0" fontId="6" fillId="5" borderId="0" xfId="0" applyFont="1" applyFill="1"/>
    <xf numFmtId="0" fontId="6" fillId="0" borderId="35" xfId="0" applyFont="1" applyBorder="1"/>
    <xf numFmtId="0" fontId="6" fillId="0" borderId="36" xfId="0" applyFont="1" applyBorder="1"/>
    <xf numFmtId="0" fontId="6" fillId="0" borderId="16" xfId="0" applyFont="1" applyBorder="1"/>
    <xf numFmtId="0" fontId="5" fillId="5" borderId="1" xfId="0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2" fontId="5" fillId="5" borderId="37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0" borderId="8" xfId="0" applyFont="1" applyBorder="1"/>
    <xf numFmtId="0" fontId="6" fillId="0" borderId="38" xfId="0" applyFont="1" applyBorder="1"/>
    <xf numFmtId="0" fontId="7" fillId="6" borderId="0" xfId="0" applyFont="1" applyFill="1"/>
    <xf numFmtId="0" fontId="7" fillId="6" borderId="38" xfId="0" applyFont="1" applyFill="1" applyBorder="1"/>
    <xf numFmtId="0" fontId="5" fillId="5" borderId="5" xfId="0" applyFont="1" applyFill="1" applyBorder="1" applyAlignment="1">
      <alignment horizontal="center" vertical="center"/>
    </xf>
    <xf numFmtId="2" fontId="5" fillId="5" borderId="14" xfId="0" applyNumberFormat="1" applyFont="1" applyFill="1" applyBorder="1" applyAlignment="1">
      <alignment horizontal="center" vertical="center"/>
    </xf>
    <xf numFmtId="2" fontId="5" fillId="5" borderId="39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/>
    <xf numFmtId="0" fontId="5" fillId="5" borderId="6" xfId="0" applyFont="1" applyFill="1" applyBorder="1"/>
    <xf numFmtId="2" fontId="5" fillId="5" borderId="40" xfId="0" applyNumberFormat="1" applyFont="1" applyFill="1" applyBorder="1" applyAlignment="1">
      <alignment horizontal="center" vertical="center"/>
    </xf>
    <xf numFmtId="2" fontId="5" fillId="5" borderId="4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23" xfId="0" applyFont="1" applyFill="1" applyBorder="1" applyAlignment="1">
      <alignment horizontal="center"/>
    </xf>
    <xf numFmtId="167" fontId="8" fillId="5" borderId="24" xfId="0" applyNumberFormat="1" applyFont="1" applyFill="1" applyBorder="1" applyAlignment="1">
      <alignment vertical="center" wrapText="1"/>
    </xf>
    <xf numFmtId="167" fontId="8" fillId="5" borderId="37" xfId="0" applyNumberFormat="1" applyFont="1" applyFill="1" applyBorder="1" applyAlignment="1">
      <alignment vertical="center" wrapText="1"/>
    </xf>
    <xf numFmtId="0" fontId="5" fillId="5" borderId="42" xfId="0" applyFont="1" applyFill="1" applyBorder="1" applyAlignment="1">
      <alignment horizontal="center"/>
    </xf>
    <xf numFmtId="168" fontId="6" fillId="5" borderId="24" xfId="0" applyNumberFormat="1" applyFont="1" applyFill="1" applyBorder="1"/>
    <xf numFmtId="168" fontId="6" fillId="5" borderId="37" xfId="0" applyNumberFormat="1" applyFont="1" applyFill="1" applyBorder="1"/>
    <xf numFmtId="0" fontId="5" fillId="5" borderId="43" xfId="0" applyFont="1" applyFill="1" applyBorder="1"/>
    <xf numFmtId="0" fontId="6" fillId="5" borderId="44" xfId="0" applyFont="1" applyFill="1" applyBorder="1"/>
    <xf numFmtId="0" fontId="5" fillId="5" borderId="43" xfId="0" applyFont="1" applyFill="1" applyBorder="1" applyAlignment="1">
      <alignment horizontal="center"/>
    </xf>
    <xf numFmtId="2" fontId="8" fillId="5" borderId="24" xfId="0" applyNumberFormat="1" applyFont="1" applyFill="1" applyBorder="1" applyAlignment="1">
      <alignment vertical="center" wrapText="1"/>
    </xf>
    <xf numFmtId="2" fontId="8" fillId="5" borderId="37" xfId="0" applyNumberFormat="1" applyFont="1" applyFill="1" applyBorder="1" applyAlignment="1">
      <alignment vertical="center" wrapText="1"/>
    </xf>
    <xf numFmtId="168" fontId="8" fillId="5" borderId="24" xfId="0" applyNumberFormat="1" applyFont="1" applyFill="1" applyBorder="1" applyAlignment="1">
      <alignment vertical="center" wrapText="1"/>
    </xf>
    <xf numFmtId="168" fontId="8" fillId="5" borderId="37" xfId="0" applyNumberFormat="1" applyFont="1" applyFill="1" applyBorder="1" applyAlignment="1">
      <alignment vertical="center" wrapText="1"/>
    </xf>
    <xf numFmtId="10" fontId="6" fillId="5" borderId="44" xfId="0" applyNumberFormat="1" applyFont="1" applyFill="1" applyBorder="1"/>
    <xf numFmtId="9" fontId="6" fillId="5" borderId="44" xfId="0" applyNumberFormat="1" applyFont="1" applyFill="1" applyBorder="1"/>
    <xf numFmtId="0" fontId="5" fillId="5" borderId="27" xfId="0" applyFont="1" applyFill="1" applyBorder="1" applyAlignment="1">
      <alignment horizontal="center"/>
    </xf>
    <xf numFmtId="167" fontId="8" fillId="5" borderId="28" xfId="0" applyNumberFormat="1" applyFont="1" applyFill="1" applyBorder="1" applyAlignment="1">
      <alignment vertical="center" wrapText="1"/>
    </xf>
    <xf numFmtId="167" fontId="8" fillId="5" borderId="45" xfId="0" applyNumberFormat="1" applyFont="1" applyFill="1" applyBorder="1" applyAlignment="1">
      <alignment vertical="center" wrapText="1"/>
    </xf>
    <xf numFmtId="168" fontId="6" fillId="5" borderId="28" xfId="0" applyNumberFormat="1" applyFont="1" applyFill="1" applyBorder="1"/>
    <xf numFmtId="168" fontId="6" fillId="5" borderId="45" xfId="0" applyNumberFormat="1" applyFont="1" applyFill="1" applyBorder="1"/>
    <xf numFmtId="0" fontId="5" fillId="5" borderId="3" xfId="0" applyFont="1" applyFill="1" applyBorder="1" applyAlignment="1">
      <alignment horizontal="center"/>
    </xf>
    <xf numFmtId="2" fontId="8" fillId="5" borderId="28" xfId="0" applyNumberFormat="1" applyFont="1" applyFill="1" applyBorder="1" applyAlignment="1">
      <alignment vertical="center" wrapText="1"/>
    </xf>
    <xf numFmtId="2" fontId="8" fillId="5" borderId="45" xfId="0" applyNumberFormat="1" applyFont="1" applyFill="1" applyBorder="1" applyAlignment="1">
      <alignment vertical="center" wrapText="1"/>
    </xf>
    <xf numFmtId="168" fontId="8" fillId="5" borderId="28" xfId="0" applyNumberFormat="1" applyFont="1" applyFill="1" applyBorder="1" applyAlignment="1">
      <alignment vertical="center" wrapText="1"/>
    </xf>
    <xf numFmtId="168" fontId="8" fillId="5" borderId="45" xfId="0" applyNumberFormat="1" applyFont="1" applyFill="1" applyBorder="1" applyAlignment="1">
      <alignment vertical="center" wrapText="1"/>
    </xf>
    <xf numFmtId="0" fontId="5" fillId="5" borderId="3" xfId="0" applyFont="1" applyFill="1" applyBorder="1"/>
    <xf numFmtId="10" fontId="6" fillId="5" borderId="4" xfId="0" applyNumberFormat="1" applyFont="1" applyFill="1" applyBorder="1"/>
    <xf numFmtId="0" fontId="0" fillId="0" borderId="38" xfId="0" applyBorder="1"/>
    <xf numFmtId="0" fontId="6" fillId="5" borderId="4" xfId="0" applyFont="1" applyFill="1" applyBorder="1"/>
    <xf numFmtId="9" fontId="6" fillId="5" borderId="4" xfId="0" applyNumberFormat="1" applyFont="1" applyFill="1" applyBorder="1"/>
    <xf numFmtId="0" fontId="6" fillId="5" borderId="6" xfId="0" applyFont="1" applyFill="1" applyBorder="1"/>
    <xf numFmtId="0" fontId="6" fillId="0" borderId="38" xfId="0" applyFont="1" applyBorder="1" applyAlignment="1">
      <alignment horizontal="center"/>
    </xf>
    <xf numFmtId="2" fontId="0" fillId="0" borderId="0" xfId="0" applyNumberFormat="1"/>
    <xf numFmtId="0" fontId="9" fillId="0" borderId="46" xfId="0" applyFont="1" applyBorder="1" applyAlignment="1">
      <alignment vertical="top" wrapText="1"/>
    </xf>
    <xf numFmtId="0" fontId="9" fillId="0" borderId="47" xfId="0" applyFont="1" applyBorder="1" applyAlignment="1">
      <alignment vertical="top" wrapText="1"/>
    </xf>
    <xf numFmtId="0" fontId="9" fillId="0" borderId="48" xfId="0" applyFont="1" applyBorder="1" applyAlignment="1">
      <alignment vertical="top" wrapText="1"/>
    </xf>
    <xf numFmtId="0" fontId="9" fillId="0" borderId="49" xfId="0" applyFont="1" applyBorder="1" applyAlignment="1">
      <alignment vertical="top" wrapText="1"/>
    </xf>
    <xf numFmtId="0" fontId="5" fillId="5" borderId="31" xfId="0" applyFont="1" applyFill="1" applyBorder="1" applyAlignment="1">
      <alignment horizontal="center"/>
    </xf>
    <xf numFmtId="168" fontId="6" fillId="5" borderId="32" xfId="0" applyNumberFormat="1" applyFont="1" applyFill="1" applyBorder="1"/>
    <xf numFmtId="168" fontId="6" fillId="5" borderId="41" xfId="0" applyNumberFormat="1" applyFont="1" applyFill="1" applyBorder="1"/>
    <xf numFmtId="167" fontId="8" fillId="5" borderId="32" xfId="0" applyNumberFormat="1" applyFont="1" applyFill="1" applyBorder="1" applyAlignment="1">
      <alignment vertical="center" wrapText="1"/>
    </xf>
    <xf numFmtId="167" fontId="8" fillId="5" borderId="41" xfId="0" applyNumberFormat="1" applyFont="1" applyFill="1" applyBorder="1" applyAlignment="1">
      <alignment vertical="center" wrapText="1"/>
    </xf>
    <xf numFmtId="0" fontId="10" fillId="0" borderId="0" xfId="0" applyFont="1"/>
    <xf numFmtId="2" fontId="6" fillId="0" borderId="0" xfId="0" applyNumberFormat="1" applyFont="1"/>
    <xf numFmtId="0" fontId="5" fillId="5" borderId="13" xfId="0" applyFont="1" applyFill="1" applyBorder="1" applyAlignment="1">
      <alignment horizontal="center"/>
    </xf>
    <xf numFmtId="2" fontId="8" fillId="5" borderId="50" xfId="0" applyNumberFormat="1" applyFont="1" applyFill="1" applyBorder="1" applyAlignment="1">
      <alignment vertical="center" wrapText="1"/>
    </xf>
    <xf numFmtId="2" fontId="8" fillId="5" borderId="39" xfId="0" applyNumberFormat="1" applyFont="1" applyFill="1" applyBorder="1" applyAlignment="1">
      <alignment vertical="center" wrapText="1"/>
    </xf>
    <xf numFmtId="168" fontId="8" fillId="5" borderId="50" xfId="0" applyNumberFormat="1" applyFont="1" applyFill="1" applyBorder="1" applyAlignment="1">
      <alignment vertical="center" wrapText="1"/>
    </xf>
    <xf numFmtId="168" fontId="8" fillId="5" borderId="39" xfId="0" applyNumberFormat="1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/>
    </xf>
    <xf numFmtId="2" fontId="8" fillId="5" borderId="32" xfId="0" applyNumberFormat="1" applyFont="1" applyFill="1" applyBorder="1" applyAlignment="1">
      <alignment vertical="center" wrapText="1"/>
    </xf>
    <xf numFmtId="2" fontId="8" fillId="5" borderId="41" xfId="0" applyNumberFormat="1" applyFont="1" applyFill="1" applyBorder="1" applyAlignment="1">
      <alignment vertical="center" wrapText="1"/>
    </xf>
    <xf numFmtId="168" fontId="8" fillId="5" borderId="32" xfId="0" applyNumberFormat="1" applyFont="1" applyFill="1" applyBorder="1" applyAlignment="1">
      <alignment vertical="center" wrapText="1"/>
    </xf>
    <xf numFmtId="168" fontId="8" fillId="5" borderId="41" xfId="0" applyNumberFormat="1" applyFont="1" applyFill="1" applyBorder="1" applyAlignment="1">
      <alignment vertical="center" wrapText="1"/>
    </xf>
    <xf numFmtId="0" fontId="6" fillId="0" borderId="51" xfId="0" applyFont="1" applyBorder="1"/>
    <xf numFmtId="0" fontId="6" fillId="0" borderId="52" xfId="0" applyFont="1" applyBorder="1"/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 zoomScale="100" zoomScaleNormal="100">
      <selection activeCell="F6" sqref="F6"/>
    </sheetView>
  </sheetViews>
  <sheetFormatPr defaultRowHeight="15" outlineLevelRow="0" outlineLevelCol="0" x14ac:dyDescent="0"/>
  <cols>
    <col min="2" max="2" width="30.2857142857143" customWidth="1"/>
    <col min="3" max="3" width="20.4285714285714" customWidth="1"/>
    <col min="4" max="4" width="10.5714285714286" customWidth="1"/>
    <col min="5" max="5" width="20" customWidth="1"/>
    <col min="6" max="6" width="17.1428571428571" customWidth="1"/>
    <col min="7" max="7" width="14" customWidth="1"/>
    <col min="8" max="8" width="30.2857142857143" customWidth="1"/>
    <col min="9" max="9" width="17.5714285714286" customWidth="1"/>
  </cols>
  <sheetData>
    <row r="2" ht="15.75" customHeight="1" spans="2:8" x14ac:dyDescent="0.25">
      <c r="B2" s="1" t="s">
        <v>0</v>
      </c>
      <c r="E2" s="1" t="s">
        <v>1</v>
      </c>
      <c r="H2" s="1" t="s">
        <v>2</v>
      </c>
    </row>
    <row r="3" spans="2:10" x14ac:dyDescent="0.25">
      <c r="B3" s="2" t="s">
        <v>3</v>
      </c>
      <c r="C3" s="3" t="s">
        <v>4</v>
      </c>
      <c r="E3" s="2" t="s">
        <v>5</v>
      </c>
      <c r="F3" s="4">
        <v>31428</v>
      </c>
      <c r="H3" s="2" t="s">
        <v>6</v>
      </c>
      <c r="I3" s="5">
        <v>250000</v>
      </c>
      <c r="J3"/>
    </row>
    <row r="4" spans="2:10" x14ac:dyDescent="0.25">
      <c r="B4" s="6" t="s">
        <v>7</v>
      </c>
      <c r="C4" s="7" t="s">
        <v>8</v>
      </c>
      <c r="E4" s="6" t="s">
        <v>9</v>
      </c>
      <c r="F4" s="8" t="s">
        <v>10</v>
      </c>
      <c r="H4" s="6" t="s">
        <v>11</v>
      </c>
      <c r="I4" s="9">
        <v>250000</v>
      </c>
      <c r="J4"/>
    </row>
    <row r="5" spans="2:10" x14ac:dyDescent="0.25">
      <c r="B5" s="10" t="s">
        <v>12</v>
      </c>
      <c r="C5" s="11" t="s">
        <v>13</v>
      </c>
      <c r="E5" s="10" t="s">
        <v>14</v>
      </c>
      <c r="F5" s="12">
        <v>50000</v>
      </c>
      <c r="G5">
        <v>0</v>
      </c>
      <c r="H5" s="6" t="s">
        <v>15</v>
      </c>
      <c r="I5" s="9">
        <v>250000</v>
      </c>
      <c r="J5"/>
    </row>
    <row r="6" ht="15.75" customHeight="1" spans="2:10" x14ac:dyDescent="0.25">
      <c r="B6" s="13"/>
      <c r="C6" s="14"/>
      <c r="H6" s="6" t="s">
        <v>16</v>
      </c>
      <c r="I6" s="9">
        <v>250000</v>
      </c>
      <c r="J6"/>
    </row>
    <row r="7" spans="2:10" x14ac:dyDescent="0.25">
      <c r="B7" s="2" t="s">
        <v>17</v>
      </c>
      <c r="C7" s="15">
        <v>0.2</v>
      </c>
      <c r="H7" s="6" t="s">
        <v>18</v>
      </c>
      <c r="I7" s="9">
        <v>5000</v>
      </c>
      <c r="J7" s="16" t="s">
        <v>19</v>
      </c>
    </row>
    <row r="8" ht="15.75" customHeight="1" spans="2:10" x14ac:dyDescent="0.25">
      <c r="B8" s="6" t="s">
        <v>20</v>
      </c>
      <c r="C8" s="17">
        <v>0.1</v>
      </c>
      <c r="H8" s="10" t="s">
        <v>21</v>
      </c>
      <c r="I8" s="18">
        <f>F5*12*2*10%</f>
        <v>216000</v>
      </c>
      <c r="J8" t="s">
        <v>22</v>
      </c>
    </row>
    <row r="9" ht="15.75" customHeight="1" spans="2:3" x14ac:dyDescent="0.25">
      <c r="B9" s="10" t="s">
        <v>23</v>
      </c>
      <c r="C9" s="19">
        <v>0.05</v>
      </c>
    </row>
    <row r="10" ht="15.75" customHeight="1" spans="2:3" x14ac:dyDescent="0.25">
      <c r="B10" s="13"/>
      <c r="C10" s="14"/>
    </row>
    <row r="11" spans="2:3" x14ac:dyDescent="0.25">
      <c r="B11" s="2" t="s">
        <v>24</v>
      </c>
      <c r="C11" s="3" t="s">
        <v>25</v>
      </c>
    </row>
    <row r="12" ht="15.75" customHeight="1" spans="2:3" x14ac:dyDescent="0.25">
      <c r="B12" s="10" t="s">
        <v>26</v>
      </c>
      <c r="C12" s="19">
        <v>0</v>
      </c>
    </row>
    <row r="13" ht="15.75" customHeight="1" spans="2:3" x14ac:dyDescent="0.25">
      <c r="B13" s="13"/>
      <c r="C13" s="14"/>
    </row>
    <row r="14" spans="2:3" x14ac:dyDescent="0.25">
      <c r="B14" s="2" t="s">
        <v>27</v>
      </c>
      <c r="C14" s="3">
        <v>3</v>
      </c>
    </row>
    <row r="15" spans="2:3" x14ac:dyDescent="0.25">
      <c r="B15" s="6" t="s">
        <v>28</v>
      </c>
      <c r="C15" s="17">
        <v>1</v>
      </c>
    </row>
    <row r="16" ht="15.75" customHeight="1" spans="2:3" x14ac:dyDescent="0.25">
      <c r="B16" s="20" t="s">
        <v>29</v>
      </c>
      <c r="C16" s="21">
        <v>0.078</v>
      </c>
    </row>
    <row r="18" ht="15.75" customHeight="1" spans="2:2" x14ac:dyDescent="0.25">
      <c r="B18" s="1" t="s">
        <v>30</v>
      </c>
    </row>
    <row r="19" spans="2:7" x14ac:dyDescent="0.25">
      <c r="B19" s="2" t="s">
        <v>31</v>
      </c>
      <c r="C19" s="22" t="str">
        <f>"Rs."&amp;TEXT(F5*C15,"#,###")&amp;" paid monthly for a period of "&amp;C14&amp;" years on the demise of the member"</f>
        <v>Rs.90,000 paid monthly for a period of 3 years on the demise of the member</v>
      </c>
      <c r="D19" s="22"/>
      <c r="E19" s="22"/>
      <c r="F19" s="22"/>
      <c r="G19" s="22"/>
    </row>
    <row r="20" spans="2:7" x14ac:dyDescent="0.25">
      <c r="B20" s="6" t="s">
        <v>32</v>
      </c>
      <c r="C20" s="23" t="str">
        <f>"Rs."&amp;TEXT(F5*12*2,"#,###")&amp;" paid on the demise of the member"</f>
        <v>Rs.2,160,000 paid on the demise of the member</v>
      </c>
      <c r="D20" s="23"/>
      <c r="E20" s="23"/>
      <c r="F20" s="23"/>
      <c r="G20" s="23"/>
    </row>
    <row r="21" spans="2:7" x14ac:dyDescent="0.25">
      <c r="B21" s="6" t="s">
        <v>6</v>
      </c>
      <c r="C21" s="23" t="str">
        <f>"Rs."&amp;TEXT(F5*12*2+I3,"#,###")&amp;" paid death of Policyholder if death is an accident"</f>
        <v>Rs.2,410,000 paid death of Policyholder if death is an accident</v>
      </c>
      <c r="D21" s="23"/>
      <c r="E21" s="23"/>
      <c r="F21" s="23"/>
      <c r="G21" s="23"/>
    </row>
    <row r="22" spans="2:7" x14ac:dyDescent="0.25">
      <c r="B22" s="6" t="s">
        <v>11</v>
      </c>
      <c r="C22" s="23" t="str">
        <f>"Rs."&amp;TEXT(I4,"#,###")&amp;" paid if policyholder has a Total and Permenent Disability"</f>
        <v>Rs.250,000 paid if policyholder has a Total and Permenent Disability</v>
      </c>
      <c r="D22" s="23"/>
      <c r="E22" s="23"/>
      <c r="F22" s="23"/>
      <c r="G22" s="23"/>
    </row>
    <row r="23" spans="2:7" x14ac:dyDescent="0.25">
      <c r="B23" s="6" t="s">
        <v>15</v>
      </c>
      <c r="C23" s="23" t="str">
        <f>"Rs."&amp;TEXT(I5,"#,###")&amp;" paid if policyholder has a Partical and Permenent Disability"</f>
        <v>Rs.250,000 paid if policyholder has a Partical and Permenent Disability</v>
      </c>
      <c r="D23" s="23"/>
      <c r="E23" s="23"/>
      <c r="F23" s="23"/>
      <c r="G23" s="23"/>
    </row>
    <row r="24" spans="2:7" x14ac:dyDescent="0.25">
      <c r="B24" s="6" t="s">
        <v>16</v>
      </c>
      <c r="C24" s="23" t="str">
        <f>"Rs."&amp;TEXT(I6,"#,###")&amp;" paid on event of a critical illness"</f>
        <v>Rs.250,000 paid on event of a critical illness</v>
      </c>
      <c r="D24" s="23"/>
      <c r="E24" s="23"/>
      <c r="F24" s="23"/>
      <c r="G24" s="23"/>
    </row>
    <row r="25" spans="2:7" x14ac:dyDescent="0.25">
      <c r="B25" s="6" t="s">
        <v>18</v>
      </c>
      <c r="C25" s="23" t="str">
        <f>"Rs."&amp;TEXT(I7,"#,###")&amp;" per day hospitalization benefit"</f>
        <v>Rs.5,000 per day hospitalization benefit</v>
      </c>
      <c r="D25" s="23"/>
      <c r="E25" s="23"/>
      <c r="F25" s="23"/>
      <c r="G25" s="23"/>
    </row>
    <row r="26" ht="15.75" customHeight="1" spans="2:7" x14ac:dyDescent="0.25">
      <c r="B26" s="24" t="s">
        <v>21</v>
      </c>
      <c r="C26" s="25" t="str">
        <f>"Rs."&amp;TEXT(I8,"#,###")&amp;" paid death of Policyholder if death for funeral expenses"</f>
        <v>Rs.216,000 paid death of Policyholder if death for funeral expenses</v>
      </c>
      <c r="D26" s="25"/>
      <c r="E26" s="25"/>
      <c r="F26" s="25"/>
      <c r="G26" s="25"/>
    </row>
    <row r="27" ht="15.75" customHeight="1" spans="2:7" x14ac:dyDescent="0.25">
      <c r="B27" s="26"/>
      <c r="C27" s="27"/>
      <c r="D27" s="27"/>
      <c r="E27" s="27"/>
      <c r="F27" s="27"/>
      <c r="G27" s="27"/>
    </row>
    <row r="28" ht="15.75" customHeight="1" spans="2:7" x14ac:dyDescent="0.25">
      <c r="B28" s="28" t="s">
        <v>33</v>
      </c>
      <c r="C28" s="29">
        <f>SUM($G$34:$G$41)</f>
        <v>12053.9498492563</v>
      </c>
      <c r="D28" s="29"/>
      <c r="E28" s="29"/>
      <c r="F28" s="29"/>
      <c r="G28" s="29"/>
    </row>
    <row r="30" ht="15.75" customHeight="1" spans="2:2" x14ac:dyDescent="0.25">
      <c r="B30" s="1" t="s">
        <v>34</v>
      </c>
    </row>
    <row r="31" ht="15.75" customHeight="1" spans="2:3" x14ac:dyDescent="0.25">
      <c r="B31" s="28" t="s">
        <v>35</v>
      </c>
      <c r="C31" s="30">
        <f>ROUND(YEARFRAC(F3,TODAY()),0)</f>
        <v>31</v>
      </c>
    </row>
    <row r="32" ht="15.75" customHeight="1" spans="2:3" x14ac:dyDescent="0.25">
      <c r="B32" s="31"/>
    </row>
    <row r="33" ht="15.75" customHeight="1" spans="2:7" x14ac:dyDescent="0.25">
      <c r="B33" s="28" t="s">
        <v>36</v>
      </c>
      <c r="C33" s="32" t="s">
        <v>37</v>
      </c>
      <c r="D33" s="33" t="s">
        <v>38</v>
      </c>
      <c r="E33" s="33" t="s">
        <v>39</v>
      </c>
      <c r="F33" s="34" t="s">
        <v>40</v>
      </c>
      <c r="G33" s="35" t="s">
        <v>41</v>
      </c>
    </row>
    <row r="34" spans="2:7" x14ac:dyDescent="0.25">
      <c r="B34" s="36" t="s">
        <v>31</v>
      </c>
      <c r="C34" s="37">
        <f>F5*12*C15*(1-(1/(1+C16))^C14)/C16</f>
        <v>2793339.62740178</v>
      </c>
      <c r="D34" s="38">
        <f>VLOOKUP($C$31,Rates!$B$4:$D$58,IF(F4="Female",3,2),FALSE)</f>
        <v>0.00133261506999993</v>
      </c>
      <c r="E34" s="39">
        <f>VLOOKUP($C$11,Rates!$AB$5:$AC$12,2,FALSE)+$C$12</f>
        <v>-0.1</v>
      </c>
      <c r="F34" s="40">
        <f>SUM($C$7:$C$9)</f>
        <v>0.35</v>
      </c>
      <c r="G34" s="41">
        <f>(C34*D34*(1+E34))/(1-F34)</f>
        <v>5154.1566689127</v>
      </c>
    </row>
    <row r="35" spans="2:7" x14ac:dyDescent="0.25">
      <c r="B35" s="42" t="s">
        <v>42</v>
      </c>
      <c r="C35" s="43">
        <f>F5*2*12</f>
        <v>2160000</v>
      </c>
      <c r="D35" s="44">
        <f>VLOOKUP($C$31,Rates!$B$4:$D$58,IF(F5="Female",3,2),FALSE)</f>
        <v>0.00133261506999993</v>
      </c>
      <c r="E35" s="45">
        <f>VLOOKUP($C$11,Rates!$AB$5:$AC$12,2,FALSE)+$C$12</f>
        <v>-0.1</v>
      </c>
      <c r="F35" s="46">
        <v>0.35</v>
      </c>
      <c r="G35" s="47">
        <f>(C35*D35*(1+E35))/(1-F35)</f>
        <v>3985.54414781518</v>
      </c>
    </row>
    <row r="36" spans="2:7" x14ac:dyDescent="0.25">
      <c r="B36" s="42" t="s">
        <v>6</v>
      </c>
      <c r="C36" s="43">
        <f>I3</f>
        <v>250000</v>
      </c>
      <c r="D36" s="44">
        <f>VLOOKUP($C$11,Rates!$N$5:$O$11,2,FALSE)</f>
        <v>0.3</v>
      </c>
      <c r="E36" s="45">
        <f>VLOOKUP($C$11,Rates!$AB$5:$AC$12,2,FALSE)+$C$12</f>
        <v>-0.1</v>
      </c>
      <c r="F36" s="46">
        <v>0.35</v>
      </c>
      <c r="G36" s="47">
        <f>(C36/1000*D36*(1+E36))/(1-F36)</f>
        <v>103.846153846154</v>
      </c>
    </row>
    <row r="37" spans="2:7" x14ac:dyDescent="0.25">
      <c r="B37" s="42" t="s">
        <v>11</v>
      </c>
      <c r="C37" s="43">
        <f>I4</f>
        <v>250000</v>
      </c>
      <c r="D37" s="44">
        <f>VLOOKUP($C$31,Rates!$J$5:$L$53,IF(F5="Female",3,2),FALSE)</f>
        <v>0.096</v>
      </c>
      <c r="E37" s="45">
        <f>VLOOKUP($C$11,Rates!$AB$5:$AC$12,2,FALSE)+$C$12</f>
        <v>-0.1</v>
      </c>
      <c r="F37" s="46">
        <v>0.35</v>
      </c>
      <c r="G37" s="47">
        <v>33.2307692307692</v>
      </c>
    </row>
    <row r="38" spans="2:7" x14ac:dyDescent="0.25">
      <c r="B38" s="42" t="s">
        <v>15</v>
      </c>
      <c r="C38" s="43">
        <v>250000</v>
      </c>
      <c r="D38" s="44">
        <f>VLOOKUP($C$11,Rates!$Q$5:$R$11,2,FALSE)</f>
        <v>0.16</v>
      </c>
      <c r="E38" s="45">
        <f>VLOOKUP($C$11,Rates!$AB$5:$AC$12,2,FALSE)+$C$12</f>
        <v>-0.1</v>
      </c>
      <c r="F38" s="46">
        <v>0.35</v>
      </c>
      <c r="G38" s="47">
        <v>55.3846153846154</v>
      </c>
    </row>
    <row r="39" spans="2:7" x14ac:dyDescent="0.25">
      <c r="B39" s="42" t="s">
        <v>16</v>
      </c>
      <c r="C39" s="43">
        <v>250000</v>
      </c>
      <c r="D39" s="44">
        <f>VLOOKUP(Calculation!C31,IF(C5="39 Illnesses",Rates!$AI$6:$AK$54,Rates!$AN$6:$AP$53),IF(F4="Female",3,2),FALSE)</f>
        <v>0.871562229046545</v>
      </c>
      <c r="E39" s="45">
        <f>VLOOKUP($C$11,Rates!$AB$5:$AC$12,2,FALSE)+$C$12</f>
        <v>-0.1</v>
      </c>
      <c r="F39" s="46">
        <v>0.35</v>
      </c>
      <c r="G39" s="47">
        <v>301.694617746881</v>
      </c>
    </row>
    <row r="40" spans="2:7" x14ac:dyDescent="0.25">
      <c r="B40" s="42" t="s">
        <v>18</v>
      </c>
      <c r="C40" s="43">
        <v>5000</v>
      </c>
      <c r="D40" s="44">
        <f>VLOOKUP(C31,Rates!$T$5:$V$71,IF(F4="Female",3,2),FALSE)</f>
        <v>29.2</v>
      </c>
      <c r="E40" s="45">
        <f>VLOOKUP($C$11,Rates!$AB$5:$AC$12,2,FALSE)+$C$12</f>
        <v>-0.1</v>
      </c>
      <c r="F40" s="46">
        <v>0.35</v>
      </c>
      <c r="G40" s="47">
        <f>(C40/100*D40*(1+E40))/(1-F40)</f>
        <v>2021.53846153846</v>
      </c>
    </row>
    <row r="41" ht="15.75" customHeight="1" spans="2:7" x14ac:dyDescent="0.25">
      <c r="B41" s="48" t="s">
        <v>21</v>
      </c>
      <c r="C41" s="49">
        <v>216000</v>
      </c>
      <c r="D41" s="50">
        <f>VLOOKUP($C$31,Rates!$B$4:$D$58,IF(F11="Female",3,2),FALSE)</f>
        <v>0.00133261506999993</v>
      </c>
      <c r="E41" s="51">
        <f>VLOOKUP($C$11,Rates!$AB$5:$AC$12,2,FALSE)+$C$12</f>
        <v>-0.1</v>
      </c>
      <c r="F41" s="52">
        <v>0.35</v>
      </c>
      <c r="G41" s="53">
        <f>(C41*D41*(1+E41))/(1-F41)</f>
        <v>398.554414781518</v>
      </c>
    </row>
  </sheetData>
  <mergeCells count="10"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</mergeCells>
  <dataValidations count="4">
    <dataValidation type="list" allowBlank="1" showInputMessage="1" showErrorMessage="1" sqref="C3">
      <formula1>"Accident Only, Accident and Sickness"</formula1>
    </dataValidation>
    <dataValidation type="list" allowBlank="1" showInputMessage="1" showErrorMessage="1" sqref="C5">
      <formula1>"28 Illnesses, 29 Illnesses, 39 Illnesses"</formula1>
    </dataValidation>
    <dataValidation type="list" allowBlank="1" showInputMessage="1" showErrorMessage="1" sqref="F4">
      <formula1>"Male,Female"</formula1>
    </dataValidation>
    <dataValidation type="list" allowBlank="1" showInputMessage="1" showErrorMessage="1" sqref="C4">
      <formula1>"Short Scale, Long Scale"</formula1>
    </dataValidation>
  </dataValidations>
  <pageMargins left="0.699305555555556" right="0.699305555555556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workbookViewId="0" zoomScale="100" zoomScaleNormal="100">
      <selection activeCell="C1" sqref="C1"/>
    </sheetView>
  </sheetViews>
  <sheetFormatPr defaultRowHeight="15" outlineLevelRow="0" outlineLevelCol="0" x14ac:dyDescent="0"/>
  <cols>
    <col min="3" max="4" width="10.5714285714286" customWidth="1"/>
  </cols>
  <sheetData>
    <row r="1" spans="1:1" x14ac:dyDescent="0.25">
      <c r="A1" s="54" t="s">
        <v>43</v>
      </c>
    </row>
    <row r="2" ht="15.75" customHeight="1" spans="2:32" x14ac:dyDescent="0.25">
      <c r="B2" s="55" t="s">
        <v>44</v>
      </c>
      <c r="F2" s="56" t="s">
        <v>45</v>
      </c>
      <c r="G2" s="57"/>
      <c r="H2" s="57"/>
      <c r="J2" s="56" t="s">
        <v>46</v>
      </c>
      <c r="K2" s="57"/>
      <c r="L2" s="57"/>
      <c r="N2" s="56" t="s">
        <v>47</v>
      </c>
      <c r="O2" s="57"/>
      <c r="Q2" s="56" t="s">
        <v>48</v>
      </c>
      <c r="R2" s="57"/>
      <c r="T2" s="55" t="s">
        <v>49</v>
      </c>
      <c r="X2" s="55" t="s">
        <v>50</v>
      </c>
      <c r="AB2" s="56" t="s">
        <v>51</v>
      </c>
      <c r="AC2" s="57"/>
      <c r="AE2" s="56" t="s">
        <v>52</v>
      </c>
      <c r="AF2" s="57"/>
    </row>
    <row r="3" ht="15.75" customHeight="1" spans="2:43" x14ac:dyDescent="0.25">
      <c r="B3" s="55" t="s">
        <v>53</v>
      </c>
      <c r="F3" s="56" t="s">
        <v>54</v>
      </c>
      <c r="G3" s="57"/>
      <c r="H3" s="57"/>
      <c r="J3" s="56" t="s">
        <v>55</v>
      </c>
      <c r="K3" s="57"/>
      <c r="L3" s="57"/>
      <c r="N3" s="56" t="s">
        <v>55</v>
      </c>
      <c r="O3" s="57"/>
      <c r="Q3" s="56" t="s">
        <v>55</v>
      </c>
      <c r="R3" s="57"/>
      <c r="T3" s="55" t="s">
        <v>56</v>
      </c>
      <c r="X3" s="55" t="s">
        <v>57</v>
      </c>
      <c r="AB3" s="56"/>
      <c r="AC3" s="57"/>
      <c r="AE3" s="56"/>
      <c r="AF3" s="57"/>
      <c r="AG3" s="58"/>
      <c r="AH3" s="59"/>
      <c r="AI3" s="60"/>
      <c r="AJ3" s="60"/>
      <c r="AK3" s="60"/>
      <c r="AL3" s="60"/>
      <c r="AM3" s="58"/>
      <c r="AN3" s="59"/>
      <c r="AO3" s="60"/>
      <c r="AP3" s="60"/>
      <c r="AQ3" s="58"/>
    </row>
    <row r="4" ht="15.75" customHeight="1" spans="2:43" x14ac:dyDescent="0.25">
      <c r="B4" s="61" t="s">
        <v>58</v>
      </c>
      <c r="C4" s="62" t="s">
        <v>10</v>
      </c>
      <c r="D4" s="63" t="s">
        <v>59</v>
      </c>
      <c r="F4" s="61" t="s">
        <v>58</v>
      </c>
      <c r="G4" s="62" t="s">
        <v>10</v>
      </c>
      <c r="H4" s="63" t="s">
        <v>59</v>
      </c>
      <c r="J4" s="61" t="s">
        <v>58</v>
      </c>
      <c r="K4" s="62" t="s">
        <v>10</v>
      </c>
      <c r="L4" s="63" t="s">
        <v>59</v>
      </c>
      <c r="N4" s="64"/>
      <c r="O4" s="65"/>
      <c r="Q4" s="64"/>
      <c r="R4" s="65"/>
      <c r="T4" s="61" t="s">
        <v>58</v>
      </c>
      <c r="U4" s="62" t="s">
        <v>10</v>
      </c>
      <c r="V4" s="63" t="s">
        <v>59</v>
      </c>
      <c r="X4" s="61" t="s">
        <v>58</v>
      </c>
      <c r="Y4" s="62" t="s">
        <v>10</v>
      </c>
      <c r="Z4" s="63" t="s">
        <v>59</v>
      </c>
      <c r="AB4" s="64"/>
      <c r="AC4" s="65"/>
      <c r="AE4" s="64"/>
      <c r="AF4" s="65"/>
      <c r="AG4" s="66"/>
      <c r="AH4" s="67"/>
      <c r="AI4" s="68" t="s">
        <v>60</v>
      </c>
      <c r="AJ4" s="68"/>
      <c r="AK4" s="68"/>
      <c r="AL4" s="68"/>
      <c r="AM4" s="66"/>
      <c r="AN4" s="69" t="s">
        <v>61</v>
      </c>
      <c r="AO4" s="69"/>
      <c r="AP4" s="69"/>
      <c r="AQ4" s="69"/>
    </row>
    <row r="5" ht="15.75" customHeight="1" spans="2:43" x14ac:dyDescent="0.25">
      <c r="B5" s="70" t="s">
        <v>62</v>
      </c>
      <c r="C5" s="71" t="s">
        <v>63</v>
      </c>
      <c r="D5" s="72" t="s">
        <v>63</v>
      </c>
      <c r="F5" s="73" t="s">
        <v>62</v>
      </c>
      <c r="G5" s="71" t="s">
        <v>63</v>
      </c>
      <c r="H5" s="72" t="s">
        <v>63</v>
      </c>
      <c r="J5" s="73" t="s">
        <v>62</v>
      </c>
      <c r="K5" s="71" t="s">
        <v>63</v>
      </c>
      <c r="L5" s="72" t="s">
        <v>63</v>
      </c>
      <c r="N5" s="74" t="s">
        <v>64</v>
      </c>
      <c r="O5" s="75" t="s">
        <v>65</v>
      </c>
      <c r="Q5" s="74" t="s">
        <v>64</v>
      </c>
      <c r="R5" s="75" t="s">
        <v>65</v>
      </c>
      <c r="T5" s="70" t="s">
        <v>62</v>
      </c>
      <c r="U5" s="76" t="s">
        <v>63</v>
      </c>
      <c r="V5" s="77" t="s">
        <v>63</v>
      </c>
      <c r="X5" s="70" t="s">
        <v>62</v>
      </c>
      <c r="Y5" s="76" t="s">
        <v>63</v>
      </c>
      <c r="Z5" s="77" t="s">
        <v>63</v>
      </c>
      <c r="AB5" s="74" t="s">
        <v>64</v>
      </c>
      <c r="AC5" s="75" t="s">
        <v>65</v>
      </c>
      <c r="AE5" s="74" t="s">
        <v>64</v>
      </c>
      <c r="AF5" s="75" t="s">
        <v>65</v>
      </c>
      <c r="AG5" s="66"/>
      <c r="AH5" s="67"/>
      <c r="AI5" s="78" t="s">
        <v>66</v>
      </c>
      <c r="AJ5" s="78" t="s">
        <v>67</v>
      </c>
      <c r="AK5" s="78"/>
      <c r="AM5" s="66"/>
      <c r="AN5" s="67"/>
      <c r="AO5" s="78"/>
      <c r="AP5" s="78"/>
      <c r="AQ5" s="66"/>
    </row>
    <row r="6" spans="2:43" x14ac:dyDescent="0.25">
      <c r="B6" s="79">
        <v>18</v>
      </c>
      <c r="C6" s="80">
        <v>0.00156962979099995</v>
      </c>
      <c r="D6" s="81">
        <v>0.000577916478999962</v>
      </c>
      <c r="F6" s="82">
        <v>18</v>
      </c>
      <c r="G6" s="83">
        <v>0.392250684578318</v>
      </c>
      <c r="H6" s="84">
        <v>0.39995963147717</v>
      </c>
      <c r="J6" s="82">
        <v>18</v>
      </c>
      <c r="K6" s="83">
        <v>0.096</v>
      </c>
      <c r="L6" s="84">
        <v>0.062</v>
      </c>
      <c r="N6" s="85" t="s">
        <v>25</v>
      </c>
      <c r="O6" s="86">
        <v>0.3</v>
      </c>
      <c r="Q6" s="85" t="s">
        <v>25</v>
      </c>
      <c r="R6" s="86">
        <v>0.16</v>
      </c>
      <c r="T6" s="87">
        <v>0</v>
      </c>
      <c r="U6" s="88">
        <v>25.8</v>
      </c>
      <c r="V6" s="89">
        <v>25.8</v>
      </c>
      <c r="X6" s="87">
        <v>0</v>
      </c>
      <c r="Y6" s="90">
        <v>6</v>
      </c>
      <c r="Z6" s="91">
        <v>6</v>
      </c>
      <c r="AB6" s="85" t="s">
        <v>25</v>
      </c>
      <c r="AC6" s="92">
        <v>-0.1</v>
      </c>
      <c r="AE6" s="85" t="s">
        <v>25</v>
      </c>
      <c r="AF6" s="93">
        <v>-0.1</v>
      </c>
      <c r="AG6" s="66"/>
      <c r="AH6" s="67"/>
      <c r="AI6" s="78"/>
      <c r="AJ6" s="78" t="s">
        <v>68</v>
      </c>
      <c r="AK6" s="78" t="s">
        <v>69</v>
      </c>
      <c r="AM6" s="66"/>
      <c r="AN6" s="67" t="s">
        <v>35</v>
      </c>
      <c r="AO6" s="78" t="s">
        <v>10</v>
      </c>
      <c r="AP6" s="78" t="s">
        <v>59</v>
      </c>
      <c r="AQ6" s="66"/>
    </row>
    <row r="7" spans="2:43" x14ac:dyDescent="0.25">
      <c r="B7" s="94">
        <v>19</v>
      </c>
      <c r="C7" s="95">
        <v>0.00170357769700002</v>
      </c>
      <c r="D7" s="96">
        <v>0.000601909398999956</v>
      </c>
      <c r="F7" s="94">
        <v>19</v>
      </c>
      <c r="G7" s="97">
        <v>0.410872533845565</v>
      </c>
      <c r="H7" s="98">
        <v>0.422645227649446</v>
      </c>
      <c r="J7" s="94">
        <v>19</v>
      </c>
      <c r="K7" s="97">
        <v>0.096</v>
      </c>
      <c r="L7" s="98">
        <v>0.062</v>
      </c>
      <c r="N7" s="85">
        <v>1</v>
      </c>
      <c r="O7" s="86">
        <v>0.3</v>
      </c>
      <c r="Q7" s="85">
        <v>1</v>
      </c>
      <c r="R7" s="86">
        <v>0.16</v>
      </c>
      <c r="T7" s="99">
        <v>1</v>
      </c>
      <c r="U7" s="100">
        <v>25.8</v>
      </c>
      <c r="V7" s="101">
        <v>25.8</v>
      </c>
      <c r="X7" s="99">
        <v>1</v>
      </c>
      <c r="Y7" s="102">
        <v>6</v>
      </c>
      <c r="Z7" s="103">
        <v>6</v>
      </c>
      <c r="AB7" s="104">
        <v>1</v>
      </c>
      <c r="AC7" s="105">
        <v>0</v>
      </c>
      <c r="AE7" s="85">
        <v>1</v>
      </c>
      <c r="AF7" s="93">
        <v>0</v>
      </c>
      <c r="AG7" s="66"/>
      <c r="AH7" s="67"/>
      <c r="AI7">
        <v>18</v>
      </c>
      <c r="AJ7">
        <v>0.392250684578318</v>
      </c>
      <c r="AK7">
        <v>0.39995963147717</v>
      </c>
      <c r="AM7" s="66"/>
      <c r="AN7" s="106">
        <v>18</v>
      </c>
      <c r="AO7">
        <v>0.455</v>
      </c>
      <c r="AP7">
        <v>0.638</v>
      </c>
      <c r="AQ7" s="66"/>
    </row>
    <row r="8" spans="2:43" x14ac:dyDescent="0.25">
      <c r="B8" s="94">
        <v>20</v>
      </c>
      <c r="C8" s="95">
        <v>0.00153211875000003</v>
      </c>
      <c r="D8" s="96">
        <v>0.000624902343750122</v>
      </c>
      <c r="F8" s="94">
        <v>20</v>
      </c>
      <c r="G8" s="97">
        <v>0.441060924634407</v>
      </c>
      <c r="H8" s="98">
        <v>0.455127157224639</v>
      </c>
      <c r="J8" s="94">
        <v>20</v>
      </c>
      <c r="K8" s="97">
        <v>0.096</v>
      </c>
      <c r="L8" s="98">
        <v>0.062</v>
      </c>
      <c r="N8" s="85">
        <v>2</v>
      </c>
      <c r="O8" s="86">
        <v>0.345</v>
      </c>
      <c r="Q8" s="85">
        <v>2</v>
      </c>
      <c r="R8" s="86">
        <v>0.18</v>
      </c>
      <c r="T8" s="99">
        <v>2</v>
      </c>
      <c r="U8" s="100">
        <v>25.8</v>
      </c>
      <c r="V8" s="101">
        <v>25.8</v>
      </c>
      <c r="X8" s="99">
        <v>2</v>
      </c>
      <c r="Y8" s="102">
        <v>6</v>
      </c>
      <c r="Z8" s="103">
        <v>6</v>
      </c>
      <c r="AB8" s="104">
        <v>2</v>
      </c>
      <c r="AC8" s="105">
        <v>0.15</v>
      </c>
      <c r="AE8" s="85">
        <v>2</v>
      </c>
      <c r="AF8" s="93">
        <v>0.15</v>
      </c>
      <c r="AG8" s="66"/>
      <c r="AH8" s="67"/>
      <c r="AI8">
        <v>19</v>
      </c>
      <c r="AJ8">
        <v>0.410872533845565</v>
      </c>
      <c r="AK8">
        <v>0.422645227649446</v>
      </c>
      <c r="AM8" s="66"/>
      <c r="AN8" s="106">
        <v>19</v>
      </c>
      <c r="AO8">
        <v>0.471</v>
      </c>
      <c r="AP8">
        <v>0.658</v>
      </c>
      <c r="AQ8" s="66"/>
    </row>
    <row r="9" spans="2:43" x14ac:dyDescent="0.25">
      <c r="B9" s="94">
        <v>21</v>
      </c>
      <c r="C9" s="95">
        <v>0.00161508252249998</v>
      </c>
      <c r="D9" s="96">
        <v>0.00064589567099993</v>
      </c>
      <c r="F9" s="94">
        <v>21</v>
      </c>
      <c r="G9" s="97">
        <v>0.475969332109747</v>
      </c>
      <c r="H9" s="98">
        <v>0.4902503106755</v>
      </c>
      <c r="J9" s="94">
        <v>21</v>
      </c>
      <c r="K9" s="97">
        <v>0.096</v>
      </c>
      <c r="L9" s="98">
        <v>0.062</v>
      </c>
      <c r="N9" s="104">
        <v>3</v>
      </c>
      <c r="O9" s="107">
        <v>0.39</v>
      </c>
      <c r="Q9" s="104">
        <v>3</v>
      </c>
      <c r="R9" s="107">
        <v>0.21</v>
      </c>
      <c r="T9" s="99">
        <v>3</v>
      </c>
      <c r="U9" s="100">
        <v>25.8</v>
      </c>
      <c r="V9" s="101">
        <v>25.8</v>
      </c>
      <c r="X9" s="99">
        <v>3</v>
      </c>
      <c r="Y9" s="102">
        <v>6</v>
      </c>
      <c r="Z9" s="103">
        <v>6</v>
      </c>
      <c r="AB9" s="104">
        <v>3</v>
      </c>
      <c r="AC9" s="105">
        <v>0.3</v>
      </c>
      <c r="AE9" s="104">
        <v>3</v>
      </c>
      <c r="AF9" s="108">
        <v>0.3</v>
      </c>
      <c r="AG9" s="66"/>
      <c r="AH9" s="67"/>
      <c r="AI9">
        <v>20</v>
      </c>
      <c r="AJ9">
        <v>0.441060924634407</v>
      </c>
      <c r="AK9">
        <v>0.455127157224639</v>
      </c>
      <c r="AM9" s="66"/>
      <c r="AN9" s="106">
        <v>20</v>
      </c>
      <c r="AO9">
        <v>0.498</v>
      </c>
      <c r="AP9">
        <v>0.688</v>
      </c>
      <c r="AQ9" s="66"/>
    </row>
    <row r="10" ht="15.75" customHeight="1" spans="2:43" x14ac:dyDescent="0.25">
      <c r="B10" s="94">
        <v>22</v>
      </c>
      <c r="C10" s="95">
        <v>0.00166605544450005</v>
      </c>
      <c r="D10" s="96">
        <v>0.000666888777750008</v>
      </c>
      <c r="F10" s="94">
        <v>22</v>
      </c>
      <c r="G10" s="97">
        <v>0.507557865766998</v>
      </c>
      <c r="H10" s="98">
        <v>0.516972148253458</v>
      </c>
      <c r="J10" s="94">
        <v>22</v>
      </c>
      <c r="K10" s="97">
        <v>0.096</v>
      </c>
      <c r="L10" s="98">
        <v>0.062</v>
      </c>
      <c r="N10" s="104">
        <v>4</v>
      </c>
      <c r="O10" s="107">
        <v>0.525</v>
      </c>
      <c r="Q10" s="104">
        <v>4</v>
      </c>
      <c r="R10" s="107">
        <v>0.28</v>
      </c>
      <c r="T10" s="99">
        <v>4</v>
      </c>
      <c r="U10" s="100">
        <v>25.8</v>
      </c>
      <c r="V10" s="101">
        <v>25.8</v>
      </c>
      <c r="X10" s="99">
        <v>4</v>
      </c>
      <c r="Y10" s="102">
        <v>6</v>
      </c>
      <c r="Z10" s="103">
        <v>6</v>
      </c>
      <c r="AB10" s="104">
        <v>4</v>
      </c>
      <c r="AC10" s="105">
        <v>0.75</v>
      </c>
      <c r="AE10" s="104">
        <v>4</v>
      </c>
      <c r="AF10" s="108">
        <v>0.75</v>
      </c>
      <c r="AG10" s="66"/>
      <c r="AH10" s="67"/>
      <c r="AI10">
        <v>21</v>
      </c>
      <c r="AJ10">
        <v>0.475969332109747</v>
      </c>
      <c r="AK10">
        <v>0.4902503106755</v>
      </c>
      <c r="AM10" s="66"/>
      <c r="AN10" s="106">
        <v>21</v>
      </c>
      <c r="AO10">
        <v>0.53</v>
      </c>
      <c r="AP10">
        <v>0.72</v>
      </c>
      <c r="AQ10" s="66"/>
    </row>
    <row r="11" ht="15.75" customHeight="1" spans="2:43" x14ac:dyDescent="0.25">
      <c r="B11" s="94">
        <v>23</v>
      </c>
      <c r="C11" s="95">
        <v>0.00168503752750004</v>
      </c>
      <c r="D11" s="96">
        <v>0.000689880975000112</v>
      </c>
      <c r="F11" s="94">
        <v>23</v>
      </c>
      <c r="G11" s="97">
        <v>0.537068725101129</v>
      </c>
      <c r="H11" s="98">
        <v>0.543834684750215</v>
      </c>
      <c r="J11" s="94">
        <v>23</v>
      </c>
      <c r="K11" s="97">
        <v>0.096</v>
      </c>
      <c r="L11" s="98">
        <v>0.062</v>
      </c>
      <c r="N11" s="74">
        <v>5</v>
      </c>
      <c r="O11" s="109">
        <v>0.675</v>
      </c>
      <c r="Q11" s="74">
        <v>5</v>
      </c>
      <c r="R11" s="109">
        <v>0.36</v>
      </c>
      <c r="T11" s="99">
        <v>5</v>
      </c>
      <c r="U11" s="100">
        <v>25.8</v>
      </c>
      <c r="V11" s="101">
        <v>25.8</v>
      </c>
      <c r="X11" s="99">
        <v>5</v>
      </c>
      <c r="Y11" s="102">
        <v>6</v>
      </c>
      <c r="Z11" s="103">
        <v>6</v>
      </c>
      <c r="AB11" s="104">
        <v>5</v>
      </c>
      <c r="AC11" s="105">
        <v>1.25</v>
      </c>
      <c r="AE11" s="74">
        <v>5</v>
      </c>
      <c r="AF11" s="109">
        <v>1.25</v>
      </c>
      <c r="AG11" s="66"/>
      <c r="AH11" s="67"/>
      <c r="AI11">
        <v>22</v>
      </c>
      <c r="AJ11">
        <v>0.507557865766998</v>
      </c>
      <c r="AK11">
        <v>0.516972148253458</v>
      </c>
      <c r="AM11" s="66"/>
      <c r="AN11" s="106">
        <v>22</v>
      </c>
      <c r="AO11">
        <v>0.563</v>
      </c>
      <c r="AP11">
        <v>0.748</v>
      </c>
      <c r="AQ11" s="66"/>
    </row>
    <row r="12" ht="15.75" customHeight="1" spans="2:43" x14ac:dyDescent="0.25">
      <c r="B12" s="94">
        <v>24</v>
      </c>
      <c r="C12" s="95">
        <v>0.00167352935125009</v>
      </c>
      <c r="D12" s="96">
        <v>0.000714872193749994</v>
      </c>
      <c r="F12" s="94">
        <v>24</v>
      </c>
      <c r="G12" s="97">
        <v>0.570557157354886</v>
      </c>
      <c r="H12" s="98">
        <v>0.572873845620832</v>
      </c>
      <c r="J12" s="94">
        <v>24</v>
      </c>
      <c r="K12" s="97">
        <v>0.096</v>
      </c>
      <c r="L12" s="98">
        <v>0.062</v>
      </c>
      <c r="T12" s="99">
        <v>6</v>
      </c>
      <c r="U12" s="100">
        <v>25.8</v>
      </c>
      <c r="V12" s="101">
        <v>25.8</v>
      </c>
      <c r="X12" s="99">
        <v>6</v>
      </c>
      <c r="Y12" s="102">
        <v>6</v>
      </c>
      <c r="Z12" s="103">
        <v>6</v>
      </c>
      <c r="AB12" s="74" t="s">
        <v>70</v>
      </c>
      <c r="AC12" s="109" t="s">
        <v>71</v>
      </c>
      <c r="AG12" s="66"/>
      <c r="AH12" s="67"/>
      <c r="AI12">
        <v>23</v>
      </c>
      <c r="AJ12">
        <v>0.537068725101129</v>
      </c>
      <c r="AK12">
        <v>0.543834684750215</v>
      </c>
      <c r="AM12" s="66"/>
      <c r="AN12" s="106">
        <v>23</v>
      </c>
      <c r="AO12">
        <v>0.594</v>
      </c>
      <c r="AP12">
        <v>0.776</v>
      </c>
      <c r="AQ12" s="66"/>
    </row>
    <row r="13" spans="2:43" x14ac:dyDescent="0.25">
      <c r="B13" s="94">
        <v>25</v>
      </c>
      <c r="C13" s="95">
        <v>0.00163802930949997</v>
      </c>
      <c r="D13" s="96">
        <v>0.000742861987749976</v>
      </c>
      <c r="F13" s="94">
        <v>25</v>
      </c>
      <c r="G13" s="97">
        <v>0.608061421312157</v>
      </c>
      <c r="H13" s="98">
        <v>0.605821352495338</v>
      </c>
      <c r="J13" s="94">
        <v>25</v>
      </c>
      <c r="K13" s="97">
        <v>0.096</v>
      </c>
      <c r="L13" s="98">
        <v>0.062</v>
      </c>
      <c r="T13" s="99">
        <v>7</v>
      </c>
      <c r="U13" s="100">
        <v>25.8</v>
      </c>
      <c r="V13" s="101">
        <v>25.8</v>
      </c>
      <c r="X13" s="99">
        <v>7</v>
      </c>
      <c r="Y13" s="102">
        <v>6</v>
      </c>
      <c r="Z13" s="103">
        <v>6</v>
      </c>
      <c r="AG13" s="66"/>
      <c r="AH13" s="67"/>
      <c r="AI13">
        <v>24</v>
      </c>
      <c r="AJ13">
        <v>0.570557157354886</v>
      </c>
      <c r="AK13">
        <v>0.572873845620832</v>
      </c>
      <c r="AM13" s="66"/>
      <c r="AN13" s="106">
        <v>24</v>
      </c>
      <c r="AO13">
        <v>0.63</v>
      </c>
      <c r="AP13">
        <v>0.806</v>
      </c>
      <c r="AQ13" s="66"/>
    </row>
    <row r="14" spans="2:43" x14ac:dyDescent="0.25">
      <c r="B14" s="94">
        <v>26</v>
      </c>
      <c r="C14" s="95">
        <v>0.00158353919999998</v>
      </c>
      <c r="D14" s="96">
        <v>0.000767852544000136</v>
      </c>
      <c r="F14" s="94">
        <v>26</v>
      </c>
      <c r="G14" s="97">
        <v>0.648073285457826</v>
      </c>
      <c r="H14" s="98">
        <v>0.643348116948991</v>
      </c>
      <c r="J14" s="94">
        <v>26</v>
      </c>
      <c r="K14" s="97">
        <v>0.096</v>
      </c>
      <c r="L14" s="98">
        <v>0.062</v>
      </c>
      <c r="T14" s="99">
        <v>8</v>
      </c>
      <c r="U14" s="100">
        <v>25.8</v>
      </c>
      <c r="V14" s="101">
        <v>25.8</v>
      </c>
      <c r="X14" s="99">
        <v>8</v>
      </c>
      <c r="Y14" s="102">
        <v>6</v>
      </c>
      <c r="Z14" s="103">
        <v>6</v>
      </c>
      <c r="AG14" s="66"/>
      <c r="AH14" s="67"/>
      <c r="AI14">
        <v>25</v>
      </c>
      <c r="AJ14">
        <v>0.608061421312157</v>
      </c>
      <c r="AK14">
        <v>0.605821352495338</v>
      </c>
      <c r="AM14" s="66"/>
      <c r="AN14" s="106">
        <v>25</v>
      </c>
      <c r="AO14">
        <v>0.669</v>
      </c>
      <c r="AP14">
        <v>0.84</v>
      </c>
      <c r="AQ14" s="66"/>
    </row>
    <row r="15" spans="2:43" x14ac:dyDescent="0.25">
      <c r="B15" s="94">
        <v>27</v>
      </c>
      <c r="C15" s="95">
        <v>0.00190440522474999</v>
      </c>
      <c r="D15" s="96">
        <v>0.000786845157750071</v>
      </c>
      <c r="F15" s="94">
        <v>27</v>
      </c>
      <c r="G15" s="97">
        <v>0.68837874148124</v>
      </c>
      <c r="H15" s="98">
        <v>0.685416374765537</v>
      </c>
      <c r="J15" s="94">
        <v>27</v>
      </c>
      <c r="K15" s="97">
        <v>0.096</v>
      </c>
      <c r="L15" s="98">
        <v>0.062</v>
      </c>
      <c r="T15" s="99">
        <v>9</v>
      </c>
      <c r="U15" s="100">
        <v>25.8</v>
      </c>
      <c r="V15" s="101">
        <v>25.8</v>
      </c>
      <c r="X15" s="99">
        <v>9</v>
      </c>
      <c r="Y15" s="102">
        <v>6</v>
      </c>
      <c r="Z15" s="103">
        <v>6</v>
      </c>
      <c r="AG15" s="66"/>
      <c r="AH15" s="67"/>
      <c r="AI15">
        <v>26</v>
      </c>
      <c r="AJ15">
        <v>0.648073285457826</v>
      </c>
      <c r="AK15">
        <v>0.643348116948991</v>
      </c>
      <c r="AM15" s="66"/>
      <c r="AN15" s="106">
        <v>26</v>
      </c>
      <c r="AO15">
        <v>0.724</v>
      </c>
      <c r="AP15">
        <v>0.897</v>
      </c>
      <c r="AQ15" s="66"/>
    </row>
    <row r="16" spans="2:43" x14ac:dyDescent="0.25">
      <c r="B16" s="94">
        <v>28</v>
      </c>
      <c r="C16" s="95">
        <v>0.0019068942374999</v>
      </c>
      <c r="D16" s="96">
        <v>0.000804837993749974</v>
      </c>
      <c r="F16" s="94">
        <v>28</v>
      </c>
      <c r="G16" s="97">
        <v>0.728050837570125</v>
      </c>
      <c r="H16" s="98">
        <v>0.730972101400894</v>
      </c>
      <c r="J16" s="94">
        <v>28</v>
      </c>
      <c r="K16" s="97">
        <v>0.096</v>
      </c>
      <c r="L16" s="98">
        <v>0.062</v>
      </c>
      <c r="T16" s="99">
        <v>10</v>
      </c>
      <c r="U16" s="100">
        <v>25.8</v>
      </c>
      <c r="V16" s="101">
        <v>25.8</v>
      </c>
      <c r="X16" s="99">
        <v>10</v>
      </c>
      <c r="Y16" s="102">
        <v>6</v>
      </c>
      <c r="Z16" s="103">
        <v>6</v>
      </c>
      <c r="AG16" s="66"/>
      <c r="AH16" s="67"/>
      <c r="AI16">
        <v>27</v>
      </c>
      <c r="AJ16">
        <v>0.68837874148124</v>
      </c>
      <c r="AK16">
        <v>0.685416374765537</v>
      </c>
      <c r="AM16" s="66"/>
      <c r="AN16" s="106">
        <v>27</v>
      </c>
      <c r="AO16">
        <v>0.765</v>
      </c>
      <c r="AP16">
        <v>0.938</v>
      </c>
      <c r="AQ16" s="66"/>
    </row>
    <row r="17" ht="15.75" customHeight="1" spans="1:43" x14ac:dyDescent="0.25">
      <c r="A17" s="110"/>
      <c r="B17" s="94">
        <v>29</v>
      </c>
      <c r="C17" s="95">
        <v>0.00146456680600004</v>
      </c>
      <c r="D17" s="96">
        <v>0.000821831079000135</v>
      </c>
      <c r="F17" s="94">
        <v>29</v>
      </c>
      <c r="G17" s="97">
        <v>0.769916103661288</v>
      </c>
      <c r="H17" s="98">
        <v>0.785703336282447</v>
      </c>
      <c r="J17" s="94">
        <v>29</v>
      </c>
      <c r="K17" s="97">
        <v>0.096</v>
      </c>
      <c r="L17" s="98">
        <v>0.062</v>
      </c>
      <c r="T17" s="99">
        <v>11</v>
      </c>
      <c r="U17" s="100">
        <v>25.8</v>
      </c>
      <c r="V17" s="101">
        <v>25.8</v>
      </c>
      <c r="X17" s="99">
        <v>11</v>
      </c>
      <c r="Y17" s="102">
        <v>6</v>
      </c>
      <c r="Z17" s="103">
        <v>6</v>
      </c>
      <c r="AC17" s="111"/>
      <c r="AE17" s="112"/>
      <c r="AF17" s="113"/>
      <c r="AG17" s="66"/>
      <c r="AH17" s="67"/>
      <c r="AI17">
        <v>28</v>
      </c>
      <c r="AJ17">
        <v>0.728050837570125</v>
      </c>
      <c r="AK17">
        <v>0.730972101400894</v>
      </c>
      <c r="AM17" s="66"/>
      <c r="AN17" s="106">
        <v>28</v>
      </c>
      <c r="AO17">
        <v>0.806</v>
      </c>
      <c r="AP17">
        <v>0.983</v>
      </c>
      <c r="AQ17" s="66"/>
    </row>
    <row r="18" ht="15.75" customHeight="1" spans="1:43" x14ac:dyDescent="0.25">
      <c r="A18" s="110"/>
      <c r="B18" s="94">
        <v>30</v>
      </c>
      <c r="C18" s="95">
        <v>0.00135610770700001</v>
      </c>
      <c r="D18" s="96">
        <v>0.000835825276000013</v>
      </c>
      <c r="F18" s="94">
        <v>30</v>
      </c>
      <c r="G18" s="97">
        <v>0.815007942212005</v>
      </c>
      <c r="H18" s="98">
        <v>0.849845486078918</v>
      </c>
      <c r="J18" s="94">
        <v>30</v>
      </c>
      <c r="K18" s="97">
        <v>0.096</v>
      </c>
      <c r="L18" s="98">
        <v>0.062</v>
      </c>
      <c r="T18" s="99">
        <v>12</v>
      </c>
      <c r="U18" s="100">
        <v>25.8</v>
      </c>
      <c r="V18" s="101">
        <v>25.8</v>
      </c>
      <c r="X18" s="99">
        <v>12</v>
      </c>
      <c r="Y18" s="102">
        <v>6.0475</v>
      </c>
      <c r="Z18" s="103">
        <v>6.0475</v>
      </c>
      <c r="AC18" s="111"/>
      <c r="AE18" s="112"/>
      <c r="AF18" s="113"/>
      <c r="AG18" s="66"/>
      <c r="AH18" s="67"/>
      <c r="AI18">
        <v>29</v>
      </c>
      <c r="AJ18">
        <v>0.769916103661288</v>
      </c>
      <c r="AK18">
        <v>0.785703336282447</v>
      </c>
      <c r="AM18" s="66"/>
      <c r="AN18" s="106">
        <v>29</v>
      </c>
      <c r="AO18">
        <v>0.848</v>
      </c>
      <c r="AP18">
        <v>1.036</v>
      </c>
      <c r="AQ18" s="66"/>
    </row>
    <row r="19" ht="15.75" customHeight="1" spans="1:43" x14ac:dyDescent="0.25">
      <c r="A19" s="110"/>
      <c r="B19" s="94">
        <v>31</v>
      </c>
      <c r="C19" s="95">
        <v>0.00133261506999993</v>
      </c>
      <c r="D19" s="96">
        <v>0.000845821070999953</v>
      </c>
      <c r="F19" s="94">
        <v>31</v>
      </c>
      <c r="G19" s="97">
        <v>0.871562229046545</v>
      </c>
      <c r="H19" s="98">
        <v>0.930445782767768</v>
      </c>
      <c r="J19" s="94">
        <v>31</v>
      </c>
      <c r="K19" s="97">
        <v>0.096</v>
      </c>
      <c r="L19" s="98">
        <v>0.062</v>
      </c>
      <c r="T19" s="99">
        <v>13</v>
      </c>
      <c r="U19" s="100">
        <v>25.8</v>
      </c>
      <c r="V19" s="101">
        <v>25.8</v>
      </c>
      <c r="X19" s="99">
        <v>13</v>
      </c>
      <c r="Y19" s="102">
        <v>6.1925</v>
      </c>
      <c r="Z19" s="103">
        <v>6.1925</v>
      </c>
      <c r="AC19" s="111"/>
      <c r="AE19" s="112"/>
      <c r="AF19" s="113"/>
      <c r="AG19" s="66"/>
      <c r="AH19" s="67"/>
      <c r="AI19">
        <v>30</v>
      </c>
      <c r="AJ19">
        <v>0.815007942212005</v>
      </c>
      <c r="AK19">
        <v>0.849845486078918</v>
      </c>
      <c r="AM19" s="66"/>
      <c r="AN19" s="106">
        <v>30</v>
      </c>
      <c r="AO19">
        <v>0.893</v>
      </c>
      <c r="AP19">
        <v>1.098</v>
      </c>
      <c r="AQ19" s="66"/>
    </row>
    <row r="20" ht="15.75" customHeight="1" spans="1:43" x14ac:dyDescent="0.25">
      <c r="A20" s="110"/>
      <c r="B20" s="94">
        <v>32</v>
      </c>
      <c r="C20" s="95">
        <v>0.00132561683724997</v>
      </c>
      <c r="D20" s="96">
        <v>0.000850818949749921</v>
      </c>
      <c r="F20" s="94">
        <v>32</v>
      </c>
      <c r="G20" s="97">
        <v>0.925120310601311</v>
      </c>
      <c r="H20" s="98">
        <v>1.00880493781429</v>
      </c>
      <c r="J20" s="94">
        <v>32</v>
      </c>
      <c r="K20" s="97">
        <v>0.096</v>
      </c>
      <c r="L20" s="98">
        <v>0.062</v>
      </c>
      <c r="T20" s="99">
        <v>14</v>
      </c>
      <c r="U20" s="100">
        <v>25.51</v>
      </c>
      <c r="V20" s="101">
        <v>28.13</v>
      </c>
      <c r="X20" s="99">
        <v>14</v>
      </c>
      <c r="Y20" s="102">
        <v>6.3875</v>
      </c>
      <c r="Z20" s="103">
        <v>6.3875</v>
      </c>
      <c r="AC20" s="111"/>
      <c r="AE20" s="112"/>
      <c r="AF20" s="113"/>
      <c r="AG20" s="66"/>
      <c r="AH20" s="67"/>
      <c r="AI20">
        <v>31</v>
      </c>
      <c r="AJ20">
        <v>0.871562229046545</v>
      </c>
      <c r="AK20">
        <v>0.930445782767768</v>
      </c>
      <c r="AM20" s="66"/>
      <c r="AN20" s="106">
        <v>31</v>
      </c>
      <c r="AO20">
        <v>0.935</v>
      </c>
      <c r="AP20">
        <v>1.156</v>
      </c>
      <c r="AQ20" s="66"/>
    </row>
    <row r="21" ht="15.75" customHeight="1" spans="1:43" x14ac:dyDescent="0.25">
      <c r="A21" s="110"/>
      <c r="B21" s="94">
        <v>33</v>
      </c>
      <c r="C21" s="95">
        <v>0.00133211431249991</v>
      </c>
      <c r="D21" s="96">
        <v>0.00084981937500006</v>
      </c>
      <c r="F21" s="94">
        <v>33</v>
      </c>
      <c r="G21" s="97">
        <v>0.988028351939738</v>
      </c>
      <c r="H21" s="98">
        <v>1.09505231632374</v>
      </c>
      <c r="J21" s="94">
        <v>33</v>
      </c>
      <c r="K21" s="97">
        <v>0.096</v>
      </c>
      <c r="L21" s="98">
        <v>0.063</v>
      </c>
      <c r="T21" s="99">
        <v>15</v>
      </c>
      <c r="U21" s="100">
        <v>25.22</v>
      </c>
      <c r="V21" s="101">
        <v>30.46</v>
      </c>
      <c r="X21" s="99">
        <v>15</v>
      </c>
      <c r="Y21" s="102">
        <v>6.5825</v>
      </c>
      <c r="Z21" s="103">
        <v>6.5825</v>
      </c>
      <c r="AC21" s="111"/>
      <c r="AE21" s="112"/>
      <c r="AF21" s="113"/>
      <c r="AG21" s="66"/>
      <c r="AH21" s="67"/>
      <c r="AI21">
        <v>32</v>
      </c>
      <c r="AJ21">
        <v>0.925120310601311</v>
      </c>
      <c r="AK21">
        <v>1.00880493781429</v>
      </c>
      <c r="AM21" s="66"/>
      <c r="AN21" s="106">
        <v>32</v>
      </c>
      <c r="AO21">
        <v>0.991</v>
      </c>
      <c r="AP21">
        <v>1.235</v>
      </c>
      <c r="AQ21" s="66"/>
    </row>
    <row r="22" ht="15.75" customHeight="1" spans="1:43" x14ac:dyDescent="0.25">
      <c r="A22" s="110"/>
      <c r="B22" s="94">
        <v>34</v>
      </c>
      <c r="C22" s="95">
        <v>0.00134960838400011</v>
      </c>
      <c r="D22" s="96">
        <v>0.000843821916000076</v>
      </c>
      <c r="F22" s="94">
        <v>34</v>
      </c>
      <c r="G22" s="97">
        <v>1.06310629285866</v>
      </c>
      <c r="H22" s="98">
        <v>1.19395843708111</v>
      </c>
      <c r="J22" s="94">
        <v>34</v>
      </c>
      <c r="K22" s="97">
        <v>0.096</v>
      </c>
      <c r="L22" s="98">
        <v>0.067</v>
      </c>
      <c r="T22" s="99">
        <v>16</v>
      </c>
      <c r="U22" s="100">
        <v>25.22</v>
      </c>
      <c r="V22" s="101">
        <v>30.46</v>
      </c>
      <c r="X22" s="99">
        <v>16</v>
      </c>
      <c r="Y22" s="102">
        <v>6.7775</v>
      </c>
      <c r="Z22" s="103">
        <v>6.7775</v>
      </c>
      <c r="AC22" s="111"/>
      <c r="AE22" s="112"/>
      <c r="AF22" s="113"/>
      <c r="AG22" s="66"/>
      <c r="AH22" s="67"/>
      <c r="AI22">
        <v>33</v>
      </c>
      <c r="AJ22">
        <v>0.988028351939738</v>
      </c>
      <c r="AK22">
        <v>1.09505231632374</v>
      </c>
      <c r="AM22" s="66"/>
      <c r="AN22" s="106">
        <v>33</v>
      </c>
      <c r="AO22">
        <v>1.057</v>
      </c>
      <c r="AP22">
        <v>1.325</v>
      </c>
      <c r="AQ22" s="66"/>
    </row>
    <row r="23" ht="15.75" customHeight="1" spans="1:43" x14ac:dyDescent="0.25">
      <c r="A23" s="110"/>
      <c r="B23" s="94">
        <v>35</v>
      </c>
      <c r="C23" s="95">
        <v>0.00137659886774999</v>
      </c>
      <c r="D23" s="96">
        <v>0.00083682485774994</v>
      </c>
      <c r="F23" s="94">
        <v>35</v>
      </c>
      <c r="G23" s="97">
        <v>1.14989201305443</v>
      </c>
      <c r="H23" s="98">
        <v>1.30165157254668</v>
      </c>
      <c r="J23" s="94">
        <v>35</v>
      </c>
      <c r="K23" s="97">
        <v>0.099</v>
      </c>
      <c r="L23" s="98">
        <v>0.071</v>
      </c>
      <c r="T23" s="99">
        <v>17</v>
      </c>
      <c r="U23" s="100">
        <v>25.22</v>
      </c>
      <c r="V23" s="101">
        <v>30.46</v>
      </c>
      <c r="X23" s="99">
        <v>17</v>
      </c>
      <c r="Y23" s="102">
        <v>6.9725</v>
      </c>
      <c r="Z23" s="103">
        <v>6.9725</v>
      </c>
      <c r="AC23" s="111"/>
      <c r="AE23" s="112"/>
      <c r="AF23" s="113"/>
      <c r="AG23" s="66"/>
      <c r="AH23" s="67"/>
      <c r="AI23">
        <v>34</v>
      </c>
      <c r="AJ23">
        <v>1.06310629285866</v>
      </c>
      <c r="AK23">
        <v>1.19395843708111</v>
      </c>
      <c r="AM23" s="66"/>
      <c r="AN23" s="106">
        <v>34</v>
      </c>
      <c r="AO23">
        <v>1.136</v>
      </c>
      <c r="AP23">
        <v>1.428</v>
      </c>
      <c r="AQ23" s="66"/>
    </row>
    <row r="24" ht="15.75" customHeight="1" spans="1:43" x14ac:dyDescent="0.25">
      <c r="A24" s="110"/>
      <c r="B24" s="94">
        <v>36</v>
      </c>
      <c r="C24" s="95">
        <v>0.00150554521599999</v>
      </c>
      <c r="D24" s="96">
        <v>0.000835825276000013</v>
      </c>
      <c r="F24" s="94">
        <v>36</v>
      </c>
      <c r="G24" s="97">
        <v>1.24980519333728</v>
      </c>
      <c r="H24" s="98">
        <v>1.41751890345299</v>
      </c>
      <c r="J24" s="94">
        <v>36</v>
      </c>
      <c r="K24" s="97">
        <v>0.102</v>
      </c>
      <c r="L24" s="98">
        <v>0.077</v>
      </c>
      <c r="T24" s="99">
        <v>18</v>
      </c>
      <c r="U24" s="100">
        <v>25.22</v>
      </c>
      <c r="V24" s="101">
        <v>30.46</v>
      </c>
      <c r="X24" s="99">
        <v>18</v>
      </c>
      <c r="Y24" s="102">
        <v>7.1675</v>
      </c>
      <c r="Z24" s="103">
        <v>7.1675</v>
      </c>
      <c r="AC24" s="111"/>
      <c r="AE24" s="112"/>
      <c r="AF24" s="113"/>
      <c r="AG24" s="66"/>
      <c r="AH24" s="67"/>
      <c r="AI24">
        <v>35</v>
      </c>
      <c r="AJ24">
        <v>1.14989201305443</v>
      </c>
      <c r="AK24">
        <v>1.30165157254668</v>
      </c>
      <c r="AM24" s="66"/>
      <c r="AN24" s="106">
        <v>35</v>
      </c>
      <c r="AO24">
        <v>1.227</v>
      </c>
      <c r="AP24">
        <v>1.54</v>
      </c>
      <c r="AQ24" s="66"/>
    </row>
    <row r="25" ht="15.75" customHeight="1" spans="1:43" x14ac:dyDescent="0.25">
      <c r="A25" s="110"/>
      <c r="B25" s="94">
        <v>37</v>
      </c>
      <c r="C25" s="95">
        <v>0.00188338095999996</v>
      </c>
      <c r="D25" s="96">
        <v>0.000847820223999984</v>
      </c>
      <c r="F25" s="94">
        <v>37</v>
      </c>
      <c r="G25" s="97">
        <v>1.36123275620702</v>
      </c>
      <c r="H25" s="98">
        <v>1.54323688166833</v>
      </c>
      <c r="J25" s="94">
        <v>37</v>
      </c>
      <c r="K25" s="97">
        <v>0.107</v>
      </c>
      <c r="L25" s="98">
        <v>0.082</v>
      </c>
      <c r="T25" s="99">
        <v>19</v>
      </c>
      <c r="U25" s="100">
        <v>25.935</v>
      </c>
      <c r="V25" s="101">
        <v>31.415</v>
      </c>
      <c r="X25" s="99">
        <v>19</v>
      </c>
      <c r="Y25" s="102">
        <v>7.3625</v>
      </c>
      <c r="Z25" s="103">
        <v>7.3625</v>
      </c>
      <c r="AC25" s="111"/>
      <c r="AE25" s="112"/>
      <c r="AF25" s="113"/>
      <c r="AG25" s="66"/>
      <c r="AH25" s="67"/>
      <c r="AI25">
        <v>36</v>
      </c>
      <c r="AJ25">
        <v>1.24980519333728</v>
      </c>
      <c r="AK25">
        <v>1.41751890345299</v>
      </c>
      <c r="AM25" s="66"/>
      <c r="AN25" s="106">
        <v>36</v>
      </c>
      <c r="AO25">
        <v>1.319</v>
      </c>
      <c r="AP25">
        <v>1.638</v>
      </c>
      <c r="AQ25" s="66"/>
    </row>
    <row r="26" ht="15.75" customHeight="1" spans="1:43" x14ac:dyDescent="0.25">
      <c r="A26" s="110"/>
      <c r="B26" s="94">
        <v>38</v>
      </c>
      <c r="C26" s="95">
        <v>0.00186637310799997</v>
      </c>
      <c r="D26" s="96">
        <v>0.000877807278999887</v>
      </c>
      <c r="F26" s="94">
        <v>38</v>
      </c>
      <c r="G26" s="97">
        <v>1.49736256780935</v>
      </c>
      <c r="H26" s="98">
        <v>1.69224418491083</v>
      </c>
      <c r="J26" s="94">
        <v>38</v>
      </c>
      <c r="K26" s="97">
        <v>0.112</v>
      </c>
      <c r="L26" s="98">
        <v>0.088</v>
      </c>
      <c r="T26" s="99">
        <v>20</v>
      </c>
      <c r="U26" s="100">
        <v>26.65</v>
      </c>
      <c r="V26" s="101">
        <v>32.37</v>
      </c>
      <c r="X26" s="99">
        <v>20</v>
      </c>
      <c r="Y26" s="102">
        <v>7.5575</v>
      </c>
      <c r="Z26" s="103">
        <v>7.5575</v>
      </c>
      <c r="AC26" s="111"/>
      <c r="AE26" s="112"/>
      <c r="AF26" s="113"/>
      <c r="AG26" s="66"/>
      <c r="AH26" s="67"/>
      <c r="AI26">
        <v>37</v>
      </c>
      <c r="AJ26">
        <v>1.36123275620702</v>
      </c>
      <c r="AK26">
        <v>1.54323688166833</v>
      </c>
      <c r="AM26" s="66"/>
      <c r="AN26" s="106">
        <v>37</v>
      </c>
      <c r="AO26">
        <v>1.436</v>
      </c>
      <c r="AP26">
        <v>1.769</v>
      </c>
      <c r="AQ26" s="66"/>
    </row>
    <row r="27" ht="15.75" customHeight="1" spans="1:43" x14ac:dyDescent="0.25">
      <c r="A27" s="110"/>
      <c r="B27" s="94">
        <v>39</v>
      </c>
      <c r="C27" s="95">
        <v>0.00163845444474997</v>
      </c>
      <c r="D27" s="96">
        <v>0.000928784239749958</v>
      </c>
      <c r="F27" s="94">
        <v>39</v>
      </c>
      <c r="G27" s="97">
        <v>1.64945946405505</v>
      </c>
      <c r="H27" s="98">
        <v>1.85302364362717</v>
      </c>
      <c r="J27" s="94">
        <v>39</v>
      </c>
      <c r="K27" s="97">
        <v>0.119</v>
      </c>
      <c r="L27" s="98">
        <v>0.095</v>
      </c>
      <c r="T27" s="99">
        <v>21</v>
      </c>
      <c r="U27" s="100">
        <v>26.65</v>
      </c>
      <c r="V27" s="101">
        <v>32.37</v>
      </c>
      <c r="X27" s="99">
        <v>21</v>
      </c>
      <c r="Y27" s="102">
        <v>7.735</v>
      </c>
      <c r="Z27" s="103">
        <v>7.735</v>
      </c>
      <c r="AC27" s="111"/>
      <c r="AE27" s="112"/>
      <c r="AF27" s="113"/>
      <c r="AG27" s="66"/>
      <c r="AH27" s="67"/>
      <c r="AI27">
        <v>38</v>
      </c>
      <c r="AJ27">
        <v>1.49736256780935</v>
      </c>
      <c r="AK27">
        <v>1.69224418491083</v>
      </c>
      <c r="AM27" s="66"/>
      <c r="AN27" s="106">
        <v>38</v>
      </c>
      <c r="AO27">
        <v>1.572</v>
      </c>
      <c r="AP27">
        <v>1.917</v>
      </c>
      <c r="AQ27" s="66"/>
    </row>
    <row r="28" ht="15.75" customHeight="1" spans="1:43" x14ac:dyDescent="0.25">
      <c r="A28" s="110"/>
      <c r="B28" s="94">
        <v>40</v>
      </c>
      <c r="C28" s="95">
        <v>0.0017588698705</v>
      </c>
      <c r="D28" s="96">
        <v>0.00100074949975004</v>
      </c>
      <c r="F28" s="94">
        <v>40</v>
      </c>
      <c r="G28" s="97">
        <v>1.82179091003252</v>
      </c>
      <c r="H28" s="98">
        <v>2.02929147892587</v>
      </c>
      <c r="J28" s="94">
        <v>40</v>
      </c>
      <c r="K28" s="97">
        <v>0.128</v>
      </c>
      <c r="L28" s="98">
        <v>0.103</v>
      </c>
      <c r="T28" s="99">
        <v>22</v>
      </c>
      <c r="U28" s="100">
        <v>26.65</v>
      </c>
      <c r="V28" s="101">
        <v>32.37</v>
      </c>
      <c r="X28" s="99">
        <v>22</v>
      </c>
      <c r="Y28" s="102">
        <v>7.88</v>
      </c>
      <c r="Z28" s="103">
        <v>7.88</v>
      </c>
      <c r="AC28" s="111"/>
      <c r="AE28" s="112"/>
      <c r="AF28" s="113"/>
      <c r="AG28" s="66"/>
      <c r="AH28" s="67"/>
      <c r="AI28">
        <v>39</v>
      </c>
      <c r="AJ28">
        <v>1.64945946405505</v>
      </c>
      <c r="AK28">
        <v>1.85302364362717</v>
      </c>
      <c r="AM28" s="66"/>
      <c r="AN28" s="106">
        <v>39</v>
      </c>
      <c r="AO28">
        <v>1.731</v>
      </c>
      <c r="AP28">
        <v>2.085</v>
      </c>
      <c r="AQ28" s="66"/>
    </row>
    <row r="29" ht="15.75" customHeight="1" spans="1:43" x14ac:dyDescent="0.25">
      <c r="A29" s="110"/>
      <c r="B29" s="94">
        <v>41</v>
      </c>
      <c r="C29" s="95">
        <v>0.00190375907249996</v>
      </c>
      <c r="D29" s="96">
        <v>0.001089702975</v>
      </c>
      <c r="F29" s="94">
        <v>41</v>
      </c>
      <c r="G29" s="97">
        <v>2.01376387917506</v>
      </c>
      <c r="H29" s="98">
        <v>2.22083149198042</v>
      </c>
      <c r="J29" s="94">
        <v>41</v>
      </c>
      <c r="K29" s="97">
        <v>0.138</v>
      </c>
      <c r="L29" s="98">
        <v>0.111</v>
      </c>
      <c r="T29" s="99">
        <v>23</v>
      </c>
      <c r="U29" s="100">
        <v>26.65</v>
      </c>
      <c r="V29" s="101">
        <v>32.37</v>
      </c>
      <c r="X29" s="99">
        <v>23</v>
      </c>
      <c r="Y29" s="102">
        <v>8.01</v>
      </c>
      <c r="Z29" s="103">
        <v>8.01</v>
      </c>
      <c r="AC29" s="111"/>
      <c r="AE29" s="112"/>
      <c r="AF29" s="113"/>
      <c r="AG29" s="66"/>
      <c r="AH29" s="67"/>
      <c r="AI29">
        <v>40</v>
      </c>
      <c r="AJ29">
        <v>1.82179091003252</v>
      </c>
      <c r="AK29">
        <v>2.02929147892587</v>
      </c>
      <c r="AM29" s="66"/>
      <c r="AN29" s="106">
        <v>40</v>
      </c>
      <c r="AO29">
        <v>1.913</v>
      </c>
      <c r="AP29">
        <v>2.268</v>
      </c>
      <c r="AQ29" s="66"/>
    </row>
    <row r="30" ht="15.75" customHeight="1" spans="1:43" x14ac:dyDescent="0.25">
      <c r="A30" s="110"/>
      <c r="B30" s="94">
        <v>42</v>
      </c>
      <c r="C30" s="95">
        <v>0.00207112074424998</v>
      </c>
      <c r="D30" s="96">
        <v>0.00119064537974989</v>
      </c>
      <c r="F30" s="94">
        <v>42</v>
      </c>
      <c r="G30" s="97">
        <v>2.23107856787036</v>
      </c>
      <c r="H30" s="98">
        <v>2.43248806148288</v>
      </c>
      <c r="J30" s="94">
        <v>42</v>
      </c>
      <c r="K30" s="97">
        <v>0.149</v>
      </c>
      <c r="L30" s="98">
        <v>0.121</v>
      </c>
      <c r="T30" s="99">
        <v>24</v>
      </c>
      <c r="U30" s="100">
        <v>27.37</v>
      </c>
      <c r="V30" s="101">
        <v>32.685</v>
      </c>
      <c r="X30" s="99">
        <v>24</v>
      </c>
      <c r="Y30" s="102">
        <v>8.14</v>
      </c>
      <c r="Z30" s="103">
        <v>8.14</v>
      </c>
      <c r="AC30" s="111"/>
      <c r="AE30" s="112"/>
      <c r="AF30" s="113"/>
      <c r="AG30" s="66"/>
      <c r="AH30" s="67"/>
      <c r="AI30">
        <v>41</v>
      </c>
      <c r="AJ30">
        <v>2.01376387917506</v>
      </c>
      <c r="AK30">
        <v>2.22083149198042</v>
      </c>
      <c r="AM30" s="66"/>
      <c r="AN30" s="106">
        <v>41</v>
      </c>
      <c r="AO30">
        <v>2.115</v>
      </c>
      <c r="AP30">
        <v>2.468</v>
      </c>
      <c r="AQ30" s="66"/>
    </row>
    <row r="31" ht="15.75" customHeight="1" spans="1:43" x14ac:dyDescent="0.25">
      <c r="A31" s="110"/>
      <c r="B31" s="94">
        <v>43</v>
      </c>
      <c r="C31" s="95">
        <v>0.00225995236974996</v>
      </c>
      <c r="D31" s="96">
        <v>0.00130057684975005</v>
      </c>
      <c r="F31" s="94">
        <v>43</v>
      </c>
      <c r="G31" s="97">
        <v>2.47782626213622</v>
      </c>
      <c r="H31" s="98">
        <v>2.66356696322497</v>
      </c>
      <c r="J31" s="94">
        <v>43</v>
      </c>
      <c r="K31" s="97">
        <v>0.163</v>
      </c>
      <c r="L31" s="98">
        <v>0.132</v>
      </c>
      <c r="T31" s="99">
        <v>25</v>
      </c>
      <c r="U31" s="100">
        <v>28.09</v>
      </c>
      <c r="V31" s="101">
        <v>33</v>
      </c>
      <c r="X31" s="99">
        <v>25</v>
      </c>
      <c r="Y31" s="102">
        <v>8.27</v>
      </c>
      <c r="Z31" s="103">
        <v>8.27</v>
      </c>
      <c r="AC31" s="111"/>
      <c r="AE31" s="112"/>
      <c r="AF31" s="113"/>
      <c r="AG31" s="66"/>
      <c r="AH31" s="67"/>
      <c r="AI31">
        <v>42</v>
      </c>
      <c r="AJ31">
        <v>2.23107856787036</v>
      </c>
      <c r="AK31">
        <v>2.43248806148288</v>
      </c>
      <c r="AM31" s="66"/>
      <c r="AN31" s="106">
        <v>42</v>
      </c>
      <c r="AO31">
        <v>2.344</v>
      </c>
      <c r="AP31">
        <v>2.689</v>
      </c>
      <c r="AQ31" s="66"/>
    </row>
    <row r="32" ht="15.75" customHeight="1" spans="1:43" x14ac:dyDescent="0.25">
      <c r="A32" s="110"/>
      <c r="B32" s="94">
        <v>44</v>
      </c>
      <c r="C32" s="95">
        <v>0.00247125020600003</v>
      </c>
      <c r="D32" s="96">
        <v>0.00141649802775001</v>
      </c>
      <c r="F32" s="94">
        <v>44</v>
      </c>
      <c r="G32" s="97">
        <v>2.77452627034694</v>
      </c>
      <c r="H32" s="98">
        <v>2.93803622973294</v>
      </c>
      <c r="J32" s="94">
        <v>44</v>
      </c>
      <c r="K32" s="97">
        <v>0.179</v>
      </c>
      <c r="L32" s="98">
        <v>0.143</v>
      </c>
      <c r="T32" s="99">
        <v>26</v>
      </c>
      <c r="U32" s="100">
        <v>28.09</v>
      </c>
      <c r="V32" s="101">
        <v>33</v>
      </c>
      <c r="X32" s="99">
        <v>26</v>
      </c>
      <c r="Y32" s="102">
        <v>8.415</v>
      </c>
      <c r="Z32" s="103">
        <v>8.415</v>
      </c>
      <c r="AC32" s="111"/>
      <c r="AE32" s="114"/>
      <c r="AF32" s="115"/>
      <c r="AG32" s="66"/>
      <c r="AH32" s="67"/>
      <c r="AI32">
        <v>43</v>
      </c>
      <c r="AJ32">
        <v>2.47782626213622</v>
      </c>
      <c r="AK32">
        <v>2.66356696322497</v>
      </c>
      <c r="AM32" s="66"/>
      <c r="AN32" s="106">
        <v>43</v>
      </c>
      <c r="AO32">
        <v>2.605</v>
      </c>
      <c r="AP32">
        <v>2.931</v>
      </c>
      <c r="AQ32" s="66"/>
    </row>
    <row r="33" ht="15.75" customHeight="1" spans="1:43" x14ac:dyDescent="0.25">
      <c r="A33" s="110"/>
      <c r="B33" s="94">
        <v>45</v>
      </c>
      <c r="C33" s="95">
        <v>0.00285939257599999</v>
      </c>
      <c r="D33" s="96">
        <v>0.00153541017600001</v>
      </c>
      <c r="F33" s="94">
        <v>45</v>
      </c>
      <c r="G33" s="97">
        <v>3.12712978448053</v>
      </c>
      <c r="H33" s="98">
        <v>3.26183604081869</v>
      </c>
      <c r="J33" s="94">
        <v>45</v>
      </c>
      <c r="K33" s="97">
        <v>0.197</v>
      </c>
      <c r="L33" s="98">
        <v>0.156</v>
      </c>
      <c r="T33" s="99">
        <v>27</v>
      </c>
      <c r="U33" s="100">
        <v>28.09</v>
      </c>
      <c r="V33" s="101">
        <v>33</v>
      </c>
      <c r="X33" s="99">
        <v>27</v>
      </c>
      <c r="Y33" s="102">
        <v>8.59</v>
      </c>
      <c r="Z33" s="103">
        <v>8.59</v>
      </c>
      <c r="AC33" s="111"/>
      <c r="AE33" s="112"/>
      <c r="AF33" s="113"/>
      <c r="AG33" s="66"/>
      <c r="AH33" s="67"/>
      <c r="AI33">
        <v>44</v>
      </c>
      <c r="AJ33">
        <v>2.77452627034694</v>
      </c>
      <c r="AK33">
        <v>2.93803622973294</v>
      </c>
      <c r="AM33" s="66"/>
      <c r="AN33" s="106">
        <v>44</v>
      </c>
      <c r="AO33">
        <v>2.919</v>
      </c>
      <c r="AP33">
        <v>3.218</v>
      </c>
      <c r="AQ33" s="66"/>
    </row>
    <row r="34" ht="15.75" customHeight="1" spans="1:43" x14ac:dyDescent="0.25">
      <c r="A34" s="110"/>
      <c r="B34" s="94">
        <v>46</v>
      </c>
      <c r="C34" s="95">
        <v>0.00312259629750011</v>
      </c>
      <c r="D34" s="96">
        <v>0.00165831192975008</v>
      </c>
      <c r="F34" s="94">
        <v>46</v>
      </c>
      <c r="G34" s="97">
        <v>3.52526607602584</v>
      </c>
      <c r="H34" s="98">
        <v>3.62294134987403</v>
      </c>
      <c r="J34" s="94">
        <v>46</v>
      </c>
      <c r="K34" s="97">
        <v>0.218</v>
      </c>
      <c r="L34" s="98">
        <v>0.171</v>
      </c>
      <c r="T34" s="99">
        <v>28</v>
      </c>
      <c r="U34" s="100">
        <v>28.09</v>
      </c>
      <c r="V34" s="101">
        <v>33</v>
      </c>
      <c r="X34" s="99">
        <v>28</v>
      </c>
      <c r="Y34" s="102">
        <v>8.78</v>
      </c>
      <c r="Z34" s="103">
        <v>8.78</v>
      </c>
      <c r="AC34" s="111"/>
      <c r="AE34" s="112"/>
      <c r="AF34" s="113"/>
      <c r="AG34" s="66"/>
      <c r="AH34" s="67"/>
      <c r="AI34">
        <v>45</v>
      </c>
      <c r="AJ34">
        <v>3.12712978448053</v>
      </c>
      <c r="AK34">
        <v>3.26183604081869</v>
      </c>
      <c r="AM34" s="66"/>
      <c r="AN34" s="106">
        <v>45</v>
      </c>
      <c r="AO34">
        <v>3.292</v>
      </c>
      <c r="AP34">
        <v>3.555</v>
      </c>
      <c r="AQ34" s="66"/>
    </row>
    <row r="35" ht="15.75" customHeight="1" spans="1:43" x14ac:dyDescent="0.25">
      <c r="A35" s="110"/>
      <c r="B35" s="94">
        <v>47</v>
      </c>
      <c r="C35" s="95">
        <v>0.00326537661249993</v>
      </c>
      <c r="D35" s="96">
        <v>0.00178919897499996</v>
      </c>
      <c r="F35" s="94">
        <v>47</v>
      </c>
      <c r="G35" s="97">
        <v>3.96406511457418</v>
      </c>
      <c r="H35" s="98">
        <v>4.01580574098245</v>
      </c>
      <c r="J35" s="94">
        <v>47</v>
      </c>
      <c r="K35" s="97">
        <v>0.242</v>
      </c>
      <c r="L35" s="98">
        <v>0.187</v>
      </c>
      <c r="T35" s="99">
        <v>29</v>
      </c>
      <c r="U35" s="100">
        <v>28.645</v>
      </c>
      <c r="V35" s="101">
        <v>33.32</v>
      </c>
      <c r="X35" s="99">
        <v>29</v>
      </c>
      <c r="Y35" s="102">
        <v>8.97</v>
      </c>
      <c r="Z35" s="103">
        <v>8.97</v>
      </c>
      <c r="AC35" s="111"/>
      <c r="AE35" s="112"/>
      <c r="AF35" s="113"/>
      <c r="AG35" s="66"/>
      <c r="AH35" s="67"/>
      <c r="AI35">
        <v>46</v>
      </c>
      <c r="AJ35">
        <v>3.52526607602584</v>
      </c>
      <c r="AK35">
        <v>3.62294134987403</v>
      </c>
      <c r="AM35" s="66"/>
      <c r="AN35" s="106">
        <v>46</v>
      </c>
      <c r="AO35">
        <v>3.715</v>
      </c>
      <c r="AP35">
        <v>3.931</v>
      </c>
      <c r="AQ35" s="66"/>
    </row>
    <row r="36" ht="15.75" customHeight="1" spans="1:43" x14ac:dyDescent="0.25">
      <c r="A36" s="110"/>
      <c r="B36" s="94">
        <v>48</v>
      </c>
      <c r="C36" s="95">
        <v>0.00379493328924996</v>
      </c>
      <c r="D36" s="96">
        <v>0.00232764393975005</v>
      </c>
      <c r="F36" s="94">
        <v>48</v>
      </c>
      <c r="G36" s="97">
        <v>4.4313539962718</v>
      </c>
      <c r="H36" s="98">
        <v>4.4299877541559</v>
      </c>
      <c r="J36" s="94">
        <v>48</v>
      </c>
      <c r="K36" s="97">
        <v>0.27</v>
      </c>
      <c r="L36" s="98">
        <v>0.206</v>
      </c>
      <c r="T36" s="99">
        <v>30</v>
      </c>
      <c r="U36" s="100">
        <v>29.2</v>
      </c>
      <c r="V36" s="101">
        <v>33.64</v>
      </c>
      <c r="X36" s="99">
        <v>30</v>
      </c>
      <c r="Y36" s="102">
        <v>9.16</v>
      </c>
      <c r="Z36" s="103">
        <v>9.16</v>
      </c>
      <c r="AC36" s="111"/>
      <c r="AE36" s="112"/>
      <c r="AF36" s="113"/>
      <c r="AG36" s="66"/>
      <c r="AH36" s="67"/>
      <c r="AI36">
        <v>47</v>
      </c>
      <c r="AJ36">
        <v>3.96406511457418</v>
      </c>
      <c r="AK36">
        <v>4.01580574098245</v>
      </c>
      <c r="AM36" s="66"/>
      <c r="AN36" s="106">
        <v>47</v>
      </c>
      <c r="AO36">
        <v>4.179</v>
      </c>
      <c r="AP36">
        <v>4.34</v>
      </c>
      <c r="AQ36" s="66"/>
    </row>
    <row r="37" ht="15.75" customHeight="1" spans="1:43" x14ac:dyDescent="0.25">
      <c r="A37" s="110"/>
      <c r="B37" s="94">
        <v>49</v>
      </c>
      <c r="C37" s="95">
        <v>0.00493554545999997</v>
      </c>
      <c r="D37" s="96">
        <v>0.00332722777500005</v>
      </c>
      <c r="F37" s="94">
        <v>49</v>
      </c>
      <c r="G37" s="97">
        <v>4.94115518629382</v>
      </c>
      <c r="H37" s="98">
        <v>4.88050656349868</v>
      </c>
      <c r="J37" s="94">
        <v>49</v>
      </c>
      <c r="K37" s="97">
        <v>0.302</v>
      </c>
      <c r="L37" s="98">
        <v>0.226</v>
      </c>
      <c r="T37" s="99">
        <v>31</v>
      </c>
      <c r="U37" s="100">
        <v>29.2</v>
      </c>
      <c r="V37" s="101">
        <v>33.64</v>
      </c>
      <c r="X37" s="99">
        <v>31</v>
      </c>
      <c r="Y37" s="102">
        <v>9.3525</v>
      </c>
      <c r="Z37" s="103">
        <v>9.3525</v>
      </c>
      <c r="AC37" s="111"/>
      <c r="AE37" s="112"/>
      <c r="AF37" s="113"/>
      <c r="AG37" s="66"/>
      <c r="AH37" s="67"/>
      <c r="AI37">
        <v>48</v>
      </c>
      <c r="AJ37">
        <v>4.4313539962718</v>
      </c>
      <c r="AK37">
        <v>4.4299877541559</v>
      </c>
      <c r="AM37" s="66"/>
      <c r="AN37" s="106">
        <v>48</v>
      </c>
      <c r="AO37">
        <v>4.674</v>
      </c>
      <c r="AP37">
        <v>4.772</v>
      </c>
      <c r="AQ37" s="66"/>
    </row>
    <row r="38" ht="15.75" customHeight="1" spans="1:43" x14ac:dyDescent="0.25">
      <c r="A38" s="110"/>
      <c r="B38" s="94">
        <v>50</v>
      </c>
      <c r="C38" s="95">
        <v>0.00515586944699997</v>
      </c>
      <c r="D38" s="96">
        <v>0.00312954764399986</v>
      </c>
      <c r="F38" s="94">
        <v>50</v>
      </c>
      <c r="G38" s="97">
        <v>5.49986542188734</v>
      </c>
      <c r="H38" s="98">
        <v>5.37721375349131</v>
      </c>
      <c r="J38" s="94">
        <v>50</v>
      </c>
      <c r="K38" s="97">
        <v>0.337</v>
      </c>
      <c r="L38" s="98">
        <v>0.248</v>
      </c>
      <c r="T38" s="99">
        <v>32</v>
      </c>
      <c r="U38" s="100">
        <v>29.2</v>
      </c>
      <c r="V38" s="101">
        <v>33.64</v>
      </c>
      <c r="X38" s="99">
        <v>32</v>
      </c>
      <c r="Y38" s="102">
        <v>9.55</v>
      </c>
      <c r="Z38" s="103">
        <v>9.55</v>
      </c>
      <c r="AC38" s="111"/>
      <c r="AE38" s="112"/>
      <c r="AF38" s="113"/>
      <c r="AG38" s="66"/>
      <c r="AH38" s="67"/>
      <c r="AI38">
        <v>49</v>
      </c>
      <c r="AJ38">
        <v>4.94115518629382</v>
      </c>
      <c r="AK38">
        <v>4.88050656349868</v>
      </c>
      <c r="AM38" s="66"/>
      <c r="AN38" s="106">
        <v>49</v>
      </c>
      <c r="AO38">
        <v>5.215</v>
      </c>
      <c r="AP38">
        <v>5.24</v>
      </c>
      <c r="AQ38" s="66"/>
    </row>
    <row r="39" ht="15.75" customHeight="1" spans="1:43" x14ac:dyDescent="0.25">
      <c r="A39" s="110"/>
      <c r="B39" s="94">
        <v>51</v>
      </c>
      <c r="C39" s="95">
        <v>0.00485394028749997</v>
      </c>
      <c r="D39" s="96">
        <v>0.00254038455900008</v>
      </c>
      <c r="F39" s="94">
        <v>51</v>
      </c>
      <c r="G39" s="97">
        <v>6.10251492427216</v>
      </c>
      <c r="H39" s="98">
        <v>5.92097320557688</v>
      </c>
      <c r="J39" s="94">
        <v>51</v>
      </c>
      <c r="K39" s="97">
        <v>0.378</v>
      </c>
      <c r="L39" s="98">
        <v>0.273</v>
      </c>
      <c r="T39" s="99">
        <v>33</v>
      </c>
      <c r="U39" s="100">
        <v>29.2</v>
      </c>
      <c r="V39" s="101">
        <v>33.64</v>
      </c>
      <c r="X39" s="99">
        <v>33</v>
      </c>
      <c r="Y39" s="102">
        <v>9.75</v>
      </c>
      <c r="Z39" s="103">
        <v>9.75</v>
      </c>
      <c r="AC39" s="111"/>
      <c r="AE39" s="112"/>
      <c r="AF39" s="113"/>
      <c r="AG39" s="66"/>
      <c r="AH39" s="67"/>
      <c r="AI39">
        <v>50</v>
      </c>
      <c r="AJ39">
        <v>5.49986542188734</v>
      </c>
      <c r="AK39">
        <v>5.37721375349131</v>
      </c>
      <c r="AM39" s="66"/>
      <c r="AN39" s="106">
        <v>50</v>
      </c>
      <c r="AO39">
        <v>5.807</v>
      </c>
      <c r="AP39">
        <v>5.757</v>
      </c>
      <c r="AQ39" s="66"/>
    </row>
    <row r="40" ht="15.75" customHeight="1" spans="1:43" x14ac:dyDescent="0.25">
      <c r="A40" s="110"/>
      <c r="B40" s="94">
        <v>52</v>
      </c>
      <c r="C40" s="95">
        <v>0.00536936746475003</v>
      </c>
      <c r="D40" s="96">
        <v>0.00285096509774996</v>
      </c>
      <c r="F40" s="94">
        <v>52</v>
      </c>
      <c r="G40" s="97">
        <v>6.74413007038859</v>
      </c>
      <c r="H40" s="98">
        <v>6.5025094023132</v>
      </c>
      <c r="J40" s="94">
        <v>52</v>
      </c>
      <c r="K40" s="97">
        <v>0.424</v>
      </c>
      <c r="L40" s="98">
        <v>0.301</v>
      </c>
      <c r="T40" s="99">
        <v>34</v>
      </c>
      <c r="U40" s="100">
        <v>30.225</v>
      </c>
      <c r="V40" s="101">
        <v>33.955</v>
      </c>
      <c r="X40" s="99">
        <v>34</v>
      </c>
      <c r="Y40" s="102">
        <v>9.95</v>
      </c>
      <c r="Z40" s="103">
        <v>9.95</v>
      </c>
      <c r="AC40" s="111"/>
      <c r="AE40" s="112"/>
      <c r="AF40" s="113"/>
      <c r="AG40" s="66"/>
      <c r="AH40" s="67"/>
      <c r="AI40">
        <v>51</v>
      </c>
      <c r="AJ40">
        <v>6.10251492427216</v>
      </c>
      <c r="AK40">
        <v>5.92097320557688</v>
      </c>
      <c r="AM40" s="66"/>
      <c r="AN40" s="106">
        <v>51</v>
      </c>
      <c r="AO40">
        <v>6.447</v>
      </c>
      <c r="AP40">
        <v>6.323</v>
      </c>
      <c r="AQ40" s="66"/>
    </row>
    <row r="41" ht="15.75" customHeight="1" spans="1:43" x14ac:dyDescent="0.25">
      <c r="A41" s="110"/>
      <c r="B41" s="94">
        <v>53</v>
      </c>
      <c r="C41" s="95">
        <v>0.00593400268200006</v>
      </c>
      <c r="D41" s="96">
        <v>0.00323537883900005</v>
      </c>
      <c r="F41" s="94">
        <v>53</v>
      </c>
      <c r="G41" s="97">
        <v>7.41937393775151</v>
      </c>
      <c r="H41" s="98">
        <v>7.11630190207834</v>
      </c>
      <c r="J41" s="94">
        <v>53</v>
      </c>
      <c r="K41" s="97">
        <v>0.476</v>
      </c>
      <c r="L41" s="98">
        <v>0.332</v>
      </c>
      <c r="T41" s="99">
        <v>35</v>
      </c>
      <c r="U41" s="100">
        <v>31.25</v>
      </c>
      <c r="V41" s="101">
        <v>34.27</v>
      </c>
      <c r="X41" s="99">
        <v>35</v>
      </c>
      <c r="Y41" s="102">
        <v>10.15</v>
      </c>
      <c r="Z41" s="103">
        <v>10.15</v>
      </c>
      <c r="AC41" s="111"/>
      <c r="AE41" s="112"/>
      <c r="AF41" s="113"/>
      <c r="AG41" s="66"/>
      <c r="AH41" s="67"/>
      <c r="AI41">
        <v>52</v>
      </c>
      <c r="AJ41">
        <v>6.74413007038859</v>
      </c>
      <c r="AK41">
        <v>6.5025094023132</v>
      </c>
      <c r="AM41" s="66"/>
      <c r="AN41" s="106">
        <v>52</v>
      </c>
      <c r="AO41">
        <v>7.131</v>
      </c>
      <c r="AP41">
        <v>6.93</v>
      </c>
      <c r="AQ41" s="66"/>
    </row>
    <row r="42" ht="15.75" customHeight="1" spans="1:43" x14ac:dyDescent="0.25">
      <c r="A42" s="110"/>
      <c r="B42" s="94">
        <v>54</v>
      </c>
      <c r="C42" s="95">
        <v>0.00654329702425005</v>
      </c>
      <c r="D42" s="96">
        <v>0.00369957194775006</v>
      </c>
      <c r="F42" s="94">
        <v>54</v>
      </c>
      <c r="G42" s="97">
        <v>8.14843681415281</v>
      </c>
      <c r="H42" s="98">
        <v>7.78214957921851</v>
      </c>
      <c r="J42" s="94">
        <v>54</v>
      </c>
      <c r="K42" s="97">
        <v>0.534</v>
      </c>
      <c r="L42" s="98">
        <v>0.367</v>
      </c>
      <c r="T42" s="99">
        <v>36</v>
      </c>
      <c r="U42" s="100">
        <v>31.25</v>
      </c>
      <c r="V42" s="101">
        <v>34.27</v>
      </c>
      <c r="X42" s="99">
        <v>36</v>
      </c>
      <c r="Y42" s="102">
        <v>10.3875</v>
      </c>
      <c r="Z42" s="103">
        <v>10.3875</v>
      </c>
      <c r="AC42" s="111"/>
      <c r="AE42" s="112"/>
      <c r="AF42" s="113"/>
      <c r="AG42" s="66"/>
      <c r="AH42" s="67"/>
      <c r="AI42">
        <v>53</v>
      </c>
      <c r="AJ42">
        <v>7.41937393775151</v>
      </c>
      <c r="AK42">
        <v>7.11630190207834</v>
      </c>
      <c r="AM42" s="66"/>
      <c r="AN42" s="106">
        <v>53</v>
      </c>
      <c r="AO42">
        <v>7.853</v>
      </c>
      <c r="AP42">
        <v>7.572</v>
      </c>
      <c r="AQ42" s="66"/>
    </row>
    <row r="43" ht="15.75" customHeight="1" spans="1:43" x14ac:dyDescent="0.25">
      <c r="A43" s="110"/>
      <c r="B43" s="94">
        <v>55</v>
      </c>
      <c r="C43" s="95">
        <v>0.00719071686700001</v>
      </c>
      <c r="D43" s="96">
        <v>0.00424249074774985</v>
      </c>
      <c r="F43" s="94">
        <v>55</v>
      </c>
      <c r="G43" s="97">
        <v>8.94819133584585</v>
      </c>
      <c r="H43" s="98">
        <v>8.51559216350727</v>
      </c>
      <c r="J43" s="94">
        <v>55</v>
      </c>
      <c r="K43" s="97">
        <v>0.6</v>
      </c>
      <c r="L43" s="98">
        <v>0.405</v>
      </c>
      <c r="T43" s="99">
        <v>37</v>
      </c>
      <c r="U43" s="100">
        <v>31.25</v>
      </c>
      <c r="V43" s="101">
        <v>34.27</v>
      </c>
      <c r="X43" s="99">
        <v>37</v>
      </c>
      <c r="Y43" s="102">
        <v>10.7</v>
      </c>
      <c r="Z43" s="103">
        <v>10.7</v>
      </c>
      <c r="AC43" s="111"/>
      <c r="AE43" s="112"/>
      <c r="AF43" s="113"/>
      <c r="AG43" s="66"/>
      <c r="AH43" s="67"/>
      <c r="AI43">
        <v>54</v>
      </c>
      <c r="AJ43">
        <v>8.14843681415281</v>
      </c>
      <c r="AK43">
        <v>7.78214957921851</v>
      </c>
      <c r="AM43" s="66"/>
      <c r="AN43" s="106">
        <v>54</v>
      </c>
      <c r="AO43">
        <v>8.634</v>
      </c>
      <c r="AP43">
        <v>8.268</v>
      </c>
      <c r="AQ43" s="66"/>
    </row>
    <row r="44" ht="15.75" customHeight="1" spans="1:43" x14ac:dyDescent="0.25">
      <c r="A44" s="110"/>
      <c r="B44" s="94">
        <v>56</v>
      </c>
      <c r="C44" s="95">
        <v>0.00786725377499997</v>
      </c>
      <c r="D44" s="96">
        <v>0.00485509266975004</v>
      </c>
      <c r="F44" s="94">
        <v>56</v>
      </c>
      <c r="G44" s="97">
        <v>9.80499791089543</v>
      </c>
      <c r="H44" s="98">
        <v>9.30133139127961</v>
      </c>
      <c r="J44" s="94">
        <v>56</v>
      </c>
      <c r="K44" s="97">
        <v>0.674</v>
      </c>
      <c r="L44" s="98">
        <v>0.448</v>
      </c>
      <c r="T44" s="99">
        <v>38</v>
      </c>
      <c r="U44" s="100">
        <v>31.25</v>
      </c>
      <c r="V44" s="101">
        <v>34.27</v>
      </c>
      <c r="X44" s="99">
        <v>38</v>
      </c>
      <c r="Y44" s="102">
        <v>11.05</v>
      </c>
      <c r="Z44" s="103">
        <v>11.05</v>
      </c>
      <c r="AC44" s="111"/>
      <c r="AE44" s="112"/>
      <c r="AF44" s="113"/>
      <c r="AG44" s="66"/>
      <c r="AH44" s="67"/>
      <c r="AI44">
        <v>55</v>
      </c>
      <c r="AJ44">
        <v>8.94819133584585</v>
      </c>
      <c r="AK44">
        <v>8.51559216350727</v>
      </c>
      <c r="AM44" s="66"/>
      <c r="AN44" s="106">
        <v>55</v>
      </c>
      <c r="AO44">
        <v>9.489</v>
      </c>
      <c r="AP44">
        <v>9.031</v>
      </c>
      <c r="AQ44" s="66"/>
    </row>
    <row r="45" ht="15.75" customHeight="1" spans="1:43" x14ac:dyDescent="0.25">
      <c r="A45" s="110"/>
      <c r="B45" s="94">
        <v>57</v>
      </c>
      <c r="C45" s="95">
        <v>0.00856491723474995</v>
      </c>
      <c r="D45" s="96">
        <v>0.00552335200974996</v>
      </c>
      <c r="F45" s="94">
        <v>57</v>
      </c>
      <c r="G45" s="97">
        <v>10.7063569217832</v>
      </c>
      <c r="H45" s="98">
        <v>10.1247132475676</v>
      </c>
      <c r="J45" s="94">
        <v>57</v>
      </c>
      <c r="K45" s="97">
        <v>0.757</v>
      </c>
      <c r="L45" s="98">
        <v>0.495</v>
      </c>
      <c r="T45" s="99">
        <v>39</v>
      </c>
      <c r="U45" s="100">
        <v>32.275</v>
      </c>
      <c r="V45" s="101">
        <v>34.935</v>
      </c>
      <c r="X45" s="99">
        <v>39</v>
      </c>
      <c r="Y45" s="102">
        <v>11.4</v>
      </c>
      <c r="Z45" s="103">
        <v>11.4</v>
      </c>
      <c r="AC45" s="111"/>
      <c r="AE45" s="112"/>
      <c r="AF45" s="113"/>
      <c r="AG45" s="66"/>
      <c r="AH45" s="67"/>
      <c r="AI45">
        <v>56</v>
      </c>
      <c r="AJ45">
        <v>9.80499791089543</v>
      </c>
      <c r="AK45">
        <v>9.30133139127961</v>
      </c>
      <c r="AM45" s="66"/>
      <c r="AN45" s="106">
        <v>56</v>
      </c>
      <c r="AO45">
        <v>10.409</v>
      </c>
      <c r="AP45">
        <v>9.85</v>
      </c>
      <c r="AQ45" s="66"/>
    </row>
    <row r="46" ht="15.75" customHeight="1" spans="1:43" x14ac:dyDescent="0.25">
      <c r="A46" s="110"/>
      <c r="B46" s="94">
        <v>58</v>
      </c>
      <c r="C46" s="95">
        <v>0.00928370138875001</v>
      </c>
      <c r="D46" s="96">
        <v>0.00623524999375002</v>
      </c>
      <c r="F46" s="94">
        <v>58</v>
      </c>
      <c r="G46" s="97">
        <v>11.6491537223147</v>
      </c>
      <c r="H46" s="98">
        <v>10.9797580646946</v>
      </c>
      <c r="J46" s="94">
        <v>58</v>
      </c>
      <c r="K46" s="97">
        <v>0.85</v>
      </c>
      <c r="L46" s="98">
        <v>0.548</v>
      </c>
      <c r="T46" s="99">
        <v>40</v>
      </c>
      <c r="U46" s="100">
        <v>33.3</v>
      </c>
      <c r="V46" s="101">
        <v>35.6</v>
      </c>
      <c r="X46" s="99">
        <v>40</v>
      </c>
      <c r="Y46" s="102">
        <v>11.75</v>
      </c>
      <c r="Z46" s="103">
        <v>11.75</v>
      </c>
      <c r="AC46" s="111"/>
      <c r="AE46" s="112"/>
      <c r="AF46" s="113"/>
      <c r="AG46" s="66"/>
      <c r="AH46" s="67"/>
      <c r="AI46">
        <v>57</v>
      </c>
      <c r="AJ46">
        <v>10.7063569217832</v>
      </c>
      <c r="AK46">
        <v>10.1247132475676</v>
      </c>
      <c r="AM46" s="66"/>
      <c r="AN46" s="106">
        <v>57</v>
      </c>
      <c r="AO46">
        <v>11.382</v>
      </c>
      <c r="AP46">
        <v>10.712</v>
      </c>
      <c r="AQ46" s="66"/>
    </row>
    <row r="47" ht="15.75" customHeight="1" spans="1:43" x14ac:dyDescent="0.25">
      <c r="A47" s="110"/>
      <c r="B47" s="94">
        <v>59</v>
      </c>
      <c r="C47" s="95">
        <v>0.010036049622</v>
      </c>
      <c r="D47" s="96">
        <v>0.00698376399599998</v>
      </c>
      <c r="F47" s="94">
        <v>59</v>
      </c>
      <c r="G47" s="97">
        <v>12.7699910670808</v>
      </c>
      <c r="H47" s="98">
        <v>12.0041838294746</v>
      </c>
      <c r="J47" s="94">
        <v>59</v>
      </c>
      <c r="K47" s="97">
        <v>0.955</v>
      </c>
      <c r="L47" s="98">
        <v>0.607</v>
      </c>
      <c r="T47" s="99">
        <v>41</v>
      </c>
      <c r="U47" s="100">
        <v>33.3</v>
      </c>
      <c r="V47" s="101">
        <v>35.6</v>
      </c>
      <c r="X47" s="99">
        <v>41</v>
      </c>
      <c r="Y47" s="102">
        <v>12.1375</v>
      </c>
      <c r="Z47" s="103">
        <v>12.1375</v>
      </c>
      <c r="AC47" s="111"/>
      <c r="AE47" s="112"/>
      <c r="AF47" s="113"/>
      <c r="AG47" s="66"/>
      <c r="AH47" s="67"/>
      <c r="AI47">
        <v>58</v>
      </c>
      <c r="AJ47">
        <v>11.6491537223147</v>
      </c>
      <c r="AK47">
        <v>10.9797580646946</v>
      </c>
      <c r="AM47" s="66"/>
      <c r="AN47" s="106">
        <v>58</v>
      </c>
      <c r="AO47">
        <v>12.4</v>
      </c>
      <c r="AP47">
        <v>11.606</v>
      </c>
      <c r="AQ47" s="66"/>
    </row>
    <row r="48" ht="15.75" customHeight="1" spans="1:43" x14ac:dyDescent="0.25">
      <c r="A48" s="110"/>
      <c r="B48" s="94">
        <v>60</v>
      </c>
      <c r="C48" s="95">
        <v>0.01124304293</v>
      </c>
      <c r="D48" s="96">
        <v>0.00856159590000005</v>
      </c>
      <c r="F48" s="94">
        <v>60</v>
      </c>
      <c r="G48" s="97">
        <v>14.1480890662214</v>
      </c>
      <c r="H48" s="98">
        <v>13.2751633290944</v>
      </c>
      <c r="J48" s="94">
        <v>60</v>
      </c>
      <c r="K48" s="97">
        <v>1.072</v>
      </c>
      <c r="L48" s="98">
        <v>0.672</v>
      </c>
      <c r="T48" s="99">
        <v>42</v>
      </c>
      <c r="U48" s="100">
        <v>33.3</v>
      </c>
      <c r="V48" s="101">
        <v>35.6</v>
      </c>
      <c r="X48" s="99">
        <v>42</v>
      </c>
      <c r="Y48" s="102">
        <v>12.6</v>
      </c>
      <c r="Z48" s="103">
        <v>12.6</v>
      </c>
      <c r="AC48" s="111"/>
      <c r="AE48" s="112"/>
      <c r="AF48" s="113"/>
      <c r="AG48" s="66"/>
      <c r="AH48" s="67"/>
      <c r="AI48">
        <v>59</v>
      </c>
      <c r="AJ48">
        <v>12.7699910670808</v>
      </c>
      <c r="AK48">
        <v>12.0041838294746</v>
      </c>
      <c r="AM48" s="66"/>
      <c r="AN48" s="106">
        <v>59</v>
      </c>
      <c r="AO48">
        <v>13.616</v>
      </c>
      <c r="AP48">
        <v>12.684</v>
      </c>
      <c r="AQ48" s="66"/>
    </row>
    <row r="49" ht="15.75" customHeight="1" spans="1:43" x14ac:dyDescent="0.25">
      <c r="A49" s="110"/>
      <c r="B49" s="94">
        <v>61</v>
      </c>
      <c r="C49" s="95">
        <v>0.012142817455</v>
      </c>
      <c r="D49" s="96">
        <v>0.00940378763099992</v>
      </c>
      <c r="F49" s="94">
        <v>61</v>
      </c>
      <c r="G49" s="97">
        <v>15.6476980803693</v>
      </c>
      <c r="H49" s="98">
        <v>14.6619528682717</v>
      </c>
      <c r="J49" s="94">
        <v>61</v>
      </c>
      <c r="K49" s="97">
        <v>1.203</v>
      </c>
      <c r="L49" s="98">
        <v>0.745</v>
      </c>
      <c r="T49" s="99">
        <v>43</v>
      </c>
      <c r="U49" s="100">
        <v>33.3</v>
      </c>
      <c r="V49" s="101">
        <v>35.6</v>
      </c>
      <c r="X49" s="99">
        <v>43</v>
      </c>
      <c r="Y49" s="102">
        <v>13.1</v>
      </c>
      <c r="Z49" s="103">
        <v>13.1</v>
      </c>
      <c r="AC49" s="111"/>
      <c r="AE49" s="112"/>
      <c r="AF49" s="113"/>
      <c r="AG49" s="66"/>
      <c r="AH49" s="67"/>
      <c r="AI49">
        <v>60</v>
      </c>
      <c r="AJ49">
        <v>14.1480890662214</v>
      </c>
      <c r="AK49">
        <v>13.2751633290944</v>
      </c>
      <c r="AM49" s="66"/>
      <c r="AN49" s="106">
        <v>60</v>
      </c>
      <c r="AO49">
        <v>15.1</v>
      </c>
      <c r="AP49">
        <v>14.013</v>
      </c>
      <c r="AQ49" s="66"/>
    </row>
    <row r="50" ht="15.75" customHeight="1" spans="1:43" x14ac:dyDescent="0.25">
      <c r="A50" s="110"/>
      <c r="B50" s="94">
        <v>62</v>
      </c>
      <c r="C50" s="95">
        <v>0.0129292967520001</v>
      </c>
      <c r="D50" s="96">
        <v>0.00988146779099996</v>
      </c>
      <c r="F50" s="94">
        <v>62</v>
      </c>
      <c r="G50" s="97">
        <v>17.1304342889746</v>
      </c>
      <c r="H50" s="98">
        <v>16.0274028325849</v>
      </c>
      <c r="J50" s="94">
        <v>62</v>
      </c>
      <c r="K50" s="97">
        <v>1.349</v>
      </c>
      <c r="L50" s="98">
        <v>0.826</v>
      </c>
      <c r="T50" s="99">
        <v>44</v>
      </c>
      <c r="U50" s="100">
        <v>35.35</v>
      </c>
      <c r="V50" s="101">
        <v>36.26</v>
      </c>
      <c r="X50" s="99">
        <v>44</v>
      </c>
      <c r="Y50" s="102">
        <v>13.6</v>
      </c>
      <c r="Z50" s="103">
        <v>13.6</v>
      </c>
      <c r="AC50" s="111"/>
      <c r="AE50" s="112"/>
      <c r="AF50" s="113"/>
      <c r="AG50" s="66"/>
      <c r="AH50" s="67"/>
      <c r="AI50">
        <v>61</v>
      </c>
      <c r="AJ50">
        <v>15.6476980803693</v>
      </c>
      <c r="AK50">
        <v>14.6619528682717</v>
      </c>
      <c r="AM50" s="66"/>
      <c r="AN50" s="106">
        <v>61</v>
      </c>
      <c r="AO50">
        <v>16.719</v>
      </c>
      <c r="AP50">
        <v>15.466</v>
      </c>
      <c r="AQ50" s="66"/>
    </row>
    <row r="51" ht="15.75" customHeight="1" spans="1:43" x14ac:dyDescent="0.25">
      <c r="A51" s="110"/>
      <c r="B51" s="94">
        <v>63</v>
      </c>
      <c r="C51" s="95">
        <v>0.014083081013</v>
      </c>
      <c r="D51" s="96">
        <v>0.01093892025975</v>
      </c>
      <c r="F51" s="94">
        <v>63</v>
      </c>
      <c r="G51" s="97">
        <v>18.4620630668449</v>
      </c>
      <c r="H51" s="98">
        <v>17.2364524928164</v>
      </c>
      <c r="J51" s="94">
        <v>63</v>
      </c>
      <c r="K51" s="97">
        <v>1.513</v>
      </c>
      <c r="L51" s="98">
        <v>0.916</v>
      </c>
      <c r="T51" s="99">
        <v>45</v>
      </c>
      <c r="U51" s="100">
        <v>37.4</v>
      </c>
      <c r="V51" s="101">
        <v>36.92</v>
      </c>
      <c r="X51" s="99">
        <v>45</v>
      </c>
      <c r="Y51" s="102">
        <v>14.1</v>
      </c>
      <c r="Z51" s="103">
        <v>14.1</v>
      </c>
      <c r="AC51" s="111"/>
      <c r="AE51" s="112"/>
      <c r="AF51" s="113"/>
      <c r="AG51" s="66"/>
      <c r="AH51" s="67"/>
      <c r="AI51">
        <v>62</v>
      </c>
      <c r="AJ51">
        <v>17.1304342889746</v>
      </c>
      <c r="AK51">
        <v>16.0274028325849</v>
      </c>
      <c r="AM51" s="66"/>
      <c r="AN51" s="106">
        <v>62</v>
      </c>
      <c r="AO51">
        <v>18.334</v>
      </c>
      <c r="AP51">
        <v>16.905</v>
      </c>
      <c r="AQ51" s="66"/>
    </row>
    <row r="52" ht="15.75" customHeight="1" spans="1:43" x14ac:dyDescent="0.25">
      <c r="A52" s="110"/>
      <c r="B52" s="94">
        <v>64</v>
      </c>
      <c r="C52" s="95">
        <v>0.0152260988785</v>
      </c>
      <c r="D52" s="96">
        <v>0.0117940186897501</v>
      </c>
      <c r="F52" s="94">
        <v>64</v>
      </c>
      <c r="G52" s="97">
        <v>19.7247186230116</v>
      </c>
      <c r="H52" s="98">
        <v>18.3723106470509</v>
      </c>
      <c r="J52" s="94">
        <v>64</v>
      </c>
      <c r="K52" s="97">
        <v>1.696</v>
      </c>
      <c r="L52" s="98">
        <v>1.016</v>
      </c>
      <c r="T52" s="99">
        <v>46</v>
      </c>
      <c r="U52" s="100">
        <v>37.4</v>
      </c>
      <c r="V52" s="101">
        <v>36.92</v>
      </c>
      <c r="X52" s="99">
        <v>46</v>
      </c>
      <c r="Y52" s="102">
        <v>14.6325</v>
      </c>
      <c r="Z52" s="103">
        <v>14.6325</v>
      </c>
      <c r="AC52" s="111"/>
      <c r="AE52" s="112"/>
      <c r="AF52" s="113"/>
      <c r="AG52" s="66"/>
      <c r="AH52" s="67"/>
      <c r="AI52">
        <v>63</v>
      </c>
      <c r="AJ52">
        <v>18.4620630668449</v>
      </c>
      <c r="AK52">
        <v>17.2364524928164</v>
      </c>
      <c r="AM52" s="66"/>
      <c r="AN52" s="106">
        <v>63</v>
      </c>
      <c r="AO52">
        <v>19.813</v>
      </c>
      <c r="AP52">
        <v>18.195</v>
      </c>
      <c r="AQ52" s="66"/>
    </row>
    <row r="53" ht="15.75" customHeight="1" spans="1:43" x14ac:dyDescent="0.25">
      <c r="A53" s="110"/>
      <c r="B53" s="94">
        <v>65</v>
      </c>
      <c r="C53" s="95">
        <v>0.01670988748375</v>
      </c>
      <c r="D53" s="96">
        <v>0.0131256443597499</v>
      </c>
      <c r="F53" s="116">
        <v>65</v>
      </c>
      <c r="G53" s="117">
        <v>21.1678450193172</v>
      </c>
      <c r="H53" s="118">
        <v>19.6800002721154</v>
      </c>
      <c r="J53" s="116">
        <v>65</v>
      </c>
      <c r="K53" s="117">
        <v>1.899</v>
      </c>
      <c r="L53" s="118">
        <v>1.127</v>
      </c>
      <c r="T53" s="99">
        <v>47</v>
      </c>
      <c r="U53" s="100">
        <v>37.4</v>
      </c>
      <c r="V53" s="101">
        <v>36.92</v>
      </c>
      <c r="X53" s="99">
        <v>47</v>
      </c>
      <c r="Y53" s="102">
        <v>15.23</v>
      </c>
      <c r="Z53" s="103">
        <v>15.23</v>
      </c>
      <c r="AC53" s="111"/>
      <c r="AE53" s="112"/>
      <c r="AF53" s="113"/>
      <c r="AG53" s="66"/>
      <c r="AH53" s="67"/>
      <c r="AI53">
        <v>64</v>
      </c>
      <c r="AJ53">
        <v>19.7247186230116</v>
      </c>
      <c r="AK53">
        <v>18.3723106470509</v>
      </c>
      <c r="AM53" s="66"/>
      <c r="AN53" s="106">
        <v>64</v>
      </c>
      <c r="AO53">
        <v>21.242</v>
      </c>
      <c r="AP53">
        <v>19.421</v>
      </c>
      <c r="AQ53" s="66"/>
    </row>
    <row r="54" ht="15.75" customHeight="1" spans="1:43" x14ac:dyDescent="0.25">
      <c r="A54" s="110"/>
      <c r="B54" s="94">
        <v>66</v>
      </c>
      <c r="C54" s="95">
        <v>0.0183947675875</v>
      </c>
      <c r="D54" s="96">
        <v>0.01462116109375</v>
      </c>
      <c r="T54" s="99">
        <v>48</v>
      </c>
      <c r="U54" s="100">
        <v>37.4</v>
      </c>
      <c r="V54" s="101">
        <v>36.92</v>
      </c>
      <c r="X54" s="99">
        <v>48</v>
      </c>
      <c r="Y54" s="102">
        <v>15.86</v>
      </c>
      <c r="Z54" s="103">
        <v>15.86</v>
      </c>
      <c r="AC54" s="111"/>
      <c r="AE54" s="112"/>
      <c r="AF54" s="113"/>
      <c r="AG54" s="66"/>
      <c r="AH54" s="67"/>
      <c r="AI54">
        <v>65</v>
      </c>
      <c r="AJ54">
        <v>21.1678450193172</v>
      </c>
      <c r="AK54">
        <v>19.6800002721154</v>
      </c>
      <c r="AM54" s="66"/>
      <c r="AN54" s="67"/>
      <c r="AO54" s="78"/>
      <c r="AP54" s="78"/>
      <c r="AQ54" s="66"/>
    </row>
    <row r="55" spans="1:43" x14ac:dyDescent="0.25">
      <c r="A55" s="110"/>
      <c r="B55" s="94">
        <v>67</v>
      </c>
      <c r="C55" s="95">
        <v>0.020311922005</v>
      </c>
      <c r="D55" s="96">
        <v>0.016303005775</v>
      </c>
      <c r="T55" s="99">
        <v>49</v>
      </c>
      <c r="U55" s="100">
        <v>41.505</v>
      </c>
      <c r="V55" s="101">
        <v>37.58</v>
      </c>
      <c r="X55" s="99">
        <v>49</v>
      </c>
      <c r="Y55" s="102">
        <v>16.49</v>
      </c>
      <c r="Z55" s="103">
        <v>16.49</v>
      </c>
      <c r="AA55" s="78"/>
      <c r="AB55" s="78"/>
      <c r="AC55" s="78"/>
      <c r="AD55" s="78"/>
      <c r="AE55" s="78"/>
      <c r="AF55" s="78"/>
      <c r="AG55" s="66"/>
      <c r="AH55" s="67"/>
      <c r="AI55" s="78"/>
      <c r="AJ55" s="78"/>
      <c r="AK55" s="78"/>
      <c r="AL55" s="78"/>
      <c r="AM55" s="66"/>
      <c r="AN55" s="67"/>
      <c r="AO55" s="78"/>
      <c r="AP55" s="78"/>
      <c r="AQ55" s="66"/>
    </row>
    <row r="56" spans="1:43" x14ac:dyDescent="0.25">
      <c r="A56" s="110"/>
      <c r="B56" s="94">
        <v>68</v>
      </c>
      <c r="C56" s="95">
        <v>0.0224953086795</v>
      </c>
      <c r="D56" s="96">
        <v>0.0181954695397499</v>
      </c>
      <c r="T56" s="99">
        <v>50</v>
      </c>
      <c r="U56" s="100">
        <v>45.61</v>
      </c>
      <c r="V56" s="101">
        <v>38.24</v>
      </c>
      <c r="X56" s="99">
        <v>50</v>
      </c>
      <c r="Y56" s="102">
        <v>17.12</v>
      </c>
      <c r="Z56" s="103">
        <v>17.12</v>
      </c>
      <c r="AA56" s="78"/>
      <c r="AB56" s="78"/>
      <c r="AC56" s="78"/>
      <c r="AD56" s="78"/>
      <c r="AE56" s="78"/>
      <c r="AF56" s="78"/>
      <c r="AG56" s="66"/>
      <c r="AH56" s="67"/>
      <c r="AI56" s="78"/>
      <c r="AJ56" s="78"/>
      <c r="AK56" s="78"/>
      <c r="AL56" s="78"/>
      <c r="AM56" s="66"/>
      <c r="AN56" s="67"/>
      <c r="AO56" s="78"/>
      <c r="AP56" s="78"/>
      <c r="AQ56" s="66"/>
    </row>
    <row r="57" spans="1:43" x14ac:dyDescent="0.25">
      <c r="A57" s="110"/>
      <c r="B57" s="94">
        <v>69</v>
      </c>
      <c r="C57" s="95">
        <v>0.0249850666624999</v>
      </c>
      <c r="D57" s="96">
        <v>0.020325653775</v>
      </c>
      <c r="T57" s="99">
        <v>51</v>
      </c>
      <c r="U57" s="100">
        <v>45.61</v>
      </c>
      <c r="V57" s="101">
        <v>38.24</v>
      </c>
      <c r="X57" s="99">
        <v>51</v>
      </c>
      <c r="Y57" s="102">
        <v>17.8525</v>
      </c>
      <c r="Z57" s="103">
        <v>17.8525</v>
      </c>
      <c r="AA57" s="78"/>
      <c r="AB57" s="78"/>
      <c r="AC57" s="78"/>
      <c r="AD57" s="78"/>
      <c r="AE57" s="78"/>
      <c r="AF57" s="78"/>
      <c r="AG57" s="66"/>
      <c r="AH57" s="67"/>
      <c r="AI57" s="78"/>
      <c r="AJ57" s="78"/>
      <c r="AK57" s="78"/>
      <c r="AL57" s="78"/>
      <c r="AM57" s="66"/>
      <c r="AN57" s="67"/>
      <c r="AO57" s="78"/>
      <c r="AP57" s="78"/>
      <c r="AQ57" s="66"/>
    </row>
    <row r="58" ht="15.75" customHeight="1" spans="1:43" x14ac:dyDescent="0.25">
      <c r="A58" s="110"/>
      <c r="B58" s="116">
        <v>70</v>
      </c>
      <c r="C58" s="119">
        <v>0.02814310310125</v>
      </c>
      <c r="D58" s="120">
        <v>0.0233569962437501</v>
      </c>
      <c r="T58" s="99">
        <v>52</v>
      </c>
      <c r="U58" s="100">
        <v>45.61</v>
      </c>
      <c r="V58" s="101">
        <v>38.24</v>
      </c>
      <c r="X58" s="99">
        <v>52</v>
      </c>
      <c r="Y58" s="102">
        <v>18.79</v>
      </c>
      <c r="Z58" s="103">
        <v>18.79</v>
      </c>
      <c r="AA58" s="78"/>
      <c r="AB58" s="78"/>
      <c r="AC58" s="78"/>
      <c r="AD58" s="78"/>
      <c r="AE58" s="78"/>
      <c r="AF58" s="78"/>
      <c r="AG58" s="66"/>
      <c r="AH58" s="67"/>
      <c r="AI58" s="78"/>
      <c r="AJ58" s="78"/>
      <c r="AK58" s="78"/>
      <c r="AL58" s="78"/>
      <c r="AM58" s="66"/>
      <c r="AN58" s="67"/>
      <c r="AO58" s="78"/>
      <c r="AP58" s="78"/>
      <c r="AQ58" s="66"/>
    </row>
    <row r="59" spans="1:43" x14ac:dyDescent="0.25">
      <c r="A59" s="110"/>
      <c r="T59" s="99">
        <v>53</v>
      </c>
      <c r="U59" s="100">
        <v>45.61</v>
      </c>
      <c r="V59" s="101">
        <v>38.24</v>
      </c>
      <c r="X59" s="99">
        <v>53</v>
      </c>
      <c r="Y59" s="102">
        <v>19.83</v>
      </c>
      <c r="Z59" s="103">
        <v>19.83</v>
      </c>
      <c r="AA59" s="78"/>
      <c r="AB59" s="78"/>
      <c r="AC59" s="78"/>
      <c r="AD59" s="78"/>
      <c r="AE59" s="78"/>
      <c r="AF59" s="78"/>
      <c r="AG59" s="66"/>
      <c r="AH59" s="67"/>
      <c r="AI59" s="78"/>
      <c r="AJ59" s="78"/>
      <c r="AK59" s="78"/>
      <c r="AL59" s="78"/>
      <c r="AM59" s="66"/>
      <c r="AN59" s="67"/>
      <c r="AO59" s="78"/>
      <c r="AP59" s="78"/>
      <c r="AQ59" s="66"/>
    </row>
    <row r="60" spans="1:43" x14ac:dyDescent="0.25">
      <c r="A60" s="110"/>
      <c r="T60" s="99">
        <v>54</v>
      </c>
      <c r="U60" s="100">
        <v>50.74</v>
      </c>
      <c r="V60" s="101">
        <v>38.9</v>
      </c>
      <c r="X60" s="99">
        <v>54</v>
      </c>
      <c r="Y60" s="102">
        <v>20.87</v>
      </c>
      <c r="Z60" s="103">
        <v>20.87</v>
      </c>
      <c r="AA60" s="78"/>
      <c r="AB60" s="78"/>
      <c r="AC60" s="78"/>
      <c r="AD60" s="78"/>
      <c r="AE60" s="78"/>
      <c r="AF60" s="78"/>
      <c r="AG60" s="66"/>
      <c r="AH60" s="67"/>
      <c r="AI60" s="78"/>
      <c r="AJ60" s="78"/>
      <c r="AK60" s="78"/>
      <c r="AL60" s="78"/>
      <c r="AM60" s="66"/>
      <c r="AN60" s="67"/>
      <c r="AO60" s="78"/>
      <c r="AP60" s="78"/>
      <c r="AQ60" s="66"/>
    </row>
    <row r="61" spans="1:43" x14ac:dyDescent="0.25">
      <c r="A61" s="110"/>
      <c r="T61" s="99">
        <v>55</v>
      </c>
      <c r="U61" s="100">
        <v>55.87</v>
      </c>
      <c r="V61" s="101">
        <v>39.56</v>
      </c>
      <c r="X61" s="99">
        <v>55</v>
      </c>
      <c r="Y61" s="102">
        <v>21.91</v>
      </c>
      <c r="Z61" s="103">
        <v>21.91</v>
      </c>
      <c r="AA61" s="78"/>
      <c r="AB61" s="78"/>
      <c r="AC61" s="78"/>
      <c r="AD61" s="78"/>
      <c r="AE61" s="78"/>
      <c r="AF61" s="78"/>
      <c r="AG61" s="66"/>
      <c r="AH61" s="67"/>
      <c r="AI61" s="78"/>
      <c r="AJ61" s="78"/>
      <c r="AK61" s="78"/>
      <c r="AL61" s="78"/>
      <c r="AM61" s="66"/>
      <c r="AN61" s="67"/>
      <c r="AO61" s="78"/>
      <c r="AP61" s="78"/>
      <c r="AQ61" s="66"/>
    </row>
    <row r="62" spans="1:43" x14ac:dyDescent="0.25">
      <c r="A62" s="67"/>
      <c r="T62" s="99">
        <v>56</v>
      </c>
      <c r="U62" s="100">
        <v>55.87</v>
      </c>
      <c r="V62" s="101">
        <v>39.56</v>
      </c>
      <c r="X62" s="99">
        <v>56</v>
      </c>
      <c r="Y62" s="102">
        <v>23.09</v>
      </c>
      <c r="Z62" s="103">
        <v>23.09</v>
      </c>
      <c r="AA62" s="78"/>
      <c r="AB62" s="78"/>
      <c r="AC62" s="78"/>
      <c r="AD62" s="78"/>
      <c r="AE62" s="78"/>
      <c r="AF62" s="78"/>
      <c r="AG62" s="66"/>
      <c r="AH62" s="67"/>
      <c r="AI62" s="78"/>
      <c r="AJ62" s="78"/>
      <c r="AK62" s="78"/>
      <c r="AL62" s="78"/>
      <c r="AM62" s="66"/>
      <c r="AN62" s="67"/>
      <c r="AO62" s="78"/>
      <c r="AP62" s="78"/>
      <c r="AQ62" s="66"/>
    </row>
    <row r="63" spans="1:43" x14ac:dyDescent="0.25">
      <c r="A63" s="67"/>
      <c r="T63" s="99">
        <v>57</v>
      </c>
      <c r="U63" s="100">
        <v>55.87</v>
      </c>
      <c r="V63" s="101">
        <v>39.56</v>
      </c>
      <c r="X63" s="99">
        <v>57</v>
      </c>
      <c r="Y63" s="102">
        <v>24.55</v>
      </c>
      <c r="Z63" s="103">
        <v>24.55</v>
      </c>
      <c r="AA63" s="78"/>
      <c r="AB63" s="78"/>
      <c r="AC63" s="78"/>
      <c r="AD63" s="78"/>
      <c r="AE63" s="78"/>
      <c r="AF63" s="78"/>
      <c r="AG63" s="66"/>
      <c r="AH63" s="67"/>
      <c r="AI63" s="78"/>
      <c r="AJ63" s="78"/>
      <c r="AK63" s="78"/>
      <c r="AL63" s="78"/>
      <c r="AM63" s="66"/>
      <c r="AN63" s="67"/>
      <c r="AO63" s="78"/>
      <c r="AP63" s="78"/>
      <c r="AQ63" s="66"/>
    </row>
    <row r="64" spans="1:43" x14ac:dyDescent="0.25">
      <c r="A64" s="67"/>
      <c r="T64" s="99">
        <v>58</v>
      </c>
      <c r="U64" s="100">
        <v>55.87</v>
      </c>
      <c r="V64" s="101">
        <v>39.56</v>
      </c>
      <c r="X64" s="99">
        <v>58</v>
      </c>
      <c r="Y64" s="102">
        <v>26.15</v>
      </c>
      <c r="Z64" s="103">
        <v>26.15</v>
      </c>
      <c r="AA64" s="78"/>
      <c r="AB64" s="78"/>
      <c r="AC64" s="78"/>
      <c r="AD64" s="78"/>
      <c r="AE64" s="78"/>
      <c r="AF64" s="78"/>
      <c r="AG64" s="66"/>
      <c r="AH64" s="67"/>
      <c r="AI64" s="78"/>
      <c r="AJ64" s="78"/>
      <c r="AK64" s="78"/>
      <c r="AL64" s="78"/>
      <c r="AM64" s="66"/>
      <c r="AN64" s="67"/>
      <c r="AO64" s="78"/>
      <c r="AP64" s="78"/>
      <c r="AQ64" s="66"/>
    </row>
    <row r="65" spans="1:43" x14ac:dyDescent="0.25">
      <c r="A65" s="67"/>
      <c r="B65" s="78"/>
      <c r="C65" s="78"/>
      <c r="D65" s="78"/>
      <c r="E65" s="78"/>
      <c r="F65" s="66"/>
      <c r="G65" s="67"/>
      <c r="H65" s="121"/>
      <c r="I65" s="121"/>
      <c r="J65" s="121"/>
      <c r="K65" s="121"/>
      <c r="L65" s="121"/>
      <c r="M65" s="78"/>
      <c r="N65" s="78"/>
      <c r="O65" s="78"/>
      <c r="P65" s="66"/>
      <c r="Q65" s="67"/>
      <c r="R65" s="78"/>
      <c r="S65" s="122"/>
      <c r="T65" s="99">
        <v>59</v>
      </c>
      <c r="U65" s="100">
        <v>62.025</v>
      </c>
      <c r="V65" s="101">
        <v>40.225</v>
      </c>
      <c r="X65" s="99">
        <v>59</v>
      </c>
      <c r="Y65" s="102">
        <v>27.75</v>
      </c>
      <c r="Z65" s="103">
        <v>27.75</v>
      </c>
      <c r="AA65" s="78"/>
      <c r="AB65" s="78"/>
      <c r="AC65" s="78"/>
      <c r="AD65" s="78"/>
      <c r="AE65" s="78"/>
      <c r="AF65" s="78"/>
      <c r="AG65" s="66"/>
      <c r="AH65" s="67"/>
      <c r="AI65" s="78"/>
      <c r="AJ65" s="78"/>
      <c r="AK65" s="78"/>
      <c r="AL65" s="78"/>
      <c r="AM65" s="66"/>
      <c r="AN65" s="67"/>
      <c r="AO65" s="78"/>
      <c r="AP65" s="78"/>
      <c r="AQ65" s="66"/>
    </row>
    <row r="66" spans="1:43" x14ac:dyDescent="0.25">
      <c r="A66" s="67"/>
      <c r="B66" s="78"/>
      <c r="C66" s="78"/>
      <c r="D66" s="78"/>
      <c r="E66" s="78"/>
      <c r="F66" s="66"/>
      <c r="G66" s="67"/>
      <c r="H66" s="121"/>
      <c r="I66" s="121"/>
      <c r="J66" s="121"/>
      <c r="K66" s="121"/>
      <c r="L66" s="121"/>
      <c r="M66" s="78"/>
      <c r="N66" s="78"/>
      <c r="O66" s="78"/>
      <c r="P66" s="66"/>
      <c r="Q66" s="67"/>
      <c r="R66" s="78"/>
      <c r="S66" s="122"/>
      <c r="T66" s="99">
        <v>60</v>
      </c>
      <c r="U66" s="100">
        <v>68.18</v>
      </c>
      <c r="V66" s="101">
        <v>40.89</v>
      </c>
      <c r="X66" s="99">
        <v>60</v>
      </c>
      <c r="Y66" s="102">
        <v>29.35</v>
      </c>
      <c r="Z66" s="103">
        <v>29.35</v>
      </c>
      <c r="AA66" s="78"/>
      <c r="AB66" s="78"/>
      <c r="AC66" s="78"/>
      <c r="AD66" s="78"/>
      <c r="AE66" s="78"/>
      <c r="AF66" s="78"/>
      <c r="AG66" s="66"/>
      <c r="AH66" s="67"/>
      <c r="AI66" s="78"/>
      <c r="AJ66" s="78"/>
      <c r="AK66" s="78"/>
      <c r="AL66" s="78"/>
      <c r="AM66" s="66"/>
      <c r="AN66" s="67"/>
      <c r="AO66" s="78"/>
      <c r="AP66" s="78"/>
      <c r="AQ66" s="66"/>
    </row>
    <row r="67" spans="1:43" x14ac:dyDescent="0.25">
      <c r="A67" s="67"/>
      <c r="B67" s="78"/>
      <c r="C67" s="78"/>
      <c r="D67" s="78"/>
      <c r="E67" s="78"/>
      <c r="F67" s="66"/>
      <c r="G67" s="67"/>
      <c r="H67" s="121"/>
      <c r="I67" s="121"/>
      <c r="J67" s="121"/>
      <c r="K67" s="121"/>
      <c r="L67" s="121"/>
      <c r="M67" s="78"/>
      <c r="N67" s="78"/>
      <c r="O67" s="78"/>
      <c r="P67" s="66"/>
      <c r="Q67" s="67"/>
      <c r="R67" s="78"/>
      <c r="S67" s="122"/>
      <c r="T67" s="99">
        <v>61</v>
      </c>
      <c r="U67" s="100">
        <v>68.18</v>
      </c>
      <c r="V67" s="101">
        <v>40.89</v>
      </c>
      <c r="X67" s="99">
        <v>61</v>
      </c>
      <c r="Y67" s="102">
        <v>31.1275</v>
      </c>
      <c r="Z67" s="103">
        <v>31.1275</v>
      </c>
      <c r="AA67" s="78"/>
      <c r="AB67" s="78"/>
      <c r="AC67" s="78"/>
      <c r="AD67" s="78"/>
      <c r="AE67" s="78"/>
      <c r="AF67" s="78"/>
      <c r="AG67" s="66"/>
      <c r="AH67" s="67"/>
      <c r="AI67" s="78"/>
      <c r="AJ67" s="78"/>
      <c r="AK67" s="78"/>
      <c r="AL67" s="78"/>
      <c r="AM67" s="66"/>
      <c r="AN67" s="67"/>
      <c r="AO67" s="78"/>
      <c r="AP67" s="78"/>
      <c r="AQ67" s="66"/>
    </row>
    <row r="68" spans="1:43" x14ac:dyDescent="0.25">
      <c r="A68" s="67"/>
      <c r="B68" s="78"/>
      <c r="C68" s="78"/>
      <c r="D68" s="78"/>
      <c r="E68" s="78"/>
      <c r="F68" s="66"/>
      <c r="G68" s="67"/>
      <c r="H68" s="121"/>
      <c r="I68" s="121"/>
      <c r="J68" s="121"/>
      <c r="K68" s="121"/>
      <c r="L68" s="121"/>
      <c r="M68" s="78"/>
      <c r="N68" s="78"/>
      <c r="O68" s="78"/>
      <c r="P68" s="66"/>
      <c r="Q68" s="67"/>
      <c r="R68" s="78"/>
      <c r="S68" s="122"/>
      <c r="T68" s="99">
        <v>62</v>
      </c>
      <c r="U68" s="100">
        <v>68.18</v>
      </c>
      <c r="V68" s="101">
        <v>40.89</v>
      </c>
      <c r="X68" s="99">
        <v>62</v>
      </c>
      <c r="Y68" s="102">
        <v>33.26</v>
      </c>
      <c r="Z68" s="103">
        <v>33.26</v>
      </c>
      <c r="AA68" s="78"/>
      <c r="AB68" s="78"/>
      <c r="AC68" s="78"/>
      <c r="AD68" s="78"/>
      <c r="AE68" s="78"/>
      <c r="AF68" s="78"/>
      <c r="AG68" s="66"/>
      <c r="AH68" s="67"/>
      <c r="AI68" s="78"/>
      <c r="AJ68" s="78"/>
      <c r="AK68" s="78"/>
      <c r="AL68" s="78"/>
      <c r="AM68" s="66"/>
      <c r="AN68" s="67"/>
      <c r="AO68" s="78"/>
      <c r="AP68" s="78"/>
      <c r="AQ68" s="66"/>
    </row>
    <row r="69" spans="1:43" x14ac:dyDescent="0.25">
      <c r="A69" s="67"/>
      <c r="B69" s="78"/>
      <c r="C69" s="78"/>
      <c r="D69" s="78"/>
      <c r="E69" s="78"/>
      <c r="F69" s="66"/>
      <c r="G69" s="67"/>
      <c r="H69" s="121"/>
      <c r="I69" s="121"/>
      <c r="J69" s="121"/>
      <c r="K69" s="121"/>
      <c r="L69" s="121"/>
      <c r="M69" s="78"/>
      <c r="N69" s="78"/>
      <c r="O69" s="78"/>
      <c r="P69" s="66"/>
      <c r="Q69" s="67"/>
      <c r="R69" s="78"/>
      <c r="S69" s="122"/>
      <c r="T69" s="99">
        <v>63</v>
      </c>
      <c r="U69" s="100">
        <v>68.18</v>
      </c>
      <c r="V69" s="101">
        <v>40.89</v>
      </c>
      <c r="X69" s="99">
        <v>63</v>
      </c>
      <c r="Y69" s="102">
        <v>35.57</v>
      </c>
      <c r="Z69" s="103">
        <v>35.57</v>
      </c>
      <c r="AA69" s="78"/>
      <c r="AB69" s="78"/>
      <c r="AC69" s="78"/>
      <c r="AD69" s="78"/>
      <c r="AE69" s="78"/>
      <c r="AF69" s="78"/>
      <c r="AG69" s="66"/>
      <c r="AH69" s="67"/>
      <c r="AI69" s="78"/>
      <c r="AJ69" s="78"/>
      <c r="AK69" s="78"/>
      <c r="AL69" s="78"/>
      <c r="AM69" s="66"/>
      <c r="AN69" s="67"/>
      <c r="AO69" s="78"/>
      <c r="AP69" s="78"/>
      <c r="AQ69" s="66"/>
    </row>
    <row r="70" spans="1:43" x14ac:dyDescent="0.25">
      <c r="A70" s="67"/>
      <c r="B70" s="78"/>
      <c r="C70" s="78"/>
      <c r="D70" s="78"/>
      <c r="E70" s="78"/>
      <c r="F70" s="66"/>
      <c r="G70" s="67"/>
      <c r="H70" s="121"/>
      <c r="I70" s="121"/>
      <c r="J70" s="121"/>
      <c r="K70" s="121"/>
      <c r="L70" s="121"/>
      <c r="M70" s="78"/>
      <c r="N70" s="78"/>
      <c r="O70" s="78"/>
      <c r="P70" s="66"/>
      <c r="Q70" s="67"/>
      <c r="R70" s="78"/>
      <c r="S70" s="122"/>
      <c r="T70" s="123">
        <v>64</v>
      </c>
      <c r="U70" s="124">
        <v>68.18</v>
      </c>
      <c r="V70" s="125">
        <v>40.89</v>
      </c>
      <c r="X70" s="123">
        <v>64</v>
      </c>
      <c r="Y70" s="126">
        <v>37.3025</v>
      </c>
      <c r="Z70" s="127">
        <v>37.3025</v>
      </c>
      <c r="AA70" s="78"/>
      <c r="AB70" s="78"/>
      <c r="AC70" s="78"/>
      <c r="AD70" s="78"/>
      <c r="AE70" s="78"/>
      <c r="AF70" s="78"/>
      <c r="AG70" s="66"/>
      <c r="AH70" s="67"/>
      <c r="AI70" s="78"/>
      <c r="AJ70" s="78"/>
      <c r="AK70" s="78"/>
      <c r="AL70" s="78"/>
      <c r="AM70" s="66"/>
      <c r="AN70" s="67"/>
      <c r="AO70" s="78"/>
      <c r="AP70" s="78"/>
      <c r="AQ70" s="66"/>
    </row>
    <row r="71" ht="15.75" customHeight="1" spans="1:43" x14ac:dyDescent="0.25">
      <c r="A71" s="67"/>
      <c r="B71" s="78"/>
      <c r="C71" s="78"/>
      <c r="D71" s="78"/>
      <c r="E71" s="78"/>
      <c r="F71" s="66"/>
      <c r="G71" s="67"/>
      <c r="H71" s="121"/>
      <c r="I71" s="121"/>
      <c r="J71" s="121"/>
      <c r="K71" s="121"/>
      <c r="L71" s="121"/>
      <c r="M71" s="78"/>
      <c r="N71" s="78"/>
      <c r="O71" s="78"/>
      <c r="P71" s="66"/>
      <c r="Q71" s="67"/>
      <c r="R71" s="78"/>
      <c r="S71" s="122"/>
      <c r="T71" s="128">
        <v>65</v>
      </c>
      <c r="U71" s="129">
        <v>68.18</v>
      </c>
      <c r="V71" s="130">
        <v>40.89</v>
      </c>
      <c r="X71" s="128">
        <v>65</v>
      </c>
      <c r="Y71" s="131">
        <v>37.88</v>
      </c>
      <c r="Z71" s="132">
        <v>37.88</v>
      </c>
      <c r="AA71" s="78"/>
      <c r="AB71" s="78"/>
      <c r="AC71" s="78"/>
      <c r="AD71" s="78"/>
      <c r="AE71" s="78"/>
      <c r="AF71" s="78"/>
      <c r="AG71" s="66"/>
      <c r="AH71" s="67"/>
      <c r="AI71" s="78"/>
      <c r="AJ71" s="78"/>
      <c r="AK71" s="78"/>
      <c r="AL71" s="78"/>
      <c r="AM71" s="66"/>
      <c r="AN71" s="67"/>
      <c r="AO71" s="78"/>
      <c r="AP71" s="78"/>
      <c r="AQ71" s="66"/>
    </row>
    <row r="72" spans="1:43" x14ac:dyDescent="0.25">
      <c r="A72" s="67"/>
      <c r="B72" s="78"/>
      <c r="C72" s="78"/>
      <c r="D72" s="78"/>
      <c r="E72" s="78"/>
      <c r="F72" s="66"/>
      <c r="G72" s="67"/>
      <c r="H72" s="78"/>
      <c r="I72" s="78"/>
      <c r="J72" s="78"/>
      <c r="K72" s="78"/>
      <c r="L72" s="78"/>
      <c r="M72" s="78"/>
      <c r="N72" s="78"/>
      <c r="O72" s="78"/>
      <c r="P72" s="66"/>
      <c r="Q72" s="67"/>
      <c r="R72" s="78">
        <v>62</v>
      </c>
      <c r="S72" s="122">
        <v>68.18</v>
      </c>
      <c r="T72" s="122">
        <v>40.89</v>
      </c>
      <c r="U72" s="78"/>
      <c r="V72" s="78"/>
      <c r="W72" s="66"/>
      <c r="X72" s="67"/>
      <c r="Y72" s="78"/>
      <c r="Z72" s="78"/>
      <c r="AA72" s="78"/>
      <c r="AB72" s="78"/>
      <c r="AC72" s="78"/>
      <c r="AD72" s="78"/>
      <c r="AE72" s="78"/>
      <c r="AF72" s="78"/>
      <c r="AG72" s="66"/>
      <c r="AH72" s="67"/>
      <c r="AI72" s="78"/>
      <c r="AJ72" s="78"/>
      <c r="AK72" s="78"/>
      <c r="AL72" s="78"/>
      <c r="AM72" s="66"/>
      <c r="AN72" s="67"/>
      <c r="AO72" s="78"/>
      <c r="AP72" s="78"/>
      <c r="AQ72" s="66"/>
    </row>
    <row r="73" spans="1:43" x14ac:dyDescent="0.25">
      <c r="A73" s="67"/>
      <c r="B73" s="78"/>
      <c r="C73" s="78"/>
      <c r="D73" s="78"/>
      <c r="E73" s="78"/>
      <c r="F73" s="66"/>
      <c r="G73" s="67"/>
      <c r="H73" s="78"/>
      <c r="I73" s="78"/>
      <c r="J73" s="78"/>
      <c r="K73" s="78"/>
      <c r="L73" s="78"/>
      <c r="M73" s="78"/>
      <c r="N73" s="78"/>
      <c r="O73" s="78"/>
      <c r="P73" s="66"/>
      <c r="Q73" s="67"/>
      <c r="R73" s="78">
        <v>63</v>
      </c>
      <c r="S73" s="122">
        <v>68.18</v>
      </c>
      <c r="T73" s="122">
        <v>40.89</v>
      </c>
      <c r="U73" s="78"/>
      <c r="V73" s="78"/>
      <c r="W73" s="66"/>
      <c r="X73" s="67"/>
      <c r="Y73" s="78"/>
      <c r="Z73" s="78"/>
      <c r="AA73" s="78"/>
      <c r="AB73" s="78"/>
      <c r="AC73" s="78"/>
      <c r="AD73" s="78"/>
      <c r="AE73" s="78"/>
      <c r="AF73" s="78"/>
      <c r="AG73" s="66"/>
      <c r="AH73" s="67"/>
      <c r="AI73" s="78"/>
      <c r="AJ73" s="78"/>
      <c r="AK73" s="78"/>
      <c r="AL73" s="78"/>
      <c r="AM73" s="66"/>
      <c r="AN73" s="67"/>
      <c r="AO73" s="78"/>
      <c r="AP73" s="78"/>
      <c r="AQ73" s="66"/>
    </row>
    <row r="74" spans="1:43" x14ac:dyDescent="0.25">
      <c r="A74" s="67"/>
      <c r="B74" s="78"/>
      <c r="C74" s="78"/>
      <c r="D74" s="78"/>
      <c r="E74" s="78"/>
      <c r="F74" s="66"/>
      <c r="G74" s="67"/>
      <c r="H74" s="78"/>
      <c r="I74" s="78"/>
      <c r="J74" s="78"/>
      <c r="K74" s="78"/>
      <c r="L74" s="78"/>
      <c r="M74" s="78"/>
      <c r="N74" s="78"/>
      <c r="O74" s="78"/>
      <c r="P74" s="66"/>
      <c r="Q74" s="67"/>
      <c r="R74" s="78">
        <v>64</v>
      </c>
      <c r="S74" s="122">
        <v>68.18</v>
      </c>
      <c r="T74" s="122">
        <v>40.89</v>
      </c>
      <c r="U74" s="78"/>
      <c r="V74" s="78"/>
      <c r="W74" s="66"/>
      <c r="X74" s="67"/>
      <c r="Y74" s="78"/>
      <c r="Z74" s="78"/>
      <c r="AA74" s="78"/>
      <c r="AB74" s="78"/>
      <c r="AC74" s="78"/>
      <c r="AD74" s="78"/>
      <c r="AE74" s="78"/>
      <c r="AF74" s="78"/>
      <c r="AG74" s="66"/>
      <c r="AH74" s="67"/>
      <c r="AI74" s="78"/>
      <c r="AJ74" s="78"/>
      <c r="AK74" s="78"/>
      <c r="AL74" s="78"/>
      <c r="AM74" s="66"/>
      <c r="AN74" s="67"/>
      <c r="AO74" s="78"/>
      <c r="AP74" s="78"/>
      <c r="AQ74" s="66"/>
    </row>
    <row r="75" ht="15.75" customHeight="1" spans="1:43" x14ac:dyDescent="0.25">
      <c r="A75" s="133"/>
      <c r="B75" s="134"/>
      <c r="C75" s="134"/>
      <c r="D75" s="134"/>
      <c r="E75" s="134"/>
      <c r="F75" s="135"/>
      <c r="G75" s="133"/>
      <c r="H75" s="134"/>
      <c r="I75" s="134"/>
      <c r="J75" s="134"/>
      <c r="K75" s="134"/>
      <c r="L75" s="134"/>
      <c r="M75" s="134"/>
      <c r="N75" s="134"/>
      <c r="O75" s="134"/>
      <c r="P75" s="135"/>
      <c r="Q75" s="133"/>
      <c r="R75" s="134"/>
      <c r="S75" s="134"/>
      <c r="T75" s="134"/>
      <c r="U75" s="134"/>
      <c r="V75" s="134"/>
      <c r="W75" s="135"/>
      <c r="X75" s="133"/>
      <c r="Y75" s="134"/>
      <c r="Z75" s="134"/>
      <c r="AA75" s="134"/>
      <c r="AB75" s="134"/>
      <c r="AC75" s="134"/>
      <c r="AD75" s="134"/>
      <c r="AE75" s="134"/>
      <c r="AF75" s="134"/>
      <c r="AG75" s="135"/>
      <c r="AH75" s="133"/>
      <c r="AI75" s="134"/>
      <c r="AJ75" s="134"/>
      <c r="AK75" s="134"/>
      <c r="AL75" s="134"/>
      <c r="AM75" s="135"/>
      <c r="AN75" s="133"/>
      <c r="AO75" s="134"/>
      <c r="AP75" s="134"/>
      <c r="AQ75" s="135"/>
    </row>
  </sheetData>
  <mergeCells count="2">
    <mergeCell ref="AI4:AL4"/>
    <mergeCell ref="AN4:AQ4"/>
  </mergeCell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 Adaman</dc:creator>
  <cp:lastModifiedBy>Ritchie Adaman</cp:lastModifiedBy>
  <dcterms:created xsi:type="dcterms:W3CDTF">2017-01-24T10:19:00Z</dcterms:created>
  <dcterms:modified xsi:type="dcterms:W3CDTF">2017-01-26T08:14:29Z</dcterms:modified>
</cp:coreProperties>
</file>