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2"/>
  <workbookPr/>
  <mc:AlternateContent xmlns:mc="http://schemas.openxmlformats.org/markup-compatibility/2006">
    <mc:Choice Requires="x15">
      <x15ac:absPath xmlns:x15ac="http://schemas.microsoft.com/office/spreadsheetml/2010/11/ac" url="C:\Users\ktibrewa\Documents\GitHub\demo01\data\"/>
    </mc:Choice>
  </mc:AlternateContent>
  <xr:revisionPtr revIDLastSave="0" documentId="13_ncr:1_{DED325DC-1B3F-4FA7-A9F2-B9EF8F9B4AD7}" xr6:coauthVersionLast="36" xr6:coauthVersionMax="36" xr10:uidLastSave="{00000000-0000-0000-0000-000000000000}"/>
  <bookViews>
    <workbookView xWindow="-108" yWindow="-108" windowWidth="19392" windowHeight="10416" xr2:uid="{00000000-000D-0000-FFFF-FFFF00000000}"/>
  </bookViews>
  <sheets>
    <sheet name="Pledges_summary" sheetId="13" r:id="rId1"/>
    <sheet name="Sheet1" sheetId="14" r:id="rId2"/>
    <sheet name="Sheet1 (2)" sheetId="16" r:id="rId3"/>
    <sheet name="Sheet1 (3)" sheetId="17" r:id="rId4"/>
  </sheets>
  <definedNames>
    <definedName name="_xlnm._FilterDatabase" localSheetId="0" hidden="1">Pledges_summary!$EZ$10:$FQ$10</definedName>
    <definedName name="_xlnm.Criteria" localSheetId="0">Pledges_summary!$J$3</definedName>
  </definedNames>
  <calcPr calcId="191029"/>
</workbook>
</file>

<file path=xl/calcChain.xml><?xml version="1.0" encoding="utf-8"?>
<calcChain xmlns="http://schemas.openxmlformats.org/spreadsheetml/2006/main">
  <c r="AP66" i="17" l="1"/>
  <c r="AO66" i="17"/>
  <c r="AN66" i="17"/>
  <c r="AM66" i="17"/>
  <c r="AL66" i="17"/>
  <c r="AK66" i="17"/>
  <c r="AP64" i="17"/>
  <c r="AO64" i="17"/>
  <c r="AN64" i="17"/>
  <c r="AM64" i="17"/>
  <c r="AL64" i="17"/>
  <c r="AK64" i="17"/>
  <c r="AP62" i="17"/>
  <c r="AO62" i="17"/>
  <c r="AN62" i="17"/>
  <c r="AM62" i="17"/>
  <c r="AL62" i="17"/>
  <c r="AK62" i="17"/>
  <c r="AP61" i="17"/>
  <c r="AO61" i="17"/>
  <c r="AN61" i="17"/>
  <c r="AM61" i="17"/>
  <c r="AL61" i="17"/>
  <c r="AK61" i="17"/>
  <c r="AP60" i="17"/>
  <c r="AO60" i="17"/>
  <c r="AN60" i="17"/>
  <c r="AM60" i="17"/>
  <c r="AL60" i="17"/>
  <c r="AK60" i="17"/>
  <c r="AP59" i="17"/>
  <c r="AO59" i="17"/>
  <c r="AN59" i="17"/>
  <c r="AM59" i="17"/>
  <c r="AL59" i="17"/>
  <c r="AK59" i="17"/>
  <c r="AP50" i="17"/>
  <c r="AO50" i="17"/>
  <c r="AN50" i="17"/>
  <c r="AM50" i="17"/>
  <c r="AL50" i="17"/>
  <c r="AK50" i="17"/>
  <c r="AP49" i="17"/>
  <c r="AP52" i="17" s="1"/>
  <c r="AO49" i="17"/>
  <c r="AO52" i="17" s="1"/>
  <c r="AN49" i="17"/>
  <c r="AN52" i="17" s="1"/>
  <c r="AM49" i="17"/>
  <c r="AM52" i="17" s="1"/>
  <c r="AL49" i="17"/>
  <c r="AL52" i="17" s="1"/>
  <c r="AK49" i="17"/>
  <c r="AK52" i="17" s="1"/>
  <c r="AP40" i="17"/>
  <c r="AO40" i="17"/>
  <c r="AN40" i="17"/>
  <c r="AM40" i="17"/>
  <c r="AL40" i="17"/>
  <c r="AK40" i="17"/>
  <c r="AP39" i="17"/>
  <c r="AP42" i="17" s="1"/>
  <c r="AO39" i="17"/>
  <c r="AO42" i="17" s="1"/>
  <c r="AN39" i="17"/>
  <c r="AN42" i="17" s="1"/>
  <c r="AM39" i="17"/>
  <c r="AM42" i="17" s="1"/>
  <c r="AL39" i="17"/>
  <c r="AL42" i="17" s="1"/>
  <c r="AK39" i="17"/>
  <c r="AK42" i="17" s="1"/>
  <c r="AP29" i="17"/>
  <c r="AP32" i="17" s="1"/>
  <c r="AO29" i="17"/>
  <c r="AO30" i="17" s="1"/>
  <c r="AN29" i="17"/>
  <c r="AN32" i="17" s="1"/>
  <c r="AM29" i="17"/>
  <c r="AM31" i="17" s="1"/>
  <c r="AL29" i="17"/>
  <c r="AL31" i="17" s="1"/>
  <c r="AK29" i="17"/>
  <c r="AK31" i="17" s="1"/>
  <c r="AP7" i="17"/>
  <c r="AP22" i="17" s="1"/>
  <c r="AO7" i="17"/>
  <c r="AO23" i="17" s="1"/>
  <c r="AN7" i="17"/>
  <c r="AN23" i="17" s="1"/>
  <c r="AM7" i="17"/>
  <c r="AM14" i="17" s="1"/>
  <c r="AL7" i="17"/>
  <c r="AL14" i="17" s="1"/>
  <c r="AK7" i="17"/>
  <c r="AK21" i="17" s="1"/>
  <c r="AP5" i="17"/>
  <c r="AO5" i="17"/>
  <c r="AN5" i="17"/>
  <c r="AM5" i="17"/>
  <c r="AL5" i="17"/>
  <c r="AK5" i="17"/>
  <c r="AP4" i="17"/>
  <c r="AO4" i="17"/>
  <c r="AN4" i="17"/>
  <c r="AM4" i="17"/>
  <c r="AL4" i="17"/>
  <c r="AK4" i="17"/>
  <c r="AJ66" i="17"/>
  <c r="AI66" i="17"/>
  <c r="AG66" i="17"/>
  <c r="AF66" i="17"/>
  <c r="AE66" i="17"/>
  <c r="AD66" i="17"/>
  <c r="AC66" i="17"/>
  <c r="AB66" i="17"/>
  <c r="AA66" i="17"/>
  <c r="Z66" i="17"/>
  <c r="Y66" i="17"/>
  <c r="AJ64" i="17"/>
  <c r="AH64" i="17"/>
  <c r="AG64" i="17"/>
  <c r="AF64" i="17"/>
  <c r="AE64" i="17"/>
  <c r="AD64" i="17"/>
  <c r="AC64" i="17"/>
  <c r="AB64" i="17"/>
  <c r="AA64" i="17"/>
  <c r="Z64" i="17"/>
  <c r="Y64" i="17"/>
  <c r="AJ62" i="17"/>
  <c r="AI62" i="17"/>
  <c r="AH62" i="17"/>
  <c r="AG62" i="17"/>
  <c r="AF62" i="17"/>
  <c r="AE62" i="17"/>
  <c r="AD62" i="17"/>
  <c r="AC62" i="17"/>
  <c r="AB62" i="17"/>
  <c r="AA62" i="17"/>
  <c r="Z62" i="17"/>
  <c r="Y62" i="17"/>
  <c r="AJ61" i="17"/>
  <c r="AI61" i="17"/>
  <c r="AH61" i="17"/>
  <c r="AG61" i="17"/>
  <c r="AF61" i="17"/>
  <c r="AE61" i="17"/>
  <c r="AD61" i="17"/>
  <c r="AC61" i="17"/>
  <c r="AB61" i="17"/>
  <c r="AA61" i="17"/>
  <c r="Z61" i="17"/>
  <c r="Y61" i="17"/>
  <c r="AJ60" i="17"/>
  <c r="AI60" i="17"/>
  <c r="AH60" i="17"/>
  <c r="AG60" i="17"/>
  <c r="AF60" i="17"/>
  <c r="AE60" i="17"/>
  <c r="AD60" i="17"/>
  <c r="AC60" i="17"/>
  <c r="AB60" i="17"/>
  <c r="AA60" i="17"/>
  <c r="Z60" i="17"/>
  <c r="Y60" i="17"/>
  <c r="AJ59" i="17"/>
  <c r="AI59" i="17"/>
  <c r="AH59" i="17"/>
  <c r="AG59" i="17"/>
  <c r="AF59" i="17"/>
  <c r="AE59" i="17"/>
  <c r="AD59" i="17"/>
  <c r="AC59" i="17"/>
  <c r="AB59" i="17"/>
  <c r="AA59" i="17"/>
  <c r="Z59" i="17"/>
  <c r="Y59" i="17"/>
  <c r="AJ50" i="17"/>
  <c r="AI50" i="17"/>
  <c r="AH50" i="17"/>
  <c r="AG50" i="17"/>
  <c r="AF50" i="17"/>
  <c r="AE50" i="17"/>
  <c r="AD50" i="17"/>
  <c r="AC50" i="17"/>
  <c r="AB50" i="17"/>
  <c r="AA50" i="17"/>
  <c r="Z50" i="17"/>
  <c r="Y50" i="17"/>
  <c r="AJ49" i="17"/>
  <c r="AJ52" i="17" s="1"/>
  <c r="AI49" i="17"/>
  <c r="AI52" i="17" s="1"/>
  <c r="AH49" i="17"/>
  <c r="AH52" i="17" s="1"/>
  <c r="AG49" i="17"/>
  <c r="AG52" i="17" s="1"/>
  <c r="AF49" i="17"/>
  <c r="AF52" i="17" s="1"/>
  <c r="AE49" i="17"/>
  <c r="AE52" i="17" s="1"/>
  <c r="AD49" i="17"/>
  <c r="AD52" i="17" s="1"/>
  <c r="AC49" i="17"/>
  <c r="AC52" i="17" s="1"/>
  <c r="AB49" i="17"/>
  <c r="AB52" i="17" s="1"/>
  <c r="AA49" i="17"/>
  <c r="AA52" i="17" s="1"/>
  <c r="Z49" i="17"/>
  <c r="Z52" i="17" s="1"/>
  <c r="Y49" i="17"/>
  <c r="Y52" i="17" s="1"/>
  <c r="AJ40" i="17"/>
  <c r="AI40" i="17"/>
  <c r="AH40" i="17"/>
  <c r="AG40" i="17"/>
  <c r="AF40" i="17"/>
  <c r="AE40" i="17"/>
  <c r="AD40" i="17"/>
  <c r="AC40" i="17"/>
  <c r="AB40" i="17"/>
  <c r="AA40" i="17"/>
  <c r="Z40" i="17"/>
  <c r="Y40" i="17"/>
  <c r="AJ39" i="17"/>
  <c r="AJ42" i="17" s="1"/>
  <c r="AI39" i="17"/>
  <c r="AI42" i="17" s="1"/>
  <c r="AH39" i="17"/>
  <c r="AH42" i="17" s="1"/>
  <c r="AG39" i="17"/>
  <c r="AG42" i="17" s="1"/>
  <c r="AF39" i="17"/>
  <c r="AF42" i="17" s="1"/>
  <c r="AE39" i="17"/>
  <c r="AE42" i="17" s="1"/>
  <c r="AD39" i="17"/>
  <c r="AD42" i="17" s="1"/>
  <c r="AC39" i="17"/>
  <c r="AC42" i="17" s="1"/>
  <c r="AB39" i="17"/>
  <c r="AB42" i="17" s="1"/>
  <c r="AA39" i="17"/>
  <c r="AA42" i="17" s="1"/>
  <c r="Z39" i="17"/>
  <c r="Z42" i="17" s="1"/>
  <c r="Y39" i="17"/>
  <c r="Y42" i="17" s="1"/>
  <c r="AJ29" i="17"/>
  <c r="AJ30" i="17" s="1"/>
  <c r="AI29" i="17"/>
  <c r="AI32" i="17" s="1"/>
  <c r="AH29" i="17"/>
  <c r="AH31" i="17" s="1"/>
  <c r="AG29" i="17"/>
  <c r="AG32" i="17" s="1"/>
  <c r="AF29" i="17"/>
  <c r="AF32" i="17" s="1"/>
  <c r="AE29" i="17"/>
  <c r="AE32" i="17" s="1"/>
  <c r="AD29" i="17"/>
  <c r="AD32" i="17" s="1"/>
  <c r="AC29" i="17"/>
  <c r="AC31" i="17" s="1"/>
  <c r="AB29" i="17"/>
  <c r="AB31" i="17" s="1"/>
  <c r="AA29" i="17"/>
  <c r="AA31" i="17" s="1"/>
  <c r="Z29" i="17"/>
  <c r="Z32" i="17" s="1"/>
  <c r="Y29" i="17"/>
  <c r="Y31" i="17" s="1"/>
  <c r="AJ7" i="17"/>
  <c r="AJ20" i="17" s="1"/>
  <c r="AI7" i="17"/>
  <c r="AI21" i="17" s="1"/>
  <c r="AH7" i="17"/>
  <c r="AH20" i="17" s="1"/>
  <c r="AG7" i="17"/>
  <c r="AG23" i="17" s="1"/>
  <c r="AF7" i="17"/>
  <c r="AF23" i="17" s="1"/>
  <c r="AE7" i="17"/>
  <c r="AE23" i="17" s="1"/>
  <c r="AD7" i="17"/>
  <c r="AD23" i="17" s="1"/>
  <c r="AC7" i="17"/>
  <c r="AC23" i="17" s="1"/>
  <c r="AB7" i="17"/>
  <c r="AB22" i="17" s="1"/>
  <c r="AA7" i="17"/>
  <c r="AA15" i="17" s="1"/>
  <c r="Z7" i="17"/>
  <c r="Z14" i="17" s="1"/>
  <c r="Y7" i="17"/>
  <c r="Y21" i="17" s="1"/>
  <c r="AJ5" i="17"/>
  <c r="AI5" i="17"/>
  <c r="AH5" i="17"/>
  <c r="AG5" i="17"/>
  <c r="AF5" i="17"/>
  <c r="AE5" i="17"/>
  <c r="AD5" i="17"/>
  <c r="AC5" i="17"/>
  <c r="AB5" i="17"/>
  <c r="AA5" i="17"/>
  <c r="Z5" i="17"/>
  <c r="Y5" i="17"/>
  <c r="AJ4" i="17"/>
  <c r="AI4" i="17"/>
  <c r="AH4" i="17"/>
  <c r="AG4" i="17"/>
  <c r="AF4" i="17"/>
  <c r="AE4" i="17"/>
  <c r="AD4" i="17"/>
  <c r="AC4" i="17"/>
  <c r="AB4" i="17"/>
  <c r="AA4" i="17"/>
  <c r="Z4" i="17"/>
  <c r="Y4" i="17"/>
  <c r="AB59" i="16"/>
  <c r="AC59" i="16"/>
  <c r="AD59" i="16"/>
  <c r="AE59" i="16"/>
  <c r="AF59" i="16"/>
  <c r="AG59" i="16"/>
  <c r="AH59" i="16"/>
  <c r="AI59" i="16"/>
  <c r="AJ59" i="16"/>
  <c r="AK59" i="16"/>
  <c r="AL59" i="16"/>
  <c r="AB60" i="16"/>
  <c r="AC60" i="16"/>
  <c r="AD60" i="16"/>
  <c r="AE60" i="16"/>
  <c r="AF60" i="16"/>
  <c r="AG60" i="16"/>
  <c r="AH60" i="16"/>
  <c r="AI60" i="16"/>
  <c r="AJ60" i="16"/>
  <c r="AK60" i="16"/>
  <c r="AL60" i="16"/>
  <c r="AB61" i="16"/>
  <c r="AC61" i="16"/>
  <c r="AD61" i="16"/>
  <c r="AE61" i="16"/>
  <c r="AF61" i="16"/>
  <c r="AG61" i="16"/>
  <c r="AH61" i="16"/>
  <c r="AI61" i="16"/>
  <c r="AJ61" i="16"/>
  <c r="AK61" i="16"/>
  <c r="AL61" i="16"/>
  <c r="AB62" i="16"/>
  <c r="AC62" i="16"/>
  <c r="AD62" i="16"/>
  <c r="AE62" i="16"/>
  <c r="AF62" i="16"/>
  <c r="AG62" i="16"/>
  <c r="AH62" i="16"/>
  <c r="AI62" i="16"/>
  <c r="AJ62" i="16"/>
  <c r="AK62" i="16"/>
  <c r="AL62" i="16"/>
  <c r="AB64" i="16"/>
  <c r="AC64" i="16"/>
  <c r="AD64" i="16"/>
  <c r="AE64" i="16"/>
  <c r="AF64" i="16"/>
  <c r="AG64" i="16"/>
  <c r="AH64" i="16"/>
  <c r="AI64" i="16"/>
  <c r="AJ64" i="16"/>
  <c r="AL64" i="16"/>
  <c r="AB66" i="16"/>
  <c r="AC66" i="16"/>
  <c r="AD66" i="16"/>
  <c r="AE66" i="16"/>
  <c r="AF66" i="16"/>
  <c r="AG66" i="16"/>
  <c r="AH66" i="16"/>
  <c r="AI66" i="16"/>
  <c r="AK66" i="16"/>
  <c r="AL66" i="16"/>
  <c r="AA62" i="16"/>
  <c r="AA61" i="16"/>
  <c r="AA60" i="16"/>
  <c r="AA59" i="16"/>
  <c r="AA66" i="16"/>
  <c r="AA64" i="16"/>
  <c r="AA4" i="16"/>
  <c r="AB4" i="16"/>
  <c r="AA5" i="16"/>
  <c r="AB5" i="16"/>
  <c r="AA7" i="16"/>
  <c r="AA12" i="16" s="1"/>
  <c r="AB7" i="16"/>
  <c r="AB12" i="16" s="1"/>
  <c r="AL50" i="16"/>
  <c r="AK50" i="16"/>
  <c r="AJ50" i="16"/>
  <c r="AI50" i="16"/>
  <c r="AH50" i="16"/>
  <c r="AG50" i="16"/>
  <c r="AF50" i="16"/>
  <c r="AE50" i="16"/>
  <c r="AD50" i="16"/>
  <c r="AC50" i="16"/>
  <c r="AB50" i="16"/>
  <c r="AA50" i="16"/>
  <c r="AL49" i="16"/>
  <c r="AL52" i="16" s="1"/>
  <c r="AK49" i="16"/>
  <c r="AK52" i="16" s="1"/>
  <c r="AJ49" i="16"/>
  <c r="AJ52" i="16" s="1"/>
  <c r="AI49" i="16"/>
  <c r="AI52" i="16" s="1"/>
  <c r="AH49" i="16"/>
  <c r="AH52" i="16" s="1"/>
  <c r="AG49" i="16"/>
  <c r="AG52" i="16" s="1"/>
  <c r="AF49" i="16"/>
  <c r="AF52" i="16" s="1"/>
  <c r="AE49" i="16"/>
  <c r="AE52" i="16" s="1"/>
  <c r="AD49" i="16"/>
  <c r="AD52" i="16" s="1"/>
  <c r="AC49" i="16"/>
  <c r="AC52" i="16" s="1"/>
  <c r="AB49" i="16"/>
  <c r="AB52" i="16" s="1"/>
  <c r="AA49" i="16"/>
  <c r="AA52" i="16" s="1"/>
  <c r="AL40" i="16"/>
  <c r="AK40" i="16"/>
  <c r="AJ40" i="16"/>
  <c r="AI40" i="16"/>
  <c r="AH40" i="16"/>
  <c r="AG40" i="16"/>
  <c r="AF40" i="16"/>
  <c r="AE40" i="16"/>
  <c r="AD40" i="16"/>
  <c r="AC40" i="16"/>
  <c r="AB40" i="16"/>
  <c r="AA40" i="16"/>
  <c r="AL39" i="16"/>
  <c r="AL42" i="16" s="1"/>
  <c r="AK39" i="16"/>
  <c r="AK42" i="16" s="1"/>
  <c r="AJ39" i="16"/>
  <c r="AJ42" i="16" s="1"/>
  <c r="AI39" i="16"/>
  <c r="AI42" i="16" s="1"/>
  <c r="AH39" i="16"/>
  <c r="AH42" i="16" s="1"/>
  <c r="AG39" i="16"/>
  <c r="AG42" i="16" s="1"/>
  <c r="AF39" i="16"/>
  <c r="AF42" i="16" s="1"/>
  <c r="AE39" i="16"/>
  <c r="AE42" i="16" s="1"/>
  <c r="AD39" i="16"/>
  <c r="AD42" i="16" s="1"/>
  <c r="AC39" i="16"/>
  <c r="AC42" i="16" s="1"/>
  <c r="AB39" i="16"/>
  <c r="AB42" i="16" s="1"/>
  <c r="AA39" i="16"/>
  <c r="AA42" i="16" s="1"/>
  <c r="AL29" i="16"/>
  <c r="AL31" i="16" s="1"/>
  <c r="AK29" i="16"/>
  <c r="AK32" i="16" s="1"/>
  <c r="AJ29" i="16"/>
  <c r="AJ31" i="16" s="1"/>
  <c r="AI29" i="16"/>
  <c r="AI32" i="16" s="1"/>
  <c r="AH29" i="16"/>
  <c r="AH30" i="16" s="1"/>
  <c r="AG29" i="16"/>
  <c r="AF29" i="16"/>
  <c r="AF30" i="16" s="1"/>
  <c r="AE29" i="16"/>
  <c r="AE31" i="16" s="1"/>
  <c r="AD29" i="16"/>
  <c r="AD32" i="16" s="1"/>
  <c r="AC29" i="16"/>
  <c r="AC30" i="16" s="1"/>
  <c r="AB29" i="16"/>
  <c r="AB30" i="16" s="1"/>
  <c r="AA29" i="16"/>
  <c r="AA31" i="16" s="1"/>
  <c r="AL7" i="16"/>
  <c r="AL22" i="16" s="1"/>
  <c r="AK7" i="16"/>
  <c r="AK20" i="16" s="1"/>
  <c r="AJ7" i="16"/>
  <c r="AJ22" i="16" s="1"/>
  <c r="AI7" i="16"/>
  <c r="AI23" i="16" s="1"/>
  <c r="AH7" i="16"/>
  <c r="AH22" i="16" s="1"/>
  <c r="AG7" i="16"/>
  <c r="AG23" i="16" s="1"/>
  <c r="AF7" i="16"/>
  <c r="AF14" i="16" s="1"/>
  <c r="AE7" i="16"/>
  <c r="AE23" i="16" s="1"/>
  <c r="AD7" i="16"/>
  <c r="AD12" i="16" s="1"/>
  <c r="AC7" i="16"/>
  <c r="AC15" i="16" s="1"/>
  <c r="AL5" i="16"/>
  <c r="AK5" i="16"/>
  <c r="AJ5" i="16"/>
  <c r="AI5" i="16"/>
  <c r="AH5" i="16"/>
  <c r="AG5" i="16"/>
  <c r="AF5" i="16"/>
  <c r="AE5" i="16"/>
  <c r="AD5" i="16"/>
  <c r="AC5" i="16"/>
  <c r="AL4" i="16"/>
  <c r="AK4" i="16"/>
  <c r="AJ4" i="16"/>
  <c r="AI4" i="16"/>
  <c r="AH4" i="16"/>
  <c r="AG4" i="16"/>
  <c r="AF4" i="16"/>
  <c r="AE4" i="16"/>
  <c r="AD4" i="16"/>
  <c r="AC4" i="16"/>
  <c r="AL30" i="17" l="1"/>
  <c r="AN30" i="17"/>
  <c r="AN31" i="17"/>
  <c r="AP30" i="17"/>
  <c r="AO31" i="17"/>
  <c r="AP31" i="17"/>
  <c r="AN13" i="17"/>
  <c r="AN21" i="17"/>
  <c r="AO22" i="17"/>
  <c r="AO12" i="17"/>
  <c r="AK13" i="17"/>
  <c r="AL13" i="17"/>
  <c r="AN14" i="17"/>
  <c r="AN15" i="17"/>
  <c r="AO15" i="17"/>
  <c r="AO21" i="17"/>
  <c r="AN22" i="17"/>
  <c r="AK15" i="17"/>
  <c r="AM15" i="17"/>
  <c r="AK20" i="17"/>
  <c r="AL20" i="17"/>
  <c r="AN20" i="17"/>
  <c r="AM12" i="17"/>
  <c r="AL21" i="17"/>
  <c r="AK12" i="17"/>
  <c r="AN12" i="17"/>
  <c r="AM21" i="17"/>
  <c r="AK22" i="17"/>
  <c r="AM13" i="17"/>
  <c r="AM22" i="17"/>
  <c r="AO14" i="17"/>
  <c r="AL12" i="17"/>
  <c r="AP14" i="17"/>
  <c r="AK32" i="17"/>
  <c r="AL15" i="17"/>
  <c r="AP21" i="17"/>
  <c r="AL32" i="17"/>
  <c r="AM32" i="17"/>
  <c r="AP23" i="17"/>
  <c r="AP12" i="17"/>
  <c r="AL22" i="17"/>
  <c r="AK30" i="17"/>
  <c r="AO32" i="17"/>
  <c r="AP15" i="17"/>
  <c r="AM30" i="17"/>
  <c r="AO13" i="17"/>
  <c r="AM20" i="17"/>
  <c r="AK23" i="17"/>
  <c r="AK14" i="17"/>
  <c r="AO20" i="17"/>
  <c r="AM23" i="17"/>
  <c r="AP13" i="17"/>
  <c r="AL23" i="17"/>
  <c r="AP20" i="17"/>
  <c r="Z30" i="17"/>
  <c r="AF14" i="17"/>
  <c r="AA21" i="17"/>
  <c r="AE20" i="17"/>
  <c r="AE21" i="17"/>
  <c r="AG30" i="17"/>
  <c r="AF21" i="17"/>
  <c r="AI30" i="17"/>
  <c r="AG21" i="17"/>
  <c r="Z31" i="17"/>
  <c r="AC20" i="17"/>
  <c r="AC12" i="17"/>
  <c r="AI31" i="17"/>
  <c r="AD12" i="17"/>
  <c r="Y32" i="17"/>
  <c r="AE12" i="17"/>
  <c r="AF12" i="17"/>
  <c r="AB32" i="17"/>
  <c r="AE13" i="17"/>
  <c r="AF13" i="17"/>
  <c r="AG13" i="17"/>
  <c r="AC14" i="17"/>
  <c r="AF20" i="17"/>
  <c r="AB21" i="17"/>
  <c r="AF31" i="17"/>
  <c r="AA13" i="17"/>
  <c r="AC21" i="17"/>
  <c r="AG31" i="17"/>
  <c r="AB13" i="17"/>
  <c r="AD31" i="17"/>
  <c r="AC13" i="17"/>
  <c r="AJ31" i="17"/>
  <c r="AE31" i="17"/>
  <c r="AC22" i="17"/>
  <c r="Y30" i="17"/>
  <c r="AA32" i="17"/>
  <c r="AE22" i="17"/>
  <c r="AA30" i="17"/>
  <c r="AD14" i="17"/>
  <c r="AF22" i="17"/>
  <c r="AB30" i="17"/>
  <c r="AD22" i="17"/>
  <c r="AE14" i="17"/>
  <c r="AH32" i="17"/>
  <c r="AH30" i="17"/>
  <c r="AJ32" i="17"/>
  <c r="AD20" i="17"/>
  <c r="AH15" i="17"/>
  <c r="Z21" i="17"/>
  <c r="AH23" i="17"/>
  <c r="AJ15" i="17"/>
  <c r="AG14" i="17"/>
  <c r="Z12" i="17"/>
  <c r="AD13" i="17"/>
  <c r="AH14" i="17"/>
  <c r="Z20" i="17"/>
  <c r="AD21" i="17"/>
  <c r="AH22" i="17"/>
  <c r="AD30" i="17"/>
  <c r="AI15" i="17"/>
  <c r="Y20" i="17"/>
  <c r="AG22" i="17"/>
  <c r="AA12" i="17"/>
  <c r="AI14" i="17"/>
  <c r="AA20" i="17"/>
  <c r="AI22" i="17"/>
  <c r="AE30" i="17"/>
  <c r="AI23" i="17"/>
  <c r="AJ23" i="17"/>
  <c r="Y12" i="17"/>
  <c r="AC30" i="17"/>
  <c r="AB12" i="17"/>
  <c r="AJ14" i="17"/>
  <c r="AB20" i="17"/>
  <c r="AJ22" i="17"/>
  <c r="AF30" i="17"/>
  <c r="Y15" i="17"/>
  <c r="Y23" i="17"/>
  <c r="Z15" i="17"/>
  <c r="AI13" i="17"/>
  <c r="Z23" i="17"/>
  <c r="AH13" i="17"/>
  <c r="AH21" i="17"/>
  <c r="AA23" i="17"/>
  <c r="AB23" i="17"/>
  <c r="Y14" i="17"/>
  <c r="AC15" i="17"/>
  <c r="AG20" i="17"/>
  <c r="Y22" i="17"/>
  <c r="AH12" i="17"/>
  <c r="AD15" i="17"/>
  <c r="Z22" i="17"/>
  <c r="AI12" i="17"/>
  <c r="AA14" i="17"/>
  <c r="AE15" i="17"/>
  <c r="AI20" i="17"/>
  <c r="AA22" i="17"/>
  <c r="Z13" i="17"/>
  <c r="AJ13" i="17"/>
  <c r="AB15" i="17"/>
  <c r="AJ21" i="17"/>
  <c r="AG12" i="17"/>
  <c r="AC32" i="17"/>
  <c r="AJ12" i="17"/>
  <c r="AB14" i="17"/>
  <c r="AF15" i="17"/>
  <c r="Y13" i="17"/>
  <c r="AG15" i="17"/>
  <c r="AB20" i="16"/>
  <c r="AC31" i="16"/>
  <c r="AB31" i="16"/>
  <c r="AJ20" i="16"/>
  <c r="AH23" i="16"/>
  <c r="AD14" i="16"/>
  <c r="AB13" i="16"/>
  <c r="AA13" i="16"/>
  <c r="AE14" i="16"/>
  <c r="AB14" i="16"/>
  <c r="AD30" i="16"/>
  <c r="AB15" i="16"/>
  <c r="AJ23" i="16"/>
  <c r="AE15" i="16"/>
  <c r="AA21" i="16"/>
  <c r="AB21" i="16"/>
  <c r="AI20" i="16"/>
  <c r="AI21" i="16"/>
  <c r="AB32" i="16"/>
  <c r="AG14" i="16"/>
  <c r="AD21" i="16"/>
  <c r="AD31" i="16"/>
  <c r="AH14" i="16"/>
  <c r="AE21" i="16"/>
  <c r="AF31" i="16"/>
  <c r="AF32" i="16"/>
  <c r="AG21" i="16"/>
  <c r="AH31" i="16"/>
  <c r="AH21" i="16"/>
  <c r="AE12" i="16"/>
  <c r="AD15" i="16"/>
  <c r="AJ21" i="16"/>
  <c r="AF23" i="16"/>
  <c r="AG12" i="16"/>
  <c r="AG15" i="16"/>
  <c r="AA22" i="16"/>
  <c r="AF12" i="16"/>
  <c r="AH12" i="16"/>
  <c r="AH15" i="16"/>
  <c r="AB22" i="16"/>
  <c r="AE13" i="16"/>
  <c r="AI15" i="16"/>
  <c r="AF20" i="16"/>
  <c r="AE22" i="16"/>
  <c r="AH13" i="16"/>
  <c r="AJ15" i="16"/>
  <c r="AG20" i="16"/>
  <c r="AF22" i="16"/>
  <c r="AJ13" i="16"/>
  <c r="AH20" i="16"/>
  <c r="AG22" i="16"/>
  <c r="AB23" i="16"/>
  <c r="AJ30" i="16"/>
  <c r="AI31" i="16"/>
  <c r="AC32" i="16"/>
  <c r="AD13" i="16"/>
  <c r="AK15" i="16"/>
  <c r="AK21" i="16"/>
  <c r="AI22" i="16"/>
  <c r="AL23" i="16"/>
  <c r="AK30" i="16"/>
  <c r="AK31" i="16"/>
  <c r="AK23" i="16"/>
  <c r="AL30" i="16"/>
  <c r="AE32" i="16"/>
  <c r="AI12" i="16"/>
  <c r="AF13" i="16"/>
  <c r="AI14" i="16"/>
  <c r="AA20" i="16"/>
  <c r="AI30" i="16"/>
  <c r="AC13" i="16"/>
  <c r="AL15" i="16"/>
  <c r="AL21" i="16"/>
  <c r="AJ12" i="16"/>
  <c r="AG13" i="16"/>
  <c r="AJ14" i="16"/>
  <c r="AC20" i="16"/>
  <c r="AH32" i="16"/>
  <c r="AK12" i="16"/>
  <c r="AK14" i="16"/>
  <c r="AD20" i="16"/>
  <c r="AJ32" i="16"/>
  <c r="AK22" i="16"/>
  <c r="AL12" i="16"/>
  <c r="AI13" i="16"/>
  <c r="AL14" i="16"/>
  <c r="AE20" i="16"/>
  <c r="AL32" i="16"/>
  <c r="AK13" i="16"/>
  <c r="AA15" i="16"/>
  <c r="AA32" i="16"/>
  <c r="AA30" i="16"/>
  <c r="AL13" i="16"/>
  <c r="AC21" i="16"/>
  <c r="AA23" i="16"/>
  <c r="AC23" i="16"/>
  <c r="AA14" i="16"/>
  <c r="AF15" i="16"/>
  <c r="AF21" i="16"/>
  <c r="AC22" i="16"/>
  <c r="AD23" i="16"/>
  <c r="AE30" i="16"/>
  <c r="AL20" i="16"/>
  <c r="AD22" i="16"/>
  <c r="AG30" i="16"/>
  <c r="AG32" i="16"/>
  <c r="AC12" i="16"/>
  <c r="AC14" i="16"/>
  <c r="AG31" i="16"/>
  <c r="DM52" i="14"/>
  <c r="DE52" i="14"/>
  <c r="CW52" i="14"/>
  <c r="BQ52" i="14"/>
  <c r="BL52" i="14"/>
  <c r="BA52" i="14"/>
  <c r="AK52" i="14"/>
  <c r="AA52" i="14"/>
  <c r="EH50" i="14"/>
  <c r="EG50" i="14"/>
  <c r="EF50" i="14"/>
  <c r="EE50" i="14"/>
  <c r="ED50" i="14"/>
  <c r="EC50" i="14"/>
  <c r="EB50" i="14"/>
  <c r="EA50" i="14"/>
  <c r="DZ50" i="14"/>
  <c r="DY50" i="14"/>
  <c r="DX50" i="14"/>
  <c r="DW50" i="14"/>
  <c r="DV50" i="14"/>
  <c r="DU50" i="14"/>
  <c r="DT50" i="14"/>
  <c r="DS50" i="14"/>
  <c r="DR50" i="14"/>
  <c r="DQ50" i="14"/>
  <c r="DP50" i="14"/>
  <c r="DO50" i="14"/>
  <c r="DN50" i="14"/>
  <c r="DM50" i="14"/>
  <c r="DL50" i="14"/>
  <c r="DK50" i="14"/>
  <c r="DJ50" i="14"/>
  <c r="DI50" i="14"/>
  <c r="DH50" i="14"/>
  <c r="DG50" i="14"/>
  <c r="DF50" i="14"/>
  <c r="DE50" i="14"/>
  <c r="DD50" i="14"/>
  <c r="DC50" i="14"/>
  <c r="DB50" i="14"/>
  <c r="DA50" i="14"/>
  <c r="CZ50" i="14"/>
  <c r="CY50" i="14"/>
  <c r="CX50" i="14"/>
  <c r="CW50" i="14"/>
  <c r="CV50" i="14"/>
  <c r="CU50" i="14"/>
  <c r="CT50" i="14"/>
  <c r="CS50" i="14"/>
  <c r="CR50" i="14"/>
  <c r="CQ50" i="14"/>
  <c r="CP50" i="14"/>
  <c r="CO50" i="14"/>
  <c r="CN50" i="14"/>
  <c r="CM50" i="14"/>
  <c r="CL50" i="14"/>
  <c r="CK50" i="14"/>
  <c r="CJ50" i="14"/>
  <c r="CI50" i="14"/>
  <c r="CH50" i="14"/>
  <c r="CG50" i="14"/>
  <c r="CF50" i="14"/>
  <c r="CE50" i="14"/>
  <c r="CD50" i="14"/>
  <c r="CC50" i="14"/>
  <c r="CB50" i="14"/>
  <c r="CA50" i="14"/>
  <c r="BZ50" i="14"/>
  <c r="BY50" i="14"/>
  <c r="BX50" i="14"/>
  <c r="BW50" i="14"/>
  <c r="BV50" i="14"/>
  <c r="BU50" i="14"/>
  <c r="BT50" i="14"/>
  <c r="BS50" i="14"/>
  <c r="BR50" i="14"/>
  <c r="BQ50" i="14"/>
  <c r="BP50" i="14"/>
  <c r="BO50" i="14"/>
  <c r="BN50" i="14"/>
  <c r="BM50" i="14"/>
  <c r="BL50" i="14"/>
  <c r="BK50" i="14"/>
  <c r="BJ50" i="14"/>
  <c r="BI50" i="14"/>
  <c r="BH50" i="14"/>
  <c r="BG50" i="14"/>
  <c r="BF50" i="14"/>
  <c r="BE50" i="14"/>
  <c r="BD50" i="14"/>
  <c r="BC50" i="14"/>
  <c r="BB50" i="14"/>
  <c r="BA50" i="14"/>
  <c r="AZ50" i="14"/>
  <c r="AY50" i="14"/>
  <c r="AX50" i="14"/>
  <c r="AW50" i="14"/>
  <c r="AV50" i="14"/>
  <c r="AU50" i="14"/>
  <c r="AT50" i="14"/>
  <c r="AS50" i="14"/>
  <c r="AR50" i="14"/>
  <c r="AQ50" i="14"/>
  <c r="AP50" i="14"/>
  <c r="AO50" i="14"/>
  <c r="AN50" i="14"/>
  <c r="AM50" i="14"/>
  <c r="AL50" i="14"/>
  <c r="AK50" i="14"/>
  <c r="AJ50" i="14"/>
  <c r="AI50" i="14"/>
  <c r="AH50" i="14"/>
  <c r="AG50" i="14"/>
  <c r="AF50" i="14"/>
  <c r="AE50" i="14"/>
  <c r="AD50" i="14"/>
  <c r="AC50" i="14"/>
  <c r="AB50" i="14"/>
  <c r="AA50" i="14"/>
  <c r="Z50" i="14"/>
  <c r="Y50" i="14"/>
  <c r="X50" i="14"/>
  <c r="EH49" i="14"/>
  <c r="EH52" i="14" s="1"/>
  <c r="EG49" i="14"/>
  <c r="EG52" i="14" s="1"/>
  <c r="EF49" i="14"/>
  <c r="EF52" i="14" s="1"/>
  <c r="EE49" i="14"/>
  <c r="EE52" i="14" s="1"/>
  <c r="ED49" i="14"/>
  <c r="ED52" i="14" s="1"/>
  <c r="EC49" i="14"/>
  <c r="EC52" i="14" s="1"/>
  <c r="EB49" i="14"/>
  <c r="EB52" i="14" s="1"/>
  <c r="EA49" i="14"/>
  <c r="EA52" i="14" s="1"/>
  <c r="DZ49" i="14"/>
  <c r="DZ52" i="14" s="1"/>
  <c r="DY49" i="14"/>
  <c r="DY52" i="14" s="1"/>
  <c r="DX49" i="14"/>
  <c r="DX52" i="14" s="1"/>
  <c r="DW49" i="14"/>
  <c r="DW52" i="14" s="1"/>
  <c r="DV49" i="14"/>
  <c r="DV52" i="14" s="1"/>
  <c r="DU49" i="14"/>
  <c r="DU52" i="14" s="1"/>
  <c r="DT49" i="14"/>
  <c r="DT52" i="14" s="1"/>
  <c r="DS49" i="14"/>
  <c r="DS52" i="14" s="1"/>
  <c r="DR49" i="14"/>
  <c r="DR52" i="14" s="1"/>
  <c r="DQ49" i="14"/>
  <c r="DQ52" i="14" s="1"/>
  <c r="DP49" i="14"/>
  <c r="DP52" i="14" s="1"/>
  <c r="DO49" i="14"/>
  <c r="DO52" i="14" s="1"/>
  <c r="DN49" i="14"/>
  <c r="DN52" i="14" s="1"/>
  <c r="DM49" i="14"/>
  <c r="DL49" i="14"/>
  <c r="DL52" i="14" s="1"/>
  <c r="DK49" i="14"/>
  <c r="DK52" i="14" s="1"/>
  <c r="DJ49" i="14"/>
  <c r="DJ52" i="14" s="1"/>
  <c r="DI49" i="14"/>
  <c r="DI52" i="14" s="1"/>
  <c r="DH49" i="14"/>
  <c r="DH52" i="14" s="1"/>
  <c r="DG49" i="14"/>
  <c r="DG52" i="14" s="1"/>
  <c r="DF49" i="14"/>
  <c r="DF52" i="14" s="1"/>
  <c r="DE49" i="14"/>
  <c r="DD49" i="14"/>
  <c r="DD52" i="14" s="1"/>
  <c r="DC49" i="14"/>
  <c r="DC52" i="14" s="1"/>
  <c r="DB49" i="14"/>
  <c r="DB52" i="14" s="1"/>
  <c r="DA49" i="14"/>
  <c r="DA52" i="14" s="1"/>
  <c r="CZ49" i="14"/>
  <c r="CZ52" i="14" s="1"/>
  <c r="CY49" i="14"/>
  <c r="CY52" i="14" s="1"/>
  <c r="CX49" i="14"/>
  <c r="CX52" i="14" s="1"/>
  <c r="CW49" i="14"/>
  <c r="CV49" i="14"/>
  <c r="CV52" i="14" s="1"/>
  <c r="CU49" i="14"/>
  <c r="CU52" i="14" s="1"/>
  <c r="CT49" i="14"/>
  <c r="CT52" i="14" s="1"/>
  <c r="CS49" i="14"/>
  <c r="CS52" i="14" s="1"/>
  <c r="CR49" i="14"/>
  <c r="CR52" i="14" s="1"/>
  <c r="CQ49" i="14"/>
  <c r="CQ52" i="14" s="1"/>
  <c r="CP49" i="14"/>
  <c r="CP52" i="14" s="1"/>
  <c r="CO49" i="14"/>
  <c r="CO52" i="14" s="1"/>
  <c r="CN49" i="14"/>
  <c r="CN52" i="14" s="1"/>
  <c r="CM49" i="14"/>
  <c r="CM52" i="14" s="1"/>
  <c r="CL49" i="14"/>
  <c r="CL52" i="14" s="1"/>
  <c r="CK49" i="14"/>
  <c r="CK52" i="14" s="1"/>
  <c r="CJ49" i="14"/>
  <c r="CJ52" i="14" s="1"/>
  <c r="CI49" i="14"/>
  <c r="CI52" i="14" s="1"/>
  <c r="CH49" i="14"/>
  <c r="CH52" i="14" s="1"/>
  <c r="CG49" i="14"/>
  <c r="CG52" i="14" s="1"/>
  <c r="CF49" i="14"/>
  <c r="CF52" i="14" s="1"/>
  <c r="CE49" i="14"/>
  <c r="CE52" i="14" s="1"/>
  <c r="CD49" i="14"/>
  <c r="CD52" i="14" s="1"/>
  <c r="CC49" i="14"/>
  <c r="CC52" i="14" s="1"/>
  <c r="CB49" i="14"/>
  <c r="CB52" i="14" s="1"/>
  <c r="CA49" i="14"/>
  <c r="CA52" i="14" s="1"/>
  <c r="BZ49" i="14"/>
  <c r="BZ52" i="14" s="1"/>
  <c r="BY49" i="14"/>
  <c r="BY52" i="14" s="1"/>
  <c r="BX49" i="14"/>
  <c r="BX52" i="14" s="1"/>
  <c r="BW49" i="14"/>
  <c r="BW52" i="14" s="1"/>
  <c r="BV49" i="14"/>
  <c r="BV52" i="14" s="1"/>
  <c r="BU49" i="14"/>
  <c r="BU52" i="14" s="1"/>
  <c r="BT49" i="14"/>
  <c r="BT52" i="14" s="1"/>
  <c r="BS49" i="14"/>
  <c r="BS52" i="14" s="1"/>
  <c r="BR49" i="14"/>
  <c r="BR52" i="14" s="1"/>
  <c r="BQ49" i="14"/>
  <c r="BP49" i="14"/>
  <c r="BP52" i="14" s="1"/>
  <c r="BO49" i="14"/>
  <c r="BO52" i="14" s="1"/>
  <c r="BN49" i="14"/>
  <c r="BN52" i="14" s="1"/>
  <c r="BM49" i="14"/>
  <c r="BM52" i="14" s="1"/>
  <c r="BL49" i="14"/>
  <c r="BK49" i="14"/>
  <c r="BK52" i="14" s="1"/>
  <c r="BJ49" i="14"/>
  <c r="BJ52" i="14" s="1"/>
  <c r="BI49" i="14"/>
  <c r="BI52" i="14" s="1"/>
  <c r="BH49" i="14"/>
  <c r="BH52" i="14" s="1"/>
  <c r="BG49" i="14"/>
  <c r="BG52" i="14" s="1"/>
  <c r="BF49" i="14"/>
  <c r="BF52" i="14" s="1"/>
  <c r="BE49" i="14"/>
  <c r="BE52" i="14" s="1"/>
  <c r="BD49" i="14"/>
  <c r="BD52" i="14" s="1"/>
  <c r="BC49" i="14"/>
  <c r="BC52" i="14" s="1"/>
  <c r="BB49" i="14"/>
  <c r="BB52" i="14" s="1"/>
  <c r="BA49" i="14"/>
  <c r="AZ49" i="14"/>
  <c r="AZ52" i="14" s="1"/>
  <c r="AY49" i="14"/>
  <c r="AY52" i="14" s="1"/>
  <c r="AX49" i="14"/>
  <c r="AX52" i="14" s="1"/>
  <c r="AW49" i="14"/>
  <c r="AW52" i="14" s="1"/>
  <c r="AV49" i="14"/>
  <c r="AV52" i="14" s="1"/>
  <c r="AU49" i="14"/>
  <c r="AU52" i="14" s="1"/>
  <c r="AT49" i="14"/>
  <c r="AT52" i="14" s="1"/>
  <c r="AS49" i="14"/>
  <c r="AS52" i="14" s="1"/>
  <c r="AR49" i="14"/>
  <c r="AR52" i="14" s="1"/>
  <c r="AQ49" i="14"/>
  <c r="AQ52" i="14" s="1"/>
  <c r="AP49" i="14"/>
  <c r="AP52" i="14" s="1"/>
  <c r="AO49" i="14"/>
  <c r="AO52" i="14" s="1"/>
  <c r="AN49" i="14"/>
  <c r="AN52" i="14" s="1"/>
  <c r="AM49" i="14"/>
  <c r="AM52" i="14" s="1"/>
  <c r="AL49" i="14"/>
  <c r="AL52" i="14" s="1"/>
  <c r="AK49" i="14"/>
  <c r="AJ49" i="14"/>
  <c r="AJ52" i="14" s="1"/>
  <c r="AI49" i="14"/>
  <c r="AI52" i="14" s="1"/>
  <c r="AH49" i="14"/>
  <c r="AH52" i="14" s="1"/>
  <c r="AG49" i="14"/>
  <c r="AG52" i="14" s="1"/>
  <c r="AF49" i="14"/>
  <c r="AF52" i="14" s="1"/>
  <c r="AE49" i="14"/>
  <c r="AE52" i="14" s="1"/>
  <c r="AD49" i="14"/>
  <c r="AD52" i="14" s="1"/>
  <c r="AC49" i="14"/>
  <c r="AC52" i="14" s="1"/>
  <c r="AB49" i="14"/>
  <c r="AB52" i="14" s="1"/>
  <c r="AA49" i="14"/>
  <c r="Z49" i="14"/>
  <c r="Z52" i="14" s="1"/>
  <c r="Y49" i="14"/>
  <c r="Y52" i="14" s="1"/>
  <c r="X49" i="14"/>
  <c r="X52" i="14" s="1"/>
  <c r="Y40" i="14"/>
  <c r="Z40" i="14"/>
  <c r="AA40" i="14"/>
  <c r="AB40" i="14"/>
  <c r="AC40" i="14"/>
  <c r="AD40" i="14"/>
  <c r="AE40" i="14"/>
  <c r="AF40" i="14"/>
  <c r="AG40" i="14"/>
  <c r="AH40" i="14"/>
  <c r="AI40" i="14"/>
  <c r="AJ40" i="14"/>
  <c r="AK40" i="14"/>
  <c r="AL40" i="14"/>
  <c r="AM40" i="14"/>
  <c r="AN40" i="14"/>
  <c r="AO40" i="14"/>
  <c r="AP40" i="14"/>
  <c r="AQ40" i="14"/>
  <c r="AR40" i="14"/>
  <c r="AS40" i="14"/>
  <c r="AT40" i="14"/>
  <c r="AU40" i="14"/>
  <c r="AV40" i="14"/>
  <c r="AW40" i="14"/>
  <c r="AX40" i="14"/>
  <c r="AY40" i="14"/>
  <c r="AZ40" i="14"/>
  <c r="BA40" i="14"/>
  <c r="BB40" i="14"/>
  <c r="BC40" i="14"/>
  <c r="BD40" i="14"/>
  <c r="BE40" i="14"/>
  <c r="BF40" i="14"/>
  <c r="BG40" i="14"/>
  <c r="BH40" i="14"/>
  <c r="BI40" i="14"/>
  <c r="BJ40" i="14"/>
  <c r="BK40" i="14"/>
  <c r="BL40" i="14"/>
  <c r="BM40" i="14"/>
  <c r="BN40" i="14"/>
  <c r="BO40" i="14"/>
  <c r="BP40" i="14"/>
  <c r="BQ40" i="14"/>
  <c r="BR40" i="14"/>
  <c r="BS40" i="14"/>
  <c r="BT40" i="14"/>
  <c r="BU40" i="14"/>
  <c r="BV40" i="14"/>
  <c r="BW40" i="14"/>
  <c r="BX40" i="14"/>
  <c r="BY40" i="14"/>
  <c r="BZ40" i="14"/>
  <c r="CA40" i="14"/>
  <c r="CB40" i="14"/>
  <c r="CC40" i="14"/>
  <c r="CD40" i="14"/>
  <c r="CE40" i="14"/>
  <c r="CF40" i="14"/>
  <c r="CG40" i="14"/>
  <c r="CH40" i="14"/>
  <c r="CI40" i="14"/>
  <c r="CJ40" i="14"/>
  <c r="CK40" i="14"/>
  <c r="CL40" i="14"/>
  <c r="CM40" i="14"/>
  <c r="CN40" i="14"/>
  <c r="CO40" i="14"/>
  <c r="CP40" i="14"/>
  <c r="CQ40" i="14"/>
  <c r="CR40" i="14"/>
  <c r="CS40" i="14"/>
  <c r="CT40" i="14"/>
  <c r="CU40" i="14"/>
  <c r="CV40" i="14"/>
  <c r="CW40" i="14"/>
  <c r="CX40" i="14"/>
  <c r="CY40" i="14"/>
  <c r="CZ40" i="14"/>
  <c r="DA40" i="14"/>
  <c r="DB40" i="14"/>
  <c r="DC40" i="14"/>
  <c r="DD40" i="14"/>
  <c r="DE40" i="14"/>
  <c r="DF40" i="14"/>
  <c r="DG40" i="14"/>
  <c r="DH40" i="14"/>
  <c r="DI40" i="14"/>
  <c r="DJ40" i="14"/>
  <c r="DK40" i="14"/>
  <c r="DL40" i="14"/>
  <c r="DM40" i="14"/>
  <c r="DN40" i="14"/>
  <c r="DO40" i="14"/>
  <c r="DP40" i="14"/>
  <c r="DQ40" i="14"/>
  <c r="DR40" i="14"/>
  <c r="DS40" i="14"/>
  <c r="DT40" i="14"/>
  <c r="DU40" i="14"/>
  <c r="DV40" i="14"/>
  <c r="DW40" i="14"/>
  <c r="DX40" i="14"/>
  <c r="DY40" i="14"/>
  <c r="DZ40" i="14"/>
  <c r="EA40" i="14"/>
  <c r="EB40" i="14"/>
  <c r="EC40" i="14"/>
  <c r="ED40" i="14"/>
  <c r="EE40" i="14"/>
  <c r="EF40" i="14"/>
  <c r="EG40" i="14"/>
  <c r="EH40" i="14"/>
  <c r="X40" i="14"/>
  <c r="AD42" i="14"/>
  <c r="AE42" i="14"/>
  <c r="AI42" i="14"/>
  <c r="AJ42" i="14"/>
  <c r="AK42" i="14"/>
  <c r="AT42" i="14"/>
  <c r="AU42" i="14"/>
  <c r="AY42" i="14"/>
  <c r="AZ42" i="14"/>
  <c r="BA42" i="14"/>
  <c r="BJ42" i="14"/>
  <c r="BK42" i="14"/>
  <c r="BO42" i="14"/>
  <c r="BP42" i="14"/>
  <c r="BQ42" i="14"/>
  <c r="BZ42" i="14"/>
  <c r="CA42" i="14"/>
  <c r="CE42" i="14"/>
  <c r="CF42" i="14"/>
  <c r="CG42" i="14"/>
  <c r="CP42" i="14"/>
  <c r="CQ42" i="14"/>
  <c r="CU42" i="14"/>
  <c r="CV42" i="14"/>
  <c r="CW42" i="14"/>
  <c r="DF42" i="14"/>
  <c r="DG42" i="14"/>
  <c r="DK42" i="14"/>
  <c r="DL42" i="14"/>
  <c r="DM42" i="14"/>
  <c r="DV42" i="14"/>
  <c r="DW42" i="14"/>
  <c r="EA42" i="14"/>
  <c r="EB42" i="14"/>
  <c r="EC42" i="14"/>
  <c r="Y39" i="14"/>
  <c r="Y42" i="14" s="1"/>
  <c r="Z39" i="14"/>
  <c r="Z42" i="14" s="1"/>
  <c r="AA39" i="14"/>
  <c r="AA42" i="14" s="1"/>
  <c r="AB39" i="14"/>
  <c r="AB42" i="14" s="1"/>
  <c r="AC39" i="14"/>
  <c r="AC42" i="14" s="1"/>
  <c r="AD39" i="14"/>
  <c r="AE39" i="14"/>
  <c r="AF39" i="14"/>
  <c r="AF42" i="14" s="1"/>
  <c r="AG39" i="14"/>
  <c r="AG42" i="14" s="1"/>
  <c r="AH39" i="14"/>
  <c r="AH42" i="14" s="1"/>
  <c r="AI39" i="14"/>
  <c r="AJ39" i="14"/>
  <c r="AK39" i="14"/>
  <c r="AL39" i="14"/>
  <c r="AL42" i="14" s="1"/>
  <c r="AM39" i="14"/>
  <c r="AM42" i="14" s="1"/>
  <c r="AN39" i="14"/>
  <c r="AN42" i="14" s="1"/>
  <c r="AO39" i="14"/>
  <c r="AO42" i="14" s="1"/>
  <c r="AP39" i="14"/>
  <c r="AP42" i="14" s="1"/>
  <c r="AQ39" i="14"/>
  <c r="AQ42" i="14" s="1"/>
  <c r="AR39" i="14"/>
  <c r="AR42" i="14" s="1"/>
  <c r="AS39" i="14"/>
  <c r="AS42" i="14" s="1"/>
  <c r="AT39" i="14"/>
  <c r="AU39" i="14"/>
  <c r="AV39" i="14"/>
  <c r="AV42" i="14" s="1"/>
  <c r="AW39" i="14"/>
  <c r="AW42" i="14" s="1"/>
  <c r="AX39" i="14"/>
  <c r="AX42" i="14" s="1"/>
  <c r="AY39" i="14"/>
  <c r="AZ39" i="14"/>
  <c r="BA39" i="14"/>
  <c r="BB39" i="14"/>
  <c r="BB42" i="14" s="1"/>
  <c r="BC39" i="14"/>
  <c r="BC42" i="14" s="1"/>
  <c r="BD39" i="14"/>
  <c r="BD42" i="14" s="1"/>
  <c r="BE39" i="14"/>
  <c r="BE42" i="14" s="1"/>
  <c r="BF39" i="14"/>
  <c r="BF42" i="14" s="1"/>
  <c r="BG39" i="14"/>
  <c r="BG42" i="14" s="1"/>
  <c r="BH39" i="14"/>
  <c r="BH42" i="14" s="1"/>
  <c r="BI39" i="14"/>
  <c r="BI42" i="14" s="1"/>
  <c r="BJ39" i="14"/>
  <c r="BK39" i="14"/>
  <c r="BL39" i="14"/>
  <c r="BL42" i="14" s="1"/>
  <c r="BM39" i="14"/>
  <c r="BM42" i="14" s="1"/>
  <c r="BN39" i="14"/>
  <c r="BN42" i="14" s="1"/>
  <c r="BO39" i="14"/>
  <c r="BP39" i="14"/>
  <c r="BQ39" i="14"/>
  <c r="BR39" i="14"/>
  <c r="BR42" i="14" s="1"/>
  <c r="BS39" i="14"/>
  <c r="BS42" i="14" s="1"/>
  <c r="BT39" i="14"/>
  <c r="BT42" i="14" s="1"/>
  <c r="BU39" i="14"/>
  <c r="BU42" i="14" s="1"/>
  <c r="BV39" i="14"/>
  <c r="BV42" i="14" s="1"/>
  <c r="BW39" i="14"/>
  <c r="BW42" i="14" s="1"/>
  <c r="BX39" i="14"/>
  <c r="BX42" i="14" s="1"/>
  <c r="BY39" i="14"/>
  <c r="BY42" i="14" s="1"/>
  <c r="BZ39" i="14"/>
  <c r="CA39" i="14"/>
  <c r="CB39" i="14"/>
  <c r="CB42" i="14" s="1"/>
  <c r="CC39" i="14"/>
  <c r="CC42" i="14" s="1"/>
  <c r="CD39" i="14"/>
  <c r="CD42" i="14" s="1"/>
  <c r="CE39" i="14"/>
  <c r="CF39" i="14"/>
  <c r="CG39" i="14"/>
  <c r="CH39" i="14"/>
  <c r="CH42" i="14" s="1"/>
  <c r="CI39" i="14"/>
  <c r="CI42" i="14" s="1"/>
  <c r="CJ39" i="14"/>
  <c r="CJ42" i="14" s="1"/>
  <c r="CK39" i="14"/>
  <c r="CK42" i="14" s="1"/>
  <c r="CL39" i="14"/>
  <c r="CL42" i="14" s="1"/>
  <c r="CM39" i="14"/>
  <c r="CM42" i="14" s="1"/>
  <c r="CN39" i="14"/>
  <c r="CN42" i="14" s="1"/>
  <c r="CO39" i="14"/>
  <c r="CO42" i="14" s="1"/>
  <c r="CP39" i="14"/>
  <c r="CQ39" i="14"/>
  <c r="CR39" i="14"/>
  <c r="CR42" i="14" s="1"/>
  <c r="CS39" i="14"/>
  <c r="CS42" i="14" s="1"/>
  <c r="CT39" i="14"/>
  <c r="CT42" i="14" s="1"/>
  <c r="CU39" i="14"/>
  <c r="CV39" i="14"/>
  <c r="CW39" i="14"/>
  <c r="CX39" i="14"/>
  <c r="CX42" i="14" s="1"/>
  <c r="CY39" i="14"/>
  <c r="CY42" i="14" s="1"/>
  <c r="CZ39" i="14"/>
  <c r="CZ42" i="14" s="1"/>
  <c r="DA39" i="14"/>
  <c r="DA42" i="14" s="1"/>
  <c r="DB39" i="14"/>
  <c r="DB42" i="14" s="1"/>
  <c r="DC39" i="14"/>
  <c r="DC42" i="14" s="1"/>
  <c r="DD39" i="14"/>
  <c r="DD42" i="14" s="1"/>
  <c r="DE39" i="14"/>
  <c r="DE42" i="14" s="1"/>
  <c r="DF39" i="14"/>
  <c r="DG39" i="14"/>
  <c r="DH39" i="14"/>
  <c r="DH42" i="14" s="1"/>
  <c r="DI39" i="14"/>
  <c r="DI42" i="14" s="1"/>
  <c r="DJ39" i="14"/>
  <c r="DJ42" i="14" s="1"/>
  <c r="DK39" i="14"/>
  <c r="DL39" i="14"/>
  <c r="DM39" i="14"/>
  <c r="DN39" i="14"/>
  <c r="DN42" i="14" s="1"/>
  <c r="DO39" i="14"/>
  <c r="DO42" i="14" s="1"/>
  <c r="DP39" i="14"/>
  <c r="DP42" i="14" s="1"/>
  <c r="DQ39" i="14"/>
  <c r="DQ42" i="14" s="1"/>
  <c r="DR39" i="14"/>
  <c r="DR42" i="14" s="1"/>
  <c r="DS39" i="14"/>
  <c r="DS42" i="14" s="1"/>
  <c r="DT39" i="14"/>
  <c r="DT42" i="14" s="1"/>
  <c r="DU39" i="14"/>
  <c r="DU42" i="14" s="1"/>
  <c r="DV39" i="14"/>
  <c r="DW39" i="14"/>
  <c r="DX39" i="14"/>
  <c r="DX42" i="14" s="1"/>
  <c r="DY39" i="14"/>
  <c r="DY42" i="14" s="1"/>
  <c r="DZ39" i="14"/>
  <c r="DZ42" i="14" s="1"/>
  <c r="EA39" i="14"/>
  <c r="EB39" i="14"/>
  <c r="EC39" i="14"/>
  <c r="ED39" i="14"/>
  <c r="ED42" i="14" s="1"/>
  <c r="EE39" i="14"/>
  <c r="EE42" i="14" s="1"/>
  <c r="EF39" i="14"/>
  <c r="EF42" i="14" s="1"/>
  <c r="EG39" i="14"/>
  <c r="EG42" i="14" s="1"/>
  <c r="EH39" i="14"/>
  <c r="EH42" i="14" s="1"/>
  <c r="X39" i="14"/>
  <c r="X42" i="14" s="1"/>
  <c r="Y32" i="14"/>
  <c r="AC32" i="14"/>
  <c r="AD32" i="14"/>
  <c r="AE32" i="14"/>
  <c r="AM32" i="14"/>
  <c r="AN32" i="14"/>
  <c r="AO32" i="14"/>
  <c r="AS32" i="14"/>
  <c r="AT32" i="14"/>
  <c r="AU32" i="14"/>
  <c r="BC32" i="14"/>
  <c r="BD32" i="14"/>
  <c r="BE32" i="14"/>
  <c r="BI32" i="14"/>
  <c r="BJ32" i="14"/>
  <c r="BK32" i="14"/>
  <c r="BS32" i="14"/>
  <c r="BT32" i="14"/>
  <c r="BU32" i="14"/>
  <c r="BY32" i="14"/>
  <c r="BZ32" i="14"/>
  <c r="CA32" i="14"/>
  <c r="CI32" i="14"/>
  <c r="CJ32" i="14"/>
  <c r="CK32" i="14"/>
  <c r="CO32" i="14"/>
  <c r="CP32" i="14"/>
  <c r="CQ32" i="14"/>
  <c r="CY32" i="14"/>
  <c r="CZ32" i="14"/>
  <c r="DA32" i="14"/>
  <c r="DE32" i="14"/>
  <c r="DF32" i="14"/>
  <c r="DG32" i="14"/>
  <c r="DO32" i="14"/>
  <c r="DP32" i="14"/>
  <c r="DQ32" i="14"/>
  <c r="DU32" i="14"/>
  <c r="DV32" i="14"/>
  <c r="DW32" i="14"/>
  <c r="EE32" i="14"/>
  <c r="EF32" i="14"/>
  <c r="EG32" i="14"/>
  <c r="X32" i="14"/>
  <c r="Y29" i="14"/>
  <c r="Y30" i="14" s="1"/>
  <c r="Z29" i="14"/>
  <c r="Z32" i="14" s="1"/>
  <c r="AA29" i="14"/>
  <c r="AA32" i="14" s="1"/>
  <c r="AB29" i="14"/>
  <c r="AB30" i="14" s="1"/>
  <c r="AC29" i="14"/>
  <c r="AD29" i="14"/>
  <c r="AE29" i="14"/>
  <c r="AF29" i="14"/>
  <c r="AF32" i="14" s="1"/>
  <c r="AG29" i="14"/>
  <c r="AG32" i="14" s="1"/>
  <c r="AH29" i="14"/>
  <c r="AH30" i="14" s="1"/>
  <c r="AI29" i="14"/>
  <c r="AI31" i="14" s="1"/>
  <c r="AJ29" i="14"/>
  <c r="AJ30" i="14" s="1"/>
  <c r="AK29" i="14"/>
  <c r="AK31" i="14" s="1"/>
  <c r="AL29" i="14"/>
  <c r="AL31" i="14" s="1"/>
  <c r="AM29" i="14"/>
  <c r="AM30" i="14" s="1"/>
  <c r="AN29" i="14"/>
  <c r="AN31" i="14" s="1"/>
  <c r="AO29" i="14"/>
  <c r="AO31" i="14" s="1"/>
  <c r="AP29" i="14"/>
  <c r="AP31" i="14" s="1"/>
  <c r="AQ29" i="14"/>
  <c r="AQ31" i="14" s="1"/>
  <c r="AR29" i="14"/>
  <c r="AR32" i="14" s="1"/>
  <c r="AS29" i="14"/>
  <c r="AT29" i="14"/>
  <c r="AU29" i="14"/>
  <c r="AV29" i="14"/>
  <c r="AV32" i="14" s="1"/>
  <c r="AW29" i="14"/>
  <c r="AW30" i="14" s="1"/>
  <c r="AX29" i="14"/>
  <c r="AX30" i="14" s="1"/>
  <c r="AY29" i="14"/>
  <c r="AY31" i="14" s="1"/>
  <c r="AZ29" i="14"/>
  <c r="AZ30" i="14" s="1"/>
  <c r="BA29" i="14"/>
  <c r="BA31" i="14" s="1"/>
  <c r="BB29" i="14"/>
  <c r="BB31" i="14" s="1"/>
  <c r="BC29" i="14"/>
  <c r="BC30" i="14" s="1"/>
  <c r="BD29" i="14"/>
  <c r="BD30" i="14" s="1"/>
  <c r="BE29" i="14"/>
  <c r="BE30" i="14" s="1"/>
  <c r="BF29" i="14"/>
  <c r="BF31" i="14" s="1"/>
  <c r="BG29" i="14"/>
  <c r="BG31" i="14" s="1"/>
  <c r="BH29" i="14"/>
  <c r="BH30" i="14" s="1"/>
  <c r="BI29" i="14"/>
  <c r="BJ29" i="14"/>
  <c r="BK29" i="14"/>
  <c r="BL29" i="14"/>
  <c r="BL32" i="14" s="1"/>
  <c r="BM29" i="14"/>
  <c r="BM32" i="14" s="1"/>
  <c r="BN29" i="14"/>
  <c r="BN30" i="14" s="1"/>
  <c r="BO29" i="14"/>
  <c r="BO31" i="14" s="1"/>
  <c r="BP29" i="14"/>
  <c r="BP30" i="14" s="1"/>
  <c r="BQ29" i="14"/>
  <c r="BQ31" i="14" s="1"/>
  <c r="BR29" i="14"/>
  <c r="BR31" i="14" s="1"/>
  <c r="BS29" i="14"/>
  <c r="BS30" i="14" s="1"/>
  <c r="BT29" i="14"/>
  <c r="BT31" i="14" s="1"/>
  <c r="BU29" i="14"/>
  <c r="BV29" i="14"/>
  <c r="BV32" i="14" s="1"/>
  <c r="BW29" i="14"/>
  <c r="BW31" i="14" s="1"/>
  <c r="BX29" i="14"/>
  <c r="BX30" i="14" s="1"/>
  <c r="BY29" i="14"/>
  <c r="BZ29" i="14"/>
  <c r="CA29" i="14"/>
  <c r="CB29" i="14"/>
  <c r="CB32" i="14" s="1"/>
  <c r="CC29" i="14"/>
  <c r="CC31" i="14" s="1"/>
  <c r="CD29" i="14"/>
  <c r="CD30" i="14" s="1"/>
  <c r="CE29" i="14"/>
  <c r="CE31" i="14" s="1"/>
  <c r="CF29" i="14"/>
  <c r="CF30" i="14" s="1"/>
  <c r="CG29" i="14"/>
  <c r="CG31" i="14" s="1"/>
  <c r="CH29" i="14"/>
  <c r="CH31" i="14" s="1"/>
  <c r="CI29" i="14"/>
  <c r="CI30" i="14" s="1"/>
  <c r="CJ29" i="14"/>
  <c r="CJ31" i="14" s="1"/>
  <c r="CK29" i="14"/>
  <c r="CK31" i="14" s="1"/>
  <c r="CL29" i="14"/>
  <c r="CL31" i="14" s="1"/>
  <c r="CM29" i="14"/>
  <c r="CM31" i="14" s="1"/>
  <c r="CN29" i="14"/>
  <c r="CN31" i="14" s="1"/>
  <c r="CO29" i="14"/>
  <c r="CP29" i="14"/>
  <c r="CQ29" i="14"/>
  <c r="CR29" i="14"/>
  <c r="CR32" i="14" s="1"/>
  <c r="CS29" i="14"/>
  <c r="CS30" i="14" s="1"/>
  <c r="CT29" i="14"/>
  <c r="CT30" i="14" s="1"/>
  <c r="CU29" i="14"/>
  <c r="CU31" i="14" s="1"/>
  <c r="CV29" i="14"/>
  <c r="CV30" i="14" s="1"/>
  <c r="CW29" i="14"/>
  <c r="CW31" i="14" s="1"/>
  <c r="CX29" i="14"/>
  <c r="CX31" i="14" s="1"/>
  <c r="CY29" i="14"/>
  <c r="CY30" i="14" s="1"/>
  <c r="CZ29" i="14"/>
  <c r="CZ31" i="14" s="1"/>
  <c r="DA29" i="14"/>
  <c r="DA30" i="14" s="1"/>
  <c r="DB29" i="14"/>
  <c r="DB30" i="14" s="1"/>
  <c r="DC29" i="14"/>
  <c r="DC30" i="14" s="1"/>
  <c r="DD29" i="14"/>
  <c r="DD30" i="14" s="1"/>
  <c r="DE29" i="14"/>
  <c r="DF29" i="14"/>
  <c r="DG29" i="14"/>
  <c r="DH29" i="14"/>
  <c r="DH32" i="14" s="1"/>
  <c r="DI29" i="14"/>
  <c r="DI32" i="14" s="1"/>
  <c r="DJ29" i="14"/>
  <c r="DJ30" i="14" s="1"/>
  <c r="DK29" i="14"/>
  <c r="DK31" i="14" s="1"/>
  <c r="DL29" i="14"/>
  <c r="DL30" i="14" s="1"/>
  <c r="DM29" i="14"/>
  <c r="DM31" i="14" s="1"/>
  <c r="DN29" i="14"/>
  <c r="DN31" i="14" s="1"/>
  <c r="DO29" i="14"/>
  <c r="DO30" i="14" s="1"/>
  <c r="DP29" i="14"/>
  <c r="DP30" i="14" s="1"/>
  <c r="DQ29" i="14"/>
  <c r="DQ31" i="14" s="1"/>
  <c r="DR29" i="14"/>
  <c r="DR32" i="14" s="1"/>
  <c r="DS29" i="14"/>
  <c r="DS30" i="14" s="1"/>
  <c r="DT29" i="14"/>
  <c r="DT30" i="14" s="1"/>
  <c r="DU29" i="14"/>
  <c r="DV29" i="14"/>
  <c r="DW29" i="14"/>
  <c r="DX29" i="14"/>
  <c r="DX32" i="14" s="1"/>
  <c r="DY29" i="14"/>
  <c r="DY32" i="14" s="1"/>
  <c r="DZ29" i="14"/>
  <c r="DZ30" i="14" s="1"/>
  <c r="EA29" i="14"/>
  <c r="EA31" i="14" s="1"/>
  <c r="EB29" i="14"/>
  <c r="EB30" i="14" s="1"/>
  <c r="EC29" i="14"/>
  <c r="EC31" i="14" s="1"/>
  <c r="ED29" i="14"/>
  <c r="ED31" i="14" s="1"/>
  <c r="EE29" i="14"/>
  <c r="EE30" i="14" s="1"/>
  <c r="EF29" i="14"/>
  <c r="EF31" i="14" s="1"/>
  <c r="EG29" i="14"/>
  <c r="EG31" i="14" s="1"/>
  <c r="EH29" i="14"/>
  <c r="EH31" i="14" s="1"/>
  <c r="Z30" i="14"/>
  <c r="AA30" i="14"/>
  <c r="AC30" i="14"/>
  <c r="AD30" i="14"/>
  <c r="AE30" i="14"/>
  <c r="AF30" i="14"/>
  <c r="AG30" i="14"/>
  <c r="AI30" i="14"/>
  <c r="AO30" i="14"/>
  <c r="AP30" i="14"/>
  <c r="AR30" i="14"/>
  <c r="AS30" i="14"/>
  <c r="AT30" i="14"/>
  <c r="AU30" i="14"/>
  <c r="AV30" i="14"/>
  <c r="BI30" i="14"/>
  <c r="BJ30" i="14"/>
  <c r="BK30" i="14"/>
  <c r="BL30" i="14"/>
  <c r="BM30" i="14"/>
  <c r="BO30" i="14"/>
  <c r="BU30" i="14"/>
  <c r="BV30" i="14"/>
  <c r="BW30" i="14"/>
  <c r="BY30" i="14"/>
  <c r="BZ30" i="14"/>
  <c r="CA30" i="14"/>
  <c r="CB30" i="14"/>
  <c r="CC30" i="14"/>
  <c r="CE30" i="14"/>
  <c r="CK30" i="14"/>
  <c r="CL30" i="14"/>
  <c r="CN30" i="14"/>
  <c r="CO30" i="14"/>
  <c r="CP30" i="14"/>
  <c r="CQ30" i="14"/>
  <c r="CR30" i="14"/>
  <c r="DE30" i="14"/>
  <c r="DF30" i="14"/>
  <c r="DG30" i="14"/>
  <c r="DH30" i="14"/>
  <c r="DI30" i="14"/>
  <c r="DK30" i="14"/>
  <c r="DQ30" i="14"/>
  <c r="DR30" i="14"/>
  <c r="DU30" i="14"/>
  <c r="DV30" i="14"/>
  <c r="DW30" i="14"/>
  <c r="DX30" i="14"/>
  <c r="DY30" i="14"/>
  <c r="EA30" i="14"/>
  <c r="EG30" i="14"/>
  <c r="Y31" i="14"/>
  <c r="Z31" i="14"/>
  <c r="AB31" i="14"/>
  <c r="AC31" i="14"/>
  <c r="AD31" i="14"/>
  <c r="AE31" i="14"/>
  <c r="AR31" i="14"/>
  <c r="AS31" i="14"/>
  <c r="AT31" i="14"/>
  <c r="AU31" i="14"/>
  <c r="AV31" i="14"/>
  <c r="AW31" i="14"/>
  <c r="AZ31" i="14"/>
  <c r="BE31" i="14"/>
  <c r="BI31" i="14"/>
  <c r="BJ31" i="14"/>
  <c r="BK31" i="14"/>
  <c r="BL31" i="14"/>
  <c r="BM31" i="14"/>
  <c r="BP31" i="14"/>
  <c r="BU31" i="14"/>
  <c r="BV31" i="14"/>
  <c r="BX31" i="14"/>
  <c r="BY31" i="14"/>
  <c r="BZ31" i="14"/>
  <c r="CA31" i="14"/>
  <c r="CB31" i="14"/>
  <c r="CO31" i="14"/>
  <c r="CP31" i="14"/>
  <c r="CQ31" i="14"/>
  <c r="CR31" i="14"/>
  <c r="CS31" i="14"/>
  <c r="CV31" i="14"/>
  <c r="DA31" i="14"/>
  <c r="DB31" i="14"/>
  <c r="DC31" i="14"/>
  <c r="DD31" i="14"/>
  <c r="DE31" i="14"/>
  <c r="DF31" i="14"/>
  <c r="DG31" i="14"/>
  <c r="DH31" i="14"/>
  <c r="DR31" i="14"/>
  <c r="DS31" i="14"/>
  <c r="DT31" i="14"/>
  <c r="DU31" i="14"/>
  <c r="DV31" i="14"/>
  <c r="DW31" i="14"/>
  <c r="DX31" i="14"/>
  <c r="DY31" i="14"/>
  <c r="EB31" i="14"/>
  <c r="X29" i="14"/>
  <c r="X30" i="14" s="1"/>
  <c r="BZ20" i="14"/>
  <c r="CD20" i="14"/>
  <c r="CQ20" i="14"/>
  <c r="CT20" i="14"/>
  <c r="DM20" i="14"/>
  <c r="DP20" i="14"/>
  <c r="CD21" i="14"/>
  <c r="CQ21" i="14"/>
  <c r="CT21" i="14"/>
  <c r="DM21" i="14"/>
  <c r="DP21" i="14"/>
  <c r="CD22" i="14"/>
  <c r="CQ22" i="14"/>
  <c r="CT22" i="14"/>
  <c r="DM22" i="14"/>
  <c r="DP22" i="14"/>
  <c r="CD23" i="14"/>
  <c r="CQ23" i="14"/>
  <c r="CT23" i="14"/>
  <c r="DM23" i="14"/>
  <c r="DP23" i="14"/>
  <c r="CD12" i="14"/>
  <c r="CQ12" i="14"/>
  <c r="CT12" i="14"/>
  <c r="DM12" i="14"/>
  <c r="DP12" i="14"/>
  <c r="CD13" i="14"/>
  <c r="CQ13" i="14"/>
  <c r="CT13" i="14"/>
  <c r="DM13" i="14"/>
  <c r="DP13" i="14"/>
  <c r="CD14" i="14"/>
  <c r="CQ14" i="14"/>
  <c r="CT14" i="14"/>
  <c r="DM14" i="14"/>
  <c r="DP14" i="14"/>
  <c r="CD15" i="14"/>
  <c r="CQ15" i="14"/>
  <c r="CT15" i="14"/>
  <c r="DM15" i="14"/>
  <c r="DP15" i="14"/>
  <c r="Y7" i="14"/>
  <c r="Y13" i="14" s="1"/>
  <c r="Z7" i="14"/>
  <c r="Z12" i="14" s="1"/>
  <c r="AA7" i="14"/>
  <c r="AA12" i="14" s="1"/>
  <c r="AB7" i="14"/>
  <c r="AB13" i="14" s="1"/>
  <c r="AC7" i="14"/>
  <c r="AC12" i="14" s="1"/>
  <c r="AD7" i="14"/>
  <c r="AD12" i="14" s="1"/>
  <c r="AE7" i="14"/>
  <c r="AE12" i="14" s="1"/>
  <c r="AF7" i="14"/>
  <c r="AF13" i="14" s="1"/>
  <c r="AG7" i="14"/>
  <c r="AG13" i="14" s="1"/>
  <c r="AH7" i="14"/>
  <c r="AH12" i="14" s="1"/>
  <c r="AI7" i="14"/>
  <c r="AI13" i="14" s="1"/>
  <c r="AJ7" i="14"/>
  <c r="AJ15" i="14" s="1"/>
  <c r="AK7" i="14"/>
  <c r="AK15" i="14" s="1"/>
  <c r="AL7" i="14"/>
  <c r="AL14" i="14" s="1"/>
  <c r="AM7" i="14"/>
  <c r="AM14" i="14" s="1"/>
  <c r="AN7" i="14"/>
  <c r="AN13" i="14" s="1"/>
  <c r="AO7" i="14"/>
  <c r="AO13" i="14" s="1"/>
  <c r="AP7" i="14"/>
  <c r="AP12" i="14" s="1"/>
  <c r="AQ7" i="14"/>
  <c r="AQ12" i="14" s="1"/>
  <c r="AR7" i="14"/>
  <c r="AR13" i="14" s="1"/>
  <c r="AS7" i="14"/>
  <c r="AS12" i="14" s="1"/>
  <c r="AT7" i="14"/>
  <c r="AT12" i="14" s="1"/>
  <c r="AU7" i="14"/>
  <c r="AU12" i="14" s="1"/>
  <c r="AV7" i="14"/>
  <c r="AV13" i="14" s="1"/>
  <c r="AW7" i="14"/>
  <c r="AW13" i="14" s="1"/>
  <c r="AX7" i="14"/>
  <c r="AX12" i="14" s="1"/>
  <c r="AY7" i="14"/>
  <c r="AY13" i="14" s="1"/>
  <c r="AZ7" i="14"/>
  <c r="AZ15" i="14" s="1"/>
  <c r="BA7" i="14"/>
  <c r="BA15" i="14" s="1"/>
  <c r="BB7" i="14"/>
  <c r="BB14" i="14" s="1"/>
  <c r="BC7" i="14"/>
  <c r="BC14" i="14" s="1"/>
  <c r="BD7" i="14"/>
  <c r="BD13" i="14" s="1"/>
  <c r="BE7" i="14"/>
  <c r="BE13" i="14" s="1"/>
  <c r="BF7" i="14"/>
  <c r="BF12" i="14" s="1"/>
  <c r="BG7" i="14"/>
  <c r="BG15" i="14" s="1"/>
  <c r="BH7" i="14"/>
  <c r="BH13" i="14" s="1"/>
  <c r="BI7" i="14"/>
  <c r="BI13" i="14" s="1"/>
  <c r="BJ7" i="14"/>
  <c r="BJ12" i="14" s="1"/>
  <c r="BK7" i="14"/>
  <c r="BK13" i="14" s="1"/>
  <c r="BL7" i="14"/>
  <c r="BL13" i="14" s="1"/>
  <c r="BM7" i="14"/>
  <c r="BM13" i="14" s="1"/>
  <c r="BN7" i="14"/>
  <c r="BN12" i="14" s="1"/>
  <c r="BO7" i="14"/>
  <c r="BO13" i="14" s="1"/>
  <c r="BP7" i="14"/>
  <c r="BP15" i="14" s="1"/>
  <c r="BQ7" i="14"/>
  <c r="BQ15" i="14" s="1"/>
  <c r="BR7" i="14"/>
  <c r="BR14" i="14" s="1"/>
  <c r="BS7" i="14"/>
  <c r="BS14" i="14" s="1"/>
  <c r="BT7" i="14"/>
  <c r="BT13" i="14" s="1"/>
  <c r="BU7" i="14"/>
  <c r="BU13" i="14" s="1"/>
  <c r="BV7" i="14"/>
  <c r="BV12" i="14" s="1"/>
  <c r="BW7" i="14"/>
  <c r="BW13" i="14" s="1"/>
  <c r="BX7" i="14"/>
  <c r="BX13" i="14" s="1"/>
  <c r="BY7" i="14"/>
  <c r="BY12" i="14" s="1"/>
  <c r="BZ7" i="14"/>
  <c r="BZ12" i="14" s="1"/>
  <c r="CA7" i="14"/>
  <c r="CA13" i="14" s="1"/>
  <c r="CB7" i="14"/>
  <c r="CB13" i="14" s="1"/>
  <c r="CC7" i="14"/>
  <c r="CC13" i="14" s="1"/>
  <c r="CE7" i="14"/>
  <c r="CE12" i="14" s="1"/>
  <c r="CF7" i="14"/>
  <c r="CF15" i="14" s="1"/>
  <c r="CG7" i="14"/>
  <c r="CG15" i="14" s="1"/>
  <c r="CH7" i="14"/>
  <c r="CH14" i="14" s="1"/>
  <c r="CI7" i="14"/>
  <c r="CI14" i="14" s="1"/>
  <c r="CJ7" i="14"/>
  <c r="CJ13" i="14" s="1"/>
  <c r="CK7" i="14"/>
  <c r="CK13" i="14" s="1"/>
  <c r="CL7" i="14"/>
  <c r="CL12" i="14" s="1"/>
  <c r="CM7" i="14"/>
  <c r="CM12" i="14" s="1"/>
  <c r="CN7" i="14"/>
  <c r="CN12" i="14" s="1"/>
  <c r="CO7" i="14"/>
  <c r="CO13" i="14" s="1"/>
  <c r="CP7" i="14"/>
  <c r="CP12" i="14" s="1"/>
  <c r="CR7" i="14"/>
  <c r="CR13" i="14" s="1"/>
  <c r="CS7" i="14"/>
  <c r="CS12" i="14" s="1"/>
  <c r="CU7" i="14"/>
  <c r="CU12" i="14" s="1"/>
  <c r="CV7" i="14"/>
  <c r="CV15" i="14" s="1"/>
  <c r="CW7" i="14"/>
  <c r="CW13" i="14" s="1"/>
  <c r="CX7" i="14"/>
  <c r="CX14" i="14" s="1"/>
  <c r="CY7" i="14"/>
  <c r="CY14" i="14" s="1"/>
  <c r="CZ7" i="14"/>
  <c r="CZ13" i="14" s="1"/>
  <c r="DA7" i="14"/>
  <c r="DA13" i="14" s="1"/>
  <c r="DB7" i="14"/>
  <c r="DB12" i="14" s="1"/>
  <c r="DC7" i="14"/>
  <c r="DC12" i="14" s="1"/>
  <c r="DD7" i="14"/>
  <c r="DD12" i="14" s="1"/>
  <c r="DE7" i="14"/>
  <c r="DE12" i="14" s="1"/>
  <c r="DF7" i="14"/>
  <c r="DF12" i="14" s="1"/>
  <c r="DG7" i="14"/>
  <c r="DG12" i="14" s="1"/>
  <c r="DH7" i="14"/>
  <c r="DH12" i="14" s="1"/>
  <c r="DI7" i="14"/>
  <c r="DI15" i="14" s="1"/>
  <c r="DJ7" i="14"/>
  <c r="DJ12" i="14" s="1"/>
  <c r="DK7" i="14"/>
  <c r="DK12" i="14" s="1"/>
  <c r="DL7" i="14"/>
  <c r="DL15" i="14" s="1"/>
  <c r="DN7" i="14"/>
  <c r="DN14" i="14" s="1"/>
  <c r="DO7" i="14"/>
  <c r="DO14" i="14" s="1"/>
  <c r="DQ7" i="14"/>
  <c r="DQ12" i="14" s="1"/>
  <c r="DR7" i="14"/>
  <c r="DR12" i="14" s="1"/>
  <c r="DS7" i="14"/>
  <c r="DS12" i="14" s="1"/>
  <c r="DT7" i="14"/>
  <c r="DT12" i="14" s="1"/>
  <c r="DU7" i="14"/>
  <c r="DU12" i="14" s="1"/>
  <c r="DV7" i="14"/>
  <c r="DV12" i="14" s="1"/>
  <c r="DW7" i="14"/>
  <c r="DW12" i="14" s="1"/>
  <c r="DX7" i="14"/>
  <c r="DX12" i="14" s="1"/>
  <c r="DY7" i="14"/>
  <c r="DY12" i="14" s="1"/>
  <c r="DZ7" i="14"/>
  <c r="DZ12" i="14" s="1"/>
  <c r="EA7" i="14"/>
  <c r="EA14" i="14" s="1"/>
  <c r="EB7" i="14"/>
  <c r="EB15" i="14" s="1"/>
  <c r="EC7" i="14"/>
  <c r="EC15" i="14" s="1"/>
  <c r="ED7" i="14"/>
  <c r="ED14" i="14" s="1"/>
  <c r="EE7" i="14"/>
  <c r="EE14" i="14" s="1"/>
  <c r="EF7" i="14"/>
  <c r="EF13" i="14" s="1"/>
  <c r="EG7" i="14"/>
  <c r="EG13" i="14" s="1"/>
  <c r="EH7" i="14"/>
  <c r="EH12" i="14" s="1"/>
  <c r="X7" i="14"/>
  <c r="X23" i="14" s="1"/>
  <c r="Y5" i="14"/>
  <c r="Z5" i="14"/>
  <c r="AA5" i="14"/>
  <c r="AB5" i="14"/>
  <c r="AC5" i="14"/>
  <c r="AD5" i="14"/>
  <c r="AE5" i="14"/>
  <c r="AF5" i="14"/>
  <c r="AG5" i="14"/>
  <c r="AH5" i="14"/>
  <c r="AI5" i="14"/>
  <c r="AJ5" i="14"/>
  <c r="AK5" i="14"/>
  <c r="AL5" i="14"/>
  <c r="AM5" i="14"/>
  <c r="AN5" i="14"/>
  <c r="AO5" i="14"/>
  <c r="AP5" i="14"/>
  <c r="AQ5" i="14"/>
  <c r="AR5" i="14"/>
  <c r="AS5" i="14"/>
  <c r="AT5" i="14"/>
  <c r="AU5" i="14"/>
  <c r="AV5" i="14"/>
  <c r="AW5" i="14"/>
  <c r="AX5" i="14"/>
  <c r="AY5" i="14"/>
  <c r="AZ5" i="14"/>
  <c r="BA5" i="14"/>
  <c r="BB5" i="14"/>
  <c r="BC5" i="14"/>
  <c r="BD5" i="14"/>
  <c r="BE5" i="14"/>
  <c r="BF5" i="14"/>
  <c r="BG5" i="14"/>
  <c r="BH5" i="14"/>
  <c r="BI5" i="14"/>
  <c r="BJ5" i="14"/>
  <c r="BK5" i="14"/>
  <c r="BL5" i="14"/>
  <c r="BM5" i="14"/>
  <c r="BN5" i="14"/>
  <c r="BO5" i="14"/>
  <c r="BP5" i="14"/>
  <c r="BQ5" i="14"/>
  <c r="BR5" i="14"/>
  <c r="BS5" i="14"/>
  <c r="BT5" i="14"/>
  <c r="BU5" i="14"/>
  <c r="BV5" i="14"/>
  <c r="BW5" i="14"/>
  <c r="BX5" i="14"/>
  <c r="BY5" i="14"/>
  <c r="BZ5" i="14"/>
  <c r="CA5" i="14"/>
  <c r="CB5" i="14"/>
  <c r="CC5" i="14"/>
  <c r="CE5" i="14"/>
  <c r="CF5" i="14"/>
  <c r="CG5" i="14"/>
  <c r="CH5" i="14"/>
  <c r="CI5" i="14"/>
  <c r="CJ5" i="14"/>
  <c r="CK5" i="14"/>
  <c r="CL5" i="14"/>
  <c r="CM5" i="14"/>
  <c r="CN5" i="14"/>
  <c r="CO5" i="14"/>
  <c r="CP5" i="14"/>
  <c r="CR5" i="14"/>
  <c r="CS5" i="14"/>
  <c r="CU5" i="14"/>
  <c r="CV5" i="14"/>
  <c r="CW5" i="14"/>
  <c r="CX5" i="14"/>
  <c r="CY5" i="14"/>
  <c r="CZ5" i="14"/>
  <c r="DA5" i="14"/>
  <c r="DB5" i="14"/>
  <c r="DC5" i="14"/>
  <c r="DD5" i="14"/>
  <c r="DE5" i="14"/>
  <c r="DF5" i="14"/>
  <c r="DG5" i="14"/>
  <c r="DH5" i="14"/>
  <c r="DI5" i="14"/>
  <c r="DJ5" i="14"/>
  <c r="DK5" i="14"/>
  <c r="DL5" i="14"/>
  <c r="DN5" i="14"/>
  <c r="DO5" i="14"/>
  <c r="DQ5" i="14"/>
  <c r="DR5" i="14"/>
  <c r="DS5" i="14"/>
  <c r="DT5" i="14"/>
  <c r="DU5" i="14"/>
  <c r="DV5" i="14"/>
  <c r="DW5" i="14"/>
  <c r="DX5" i="14"/>
  <c r="DY5" i="14"/>
  <c r="DZ5" i="14"/>
  <c r="EA5" i="14"/>
  <c r="EB5" i="14"/>
  <c r="EC5" i="14"/>
  <c r="ED5" i="14"/>
  <c r="EE5" i="14"/>
  <c r="EF5" i="14"/>
  <c r="EG5" i="14"/>
  <c r="EH5" i="14"/>
  <c r="X5" i="14"/>
  <c r="Y4" i="14"/>
  <c r="Z4" i="14"/>
  <c r="AA4" i="14"/>
  <c r="AB4" i="14"/>
  <c r="AC4" i="14"/>
  <c r="AD4" i="14"/>
  <c r="AE4" i="14"/>
  <c r="AF4" i="14"/>
  <c r="AG4" i="14"/>
  <c r="AH4" i="14"/>
  <c r="AI4" i="14"/>
  <c r="AJ4" i="14"/>
  <c r="AK4" i="14"/>
  <c r="AL4" i="14"/>
  <c r="AM4" i="14"/>
  <c r="AN4" i="14"/>
  <c r="AO4" i="14"/>
  <c r="AP4" i="14"/>
  <c r="AQ4" i="14"/>
  <c r="AR4" i="14"/>
  <c r="AS4" i="14"/>
  <c r="AT4" i="14"/>
  <c r="AU4" i="14"/>
  <c r="AV4" i="14"/>
  <c r="AW4" i="14"/>
  <c r="AX4" i="14"/>
  <c r="AY4" i="14"/>
  <c r="AZ4" i="14"/>
  <c r="BA4" i="14"/>
  <c r="BB4" i="14"/>
  <c r="BC4" i="14"/>
  <c r="BD4" i="14"/>
  <c r="BE4" i="14"/>
  <c r="BF4" i="14"/>
  <c r="BG4" i="14"/>
  <c r="BH4" i="14"/>
  <c r="BI4" i="14"/>
  <c r="BJ4" i="14"/>
  <c r="BK4" i="14"/>
  <c r="BL4" i="14"/>
  <c r="BM4" i="14"/>
  <c r="BN4" i="14"/>
  <c r="BO4" i="14"/>
  <c r="BP4" i="14"/>
  <c r="BQ4" i="14"/>
  <c r="BR4" i="14"/>
  <c r="BS4" i="14"/>
  <c r="BT4" i="14"/>
  <c r="BU4" i="14"/>
  <c r="BV4" i="14"/>
  <c r="BW4" i="14"/>
  <c r="BX4" i="14"/>
  <c r="BY4" i="14"/>
  <c r="BZ4" i="14"/>
  <c r="CA4" i="14"/>
  <c r="CB4" i="14"/>
  <c r="CC4" i="14"/>
  <c r="CE4" i="14"/>
  <c r="CF4" i="14"/>
  <c r="CG4" i="14"/>
  <c r="CH4" i="14"/>
  <c r="CI4" i="14"/>
  <c r="CJ4" i="14"/>
  <c r="CK4" i="14"/>
  <c r="CL4" i="14"/>
  <c r="CM4" i="14"/>
  <c r="CN4" i="14"/>
  <c r="CO4" i="14"/>
  <c r="CP4" i="14"/>
  <c r="CR4" i="14"/>
  <c r="CS4" i="14"/>
  <c r="CU4" i="14"/>
  <c r="CV4" i="14"/>
  <c r="CW4" i="14"/>
  <c r="CX4" i="14"/>
  <c r="CY4" i="14"/>
  <c r="CZ4" i="14"/>
  <c r="DA4" i="14"/>
  <c r="DB4" i="14"/>
  <c r="DC4" i="14"/>
  <c r="DD4" i="14"/>
  <c r="DE4" i="14"/>
  <c r="DF4" i="14"/>
  <c r="DG4" i="14"/>
  <c r="DH4" i="14"/>
  <c r="DI4" i="14"/>
  <c r="DJ4" i="14"/>
  <c r="DK4" i="14"/>
  <c r="DL4" i="14"/>
  <c r="DN4" i="14"/>
  <c r="DO4" i="14"/>
  <c r="DQ4" i="14"/>
  <c r="DR4" i="14"/>
  <c r="DS4" i="14"/>
  <c r="DT4" i="14"/>
  <c r="DU4" i="14"/>
  <c r="DV4" i="14"/>
  <c r="DW4" i="14"/>
  <c r="DX4" i="14"/>
  <c r="DY4" i="14"/>
  <c r="DZ4" i="14"/>
  <c r="EA4" i="14"/>
  <c r="EB4" i="14"/>
  <c r="EC4" i="14"/>
  <c r="ED4" i="14"/>
  <c r="EE4" i="14"/>
  <c r="EF4" i="14"/>
  <c r="EG4" i="14"/>
  <c r="EH4" i="14"/>
  <c r="X4" i="14"/>
  <c r="AA31" i="14" l="1"/>
  <c r="DN30" i="14"/>
  <c r="BR30" i="14"/>
  <c r="DT32" i="14"/>
  <c r="DD32" i="14"/>
  <c r="CN32" i="14"/>
  <c r="BX32" i="14"/>
  <c r="BH32" i="14"/>
  <c r="AB32" i="14"/>
  <c r="DS32" i="14"/>
  <c r="DC32" i="14"/>
  <c r="CM32" i="14"/>
  <c r="BW32" i="14"/>
  <c r="BG32" i="14"/>
  <c r="AQ32" i="14"/>
  <c r="EH30" i="14"/>
  <c r="CM30" i="14"/>
  <c r="AQ30" i="14"/>
  <c r="EH32" i="14"/>
  <c r="DB32" i="14"/>
  <c r="CL32" i="14"/>
  <c r="BF32" i="14"/>
  <c r="AP32" i="14"/>
  <c r="ED30" i="14"/>
  <c r="ED32" i="14"/>
  <c r="BR32" i="14"/>
  <c r="BB32" i="14"/>
  <c r="CW32" i="14"/>
  <c r="CX32" i="14"/>
  <c r="AK32" i="14"/>
  <c r="AL32" i="14"/>
  <c r="DL31" i="14"/>
  <c r="BG30" i="14"/>
  <c r="EC32" i="14"/>
  <c r="DI31" i="14"/>
  <c r="AJ31" i="14"/>
  <c r="BF30" i="14"/>
  <c r="CV32" i="14"/>
  <c r="BP32" i="14"/>
  <c r="AJ32" i="14"/>
  <c r="DK32" i="14"/>
  <c r="CU32" i="14"/>
  <c r="BO32" i="14"/>
  <c r="AI32" i="14"/>
  <c r="X31" i="14"/>
  <c r="AF31" i="14"/>
  <c r="CX30" i="14"/>
  <c r="BB30" i="14"/>
  <c r="DZ32" i="14"/>
  <c r="DJ32" i="14"/>
  <c r="CT32" i="14"/>
  <c r="CD32" i="14"/>
  <c r="BN32" i="14"/>
  <c r="AX32" i="14"/>
  <c r="AH32" i="14"/>
  <c r="CH30" i="14"/>
  <c r="DN32" i="14"/>
  <c r="DM32" i="14"/>
  <c r="CG32" i="14"/>
  <c r="BQ32" i="14"/>
  <c r="BA32" i="14"/>
  <c r="DL32" i="14"/>
  <c r="AG31" i="14"/>
  <c r="EA32" i="14"/>
  <c r="CF31" i="14"/>
  <c r="CU30" i="14"/>
  <c r="AY30" i="14"/>
  <c r="CS32" i="14"/>
  <c r="CC32" i="14"/>
  <c r="AW32" i="14"/>
  <c r="AL30" i="14"/>
  <c r="CH32" i="14"/>
  <c r="EB32" i="14"/>
  <c r="CF32" i="14"/>
  <c r="AZ32" i="14"/>
  <c r="CE32" i="14"/>
  <c r="AY32" i="14"/>
  <c r="DI21" i="14"/>
  <c r="CA21" i="14"/>
  <c r="DI23" i="14"/>
  <c r="DC23" i="14"/>
  <c r="BZ21" i="14"/>
  <c r="DI20" i="14"/>
  <c r="EC30" i="14"/>
  <c r="DM30" i="14"/>
  <c r="CW30" i="14"/>
  <c r="CG30" i="14"/>
  <c r="BQ30" i="14"/>
  <c r="BA30" i="14"/>
  <c r="AK30" i="14"/>
  <c r="DZ31" i="14"/>
  <c r="DJ31" i="14"/>
  <c r="CT31" i="14"/>
  <c r="CD31" i="14"/>
  <c r="BN31" i="14"/>
  <c r="AX31" i="14"/>
  <c r="AH31" i="14"/>
  <c r="BH31" i="14"/>
  <c r="DO31" i="14"/>
  <c r="CY31" i="14"/>
  <c r="CI31" i="14"/>
  <c r="BC31" i="14"/>
  <c r="AM31" i="14"/>
  <c r="DP31" i="14"/>
  <c r="BD31" i="14"/>
  <c r="EE31" i="14"/>
  <c r="BS31" i="14"/>
  <c r="EF30" i="14"/>
  <c r="CZ30" i="14"/>
  <c r="CJ30" i="14"/>
  <c r="BT30" i="14"/>
  <c r="AN30" i="14"/>
  <c r="X12" i="14"/>
  <c r="DB23" i="14"/>
  <c r="X13" i="14"/>
  <c r="X14" i="14"/>
  <c r="X15" i="14"/>
  <c r="DT22" i="14"/>
  <c r="X20" i="14"/>
  <c r="X21" i="14"/>
  <c r="CN22" i="14"/>
  <c r="X22" i="14"/>
  <c r="CC20" i="14"/>
  <c r="DS21" i="14"/>
  <c r="BC20" i="14"/>
  <c r="BB20" i="14"/>
  <c r="AM20" i="14"/>
  <c r="CB20" i="14"/>
  <c r="CF22" i="14"/>
  <c r="BO20" i="14"/>
  <c r="AR23" i="14"/>
  <c r="BO22" i="14"/>
  <c r="BM20" i="14"/>
  <c r="CB12" i="14"/>
  <c r="AN23" i="14"/>
  <c r="AY22" i="14"/>
  <c r="BJ21" i="14"/>
  <c r="BL20" i="14"/>
  <c r="AM23" i="14"/>
  <c r="AR22" i="14"/>
  <c r="AR21" i="14"/>
  <c r="BD20" i="14"/>
  <c r="EF20" i="14"/>
  <c r="CK14" i="14"/>
  <c r="DR22" i="14"/>
  <c r="ED21" i="14"/>
  <c r="EC21" i="14"/>
  <c r="AY20" i="14"/>
  <c r="EC13" i="14"/>
  <c r="EF23" i="14"/>
  <c r="DT21" i="14"/>
  <c r="DK20" i="14"/>
  <c r="AW20" i="14"/>
  <c r="DU23" i="14"/>
  <c r="AI22" i="14"/>
  <c r="DL22" i="14"/>
  <c r="AV20" i="14"/>
  <c r="DK22" i="14"/>
  <c r="CU20" i="14"/>
  <c r="AT20" i="14"/>
  <c r="DB22" i="14"/>
  <c r="AN20" i="14"/>
  <c r="CV22" i="14"/>
  <c r="CX21" i="14"/>
  <c r="AG20" i="14"/>
  <c r="DJ23" i="14"/>
  <c r="BY23" i="14"/>
  <c r="AQ23" i="14"/>
  <c r="CM22" i="14"/>
  <c r="AQ22" i="14"/>
  <c r="DR21" i="14"/>
  <c r="AQ21" i="14"/>
  <c r="DH20" i="14"/>
  <c r="BX23" i="14"/>
  <c r="AP23" i="14"/>
  <c r="AP22" i="14"/>
  <c r="BX21" i="14"/>
  <c r="AP21" i="14"/>
  <c r="DF20" i="14"/>
  <c r="DE23" i="14"/>
  <c r="BW23" i="14"/>
  <c r="AJ22" i="14"/>
  <c r="BW21" i="14"/>
  <c r="AL21" i="14"/>
  <c r="DE20" i="14"/>
  <c r="BY20" i="14"/>
  <c r="BV23" i="14"/>
  <c r="BY22" i="14"/>
  <c r="BV21" i="14"/>
  <c r="AK21" i="14"/>
  <c r="CZ20" i="14"/>
  <c r="BX20" i="14"/>
  <c r="BT23" i="14"/>
  <c r="AL23" i="14"/>
  <c r="DG22" i="14"/>
  <c r="BX22" i="14"/>
  <c r="AC22" i="14"/>
  <c r="DG21" i="14"/>
  <c r="BR21" i="14"/>
  <c r="AE21" i="14"/>
  <c r="BT20" i="14"/>
  <c r="AS20" i="14"/>
  <c r="EH23" i="14"/>
  <c r="DA23" i="14"/>
  <c r="BS23" i="14"/>
  <c r="AC23" i="14"/>
  <c r="DF22" i="14"/>
  <c r="BW22" i="14"/>
  <c r="AB22" i="14"/>
  <c r="DF21" i="14"/>
  <c r="BQ21" i="14"/>
  <c r="AB21" i="14"/>
  <c r="BS20" i="14"/>
  <c r="AR20" i="14"/>
  <c r="CZ23" i="14"/>
  <c r="BR23" i="14"/>
  <c r="AB23" i="14"/>
  <c r="DE22" i="14"/>
  <c r="BV22" i="14"/>
  <c r="AA22" i="14"/>
  <c r="DE21" i="14"/>
  <c r="BK21" i="14"/>
  <c r="AA21" i="14"/>
  <c r="CS20" i="14"/>
  <c r="BR20" i="14"/>
  <c r="DZ23" i="14"/>
  <c r="BI23" i="14"/>
  <c r="AA23" i="14"/>
  <c r="Z22" i="14"/>
  <c r="Z21" i="14"/>
  <c r="BH23" i="14"/>
  <c r="AL20" i="14"/>
  <c r="Z23" i="14"/>
  <c r="BH21" i="14"/>
  <c r="DX23" i="14"/>
  <c r="CO23" i="14"/>
  <c r="BG23" i="14"/>
  <c r="EH22" i="14"/>
  <c r="CZ22" i="14"/>
  <c r="BH22" i="14"/>
  <c r="BG21" i="14"/>
  <c r="DY20" i="14"/>
  <c r="CO20" i="14"/>
  <c r="AI20" i="14"/>
  <c r="DA15" i="14"/>
  <c r="CN23" i="14"/>
  <c r="EB22" i="14"/>
  <c r="BG22" i="14"/>
  <c r="BJ20" i="14"/>
  <c r="DS23" i="14"/>
  <c r="CM23" i="14"/>
  <c r="BD23" i="14"/>
  <c r="DW22" i="14"/>
  <c r="CU22" i="14"/>
  <c r="BF22" i="14"/>
  <c r="DY21" i="14"/>
  <c r="CN21" i="14"/>
  <c r="BB21" i="14"/>
  <c r="CJ20" i="14"/>
  <c r="BI20" i="14"/>
  <c r="AF20" i="14"/>
  <c r="DY23" i="14"/>
  <c r="DA22" i="14"/>
  <c r="BI22" i="14"/>
  <c r="EH21" i="14"/>
  <c r="CP20" i="14"/>
  <c r="BQ13" i="14"/>
  <c r="BF23" i="14"/>
  <c r="CP21" i="14"/>
  <c r="BF21" i="14"/>
  <c r="DX20" i="14"/>
  <c r="CN20" i="14"/>
  <c r="DR23" i="14"/>
  <c r="CJ23" i="14"/>
  <c r="BC23" i="14"/>
  <c r="DU22" i="14"/>
  <c r="AZ22" i="14"/>
  <c r="DX21" i="14"/>
  <c r="CM21" i="14"/>
  <c r="BA21" i="14"/>
  <c r="DO20" i="14"/>
  <c r="CI20" i="14"/>
  <c r="BH20" i="14"/>
  <c r="AD20" i="14"/>
  <c r="CI23" i="14"/>
  <c r="DW21" i="14"/>
  <c r="AU21" i="14"/>
  <c r="CH20" i="14"/>
  <c r="AC20" i="14"/>
  <c r="BB23" i="14"/>
  <c r="CH21" i="14"/>
  <c r="DO23" i="14"/>
  <c r="CH23" i="14"/>
  <c r="AS23" i="14"/>
  <c r="DS22" i="14"/>
  <c r="CO22" i="14"/>
  <c r="AS22" i="14"/>
  <c r="AT21" i="14"/>
  <c r="AB20" i="14"/>
  <c r="AX15" i="14"/>
  <c r="BN23" i="14"/>
  <c r="AH23" i="14"/>
  <c r="DN21" i="14"/>
  <c r="AH15" i="14"/>
  <c r="CS23" i="14"/>
  <c r="BM23" i="14"/>
  <c r="AG23" i="14"/>
  <c r="EA22" i="14"/>
  <c r="CW21" i="14"/>
  <c r="EE20" i="14"/>
  <c r="EF14" i="14"/>
  <c r="CA12" i="14"/>
  <c r="DH23" i="14"/>
  <c r="BL23" i="14"/>
  <c r="AF23" i="14"/>
  <c r="DJ22" i="14"/>
  <c r="AX22" i="14"/>
  <c r="EB21" i="14"/>
  <c r="CF21" i="14"/>
  <c r="AJ21" i="14"/>
  <c r="DY14" i="14"/>
  <c r="DO13" i="14"/>
  <c r="BL12" i="14"/>
  <c r="DW23" i="14"/>
  <c r="DG23" i="14"/>
  <c r="CA23" i="14"/>
  <c r="BK23" i="14"/>
  <c r="AU23" i="14"/>
  <c r="AE23" i="14"/>
  <c r="DY22" i="14"/>
  <c r="DI22" i="14"/>
  <c r="CS22" i="14"/>
  <c r="CC22" i="14"/>
  <c r="BM22" i="14"/>
  <c r="AW22" i="14"/>
  <c r="AG22" i="14"/>
  <c r="EA21" i="14"/>
  <c r="DK21" i="14"/>
  <c r="CU21" i="14"/>
  <c r="CE21" i="14"/>
  <c r="BO21" i="14"/>
  <c r="AY21" i="14"/>
  <c r="AI21" i="14"/>
  <c r="EC20" i="14"/>
  <c r="CW20" i="14"/>
  <c r="CG20" i="14"/>
  <c r="BQ20" i="14"/>
  <c r="BA20" i="14"/>
  <c r="AK20" i="14"/>
  <c r="AX23" i="14"/>
  <c r="BP22" i="14"/>
  <c r="EB13" i="14"/>
  <c r="CC23" i="14"/>
  <c r="AW23" i="14"/>
  <c r="CE22" i="14"/>
  <c r="CG21" i="14"/>
  <c r="CY20" i="14"/>
  <c r="CR23" i="14"/>
  <c r="CB23" i="14"/>
  <c r="AV23" i="14"/>
  <c r="DZ22" i="14"/>
  <c r="BN22" i="14"/>
  <c r="AH22" i="14"/>
  <c r="DL21" i="14"/>
  <c r="CV21" i="14"/>
  <c r="BP21" i="14"/>
  <c r="AZ21" i="14"/>
  <c r="ED20" i="14"/>
  <c r="DN20" i="14"/>
  <c r="CX20" i="14"/>
  <c r="DU14" i="14"/>
  <c r="DV23" i="14"/>
  <c r="DF23" i="14"/>
  <c r="CP23" i="14"/>
  <c r="BZ23" i="14"/>
  <c r="BJ23" i="14"/>
  <c r="AT23" i="14"/>
  <c r="AD23" i="14"/>
  <c r="DX22" i="14"/>
  <c r="DH22" i="14"/>
  <c r="CR22" i="14"/>
  <c r="CB22" i="14"/>
  <c r="BL22" i="14"/>
  <c r="AV22" i="14"/>
  <c r="AF22" i="14"/>
  <c r="DZ21" i="14"/>
  <c r="DJ21" i="14"/>
  <c r="BN21" i="14"/>
  <c r="AX21" i="14"/>
  <c r="AH21" i="14"/>
  <c r="EB20" i="14"/>
  <c r="DL20" i="14"/>
  <c r="CV20" i="14"/>
  <c r="CF20" i="14"/>
  <c r="BP20" i="14"/>
  <c r="AZ20" i="14"/>
  <c r="AJ20" i="14"/>
  <c r="EE15" i="14"/>
  <c r="CA22" i="14"/>
  <c r="BK22" i="14"/>
  <c r="AU22" i="14"/>
  <c r="AE22" i="14"/>
  <c r="CS21" i="14"/>
  <c r="CC21" i="14"/>
  <c r="BM21" i="14"/>
  <c r="AW21" i="14"/>
  <c r="AG21" i="14"/>
  <c r="EA20" i="14"/>
  <c r="CE20" i="14"/>
  <c r="CS13" i="14"/>
  <c r="DT23" i="14"/>
  <c r="DD23" i="14"/>
  <c r="DV22" i="14"/>
  <c r="CP22" i="14"/>
  <c r="BZ22" i="14"/>
  <c r="BJ22" i="14"/>
  <c r="AT22" i="14"/>
  <c r="AD22" i="14"/>
  <c r="DH21" i="14"/>
  <c r="CR21" i="14"/>
  <c r="CB21" i="14"/>
  <c r="BL21" i="14"/>
  <c r="AV21" i="14"/>
  <c r="AF21" i="14"/>
  <c r="DZ20" i="14"/>
  <c r="DJ20" i="14"/>
  <c r="BN20" i="14"/>
  <c r="AX20" i="14"/>
  <c r="AH20" i="14"/>
  <c r="CS14" i="14"/>
  <c r="CL23" i="14"/>
  <c r="DD22" i="14"/>
  <c r="DV21" i="14"/>
  <c r="AD21" i="14"/>
  <c r="CR20" i="14"/>
  <c r="CW15" i="14"/>
  <c r="EG23" i="14"/>
  <c r="DQ23" i="14"/>
  <c r="CK23" i="14"/>
  <c r="BU23" i="14"/>
  <c r="BE23" i="14"/>
  <c r="AO23" i="14"/>
  <c r="Y23" i="14"/>
  <c r="DC22" i="14"/>
  <c r="DU21" i="14"/>
  <c r="CO21" i="14"/>
  <c r="BY21" i="14"/>
  <c r="BI21" i="14"/>
  <c r="AS21" i="14"/>
  <c r="AC21" i="14"/>
  <c r="DW20" i="14"/>
  <c r="DG20" i="14"/>
  <c r="CA20" i="14"/>
  <c r="BK20" i="14"/>
  <c r="AU20" i="14"/>
  <c r="AE20" i="14"/>
  <c r="CL22" i="14"/>
  <c r="BE22" i="14"/>
  <c r="DQ22" i="14"/>
  <c r="AO22" i="14"/>
  <c r="DC21" i="14"/>
  <c r="DN23" i="14"/>
  <c r="AN22" i="14"/>
  <c r="AO14" i="14"/>
  <c r="EC23" i="14"/>
  <c r="CW23" i="14"/>
  <c r="CG23" i="14"/>
  <c r="BQ23" i="14"/>
  <c r="BA23" i="14"/>
  <c r="AK23" i="14"/>
  <c r="EE22" i="14"/>
  <c r="DO22" i="14"/>
  <c r="CY22" i="14"/>
  <c r="CI22" i="14"/>
  <c r="BS22" i="14"/>
  <c r="BC22" i="14"/>
  <c r="AM22" i="14"/>
  <c r="EG21" i="14"/>
  <c r="DQ21" i="14"/>
  <c r="DA21" i="14"/>
  <c r="CK21" i="14"/>
  <c r="BU21" i="14"/>
  <c r="BE21" i="14"/>
  <c r="AO21" i="14"/>
  <c r="Y21" i="14"/>
  <c r="DS20" i="14"/>
  <c r="DC20" i="14"/>
  <c r="CM20" i="14"/>
  <c r="BW20" i="14"/>
  <c r="BG20" i="14"/>
  <c r="AQ20" i="14"/>
  <c r="AA20" i="14"/>
  <c r="DD21" i="14"/>
  <c r="DV20" i="14"/>
  <c r="CS15" i="14"/>
  <c r="EE23" i="14"/>
  <c r="CY23" i="14"/>
  <c r="BU22" i="14"/>
  <c r="Y22" i="14"/>
  <c r="DU20" i="14"/>
  <c r="AX14" i="14"/>
  <c r="BT22" i="14"/>
  <c r="CC15" i="14"/>
  <c r="AI14" i="14"/>
  <c r="EB23" i="14"/>
  <c r="DL23" i="14"/>
  <c r="CV23" i="14"/>
  <c r="CF23" i="14"/>
  <c r="BP23" i="14"/>
  <c r="AZ23" i="14"/>
  <c r="AJ23" i="14"/>
  <c r="ED22" i="14"/>
  <c r="DN22" i="14"/>
  <c r="CX22" i="14"/>
  <c r="CH22" i="14"/>
  <c r="BR22" i="14"/>
  <c r="BB22" i="14"/>
  <c r="AL22" i="14"/>
  <c r="EF21" i="14"/>
  <c r="CZ21" i="14"/>
  <c r="CJ21" i="14"/>
  <c r="BT21" i="14"/>
  <c r="BD21" i="14"/>
  <c r="AN21" i="14"/>
  <c r="EH20" i="14"/>
  <c r="DR20" i="14"/>
  <c r="DB20" i="14"/>
  <c r="CL20" i="14"/>
  <c r="BV20" i="14"/>
  <c r="BF20" i="14"/>
  <c r="AP20" i="14"/>
  <c r="Z20" i="14"/>
  <c r="EE12" i="14"/>
  <c r="EG22" i="14"/>
  <c r="CK22" i="14"/>
  <c r="ED23" i="14"/>
  <c r="CX23" i="14"/>
  <c r="EF22" i="14"/>
  <c r="CJ22" i="14"/>
  <c r="BD22" i="14"/>
  <c r="DB21" i="14"/>
  <c r="CL21" i="14"/>
  <c r="DT20" i="14"/>
  <c r="DD20" i="14"/>
  <c r="BL15" i="14"/>
  <c r="AE14" i="14"/>
  <c r="CK12" i="14"/>
  <c r="EA23" i="14"/>
  <c r="DK23" i="14"/>
  <c r="CU23" i="14"/>
  <c r="CE23" i="14"/>
  <c r="BO23" i="14"/>
  <c r="AY23" i="14"/>
  <c r="AI23" i="14"/>
  <c r="EC22" i="14"/>
  <c r="CW22" i="14"/>
  <c r="CG22" i="14"/>
  <c r="BQ22" i="14"/>
  <c r="BA22" i="14"/>
  <c r="AK22" i="14"/>
  <c r="EE21" i="14"/>
  <c r="DO21" i="14"/>
  <c r="CY21" i="14"/>
  <c r="CI21" i="14"/>
  <c r="BS21" i="14"/>
  <c r="BC21" i="14"/>
  <c r="AM21" i="14"/>
  <c r="EG20" i="14"/>
  <c r="DQ20" i="14"/>
  <c r="DA20" i="14"/>
  <c r="CK20" i="14"/>
  <c r="BU20" i="14"/>
  <c r="BE20" i="14"/>
  <c r="AO20" i="14"/>
  <c r="Y20" i="14"/>
  <c r="CI15" i="14"/>
  <c r="DE14" i="14"/>
  <c r="CE15" i="14"/>
  <c r="DC14" i="14"/>
  <c r="BN15" i="14"/>
  <c r="BU12" i="14"/>
  <c r="BI12" i="14"/>
  <c r="DO15" i="14"/>
  <c r="AW15" i="14"/>
  <c r="BU14" i="14"/>
  <c r="CI13" i="14"/>
  <c r="BB12" i="14"/>
  <c r="AU15" i="14"/>
  <c r="BO14" i="14"/>
  <c r="AY12" i="14"/>
  <c r="DG15" i="14"/>
  <c r="BE14" i="14"/>
  <c r="AV12" i="14"/>
  <c r="DC15" i="14"/>
  <c r="AF15" i="14"/>
  <c r="BD14" i="14"/>
  <c r="BA13" i="14"/>
  <c r="AG12" i="14"/>
  <c r="AZ13" i="14"/>
  <c r="DI12" i="14"/>
  <c r="DB15" i="14"/>
  <c r="AV15" i="14"/>
  <c r="DT14" i="14"/>
  <c r="CO14" i="14"/>
  <c r="AY14" i="14"/>
  <c r="EA13" i="14"/>
  <c r="AU13" i="14"/>
  <c r="DA12" i="14"/>
  <c r="BX12" i="14"/>
  <c r="AW12" i="14"/>
  <c r="DY13" i="14"/>
  <c r="AT13" i="14"/>
  <c r="EA15" i="14"/>
  <c r="CY15" i="14"/>
  <c r="CB15" i="14"/>
  <c r="AM15" i="14"/>
  <c r="CE14" i="14"/>
  <c r="AU14" i="14"/>
  <c r="DW13" i="14"/>
  <c r="CG13" i="14"/>
  <c r="AM13" i="14"/>
  <c r="CX12" i="14"/>
  <c r="BT12" i="14"/>
  <c r="CY12" i="14"/>
  <c r="DY15" i="14"/>
  <c r="CX15" i="14"/>
  <c r="CA15" i="14"/>
  <c r="AL15" i="14"/>
  <c r="DK14" i="14"/>
  <c r="AS14" i="14"/>
  <c r="DV13" i="14"/>
  <c r="CF13" i="14"/>
  <c r="AK13" i="14"/>
  <c r="CW12" i="14"/>
  <c r="BS12" i="14"/>
  <c r="AR12" i="14"/>
  <c r="DU15" i="14"/>
  <c r="BS15" i="14"/>
  <c r="AI15" i="14"/>
  <c r="DJ14" i="14"/>
  <c r="CA14" i="14"/>
  <c r="AR14" i="14"/>
  <c r="DU13" i="14"/>
  <c r="CE13" i="14"/>
  <c r="AJ13" i="14"/>
  <c r="BR12" i="14"/>
  <c r="AO12" i="14"/>
  <c r="DS15" i="14"/>
  <c r="CU15" i="14"/>
  <c r="BR15" i="14"/>
  <c r="DI14" i="14"/>
  <c r="BY14" i="14"/>
  <c r="DS13" i="14"/>
  <c r="AE13" i="14"/>
  <c r="BO12" i="14"/>
  <c r="AN12" i="14"/>
  <c r="BO15" i="14"/>
  <c r="AG15" i="14"/>
  <c r="DG14" i="14"/>
  <c r="BX14" i="14"/>
  <c r="AN14" i="14"/>
  <c r="AD13" i="14"/>
  <c r="CR12" i="14"/>
  <c r="BM12" i="14"/>
  <c r="AM12" i="14"/>
  <c r="BZ13" i="14"/>
  <c r="AL12" i="14"/>
  <c r="DN15" i="14"/>
  <c r="CR15" i="14"/>
  <c r="BM15" i="14"/>
  <c r="AE15" i="14"/>
  <c r="DD14" i="14"/>
  <c r="BT14" i="14"/>
  <c r="AH14" i="14"/>
  <c r="DN13" i="14"/>
  <c r="BS13" i="14"/>
  <c r="EA12" i="14"/>
  <c r="CO12" i="14"/>
  <c r="BK12" i="14"/>
  <c r="AI12" i="14"/>
  <c r="DK15" i="14"/>
  <c r="CO15" i="14"/>
  <c r="BK15" i="14"/>
  <c r="EC14" i="14"/>
  <c r="DA14" i="14"/>
  <c r="BN14" i="14"/>
  <c r="AC14" i="14"/>
  <c r="DI13" i="14"/>
  <c r="BP13" i="14"/>
  <c r="CI12" i="14"/>
  <c r="BH12" i="14"/>
  <c r="AF12" i="14"/>
  <c r="DJ15" i="14"/>
  <c r="CM15" i="14"/>
  <c r="BC15" i="14"/>
  <c r="EB14" i="14"/>
  <c r="CW14" i="14"/>
  <c r="BK14" i="14"/>
  <c r="AB14" i="14"/>
  <c r="DG13" i="14"/>
  <c r="BE12" i="14"/>
  <c r="CL15" i="14"/>
  <c r="BB15" i="14"/>
  <c r="CU14" i="14"/>
  <c r="BI14" i="14"/>
  <c r="Y14" i="14"/>
  <c r="DC13" i="14"/>
  <c r="BJ13" i="14"/>
  <c r="DO12" i="14"/>
  <c r="BD12" i="14"/>
  <c r="AB12" i="14"/>
  <c r="DH15" i="14"/>
  <c r="CK15" i="14"/>
  <c r="AY15" i="14"/>
  <c r="DZ14" i="14"/>
  <c r="BH14" i="14"/>
  <c r="EE13" i="14"/>
  <c r="BC13" i="14"/>
  <c r="DN12" i="14"/>
  <c r="CC12" i="14"/>
  <c r="BC12" i="14"/>
  <c r="Y12" i="14"/>
  <c r="CG14" i="14"/>
  <c r="BQ14" i="14"/>
  <c r="BA14" i="14"/>
  <c r="AK14" i="14"/>
  <c r="CY13" i="14"/>
  <c r="EG12" i="14"/>
  <c r="DZ15" i="14"/>
  <c r="DL14" i="14"/>
  <c r="CV14" i="14"/>
  <c r="CF14" i="14"/>
  <c r="BP14" i="14"/>
  <c r="AZ14" i="14"/>
  <c r="AJ14" i="14"/>
  <c r="ED13" i="14"/>
  <c r="CX13" i="14"/>
  <c r="CH13" i="14"/>
  <c r="BR13" i="14"/>
  <c r="BB13" i="14"/>
  <c r="AL13" i="14"/>
  <c r="EF12" i="14"/>
  <c r="CZ12" i="14"/>
  <c r="CJ12" i="14"/>
  <c r="DX15" i="14"/>
  <c r="CV13" i="14"/>
  <c r="DL13" i="14"/>
  <c r="ED12" i="14"/>
  <c r="CH12" i="14"/>
  <c r="DW15" i="14"/>
  <c r="CC14" i="14"/>
  <c r="BM14" i="14"/>
  <c r="AW14" i="14"/>
  <c r="AG14" i="14"/>
  <c r="DK13" i="14"/>
  <c r="CU13" i="14"/>
  <c r="EC12" i="14"/>
  <c r="CG12" i="14"/>
  <c r="BQ12" i="14"/>
  <c r="BA12" i="14"/>
  <c r="AK12" i="14"/>
  <c r="DV15" i="14"/>
  <c r="DF15" i="14"/>
  <c r="CP15" i="14"/>
  <c r="BZ15" i="14"/>
  <c r="BJ15" i="14"/>
  <c r="AT15" i="14"/>
  <c r="AD15" i="14"/>
  <c r="DX14" i="14"/>
  <c r="DH14" i="14"/>
  <c r="CR14" i="14"/>
  <c r="CB14" i="14"/>
  <c r="BL14" i="14"/>
  <c r="AV14" i="14"/>
  <c r="AF14" i="14"/>
  <c r="DZ13" i="14"/>
  <c r="DJ13" i="14"/>
  <c r="BN13" i="14"/>
  <c r="AX13" i="14"/>
  <c r="AH13" i="14"/>
  <c r="EB12" i="14"/>
  <c r="DL12" i="14"/>
  <c r="CV12" i="14"/>
  <c r="CF12" i="14"/>
  <c r="BP12" i="14"/>
  <c r="AZ12" i="14"/>
  <c r="AJ12" i="14"/>
  <c r="DE15" i="14"/>
  <c r="BY15" i="14"/>
  <c r="BI15" i="14"/>
  <c r="AS15" i="14"/>
  <c r="AC15" i="14"/>
  <c r="DW14" i="14"/>
  <c r="DT15" i="14"/>
  <c r="DD15" i="14"/>
  <c r="CN15" i="14"/>
  <c r="BX15" i="14"/>
  <c r="BH15" i="14"/>
  <c r="AR15" i="14"/>
  <c r="AB15" i="14"/>
  <c r="DV14" i="14"/>
  <c r="DF14" i="14"/>
  <c r="CP14" i="14"/>
  <c r="BZ14" i="14"/>
  <c r="BJ14" i="14"/>
  <c r="AT14" i="14"/>
  <c r="AD14" i="14"/>
  <c r="DX13" i="14"/>
  <c r="DH13" i="14"/>
  <c r="AQ15" i="14"/>
  <c r="EH15" i="14"/>
  <c r="DR15" i="14"/>
  <c r="BV15" i="14"/>
  <c r="BF15" i="14"/>
  <c r="AP15" i="14"/>
  <c r="Z15" i="14"/>
  <c r="CN14" i="14"/>
  <c r="DF13" i="14"/>
  <c r="CP13" i="14"/>
  <c r="EG15" i="14"/>
  <c r="DQ15" i="14"/>
  <c r="BU15" i="14"/>
  <c r="BE15" i="14"/>
  <c r="AO15" i="14"/>
  <c r="Y15" i="14"/>
  <c r="DS14" i="14"/>
  <c r="CM14" i="14"/>
  <c r="BW14" i="14"/>
  <c r="BG14" i="14"/>
  <c r="AQ14" i="14"/>
  <c r="AA14" i="14"/>
  <c r="DE13" i="14"/>
  <c r="BY13" i="14"/>
  <c r="AS13" i="14"/>
  <c r="AC13" i="14"/>
  <c r="EF15" i="14"/>
  <c r="CZ15" i="14"/>
  <c r="CJ15" i="14"/>
  <c r="BT15" i="14"/>
  <c r="BD15" i="14"/>
  <c r="AN15" i="14"/>
  <c r="EH14" i="14"/>
  <c r="DR14" i="14"/>
  <c r="DB14" i="14"/>
  <c r="CL14" i="14"/>
  <c r="BV14" i="14"/>
  <c r="BF14" i="14"/>
  <c r="AP14" i="14"/>
  <c r="Z14" i="14"/>
  <c r="DT13" i="14"/>
  <c r="DD13" i="14"/>
  <c r="CN13" i="14"/>
  <c r="EG14" i="14"/>
  <c r="CM13" i="14"/>
  <c r="AQ13" i="14"/>
  <c r="AA13" i="14"/>
  <c r="AA15" i="14"/>
  <c r="BW15" i="14"/>
  <c r="DQ14" i="14"/>
  <c r="BG13" i="14"/>
  <c r="CZ14" i="14"/>
  <c r="EH13" i="14"/>
  <c r="DR13" i="14"/>
  <c r="CL13" i="14"/>
  <c r="BV13" i="14"/>
  <c r="AP13" i="14"/>
  <c r="DQ13" i="14"/>
  <c r="BW12" i="14"/>
  <c r="BG12" i="14"/>
  <c r="ED15" i="14"/>
  <c r="CH15" i="14"/>
  <c r="CJ14" i="14"/>
  <c r="DB13" i="14"/>
  <c r="BF13" i="14"/>
  <c r="Z13" i="14"/>
  <c r="AD114" i="13" l="1"/>
  <c r="AD113" i="13"/>
  <c r="AD112" i="13"/>
  <c r="AD95" i="13"/>
  <c r="AD93" i="13"/>
  <c r="AD94" i="13" s="1"/>
  <c r="AD71" i="13"/>
  <c r="AD70" i="13"/>
  <c r="AD69" i="13"/>
  <c r="AD68" i="13"/>
  <c r="AC113" i="13"/>
  <c r="AC94" i="13"/>
  <c r="AC65" i="13"/>
  <c r="AC66" i="13"/>
  <c r="AC67" i="13"/>
  <c r="AC64" i="13"/>
  <c r="Q112" i="13" l="1"/>
  <c r="E101" i="13" l="1"/>
  <c r="J94"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Kushal Tibrewal</author>
  </authors>
  <commentList>
    <comment ref="K86" authorId="0" shapeId="0" xr:uid="{881FAF11-9CCA-4E2A-B9EF-A75F276319C6}">
      <text>
        <r>
          <rPr>
            <b/>
            <sz val="9"/>
            <color indexed="81"/>
            <rFont val="Tahoma"/>
            <family val="2"/>
          </rPr>
          <t>Kushal Tibrewal:</t>
        </r>
        <r>
          <rPr>
            <sz val="9"/>
            <color indexed="81"/>
            <rFont val="Tahoma"/>
            <family val="2"/>
          </rPr>
          <t xml:space="preserve">
it is co2, just for code checking written co2eq</t>
        </r>
      </text>
    </comment>
  </commentList>
</comments>
</file>

<file path=xl/sharedStrings.xml><?xml version="1.0" encoding="utf-8"?>
<sst xmlns="http://schemas.openxmlformats.org/spreadsheetml/2006/main" count="5667" uniqueCount="506">
  <si>
    <t>Notes</t>
  </si>
  <si>
    <t>CO2</t>
  </si>
  <si>
    <t>CH4</t>
  </si>
  <si>
    <t>SF6</t>
  </si>
  <si>
    <t>PFCs</t>
  </si>
  <si>
    <t>GWP(CH4)</t>
  </si>
  <si>
    <t>Yes</t>
  </si>
  <si>
    <t>No</t>
  </si>
  <si>
    <t>absolute</t>
  </si>
  <si>
    <t>Energy</t>
  </si>
  <si>
    <t>Pakistan</t>
  </si>
  <si>
    <t>United States</t>
  </si>
  <si>
    <t>N2O</t>
  </si>
  <si>
    <t>HFCs</t>
  </si>
  <si>
    <t>United States of America First NDC (After rejoining the Paris Agreement)</t>
  </si>
  <si>
    <t>Country_name</t>
  </si>
  <si>
    <t>Country_type</t>
  </si>
  <si>
    <t>NDC_title</t>
  </si>
  <si>
    <t>NDC_version</t>
  </si>
  <si>
    <t>Target_year</t>
  </si>
  <si>
    <t>Target_type</t>
  </si>
  <si>
    <t>Target_applies_to</t>
  </si>
  <si>
    <t>ISO_code</t>
  </si>
  <si>
    <t>Base_year</t>
  </si>
  <si>
    <t>BAU_year</t>
  </si>
  <si>
    <t>IPPU</t>
  </si>
  <si>
    <t>Waste</t>
  </si>
  <si>
    <t>Agriculture</t>
  </si>
  <si>
    <t>Target_CO2eq_percent_LB_unconditional_Total-net</t>
  </si>
  <si>
    <t>Target_CO2eq_percent_UB_unconditional_Total-net</t>
  </si>
  <si>
    <t>Target_CO2eq_percent_LB_conditional_Total-net</t>
  </si>
  <si>
    <t>Target_CO2eq_percent_UB_conditional_Total-net</t>
  </si>
  <si>
    <t>Target_CO2eq_percent_LB_unconditional_Total-excl</t>
  </si>
  <si>
    <t>Target_CO2eq_percent_UB_unconditional_Total-excl</t>
  </si>
  <si>
    <t>Target_CO2eq_percent_LB_conditional_Total-excl</t>
  </si>
  <si>
    <t>Target_CO2eq_percent_UB_conditional_Total-excl</t>
  </si>
  <si>
    <t>Target_CO2eq_emissions_LB_unconditional_Total-net</t>
  </si>
  <si>
    <t>Target_CO2eq_emissions_UB_unconditional_Total-net</t>
  </si>
  <si>
    <t>Target_CO2eq_emissions_LB_conditional_Total-net</t>
  </si>
  <si>
    <t>Target_CO2eq_emissions_UB_conditional_Total-net</t>
  </si>
  <si>
    <t>Target_CO2eq_emissions_LB_unconditional_Total-excl</t>
  </si>
  <si>
    <t>Target_CO2eq_emissions_UB_unconditional_Total-excl</t>
  </si>
  <si>
    <t>Target_CO2eq_emissions_LB_conditional_Total-excl</t>
  </si>
  <si>
    <t>Target_CO2eq_emissions_UB_conditional_Total-excl</t>
  </si>
  <si>
    <t>Target_CO2_percent_LB_unconditional_Total-net</t>
  </si>
  <si>
    <t>Target_CO2_percent_UB_unconditional_Total-net</t>
  </si>
  <si>
    <t>Target_CO2_percent_LB_conditional_Total-net</t>
  </si>
  <si>
    <t>Target_CO2_percent_UB_conditional_Total-net</t>
  </si>
  <si>
    <t>Target_CO2_percent_LB_unconditional_Total-excl</t>
  </si>
  <si>
    <t>Target_CO2_percent_UB_unconditional_Total-excl</t>
  </si>
  <si>
    <t>Target_CO2_percent_LB_conditional_Total-excl</t>
  </si>
  <si>
    <t>Target_CO2_percent_UB_conditional_Total-excl</t>
  </si>
  <si>
    <t>Target_CO2_emissions_LB_unconditional_Total-net</t>
  </si>
  <si>
    <t>Target_CO2_emissions_UB_unconditional_Total-net</t>
  </si>
  <si>
    <t>Target_CO2_emissions_LB_conditional_Total-net</t>
  </si>
  <si>
    <t>Target_CO2_emissions_UB_conditional_Total-net</t>
  </si>
  <si>
    <t>Target_CO2_emissions_LB_unconditional_Total-excl</t>
  </si>
  <si>
    <t>Target_CO2_emissions_UB_unconditional_Total-excl</t>
  </si>
  <si>
    <t>Target_CO2_emissions_LB_conditional_Total-excl</t>
  </si>
  <si>
    <t>Target_CO2_emissions_UB_conditional_Total-excl</t>
  </si>
  <si>
    <t>Neutrality_year</t>
  </si>
  <si>
    <t>NDC_submission_date_dd-mm-yyyy</t>
  </si>
  <si>
    <t>Target_CO2eq_percent_LB_unconditional_LULUCF</t>
  </si>
  <si>
    <t>Target_CO2eq_percent_UB_unconditional_LULUCF</t>
  </si>
  <si>
    <t>Target_CO2eq_percent_LB_conditional_LULUCF</t>
  </si>
  <si>
    <t>Target_CO2eq_percent_UB_conditional_LULUCF</t>
  </si>
  <si>
    <t>Target_CO2eq_emissions_LB_unconditional_LULUCF</t>
  </si>
  <si>
    <t>Target_CO2eq_emissions_UB_unconditional_LULUCF</t>
  </si>
  <si>
    <t>Target_CO2eq_emissions_LB_conditional_LULUCF</t>
  </si>
  <si>
    <t>Target_CO2eq_emissions_UB_conditional_LULUCF</t>
  </si>
  <si>
    <t>Target_CO2_percent_LB_unconditional_LULUCF</t>
  </si>
  <si>
    <t>Target_CO2_percent_UB_unconditional_LULUCF</t>
  </si>
  <si>
    <t>Target_CO2_percent_LB_conditional_LULUCF</t>
  </si>
  <si>
    <t>Target_CO2_percent_UB_conditional_LULUCF</t>
  </si>
  <si>
    <t>Target_CO2_emissions_LB_unconditional_LULUCF</t>
  </si>
  <si>
    <t>Target_CO2_emissions_UB_unconditional_LULUCF</t>
  </si>
  <si>
    <t>Target_CO2_emissions_LB_conditional_LULUCF</t>
  </si>
  <si>
    <t>Target_CO2_emissions_UB_conditional_LULUCF</t>
  </si>
  <si>
    <t>Base_CO2eq_emissions_Total-net</t>
  </si>
  <si>
    <t>Total-net</t>
  </si>
  <si>
    <t>Base_CO2eq_emissions_Total-excl</t>
  </si>
  <si>
    <t>Base_CO2eq_emissions_LULUCF</t>
  </si>
  <si>
    <t>Base_CO2eq_emissions_Energy</t>
  </si>
  <si>
    <t>Base_CO2eq_emissions_IPPU</t>
  </si>
  <si>
    <t>Base_CO2eq_emissions_Waste</t>
  </si>
  <si>
    <t>Base_CO2eq_emissions_Agriculture</t>
  </si>
  <si>
    <t>Base_CO2_emissions_Total-net</t>
  </si>
  <si>
    <t>Base_CO2_emissions_Total-excl</t>
  </si>
  <si>
    <t>Base_CO2_emissions_LULUCF</t>
  </si>
  <si>
    <t>Base_CO2_emissions_Energy</t>
  </si>
  <si>
    <t>Base_CO2_emissions_IPPU</t>
  </si>
  <si>
    <t>Base_CO2_emissions_Waste</t>
  </si>
  <si>
    <t>Base_CO2_emissions_Agriculture</t>
  </si>
  <si>
    <t>BAU_CO2eq_emissions_Total-net</t>
  </si>
  <si>
    <t>BAU_CO2eq_emissions_Total-excl</t>
  </si>
  <si>
    <t>BAU_CO2eq_emissions_LULUCF</t>
  </si>
  <si>
    <t>BAU_CO2eq_emissions_Energy</t>
  </si>
  <si>
    <t>BAU_CO2eq_emissions_IPPU</t>
  </si>
  <si>
    <t>BAU_CO2eq_emissions_Waste</t>
  </si>
  <si>
    <t>BAU_CO2eq_emissions_Agriculture</t>
  </si>
  <si>
    <t>BAU_CO2_emissions_Total-net</t>
  </si>
  <si>
    <t>BAU_CO2_emissions_Total-excl</t>
  </si>
  <si>
    <t>BAU_CO2_emissions_LULUCF</t>
  </si>
  <si>
    <t>BAU_CO2_emissions_Energy</t>
  </si>
  <si>
    <t>BAU_CO2_emissions_IPPU</t>
  </si>
  <si>
    <t>BAU_CO2_emissions_Waste</t>
  </si>
  <si>
    <t>BAU_CO2_emissions_Agriculture</t>
  </si>
  <si>
    <t>Annex I</t>
  </si>
  <si>
    <t>22/04/2021</t>
  </si>
  <si>
    <t>Target_reference</t>
  </si>
  <si>
    <t>Target_format</t>
  </si>
  <si>
    <t>percent</t>
  </si>
  <si>
    <t>Base_source_type</t>
  </si>
  <si>
    <t>Base_source_details</t>
  </si>
  <si>
    <t>NIR</t>
  </si>
  <si>
    <t>NIR April 2024</t>
  </si>
  <si>
    <t>BAU_source_type</t>
  </si>
  <si>
    <t>BAU_source_details</t>
  </si>
  <si>
    <t>CO2eq</t>
  </si>
  <si>
    <t>Target_scope</t>
  </si>
  <si>
    <t>Non Annex I</t>
  </si>
  <si>
    <t>NDC</t>
  </si>
  <si>
    <t>China</t>
  </si>
  <si>
    <t>28/10/2021</t>
  </si>
  <si>
    <t>China First NDC (Updated Submission)</t>
  </si>
  <si>
    <t>Emission_unit</t>
  </si>
  <si>
    <t>Mt / year</t>
  </si>
  <si>
    <t>GWP(N2O)</t>
  </si>
  <si>
    <t>Pollutant included</t>
  </si>
  <si>
    <t>Sector included</t>
  </si>
  <si>
    <t>Categories</t>
  </si>
  <si>
    <t>Neutrality</t>
  </si>
  <si>
    <t>Base CO2 emissions</t>
  </si>
  <si>
    <t>BAU CO2 emissions</t>
  </si>
  <si>
    <t>Peak_year</t>
  </si>
  <si>
    <t>Peak_CO2eq_emissions_Total-net</t>
  </si>
  <si>
    <t>Peak_CO2eq_emissions_Total-excl</t>
  </si>
  <si>
    <t>Peak_CO2_emissions_Total-net</t>
  </si>
  <si>
    <t>Peak_CO2_emissions_Total-excl</t>
  </si>
  <si>
    <t>Peak_format</t>
  </si>
  <si>
    <t>Peak_applies_to</t>
  </si>
  <si>
    <t>year</t>
  </si>
  <si>
    <t>Cummulative_applies_to</t>
  </si>
  <si>
    <t>Cummulative_CO2eq_emissions_Total-net</t>
  </si>
  <si>
    <t>Cummulative_CO2eq_emissions_Total-excl</t>
  </si>
  <si>
    <t>Cummulative_CO2_emissions_Total-net</t>
  </si>
  <si>
    <t>Cummulative_CO2_emissions_Total-excl</t>
  </si>
  <si>
    <t>Cummulative_start</t>
  </si>
  <si>
    <t>Cummulative_end</t>
  </si>
  <si>
    <t>Peak_scope</t>
  </si>
  <si>
    <t>Cummulative_scope</t>
  </si>
  <si>
    <t>intensity</t>
  </si>
  <si>
    <t>Base</t>
  </si>
  <si>
    <t>Target</t>
  </si>
  <si>
    <t>BAU</t>
  </si>
  <si>
    <t>Peak</t>
  </si>
  <si>
    <t>Cummulative</t>
  </si>
  <si>
    <t>LULUCF</t>
  </si>
  <si>
    <t>Target_scope_clarity</t>
  </si>
  <si>
    <t>Clear</t>
  </si>
  <si>
    <t>Unclear</t>
  </si>
  <si>
    <t>LULUCF_text</t>
  </si>
  <si>
    <t>increase the forest stock volume by around 4.5 billion cubic meters on the 2005 level</t>
  </si>
  <si>
    <t>21/10/2021</t>
  </si>
  <si>
    <t>Pakistan First NDC (Updated submission)</t>
  </si>
  <si>
    <t>LULUCF_type</t>
  </si>
  <si>
    <t>integrated</t>
  </si>
  <si>
    <t>LULUCF_format</t>
  </si>
  <si>
    <t>LULUCF_applies_to</t>
  </si>
  <si>
    <t>Base information</t>
  </si>
  <si>
    <t>Base CO2eq emissions</t>
  </si>
  <si>
    <t>BAU information</t>
  </si>
  <si>
    <t>BAU CO2eq emissions</t>
  </si>
  <si>
    <t>Peak year or emissions</t>
  </si>
  <si>
    <t>Cummulative emissions target</t>
  </si>
  <si>
    <t>NDC information</t>
  </si>
  <si>
    <t>Target information</t>
  </si>
  <si>
    <t>increase afforestation to sequester 140 Mt CO2eq by 2030 and 500 Mt CO2eq by 2040</t>
  </si>
  <si>
    <t>India</t>
  </si>
  <si>
    <t>26/08/2022</t>
  </si>
  <si>
    <t>India Updated First Nationally Determined Contribution</t>
  </si>
  <si>
    <t>create an additional carbon sink of 2.5 to 3 billion tonnes of CO2 equivalent through additional forest and tree cover by 2030</t>
  </si>
  <si>
    <t>Target CO2eq emissions</t>
  </si>
  <si>
    <t>Target CO2 emissions</t>
  </si>
  <si>
    <t>Target CO2eq percent</t>
  </si>
  <si>
    <t>Target CO2 percent</t>
  </si>
  <si>
    <t>emissions</t>
  </si>
  <si>
    <t>Russian Federation</t>
  </si>
  <si>
    <t>25/11/2020</t>
  </si>
  <si>
    <t>Russian Federation First NDC</t>
  </si>
  <si>
    <t>EU27</t>
  </si>
  <si>
    <t>19/10/2023</t>
  </si>
  <si>
    <t>EU NDC 2023 Update</t>
  </si>
  <si>
    <t>Each Member State has a binding national target for 2030 for the increase of net greenhouse gas removals, which together will deliver the collective EU target of 310 Mt CO2 net removals.</t>
  </si>
  <si>
    <t>Neutrality_applies_to</t>
  </si>
  <si>
    <t>Neutrality_applies_to_clarity</t>
  </si>
  <si>
    <t>United Kingdom</t>
  </si>
  <si>
    <t>United Kingdom of Great Britain and Northern Ireland updated 2030 NDC</t>
  </si>
  <si>
    <t>NIR April 2023</t>
  </si>
  <si>
    <t>Reference emissions depends on the NIR</t>
  </si>
  <si>
    <t>Separate base years for pollutants. CO2+CH4+N2O 1990 and others 1995. 
Reference emissions depends on the NIR</t>
  </si>
  <si>
    <t>LULUCF_source_type</t>
  </si>
  <si>
    <t>LULUCF_separate_info</t>
  </si>
  <si>
    <t>LULUCF_source_details</t>
  </si>
  <si>
    <t>Japan</t>
  </si>
  <si>
    <t>22/10/2021</t>
  </si>
  <si>
    <t> Japan First NDC (Updated submission)</t>
  </si>
  <si>
    <t>Total-excl</t>
  </si>
  <si>
    <t>The reduction is based on gross-net accounting. The gross emissions without LULUCF in 2013 will be reduced by 46 and 50%. This will be done partly by having net removals of -47.7 mtCO2eq. Therefore the targets are adjusted accordingly.
In the NDC the number presented is equivalent to "total CO2eq without LULUCF with indirect CO2"</t>
  </si>
  <si>
    <t>Canada</t>
  </si>
  <si>
    <t> Canada First NDC (updated submission)</t>
  </si>
  <si>
    <t>distinct</t>
  </si>
  <si>
    <t>The reference indicator will be quantified based on national total GHG emissions in 2005 reported in Canada’s 2032 NIR.
Accounting of LULUCF is unclear. But based on values presented in the NDC, targets are applied to emissions excl LULUCF.</t>
  </si>
  <si>
    <t>United Arab Emirates</t>
  </si>
  <si>
    <t>Third Update of Second Nationally Determined Contribution for the UAE</t>
  </si>
  <si>
    <t>increase mangrove area</t>
  </si>
  <si>
    <t>Target_sector</t>
  </si>
  <si>
    <t>Turkey</t>
  </si>
  <si>
    <t>13/04/2023</t>
  </si>
  <si>
    <t>Turkey Updated First NDC</t>
  </si>
  <si>
    <t>1st NDC</t>
  </si>
  <si>
    <t>Syrian Arab Republic</t>
  </si>
  <si>
    <t>30/11/2018</t>
  </si>
  <si>
    <t>Syrian Arab Republic First NDC</t>
  </si>
  <si>
    <t>No clear quantitative information provided.</t>
  </si>
  <si>
    <t>Saudi Arabia</t>
  </si>
  <si>
    <t>23/10/2021</t>
  </si>
  <si>
    <t> Saudi Arabia First NDC (Updated submission)</t>
  </si>
  <si>
    <t>The NDC states the target based on two baseline scenarios but does not provide the 2030 baseline values.
An independent research published projected CO2 levels for 2030 (KAPSARC, 2023). The growth ratio of CO2  in 2030 wrt 2019 from this report is applied to the CO2eq in 2019 from BUR2.
As per BUR2, 2019 emissions are 602.635 Mt CO2, 1.9 Mt CH4 and 0.03005 Mt N2O. Using GWP100 of ar5 this amounts to 664 Mt CO2eq/yr in 2019.
As per projection, lower bound of CO2 in 2030 = avg(506,538) and upper bound is avg(890,743). 2019 CO2 is 540.4. Therefore growth ratio is 0.97 - 1.5. 
Based on these two, baseline 2030 CO2eq is 642 - 1004 Mt Co2eq/yr. substracting the NDC target of 278Mt CO2eq/yr - NDC based 2030 emissions are 364-726 Mt CO2eq/yr</t>
  </si>
  <si>
    <t>Qatar</t>
  </si>
  <si>
    <t>24/08/2021</t>
  </si>
  <si>
    <t>Qatar First NDC (Updated submission)</t>
  </si>
  <si>
    <t>not included</t>
  </si>
  <si>
    <t>no information</t>
  </si>
  <si>
    <t>Palestine</t>
  </si>
  <si>
    <t> State of Palestine First NDC (Updated submission)</t>
  </si>
  <si>
    <t>Targets are presented for 2040 but the 2030 values are taken from the figure 1 of the NDC report.
The percentgae reductions wrt BAU is not clear so direct emissions from the figure are taken.</t>
  </si>
  <si>
    <t>Oman</t>
  </si>
  <si>
    <t>Oman 1st Update of the 2nd NDC</t>
  </si>
  <si>
    <t>29/11/2023</t>
  </si>
  <si>
    <t>F gases are partially included  - i.e. only for the industry sector. While it is included in the emissions presented here but marked as not present.</t>
  </si>
  <si>
    <t>Lebanon</t>
  </si>
  <si>
    <t>16/03/2021</t>
  </si>
  <si>
    <t>Lebanon First NDC (Updated submission)</t>
  </si>
  <si>
    <t xml:space="preserve"> </t>
  </si>
  <si>
    <t>Kuwait</t>
  </si>
  <si>
    <t>Kuwait First NDC (Updated submission)</t>
  </si>
  <si>
    <t>Mostly from the Energy sector. Some reductions through carbon capture and storage</t>
  </si>
  <si>
    <t>Jordan</t>
  </si>
  <si>
    <t>Jordan First NDC (Updated submission)</t>
  </si>
  <si>
    <t>Some estimate of sectoral reductions are provided.</t>
  </si>
  <si>
    <t>Israel</t>
  </si>
  <si>
    <t>29/07/2021</t>
  </si>
  <si>
    <t> Israel First NDC (Updated submission)</t>
  </si>
  <si>
    <t>LULUCF is negligible. Also a target for 2050 - 85% reduction wrt 2015</t>
  </si>
  <si>
    <t>Iraq</t>
  </si>
  <si>
    <t>15/10/2021</t>
  </si>
  <si>
    <t>Iraq First NDC</t>
  </si>
  <si>
    <t>New NDC but only in Arabic</t>
  </si>
  <si>
    <t>Iran, Islamic Republic of</t>
  </si>
  <si>
    <t>Not ratified</t>
  </si>
  <si>
    <t xml:space="preserve">As of June 2024, Iran has signed but not ratified the Paris Agreement. 
Iran pledges to reduce emissions by 4% (unconditional reduction) or 12% (conditional reduction) below business as usual (BAU) by 2030.
 The INDC does not provide a BAU. </t>
  </si>
  <si>
    <t>Egypt’s Updated First Nationally Determined Contribution 2030 (Second Update)</t>
  </si>
  <si>
    <t>Egypt</t>
  </si>
  <si>
    <t>26/06/2023</t>
  </si>
  <si>
    <t>Bahrain</t>
  </si>
  <si>
    <t>18/10/2021</t>
  </si>
  <si>
    <t>Bahrain First NDC (Updated submission)</t>
  </si>
  <si>
    <t>Total emissions is given only for 2015 and not for BAU, but NDC reductions are relative to BAU. 
Sectoral emissions for elec, oil+gas and transport given for 2015 (43% of total) and 2030. These are sub-activities of the Energy sector
a) Total reductions in NDC for 2030 for these sectors (Mt CO2-e) = 80.520+1.682+8.960 = 91.162
b) We estimate 2 BAUs: 
bi) if see only these 3 sub-sectors - they inc by 2.5 times in 2030 - so applying same growth to total emissions - 325.6*2.5 = 814
bii) assume half of this growth, i.e., 1.25 :  325.6*1.25 = 407
c) reducing the declared reductions in a) we get two 2030 values: 407-91 = 316 and 814-91 = 723</t>
  </si>
  <si>
    <t>Base_GDP</t>
  </si>
  <si>
    <t>BAU_GDP</t>
  </si>
  <si>
    <t>Supporting Information</t>
  </si>
  <si>
    <t>Supp_Base_CO2eq_emissions_Total-net_LB</t>
  </si>
  <si>
    <t>Supp_Base_CO2eq_emissions_Total-excl_LB</t>
  </si>
  <si>
    <t>Supp_Base_CO2eq_emissions_LULUCF_LB</t>
  </si>
  <si>
    <t>Supp_Base_GDP_LB</t>
  </si>
  <si>
    <t>Supp_BAU_GDP_LB</t>
  </si>
  <si>
    <t>Supp_Base_CO2eq_emissions_Total-net_UB</t>
  </si>
  <si>
    <t>Supp_Base_CO2eq_emissions_Total-excl_UB</t>
  </si>
  <si>
    <t>Supp_Base_CO2eq_emissions_LULUCF_UB</t>
  </si>
  <si>
    <t>Supp_Base_GDP_UB</t>
  </si>
  <si>
    <t>Supp_BAU_GDP_UB</t>
  </si>
  <si>
    <t>Supp_source</t>
  </si>
  <si>
    <t>Future_LULUCF from 8th National Communication, Dec 2022</t>
  </si>
  <si>
    <t>Future_LULUCF from 8th National Communication, May 2024</t>
  </si>
  <si>
    <t>It says total addition of trees to sequester  a total of 140 Mt CO2eq in 10 years (i.e. 2020 to 2030). Assuming this a traingle with base 10 and area 140, the height is 28. 
That is in the year 2030 the porbable sink is -28 Mt CO2eq.
Given base is 32 Mt CO2eq, it means in 2030, there will be a net emissions of 4 Mt CO2eq. assuming this is completely conditional.</t>
  </si>
  <si>
    <t>Supp_Target_CO2eq_emissions_LB_unconditional_LULUCF</t>
  </si>
  <si>
    <t>Supp_Target_CO2_emissions_LB_unconditional_LULUCF</t>
  </si>
  <si>
    <t>Supp_Target_CO2eq_emissions_LB_conditional_LULUCF</t>
  </si>
  <si>
    <t>Supp_Target_CO2eq_emissions_UB_unconditional_LULUCF</t>
  </si>
  <si>
    <t>Supp_Target_CO2_emissions_UB_unconditional_LULUCF</t>
  </si>
  <si>
    <t>Supp_Target_CO2eq_emissions_UB_conditional_LULUCF</t>
  </si>
  <si>
    <t>Supp_Target_CO2_emissions_UB_conditional_LULUCF</t>
  </si>
  <si>
    <t>Supp_Target_CO2_emissions_LB_conditional_LULUCF</t>
  </si>
  <si>
    <t>Supp_BAU_CO2eq_emissions_Total-net_LB</t>
  </si>
  <si>
    <t>Supp_BAU_CO2eq_emissions_Total-net_UB</t>
  </si>
  <si>
    <t>Supp_BAU_CO2eq_emissions_Total-excl_LB</t>
  </si>
  <si>
    <t>Supp_BAU_CO2eq_emissions_Total-excl_UB</t>
  </si>
  <si>
    <t>Supp_BAU_CO2eq_emissions_LULUCF_LB</t>
  </si>
  <si>
    <t>Supp_BAU_CO2eq_emissions_LULUCF_UB</t>
  </si>
  <si>
    <t>Assuming stable sink. Thus 2020 value from Grassi 2023 is taken to be fixed</t>
  </si>
  <si>
    <t>Grassi et al., 2023</t>
  </si>
  <si>
    <t>Argentina</t>
  </si>
  <si>
    <t>Argentina Second NDC (Updated submission)</t>
  </si>
  <si>
    <t>BUR03</t>
  </si>
  <si>
    <t>Brazil</t>
  </si>
  <si>
    <t>Brazil First NDC 2023 adjustment</t>
  </si>
  <si>
    <t>Neutraility is mentioned as "climate neutral by 2050". So assumed GHG net-zero.
Menitons zero emissions from deforestation by 2030. So assumed a range of LULUCF emissions - UB is fixed at 2020 levels from Grass 2023 and LB is 0.</t>
  </si>
  <si>
    <t>LB: Grass 2017 and UB: Fixed at 2020 from Grassi 2023</t>
  </si>
  <si>
    <t>Indonesia</t>
  </si>
  <si>
    <t>Enhanced NDC - Republic of Indonesia</t>
  </si>
  <si>
    <t>23/09/2022</t>
  </si>
  <si>
    <t>Mexico</t>
  </si>
  <si>
    <t>17/11/2022</t>
  </si>
  <si>
    <t>Mexico: Updated NDC 2022</t>
  </si>
  <si>
    <t>In the target, "emissions" from LULUCF are included but "sinks" are not. To avoid confusion and since the emissions part of LULUCF are small - the reduction target are applied to without LULUCF.</t>
  </si>
  <si>
    <t>Supp_Target_GDP_LB</t>
  </si>
  <si>
    <t>Supp_Target_GDP_UB</t>
  </si>
  <si>
    <t>Afghanistan</t>
  </si>
  <si>
    <t>Andorra</t>
  </si>
  <si>
    <t>Antigua and Barbuda</t>
  </si>
  <si>
    <t>Armenia</t>
  </si>
  <si>
    <t>Benin</t>
  </si>
  <si>
    <t>Bhutan</t>
  </si>
  <si>
    <t>Bolivia</t>
  </si>
  <si>
    <t>Bosnia and Herzegovina</t>
  </si>
  <si>
    <t>Botswana</t>
  </si>
  <si>
    <t>Brunei Darussalam</t>
  </si>
  <si>
    <t>Burundi</t>
  </si>
  <si>
    <t>Cameroon</t>
  </si>
  <si>
    <t>Cape Verde</t>
  </si>
  <si>
    <t>Chile</t>
  </si>
  <si>
    <t>Comoros</t>
  </si>
  <si>
    <t>Congo_the Democratic Republic of the</t>
  </si>
  <si>
    <t>Cook Islands</t>
  </si>
  <si>
    <t>Costa Rica</t>
  </si>
  <si>
    <t>Cuba</t>
  </si>
  <si>
    <t>Djibouti</t>
  </si>
  <si>
    <t>Dominica</t>
  </si>
  <si>
    <t>Dominican Republic</t>
  </si>
  <si>
    <t>El Salvador</t>
  </si>
  <si>
    <t>Equatorial Guinea</t>
  </si>
  <si>
    <t>Eritrea</t>
  </si>
  <si>
    <t>Eswatini</t>
  </si>
  <si>
    <t>Fiji</t>
  </si>
  <si>
    <t>France_PTOM</t>
  </si>
  <si>
    <t>Gambia</t>
  </si>
  <si>
    <t>Georgia</t>
  </si>
  <si>
    <t>Ghana</t>
  </si>
  <si>
    <t>Grenada</t>
  </si>
  <si>
    <t>Guatemala</t>
  </si>
  <si>
    <t>Guinea</t>
  </si>
  <si>
    <t>Guinea-Bissau</t>
  </si>
  <si>
    <t>Guyana</t>
  </si>
  <si>
    <t>Haiti</t>
  </si>
  <si>
    <t>Honduras</t>
  </si>
  <si>
    <t>Iceland</t>
  </si>
  <si>
    <t>Int. Aviation</t>
  </si>
  <si>
    <t>Int. Shipping</t>
  </si>
  <si>
    <t>Jamaica</t>
  </si>
  <si>
    <t>Kazakhstan</t>
  </si>
  <si>
    <t>Kenya</t>
  </si>
  <si>
    <t>Kiribati</t>
  </si>
  <si>
    <t>Korea, Democratic People's Republic of</t>
  </si>
  <si>
    <t>Korea, Republic of</t>
  </si>
  <si>
    <t>Kyrgyzstan</t>
  </si>
  <si>
    <t>Lesotho</t>
  </si>
  <si>
    <t>Liberia</t>
  </si>
  <si>
    <t>Libyan Arab Jamahiriya</t>
  </si>
  <si>
    <t>Liechtenstein</t>
  </si>
  <si>
    <t>Macedonia, the former Yugoslav Republic of</t>
  </si>
  <si>
    <t>Madagascar</t>
  </si>
  <si>
    <t>Malawi</t>
  </si>
  <si>
    <t>Malaysia</t>
  </si>
  <si>
    <t>Maldives</t>
  </si>
  <si>
    <t>Mali</t>
  </si>
  <si>
    <t>Marshall Islands</t>
  </si>
  <si>
    <t>Mauritania</t>
  </si>
  <si>
    <t>Mauritius</t>
  </si>
  <si>
    <t>Micronesia, Federated States of</t>
  </si>
  <si>
    <t>Moldova, Republic of</t>
  </si>
  <si>
    <t>Monaco</t>
  </si>
  <si>
    <t>Mongolia</t>
  </si>
  <si>
    <t>Montenegro</t>
  </si>
  <si>
    <t>Morocco</t>
  </si>
  <si>
    <t>Mozambique</t>
  </si>
  <si>
    <t>Namibia</t>
  </si>
  <si>
    <t>Nauru</t>
  </si>
  <si>
    <t>Nepal</t>
  </si>
  <si>
    <t>Nicaragua</t>
  </si>
  <si>
    <t>Niger</t>
  </si>
  <si>
    <t>Niue</t>
  </si>
  <si>
    <t>Palau</t>
  </si>
  <si>
    <t>Panama</t>
  </si>
  <si>
    <t>Papua New Guinea</t>
  </si>
  <si>
    <t>Philippines</t>
  </si>
  <si>
    <t>Rwanda</t>
  </si>
  <si>
    <t>Saint Kitts and Nevis</t>
  </si>
  <si>
    <t>Saint Lucia</t>
  </si>
  <si>
    <t>Saint Vincent and the Grenadines</t>
  </si>
  <si>
    <t>Samoa</t>
  </si>
  <si>
    <t>San Marino</t>
  </si>
  <si>
    <t>Sao Tome and Principe</t>
  </si>
  <si>
    <t>Senegal</t>
  </si>
  <si>
    <t>Serbia</t>
  </si>
  <si>
    <t>Seychelles</t>
  </si>
  <si>
    <t>Sierra Leone</t>
  </si>
  <si>
    <t>Singapore</t>
  </si>
  <si>
    <t>Solomon Islands</t>
  </si>
  <si>
    <t>Somalia</t>
  </si>
  <si>
    <t>South Sudan</t>
  </si>
  <si>
    <t>Sri Lanka</t>
  </si>
  <si>
    <t>Sudan</t>
  </si>
  <si>
    <t>Suriname</t>
  </si>
  <si>
    <t>Switzerland</t>
  </si>
  <si>
    <t>Tajikistan</t>
  </si>
  <si>
    <t>Tanzania_United Republic of</t>
  </si>
  <si>
    <t>Thailand</t>
  </si>
  <si>
    <t>Timor-Leste</t>
  </si>
  <si>
    <t>Togo</t>
  </si>
  <si>
    <t>Tonga</t>
  </si>
  <si>
    <t>Trinidad and Tobago</t>
  </si>
  <si>
    <t>Tunisia</t>
  </si>
  <si>
    <t>Turkmenistan</t>
  </si>
  <si>
    <t>Tuvalu</t>
  </si>
  <si>
    <t>Uganda</t>
  </si>
  <si>
    <t>Uruguay</t>
  </si>
  <si>
    <t>Uzbekistan</t>
  </si>
  <si>
    <t>Vanuatu</t>
  </si>
  <si>
    <t>Venezuela</t>
  </si>
  <si>
    <t>Yemen</t>
  </si>
  <si>
    <t>Zimbabwe</t>
  </si>
  <si>
    <t>emission</t>
  </si>
  <si>
    <t>python</t>
  </si>
  <si>
    <t/>
  </si>
  <si>
    <t>GHG</t>
  </si>
  <si>
    <t>Other</t>
  </si>
  <si>
    <t>Base year value present</t>
  </si>
  <si>
    <t>BAU value present</t>
  </si>
  <si>
    <t>Emission value in base year (MtCO2e)</t>
  </si>
  <si>
    <t>BAU value in 2030 (MtCO2e)</t>
  </si>
  <si>
    <t>Base Year</t>
  </si>
  <si>
    <t>Supp_Base</t>
  </si>
  <si>
    <t>Supp_BAU</t>
  </si>
  <si>
    <t>GDP</t>
  </si>
  <si>
    <t>Supp_GDP</t>
  </si>
  <si>
    <t>Supp_LULUCF_separate_info</t>
  </si>
  <si>
    <t>Supp_Base_CO2eq_emissions_Total-net</t>
  </si>
  <si>
    <t>Supp_Base_CO2eq_emissions_Total-excl</t>
  </si>
  <si>
    <t>Supp_Base_CO2eq_emissions_LULUCF</t>
  </si>
  <si>
    <t>Supp_Base_CO2_emissions_Total-net</t>
  </si>
  <si>
    <t>Supp_Base_CO2_emissions_Total-excl</t>
  </si>
  <si>
    <t>Supp_Base_CO2_emissions_LULUCF</t>
  </si>
  <si>
    <t>Supp_BAU_CO2eq_emissions_Total-net</t>
  </si>
  <si>
    <t>Supp_BAU_CO2eq_emissions_Total-excl</t>
  </si>
  <si>
    <t>Supp_BAU_CO2eq_emissions_LULUCF</t>
  </si>
  <si>
    <t>Supp_BAU_CO2_emissions_Total-net</t>
  </si>
  <si>
    <t>Supp_BAU_CO2_emissions_Total-excl</t>
  </si>
  <si>
    <t>Supp_BAU_CO2_emissions_LULUCF</t>
  </si>
  <si>
    <t>Supp_Base_GDP</t>
  </si>
  <si>
    <t>Supp_BAU_GDP</t>
  </si>
  <si>
    <t>Target_GDP_LB</t>
  </si>
  <si>
    <t>Target_GDP_UB</t>
  </si>
  <si>
    <t>Bhutan has very large sinks. So it is already carbon -ve. Still net-zero is assumed only for CO2.</t>
  </si>
  <si>
    <t>Albania</t>
  </si>
  <si>
    <t>Angola</t>
  </si>
  <si>
    <t>Bangladesh</t>
  </si>
  <si>
    <t>Belize</t>
  </si>
  <si>
    <t>Chad</t>
  </si>
  <si>
    <t>Congo</t>
  </si>
  <si>
    <t>Cote d'Ivoire</t>
  </si>
  <si>
    <t>Ecuador</t>
  </si>
  <si>
    <t>Ethiopia</t>
  </si>
  <si>
    <t>Gabon</t>
  </si>
  <si>
    <t>Myanmar</t>
  </si>
  <si>
    <t>Viet Nam</t>
  </si>
  <si>
    <t>LUC incl - yes and LUC sep info Yes</t>
  </si>
  <si>
    <t>Nzyear</t>
  </si>
  <si>
    <t>NZ</t>
  </si>
  <si>
    <t>Nztype</t>
  </si>
  <si>
    <t>incl</t>
  </si>
  <si>
    <t>excl</t>
  </si>
  <si>
    <t>Mt / yr</t>
  </si>
  <si>
    <t>LUC base</t>
  </si>
  <si>
    <t>LUC BAU</t>
  </si>
  <si>
    <t>Uncond luc</t>
  </si>
  <si>
    <t>Cond luc</t>
  </si>
  <si>
    <t>Algeria</t>
  </si>
  <si>
    <t>Australia</t>
  </si>
  <si>
    <t>Azerbaijan</t>
  </si>
  <si>
    <t>Bahamas</t>
  </si>
  <si>
    <t>Barbados</t>
  </si>
  <si>
    <t>Belarus</t>
  </si>
  <si>
    <t>Burkina Faso</t>
  </si>
  <si>
    <t>Cambodia</t>
  </si>
  <si>
    <t>Central African Republic</t>
  </si>
  <si>
    <t>Colombia</t>
  </si>
  <si>
    <t>New Zealand</t>
  </si>
  <si>
    <t>Nigeria</t>
  </si>
  <si>
    <t>Norway</t>
  </si>
  <si>
    <t>Paraguay</t>
  </si>
  <si>
    <t>Peru</t>
  </si>
  <si>
    <t>South Africa</t>
  </si>
  <si>
    <t>Ukraine</t>
  </si>
  <si>
    <t>Zambia</t>
  </si>
  <si>
    <t>NDC says based on BAU. But no BAU emissions provided. Assumed BAU by extrapolation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</si>
</sst>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dd/mm/yyyy;@"/>
    <numFmt numFmtId="165" formatCode="_-* #,##0.00_-;\-* #,##0.00_-;_-* &quot;-&quot;??_-;_-@_-"/>
    <numFmt numFmtId="166" formatCode="_-* #,##0.00\ _F_-;\-* #,##0.00\ _F_-;_-* &quot;-&quot;??\ _F_-;_-@_-"/>
    <numFmt numFmtId="167" formatCode="#,##0.0000"/>
    <numFmt numFmtId="168" formatCode="0.0"/>
  </numFmts>
  <fonts count="62" x14ac:knownFonts="1">
    <font>
      <sz val="11"/>
      <color theme="1"/>
      <name val="Arial"/>
    </font>
    <font>
      <sz val="11"/>
      <color theme="1"/>
      <name val="Calibri"/>
      <family val="2"/>
      <scheme val="minor"/>
    </font>
    <font>
      <sz val="11"/>
      <color theme="1"/>
      <name val="Calibri"/>
      <family val="2"/>
      <scheme val="minor"/>
    </font>
    <font>
      <sz val="10"/>
      <color theme="1"/>
      <name val="Arial"/>
      <family val="2"/>
    </font>
    <font>
      <sz val="10"/>
      <name val="Arial"/>
      <family val="2"/>
    </font>
    <font>
      <sz val="11"/>
      <color rgb="FF3F3F76"/>
      <name val="Calibri"/>
      <family val="2"/>
      <scheme val="minor"/>
    </font>
    <font>
      <b/>
      <sz val="11"/>
      <color rgb="FF3F3F3F"/>
      <name val="Calibri"/>
      <family val="2"/>
      <scheme val="minor"/>
    </font>
    <font>
      <b/>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Times New Roman"/>
      <family val="1"/>
    </font>
    <font>
      <sz val="9"/>
      <color indexed="8"/>
      <name val="Times New Roman"/>
      <family val="1"/>
    </font>
    <font>
      <b/>
      <sz val="9"/>
      <name val="Times New Roman"/>
      <family val="1"/>
    </font>
    <font>
      <sz val="9"/>
      <name val="Times New Roman"/>
      <family val="1"/>
    </font>
    <font>
      <b/>
      <sz val="12"/>
      <color indexed="8"/>
      <name val="Times New Roman"/>
      <family val="1"/>
    </font>
    <font>
      <sz val="12"/>
      <color indexed="8"/>
      <name val="Times New Roman"/>
      <family val="1"/>
    </font>
    <font>
      <sz val="11"/>
      <color indexed="8"/>
      <name val="Calibri"/>
      <family val="2"/>
    </font>
    <font>
      <b/>
      <sz val="10"/>
      <name val="Arial"/>
      <family val="2"/>
    </font>
    <font>
      <u/>
      <sz val="10"/>
      <color indexed="12"/>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sz val="9"/>
      <color indexed="81"/>
      <name val="Tahoma"/>
      <family val="2"/>
    </font>
    <font>
      <b/>
      <sz val="9"/>
      <color indexed="81"/>
      <name val="Tahoma"/>
      <family val="2"/>
    </font>
    <font>
      <sz val="11"/>
      <color theme="1"/>
      <name val="Arial"/>
      <family val="2"/>
    </font>
  </fonts>
  <fills count="66">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79998168889431442"/>
        <bgColor rgb="FF2F5496"/>
      </patternFill>
    </fill>
    <fill>
      <patternFill patternType="solid">
        <fgColor theme="7" tint="0.79998168889431442"/>
        <bgColor rgb="FF2E75B5"/>
      </patternFill>
    </fill>
    <fill>
      <patternFill patternType="solid">
        <fgColor theme="7" tint="0.79998168889431442"/>
        <bgColor rgb="FF262626"/>
      </patternFill>
    </fill>
    <fill>
      <patternFill patternType="solid">
        <fgColor theme="7" tint="0.79998168889431442"/>
        <bgColor rgb="FF385623"/>
      </patternFill>
    </fill>
    <fill>
      <patternFill patternType="solid">
        <fgColor theme="7" tint="0.79998168889431442"/>
        <bgColor rgb="FF9CC2E5"/>
      </patternFill>
    </fill>
    <fill>
      <patternFill patternType="solid">
        <fgColor theme="7" tint="0.79998168889431442"/>
        <bgColor rgb="FFDEEAF6"/>
      </patternFill>
    </fill>
    <fill>
      <patternFill patternType="solid">
        <fgColor rgb="FFFFCC99"/>
      </patternFill>
    </fill>
    <fill>
      <patternFill patternType="solid">
        <fgColor rgb="FFF2F2F2"/>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rgb="FF385623"/>
      </patternFill>
    </fill>
    <fill>
      <patternFill patternType="solid">
        <fgColor theme="7"/>
        <bgColor rgb="FF385623"/>
      </patternFill>
    </fill>
    <fill>
      <patternFill patternType="solid">
        <fgColor indexed="42"/>
        <bgColor indexed="64"/>
      </patternFill>
    </fill>
    <fill>
      <patternFill patternType="solid">
        <fgColor indexed="55"/>
        <bgColor indexed="64"/>
      </patternFill>
    </fill>
    <fill>
      <patternFill patternType="solid">
        <fgColor indexed="47"/>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solid">
        <fgColor rgb="FFFFFF00"/>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39997558519241921"/>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s>
  <cellStyleXfs count="2494">
    <xf numFmtId="0" fontId="0" fillId="0" borderId="0"/>
    <xf numFmtId="0" fontId="2" fillId="0" borderId="0"/>
    <xf numFmtId="0" fontId="5" fillId="11" borderId="3" applyNumberFormat="0" applyAlignment="0" applyProtection="0"/>
    <xf numFmtId="0" fontId="12" fillId="0" borderId="0" applyNumberFormat="0" applyFill="0" applyBorder="0" applyAlignment="0" applyProtection="0"/>
    <xf numFmtId="0" fontId="13" fillId="0" borderId="0" applyNumberFormat="0">
      <alignment horizontal="right"/>
    </xf>
    <xf numFmtId="0" fontId="4" fillId="0" borderId="0"/>
    <xf numFmtId="0" fontId="14" fillId="0" borderId="0" applyNumberFormat="0" applyFill="0" applyBorder="0" applyProtection="0">
      <alignment horizontal="left" vertical="center"/>
    </xf>
    <xf numFmtId="0" fontId="15" fillId="33" borderId="0" applyBorder="0">
      <alignment horizontal="right" vertical="center"/>
    </xf>
    <xf numFmtId="0" fontId="15" fillId="33" borderId="7">
      <alignment horizontal="right" vertical="center"/>
    </xf>
    <xf numFmtId="0" fontId="4" fillId="0" borderId="0" applyNumberFormat="0" applyFont="0" applyFill="0" applyBorder="0" applyProtection="0">
      <alignment horizontal="left" vertical="center" indent="2"/>
    </xf>
    <xf numFmtId="0" fontId="15" fillId="33" borderId="0" applyBorder="0">
      <alignment horizontal="right" vertical="center"/>
    </xf>
    <xf numFmtId="0" fontId="15" fillId="0" borderId="0" applyBorder="0">
      <alignment horizontal="right" vertical="center"/>
    </xf>
    <xf numFmtId="0" fontId="4" fillId="34" borderId="0" applyNumberFormat="0" applyFont="0" applyBorder="0" applyAlignment="0" applyProtection="0"/>
    <xf numFmtId="0" fontId="4" fillId="0" borderId="0" applyNumberFormat="0" applyFont="0" applyFill="0" applyBorder="0" applyProtection="0">
      <alignment horizontal="left" vertical="center" indent="5"/>
    </xf>
    <xf numFmtId="0" fontId="15" fillId="0" borderId="1" applyNumberFormat="0" applyFill="0" applyAlignment="0" applyProtection="0"/>
    <xf numFmtId="0" fontId="13" fillId="0" borderId="13">
      <alignment horizontal="left" vertical="top" wrapText="1"/>
    </xf>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4" fillId="0" borderId="14"/>
    <xf numFmtId="0" fontId="17" fillId="33" borderId="1">
      <alignment horizontal="right" vertical="center"/>
    </xf>
    <xf numFmtId="0" fontId="15" fillId="34" borderId="1"/>
    <xf numFmtId="0" fontId="13" fillId="33" borderId="1">
      <alignment horizontal="right" vertical="center"/>
    </xf>
    <xf numFmtId="0" fontId="13" fillId="33" borderId="8">
      <alignment horizontal="right" vertical="center"/>
    </xf>
    <xf numFmtId="0" fontId="15" fillId="0" borderId="8">
      <alignment horizontal="right" vertical="center"/>
    </xf>
    <xf numFmtId="4" fontId="4" fillId="0" borderId="0"/>
    <xf numFmtId="0" fontId="13" fillId="35" borderId="11">
      <alignment horizontal="right" vertical="center"/>
    </xf>
    <xf numFmtId="0" fontId="13" fillId="35" borderId="8">
      <alignment horizontal="right" vertical="center"/>
    </xf>
    <xf numFmtId="0" fontId="13" fillId="35" borderId="9">
      <alignment horizontal="right" vertical="center"/>
    </xf>
    <xf numFmtId="4" fontId="13" fillId="35" borderId="10">
      <alignment horizontal="right" vertical="center"/>
    </xf>
    <xf numFmtId="0" fontId="15" fillId="0" borderId="0"/>
    <xf numFmtId="0" fontId="15" fillId="38" borderId="1">
      <alignment horizontal="right" vertical="center"/>
    </xf>
    <xf numFmtId="0" fontId="15" fillId="38" borderId="0" applyBorder="0">
      <alignment horizontal="right" vertical="center"/>
    </xf>
    <xf numFmtId="0" fontId="4" fillId="0" borderId="0"/>
    <xf numFmtId="0" fontId="4" fillId="37" borderId="1"/>
    <xf numFmtId="4" fontId="4" fillId="0" borderId="0"/>
    <xf numFmtId="4" fontId="15" fillId="0" borderId="1" applyFill="0" applyBorder="0" applyProtection="0">
      <alignment horizontal="right" vertical="center"/>
    </xf>
    <xf numFmtId="0" fontId="20" fillId="0" borderId="0" applyNumberFormat="0" applyFill="0" applyBorder="0" applyAlignment="0" applyProtection="0"/>
    <xf numFmtId="4" fontId="4" fillId="0" borderId="0"/>
    <xf numFmtId="4" fontId="4" fillId="0" borderId="0"/>
    <xf numFmtId="0" fontId="2" fillId="0" borderId="0"/>
    <xf numFmtId="0" fontId="15" fillId="34" borderId="1"/>
    <xf numFmtId="0" fontId="13" fillId="35" borderId="10">
      <alignment horizontal="right" vertical="center"/>
    </xf>
    <xf numFmtId="0" fontId="7" fillId="12" borderId="3" applyNumberFormat="0" applyAlignment="0" applyProtection="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13" fillId="35" borderId="43">
      <alignment horizontal="right" vertical="center"/>
    </xf>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5" fillId="0" borderId="1" applyNumberFormat="0" applyFill="0" applyAlignment="0" applyProtection="0"/>
    <xf numFmtId="0" fontId="13" fillId="35" borderId="1">
      <alignment horizontal="right" vertical="center"/>
    </xf>
    <xf numFmtId="0" fontId="13" fillId="35" borderId="1">
      <alignment horizontal="right" vertical="center"/>
    </xf>
    <xf numFmtId="0" fontId="15" fillId="0" borderId="15">
      <alignment horizontal="left" vertical="center" wrapText="1" indent="2"/>
    </xf>
    <xf numFmtId="0" fontId="13" fillId="35" borderId="10">
      <alignment horizontal="right" vertical="center"/>
    </xf>
    <xf numFmtId="0" fontId="15" fillId="0" borderId="1">
      <alignment horizontal="right" vertical="center"/>
    </xf>
    <xf numFmtId="0" fontId="17" fillId="33" borderId="1">
      <alignment horizontal="right" vertical="center"/>
    </xf>
    <xf numFmtId="0" fontId="15" fillId="34" borderId="1"/>
    <xf numFmtId="0" fontId="13" fillId="33" borderId="1">
      <alignment horizontal="right" vertical="center"/>
    </xf>
    <xf numFmtId="0" fontId="13" fillId="35" borderId="9">
      <alignment horizontal="right" vertical="center"/>
    </xf>
    <xf numFmtId="0" fontId="19"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4" fillId="0" borderId="0" applyNumberFormat="0" applyFont="0" applyFill="0" applyBorder="0" applyProtection="0">
      <alignment horizontal="left" vertical="center" indent="2"/>
    </xf>
    <xf numFmtId="0" fontId="4" fillId="0" borderId="0" applyNumberFormat="0" applyFont="0" applyFill="0" applyBorder="0" applyProtection="0">
      <alignment horizontal="left" vertical="center" indent="2"/>
    </xf>
    <xf numFmtId="49" fontId="15" fillId="0" borderId="1" applyNumberFormat="0" applyFont="0" applyFill="0" applyBorder="0" applyProtection="0">
      <alignment horizontal="left" vertical="center" indent="2"/>
    </xf>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4" fillId="0" borderId="0" applyNumberFormat="0" applyFont="0" applyFill="0" applyBorder="0" applyProtection="0">
      <alignment horizontal="left" vertical="center" indent="5"/>
    </xf>
    <xf numFmtId="0" fontId="4" fillId="0" borderId="0" applyNumberFormat="0" applyFont="0" applyFill="0" applyBorder="0" applyProtection="0">
      <alignment horizontal="left" vertical="center" indent="5"/>
    </xf>
    <xf numFmtId="49" fontId="15" fillId="0" borderId="9" applyNumberFormat="0" applyFont="0" applyFill="0" applyBorder="0" applyProtection="0">
      <alignment horizontal="left" vertical="center" indent="5"/>
    </xf>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14" fillId="38" borderId="0" applyBorder="0" applyAlignment="0"/>
    <xf numFmtId="4" fontId="14" fillId="38" borderId="0" applyBorder="0" applyAlignment="0"/>
    <xf numFmtId="4" fontId="15" fillId="38" borderId="0" applyBorder="0">
      <alignment horizontal="right" vertical="center"/>
    </xf>
    <xf numFmtId="4" fontId="15" fillId="33" borderId="0" applyBorder="0">
      <alignment horizontal="right" vertical="center"/>
    </xf>
    <xf numFmtId="4" fontId="15" fillId="33" borderId="0" applyBorder="0">
      <alignment horizontal="right" vertical="center"/>
    </xf>
    <xf numFmtId="4" fontId="13" fillId="33" borderId="1">
      <alignment horizontal="right" vertical="center"/>
    </xf>
    <xf numFmtId="4" fontId="17" fillId="33" borderId="1">
      <alignment horizontal="right" vertical="center"/>
    </xf>
    <xf numFmtId="4" fontId="13" fillId="35" borderId="1">
      <alignment horizontal="right" vertical="center"/>
    </xf>
    <xf numFmtId="4" fontId="13" fillId="35" borderId="1">
      <alignment horizontal="right" vertical="center"/>
    </xf>
    <xf numFmtId="4" fontId="13" fillId="35" borderId="9">
      <alignment horizontal="right" vertical="center"/>
    </xf>
    <xf numFmtId="4" fontId="13" fillId="35" borderId="10">
      <alignment horizontal="right" vertical="center"/>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25" fillId="40" borderId="0" applyNumberFormat="0" applyBorder="0" applyAlignment="0" applyProtection="0"/>
    <xf numFmtId="4" fontId="14" fillId="0" borderId="2" applyFill="0" applyBorder="0" applyProtection="0">
      <alignment horizontal="right" vertical="center"/>
    </xf>
    <xf numFmtId="0" fontId="27" fillId="57" borderId="17" applyNumberFormat="0" applyAlignment="0" applyProtection="0"/>
    <xf numFmtId="0" fontId="28" fillId="58" borderId="18" applyNumberFormat="0" applyAlignment="0" applyProtection="0"/>
    <xf numFmtId="165" fontId="18" fillId="0" borderId="0" applyFont="0" applyFill="0" applyBorder="0" applyAlignment="0" applyProtection="0"/>
    <xf numFmtId="166" fontId="29" fillId="0" borderId="0" applyFont="0" applyFill="0" applyBorder="0" applyAlignment="0" applyProtection="0"/>
    <xf numFmtId="165" fontId="18" fillId="0" borderId="0" applyFont="0" applyFill="0" applyBorder="0" applyAlignment="0" applyProtection="0"/>
    <xf numFmtId="0" fontId="15" fillId="35" borderId="15">
      <alignment horizontal="left" vertical="center" wrapText="1" indent="2"/>
    </xf>
    <xf numFmtId="0" fontId="15" fillId="33" borderId="9">
      <alignment horizontal="left" vertical="center"/>
    </xf>
    <xf numFmtId="0" fontId="33" fillId="0" borderId="0" applyNumberFormat="0" applyFill="0" applyBorder="0" applyAlignment="0" applyProtection="0"/>
    <xf numFmtId="0" fontId="34" fillId="41" borderId="0" applyNumberFormat="0" applyBorder="0" applyAlignment="0" applyProtection="0"/>
    <xf numFmtId="0" fontId="35"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4" fontId="15" fillId="0" borderId="0" applyBorder="0">
      <alignment horizontal="right" vertical="center"/>
    </xf>
    <xf numFmtId="0" fontId="15" fillId="0" borderId="12">
      <alignment horizontal="right" vertical="center"/>
    </xf>
    <xf numFmtId="4" fontId="15" fillId="0" borderId="1">
      <alignment horizontal="right" vertical="center"/>
    </xf>
    <xf numFmtId="1" fontId="16" fillId="33" borderId="0" applyBorder="0">
      <alignment horizontal="right" vertical="center"/>
    </xf>
    <xf numFmtId="0" fontId="40" fillId="0" borderId="23" applyNumberFormat="0" applyFill="0" applyAlignment="0" applyProtection="0"/>
    <xf numFmtId="0" fontId="41" fillId="59" borderId="0" applyNumberFormat="0" applyBorder="0" applyAlignment="0" applyProtection="0"/>
    <xf numFmtId="0" fontId="4" fillId="0" borderId="0"/>
    <xf numFmtId="0" fontId="4" fillId="0" borderId="0"/>
    <xf numFmtId="0" fontId="4" fillId="0" borderId="0"/>
    <xf numFmtId="0" fontId="4" fillId="0" borderId="0"/>
    <xf numFmtId="0" fontId="29" fillId="0" borderId="0"/>
    <xf numFmtId="4" fontId="42" fillId="0" borderId="0"/>
    <xf numFmtId="0" fontId="4" fillId="0" borderId="0"/>
    <xf numFmtId="0" fontId="4" fillId="0" borderId="0"/>
    <xf numFmtId="0" fontId="4" fillId="0" borderId="0"/>
    <xf numFmtId="0" fontId="4" fillId="0" borderId="0"/>
    <xf numFmtId="0" fontId="2" fillId="0" borderId="0"/>
    <xf numFmtId="4" fontId="15" fillId="0" borderId="0" applyFill="0" applyBorder="0" applyProtection="0">
      <alignment horizontal="right" vertical="center"/>
    </xf>
    <xf numFmtId="4" fontId="15" fillId="0" borderId="0" applyFill="0" applyBorder="0" applyProtection="0">
      <alignment horizontal="right" vertical="center"/>
    </xf>
    <xf numFmtId="4" fontId="15" fillId="0" borderId="1" applyFill="0" applyBorder="0" applyProtection="0">
      <alignment horizontal="right" vertical="center"/>
    </xf>
    <xf numFmtId="0" fontId="14" fillId="0" borderId="0" applyNumberFormat="0" applyFill="0" applyBorder="0" applyProtection="0">
      <alignment horizontal="left" vertical="center"/>
    </xf>
    <xf numFmtId="49" fontId="14" fillId="0" borderId="1" applyNumberFormat="0" applyFill="0" applyBorder="0" applyProtection="0">
      <alignment horizontal="left" vertical="center"/>
    </xf>
    <xf numFmtId="0" fontId="4" fillId="34" borderId="0" applyNumberFormat="0" applyFont="0" applyBorder="0" applyAlignment="0" applyProtection="0"/>
    <xf numFmtId="4" fontId="4" fillId="34" borderId="0" applyNumberFormat="0" applyFont="0" applyBorder="0" applyAlignment="0" applyProtection="0"/>
    <xf numFmtId="4" fontId="4" fillId="34" borderId="0" applyNumberFormat="0" applyFont="0" applyBorder="0" applyAlignment="0" applyProtection="0"/>
    <xf numFmtId="0" fontId="4" fillId="34" borderId="0" applyNumberFormat="0" applyFont="0" applyBorder="0" applyAlignment="0" applyProtection="0"/>
    <xf numFmtId="0" fontId="4" fillId="34" borderId="0" applyNumberFormat="0" applyFont="0" applyBorder="0" applyAlignment="0" applyProtection="0"/>
    <xf numFmtId="0" fontId="29" fillId="36" borderId="0" applyNumberFormat="0" applyFont="0" applyBorder="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167" fontId="15" fillId="61" borderId="1" applyNumberFormat="0" applyFont="0" applyBorder="0" applyAlignment="0" applyProtection="0">
      <alignment horizontal="right" vertical="center"/>
    </xf>
    <xf numFmtId="9" fontId="29" fillId="0" borderId="0" applyFont="0" applyFill="0" applyBorder="0" applyAlignment="0" applyProtection="0"/>
    <xf numFmtId="0" fontId="44" fillId="40" borderId="0" applyNumberFormat="0" applyBorder="0" applyAlignment="0" applyProtection="0"/>
    <xf numFmtId="4" fontId="15" fillId="34" borderId="1"/>
    <xf numFmtId="0" fontId="15" fillId="34" borderId="8"/>
    <xf numFmtId="0" fontId="45" fillId="0" borderId="0" applyNumberFormat="0" applyFill="0" applyBorder="0" applyAlignment="0" applyProtection="0"/>
    <xf numFmtId="0" fontId="46" fillId="0" borderId="19" applyNumberFormat="0" applyFill="0" applyAlignment="0" applyProtection="0"/>
    <xf numFmtId="0" fontId="47" fillId="0" borderId="0" applyNumberFormat="0" applyFill="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3" fillId="0" borderId="0" applyNumberFormat="0" applyFill="0" applyBorder="0" applyAlignment="0" applyProtection="0"/>
    <xf numFmtId="0" fontId="54" fillId="58" borderId="18" applyNumberFormat="0" applyAlignment="0" applyProtection="0"/>
    <xf numFmtId="0" fontId="20" fillId="0" borderId="0" applyNumberFormat="0" applyFill="0" applyBorder="0" applyAlignment="0" applyProtection="0"/>
    <xf numFmtId="0" fontId="55" fillId="0" borderId="0" applyNumberFormat="0" applyFill="0" applyBorder="0" applyAlignment="0" applyProtection="0"/>
    <xf numFmtId="0" fontId="4" fillId="0" borderId="0" applyNumberFormat="0" applyFont="0" applyFill="0" applyBorder="0" applyProtection="0">
      <alignment horizontal="left" vertical="center"/>
    </xf>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4" fontId="4" fillId="0" borderId="0"/>
    <xf numFmtId="0" fontId="56" fillId="0" borderId="0"/>
    <xf numFmtId="0" fontId="4" fillId="34" borderId="0" applyNumberFormat="0" applyFont="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23" fillId="54" borderId="0" applyNumberFormat="0" applyBorder="0" applyAlignment="0" applyProtection="0"/>
    <xf numFmtId="0" fontId="23" fillId="55"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6" borderId="0" applyNumberFormat="0" applyBorder="0" applyAlignment="0" applyProtection="0"/>
    <xf numFmtId="0" fontId="25" fillId="40" borderId="0" applyNumberFormat="0" applyBorder="0" applyAlignment="0" applyProtection="0"/>
    <xf numFmtId="0" fontId="27" fillId="57" borderId="17" applyNumberFormat="0" applyAlignment="0" applyProtection="0"/>
    <xf numFmtId="0" fontId="28" fillId="58" borderId="18" applyNumberFormat="0" applyAlignment="0" applyProtection="0"/>
    <xf numFmtId="0" fontId="33" fillId="0" borderId="0" applyNumberFormat="0" applyFill="0" applyBorder="0" applyAlignment="0" applyProtection="0"/>
    <xf numFmtId="0" fontId="34" fillId="41" borderId="0" applyNumberFormat="0" applyBorder="0" applyAlignment="0" applyProtection="0"/>
    <xf numFmtId="0" fontId="36" fillId="0" borderId="20" applyNumberFormat="0" applyFill="0" applyAlignment="0" applyProtection="0"/>
    <xf numFmtId="0" fontId="37" fillId="0" borderId="21" applyNumberFormat="0" applyFill="0" applyAlignment="0" applyProtection="0"/>
    <xf numFmtId="0" fontId="38" fillId="0" borderId="22" applyNumberFormat="0" applyFill="0" applyAlignment="0" applyProtection="0"/>
    <xf numFmtId="0" fontId="38" fillId="0" borderId="0" applyNumberFormat="0" applyFill="0" applyBorder="0" applyAlignment="0" applyProtection="0"/>
    <xf numFmtId="0" fontId="39" fillId="44" borderId="17" applyNumberFormat="0" applyAlignment="0" applyProtection="0"/>
    <xf numFmtId="0" fontId="40" fillId="0" borderId="23" applyNumberFormat="0" applyFill="0" applyAlignment="0" applyProtection="0"/>
    <xf numFmtId="0" fontId="41" fillId="59" borderId="0" applyNumberFormat="0" applyBorder="0" applyAlignment="0" applyProtection="0"/>
    <xf numFmtId="0" fontId="4" fillId="0" borderId="0"/>
    <xf numFmtId="0" fontId="21" fillId="60" borderId="24" applyNumberFormat="0" applyFont="0" applyAlignment="0" applyProtection="0"/>
    <xf numFmtId="0" fontId="43" fillId="57" borderId="16" applyNumberFormat="0" applyAlignment="0" applyProtection="0"/>
    <xf numFmtId="0" fontId="45" fillId="0" borderId="0" applyNumberFormat="0" applyFill="0" applyBorder="0" applyAlignment="0" applyProtection="0"/>
    <xf numFmtId="0" fontId="46" fillId="0" borderId="19" applyNumberFormat="0" applyFill="0" applyAlignment="0" applyProtection="0"/>
    <xf numFmtId="0" fontId="53" fillId="0" borderId="0" applyNumberFormat="0" applyFill="0" applyBorder="0" applyAlignment="0" applyProtection="0"/>
    <xf numFmtId="0" fontId="57" fillId="0" borderId="0">
      <alignment horizontal="left" vertical="center" indent="1"/>
    </xf>
    <xf numFmtId="0" fontId="2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21" fillId="42"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3" fillId="49" borderId="0" applyNumberFormat="0" applyBorder="0" applyAlignment="0" applyProtection="0"/>
    <xf numFmtId="0" fontId="23" fillId="46" borderId="0" applyNumberFormat="0" applyBorder="0" applyAlignment="0" applyProtection="0"/>
    <xf numFmtId="0" fontId="23" fillId="47" borderId="0" applyNumberFormat="0" applyBorder="0" applyAlignment="0" applyProtection="0"/>
    <xf numFmtId="0" fontId="23" fillId="50" borderId="0" applyNumberFormat="0" applyBorder="0" applyAlignment="0" applyProtection="0"/>
    <xf numFmtId="0" fontId="23" fillId="51" borderId="0" applyNumberFormat="0" applyBorder="0" applyAlignment="0" applyProtection="0"/>
    <xf numFmtId="0" fontId="23" fillId="52" borderId="0" applyNumberFormat="0" applyBorder="0" applyAlignment="0" applyProtection="0"/>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3" fillId="0" borderId="0" applyNumberFormat="0" applyFill="0" applyBorder="0" applyAlignment="0" applyProtection="0"/>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2" fillId="0" borderId="0"/>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5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11" borderId="3" applyNumberFormat="0" applyAlignment="0" applyProtection="0"/>
    <xf numFmtId="0" fontId="15" fillId="33" borderId="0" applyBorder="0">
      <alignment horizontal="right" vertical="center"/>
    </xf>
    <xf numFmtId="0" fontId="15" fillId="33" borderId="0" applyBorder="0">
      <alignment horizontal="right" vertical="center"/>
    </xf>
    <xf numFmtId="0" fontId="15" fillId="0" borderId="0" applyBorder="0">
      <alignment horizontal="right" vertical="center"/>
    </xf>
    <xf numFmtId="0" fontId="4" fillId="0" borderId="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0" fontId="22"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6" borderId="0" applyNumberFormat="0" applyBorder="0" applyAlignment="0" applyProtection="0"/>
    <xf numFmtId="0" fontId="35" fillId="41" borderId="0" applyNumberFormat="0" applyBorder="0" applyAlignment="0" applyProtection="0"/>
    <xf numFmtId="4" fontId="4" fillId="0" borderId="0"/>
    <xf numFmtId="0" fontId="4" fillId="0" borderId="0"/>
    <xf numFmtId="0" fontId="2" fillId="0" borderId="0"/>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4" fillId="34" borderId="0" applyNumberFormat="0" applyFont="0" applyBorder="0" applyAlignment="0" applyProtection="0"/>
    <xf numFmtId="0" fontId="44" fillId="40" borderId="0" applyNumberFormat="0" applyBorder="0" applyAlignment="0" applyProtection="0"/>
    <xf numFmtId="0" fontId="48" fillId="0" borderId="20" applyNumberFormat="0" applyFill="0" applyAlignment="0" applyProtection="0"/>
    <xf numFmtId="0" fontId="49" fillId="0" borderId="21" applyNumberFormat="0" applyFill="0" applyAlignment="0" applyProtection="0"/>
    <xf numFmtId="0" fontId="50" fillId="0" borderId="22" applyNumberFormat="0" applyFill="0" applyAlignment="0" applyProtection="0"/>
    <xf numFmtId="0" fontId="50" fillId="0" borderId="0" applyNumberFormat="0" applyFill="0" applyBorder="0" applyAlignment="0" applyProtection="0"/>
    <xf numFmtId="0" fontId="51" fillId="0" borderId="23" applyNumberFormat="0" applyFill="0" applyAlignment="0" applyProtection="0"/>
    <xf numFmtId="0" fontId="54" fillId="58" borderId="18" applyNumberFormat="0" applyAlignment="0" applyProtection="0"/>
    <xf numFmtId="0" fontId="20" fillId="0" borderId="0" applyNumberFormat="0" applyFill="0" applyBorder="0" applyAlignment="0" applyProtection="0"/>
    <xf numFmtId="0" fontId="2" fillId="0" borderId="0"/>
    <xf numFmtId="0" fontId="5" fillId="11" borderId="3" applyNumberFormat="0" applyAlignment="0" applyProtection="0"/>
    <xf numFmtId="0" fontId="18" fillId="39" borderId="0" applyNumberFormat="0" applyBorder="0" applyAlignment="0" applyProtection="0"/>
    <xf numFmtId="0" fontId="18" fillId="40" borderId="0" applyNumberFormat="0" applyBorder="0" applyAlignment="0" applyProtection="0"/>
    <xf numFmtId="0" fontId="18" fillId="41" borderId="0" applyNumberFormat="0" applyBorder="0" applyAlignment="0" applyProtection="0"/>
    <xf numFmtId="0" fontId="18" fillId="42" borderId="0" applyNumberFormat="0" applyBorder="0" applyAlignment="0" applyProtection="0"/>
    <xf numFmtId="0" fontId="18" fillId="43" borderId="0" applyNumberFormat="0" applyBorder="0" applyAlignment="0" applyProtection="0"/>
    <xf numFmtId="0" fontId="18" fillId="44" borderId="0" applyNumberFormat="0" applyBorder="0" applyAlignment="0" applyProtection="0"/>
    <xf numFmtId="0" fontId="18" fillId="45" borderId="0" applyNumberFormat="0" applyBorder="0" applyAlignment="0" applyProtection="0"/>
    <xf numFmtId="0" fontId="18" fillId="46" borderId="0" applyNumberFormat="0" applyBorder="0" applyAlignment="0" applyProtection="0"/>
    <xf numFmtId="0" fontId="18" fillId="47" borderId="0" applyNumberFormat="0" applyBorder="0" applyAlignment="0" applyProtection="0"/>
    <xf numFmtId="0" fontId="18" fillId="42" borderId="0" applyNumberFormat="0" applyBorder="0" applyAlignment="0" applyProtection="0"/>
    <xf numFmtId="0" fontId="18" fillId="45" borderId="0" applyNumberFormat="0" applyBorder="0" applyAlignment="0" applyProtection="0"/>
    <xf numFmtId="0" fontId="18" fillId="48"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22" fillId="52" borderId="0" applyNumberFormat="0" applyBorder="0" applyAlignment="0" applyProtection="0"/>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32" fillId="0" borderId="0" applyNumberFormat="0" applyFill="0" applyBorder="0" applyAlignment="0" applyProtection="0"/>
    <xf numFmtId="0" fontId="2" fillId="0" borderId="0"/>
    <xf numFmtId="0" fontId="52" fillId="0" borderId="0" applyNumberFormat="0" applyFill="0" applyBorder="0" applyAlignment="0" applyProtection="0"/>
    <xf numFmtId="0" fontId="2" fillId="0" borderId="0"/>
    <xf numFmtId="0" fontId="2" fillId="0" borderId="0"/>
    <xf numFmtId="0" fontId="2" fillId="0" borderId="0"/>
    <xf numFmtId="49" fontId="15" fillId="0" borderId="1" applyNumberFormat="0" applyFont="0" applyFill="0" applyBorder="0" applyProtection="0">
      <alignment horizontal="left" vertical="center" indent="2"/>
    </xf>
    <xf numFmtId="49" fontId="15" fillId="0" borderId="9" applyNumberFormat="0" applyFont="0" applyFill="0" applyBorder="0" applyProtection="0">
      <alignment horizontal="left" vertical="center" indent="5"/>
    </xf>
    <xf numFmtId="0" fontId="13" fillId="33" borderId="1">
      <alignment horizontal="right" vertical="center"/>
    </xf>
    <xf numFmtId="4" fontId="13" fillId="33" borderId="1">
      <alignment horizontal="right" vertical="center"/>
    </xf>
    <xf numFmtId="0" fontId="17" fillId="33" borderId="1">
      <alignment horizontal="right" vertical="center"/>
    </xf>
    <xf numFmtId="4" fontId="17" fillId="33" borderId="1">
      <alignment horizontal="right" vertical="center"/>
    </xf>
    <xf numFmtId="0" fontId="13" fillId="35" borderId="1">
      <alignment horizontal="right" vertical="center"/>
    </xf>
    <xf numFmtId="4" fontId="13" fillId="35" borderId="1">
      <alignment horizontal="right" vertical="center"/>
    </xf>
    <xf numFmtId="0" fontId="13" fillId="35" borderId="1">
      <alignment horizontal="right" vertical="center"/>
    </xf>
    <xf numFmtId="4" fontId="13" fillId="35" borderId="1">
      <alignment horizontal="right" vertical="center"/>
    </xf>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166" fontId="58" fillId="0" borderId="0" applyFont="0" applyFill="0" applyBorder="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0" fillId="44" borderId="17" applyNumberFormat="0" applyAlignment="0" applyProtection="0"/>
    <xf numFmtId="0" fontId="15" fillId="0" borderId="1">
      <alignment horizontal="right" vertical="center"/>
    </xf>
    <xf numFmtId="4" fontId="15" fillId="0" borderId="1">
      <alignment horizontal="right" vertical="center"/>
    </xf>
    <xf numFmtId="0" fontId="58" fillId="0" borderId="0"/>
    <xf numFmtId="0" fontId="56" fillId="0" borderId="0"/>
    <xf numFmtId="0" fontId="56" fillId="0" borderId="0"/>
    <xf numFmtId="0" fontId="2" fillId="0" borderId="0"/>
    <xf numFmtId="0" fontId="2" fillId="0" borderId="0"/>
    <xf numFmtId="0" fontId="2" fillId="0" borderId="0"/>
    <xf numFmtId="0" fontId="2" fillId="0" borderId="0"/>
    <xf numFmtId="0" fontId="56" fillId="0" borderId="0"/>
    <xf numFmtId="0" fontId="4" fillId="0" borderId="0"/>
    <xf numFmtId="4" fontId="15" fillId="0" borderId="1" applyFill="0" applyBorder="0" applyProtection="0">
      <alignment horizontal="right" vertical="center"/>
    </xf>
    <xf numFmtId="49" fontId="14" fillId="0" borderId="1" applyNumberFormat="0" applyFill="0" applyBorder="0" applyProtection="0">
      <alignment horizontal="left" vertical="center"/>
    </xf>
    <xf numFmtId="0" fontId="15" fillId="0" borderId="1" applyNumberFormat="0" applyFill="0" applyAlignment="0" applyProtection="0"/>
    <xf numFmtId="0" fontId="58" fillId="36" borderId="0" applyNumberFormat="0" applyFont="0" applyBorder="0" applyAlignment="0" applyProtection="0"/>
    <xf numFmtId="167" fontId="15" fillId="61" borderId="1" applyNumberFormat="0" applyFont="0" applyBorder="0" applyAlignment="0" applyProtection="0">
      <alignment horizontal="right" vertical="center"/>
    </xf>
    <xf numFmtId="9" fontId="58" fillId="0" borderId="0" applyFont="0" applyFill="0" applyBorder="0" applyAlignment="0" applyProtection="0"/>
    <xf numFmtId="0" fontId="15" fillId="34" borderId="1"/>
    <xf numFmtId="4" fontId="15" fillId="34" borderId="1"/>
    <xf numFmtId="0" fontId="15" fillId="35" borderId="28">
      <alignment horizontal="left" vertical="center" wrapText="1" indent="2"/>
    </xf>
    <xf numFmtId="0" fontId="15" fillId="0" borderId="28">
      <alignment horizontal="left" vertical="center" wrapText="1" indent="2"/>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35" borderId="15">
      <alignment horizontal="left" vertical="center" wrapText="1" indent="2"/>
    </xf>
    <xf numFmtId="0" fontId="15" fillId="0" borderId="15">
      <alignment horizontal="left" vertical="center" wrapText="1" indent="2"/>
    </xf>
    <xf numFmtId="0" fontId="4" fillId="0" borderId="0"/>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4" fillId="0" borderId="0"/>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24" fillId="57" borderId="16" applyNumberFormat="0" applyAlignment="0" applyProtection="0"/>
    <xf numFmtId="0" fontId="26" fillId="57" borderId="17" applyNumberFormat="0" applyAlignment="0" applyProtection="0"/>
    <xf numFmtId="0" fontId="27" fillId="57" borderId="17" applyNumberFormat="0" applyAlignment="0" applyProtection="0"/>
    <xf numFmtId="0" fontId="30" fillId="44" borderId="17" applyNumberFormat="0" applyAlignment="0" applyProtection="0"/>
    <xf numFmtId="0" fontId="31" fillId="0" borderId="19" applyNumberFormat="0" applyFill="0" applyAlignment="0" applyProtection="0"/>
    <xf numFmtId="0" fontId="39" fillId="44" borderId="17" applyNumberFormat="0" applyAlignment="0" applyProtection="0"/>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27" fillId="57"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9">
      <alignment horizontal="right" vertical="center"/>
    </xf>
    <xf numFmtId="4" fontId="13" fillId="35" borderId="9">
      <alignment horizontal="right" vertical="center"/>
    </xf>
    <xf numFmtId="0" fontId="13" fillId="35" borderId="10">
      <alignment horizontal="right" vertical="center"/>
    </xf>
    <xf numFmtId="4" fontId="13" fillId="35" borderId="10">
      <alignment horizontal="right" vertical="center"/>
    </xf>
    <xf numFmtId="0" fontId="27" fillId="57" borderId="17" applyNumberFormat="0" applyAlignment="0" applyProtection="0"/>
    <xf numFmtId="0" fontId="15" fillId="35" borderId="15">
      <alignment horizontal="left" vertical="center" wrapText="1" indent="2"/>
    </xf>
    <xf numFmtId="0" fontId="15" fillId="0" borderId="15">
      <alignment horizontal="left" vertical="center" wrapText="1" indent="2"/>
    </xf>
    <xf numFmtId="0" fontId="15" fillId="33" borderId="9">
      <alignment horizontal="left" vertical="center"/>
    </xf>
    <xf numFmtId="0" fontId="39" fillId="44" borderId="17" applyNumberFormat="0" applyAlignment="0" applyProtection="0"/>
    <xf numFmtId="0" fontId="43" fillId="57" borderId="16" applyNumberFormat="0" applyAlignment="0" applyProtection="0"/>
    <xf numFmtId="0" fontId="46" fillId="0" borderId="19" applyNumberFormat="0" applyFill="0" applyAlignment="0" applyProtection="0"/>
    <xf numFmtId="49" fontId="15" fillId="0" borderId="9" applyNumberFormat="0" applyFont="0" applyFill="0" applyBorder="0" applyProtection="0">
      <alignment horizontal="left" vertical="center" indent="5"/>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30" fillId="44" borderId="17" applyNumberFormat="0" applyAlignment="0" applyProtection="0"/>
    <xf numFmtId="0" fontId="15" fillId="0" borderId="25">
      <alignment horizontal="right" vertical="center"/>
    </xf>
    <xf numFmtId="4" fontId="15" fillId="0" borderId="25">
      <alignment horizontal="right" vertical="center"/>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5" applyNumberFormat="0" applyFill="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4" fontId="13" fillId="35" borderId="25">
      <alignment horizontal="right" vertical="center"/>
    </xf>
    <xf numFmtId="0" fontId="15" fillId="34" borderId="25"/>
    <xf numFmtId="0" fontId="26" fillId="57" borderId="17" applyNumberFormat="0" applyAlignment="0" applyProtection="0"/>
    <xf numFmtId="0" fontId="13" fillId="33" borderId="25">
      <alignment horizontal="right" vertical="center"/>
    </xf>
    <xf numFmtId="0" fontId="15" fillId="0" borderId="25">
      <alignment horizontal="right" vertical="center"/>
    </xf>
    <xf numFmtId="0" fontId="46" fillId="0" borderId="19" applyNumberFormat="0" applyFill="0" applyAlignment="0" applyProtection="0"/>
    <xf numFmtId="0" fontId="15" fillId="33" borderId="26">
      <alignment horizontal="left" vertical="center"/>
    </xf>
    <xf numFmtId="0" fontId="39" fillId="44" borderId="17" applyNumberFormat="0" applyAlignment="0" applyProtection="0"/>
    <xf numFmtId="167" fontId="15" fillId="61" borderId="25" applyNumberFormat="0" applyFont="0" applyBorder="0" applyAlignment="0" applyProtection="0">
      <alignment horizontal="right" vertical="center"/>
    </xf>
    <xf numFmtId="0" fontId="21" fillId="60" borderId="24" applyNumberFormat="0" applyFont="0" applyAlignment="0" applyProtection="0"/>
    <xf numFmtId="0" fontId="15" fillId="0" borderId="28">
      <alignment horizontal="left" vertical="center" wrapText="1" indent="2"/>
    </xf>
    <xf numFmtId="4" fontId="15" fillId="34" borderId="25"/>
    <xf numFmtId="49" fontId="14" fillId="0" borderId="25" applyNumberFormat="0" applyFill="0" applyBorder="0" applyProtection="0">
      <alignment horizontal="left" vertical="center"/>
    </xf>
    <xf numFmtId="0" fontId="15" fillId="0" borderId="25">
      <alignment horizontal="right" vertical="center"/>
    </xf>
    <xf numFmtId="4" fontId="13" fillId="35" borderId="27">
      <alignment horizontal="right" vertical="center"/>
    </xf>
    <xf numFmtId="4" fontId="13" fillId="35" borderId="25">
      <alignment horizontal="right" vertical="center"/>
    </xf>
    <xf numFmtId="4" fontId="13" fillId="35" borderId="25">
      <alignment horizontal="right" vertical="center"/>
    </xf>
    <xf numFmtId="0" fontId="17" fillId="33" borderId="25">
      <alignment horizontal="right" vertical="center"/>
    </xf>
    <xf numFmtId="0" fontId="13" fillId="33" borderId="25">
      <alignment horizontal="right" vertical="center"/>
    </xf>
    <xf numFmtId="49" fontId="15" fillId="0" borderId="25" applyNumberFormat="0" applyFont="0" applyFill="0" applyBorder="0" applyProtection="0">
      <alignment horizontal="left" vertical="center" indent="2"/>
    </xf>
    <xf numFmtId="0" fontId="39" fillId="44" borderId="17" applyNumberFormat="0" applyAlignment="0" applyProtection="0"/>
    <xf numFmtId="0" fontId="24" fillId="57" borderId="16" applyNumberFormat="0" applyAlignment="0" applyProtection="0"/>
    <xf numFmtId="49" fontId="15" fillId="0" borderId="25" applyNumberFormat="0" applyFont="0" applyFill="0" applyBorder="0" applyProtection="0">
      <alignment horizontal="left" vertical="center" indent="2"/>
    </xf>
    <xf numFmtId="0" fontId="30" fillId="44" borderId="17" applyNumberFormat="0" applyAlignment="0" applyProtection="0"/>
    <xf numFmtId="4" fontId="15" fillId="0" borderId="25" applyFill="0" applyBorder="0" applyProtection="0">
      <alignment horizontal="right" vertical="center"/>
    </xf>
    <xf numFmtId="0" fontId="27" fillId="57" borderId="17" applyNumberFormat="0" applyAlignment="0" applyProtection="0"/>
    <xf numFmtId="0" fontId="46" fillId="0" borderId="19" applyNumberFormat="0" applyFill="0" applyAlignment="0" applyProtection="0"/>
    <xf numFmtId="0" fontId="43" fillId="57" borderId="16" applyNumberFormat="0" applyAlignment="0" applyProtection="0"/>
    <xf numFmtId="0" fontId="15" fillId="0" borderId="25" applyNumberFormat="0" applyFill="0" applyAlignment="0" applyProtection="0"/>
    <xf numFmtId="4" fontId="15" fillId="0" borderId="25">
      <alignment horizontal="right" vertical="center"/>
    </xf>
    <xf numFmtId="0" fontId="15" fillId="0" borderId="25">
      <alignment horizontal="right" vertical="center"/>
    </xf>
    <xf numFmtId="0" fontId="39" fillId="44" borderId="17" applyNumberFormat="0" applyAlignment="0" applyProtection="0"/>
    <xf numFmtId="0" fontId="24" fillId="57" borderId="16" applyNumberFormat="0" applyAlignment="0" applyProtection="0"/>
    <xf numFmtId="0" fontId="26" fillId="57" borderId="17" applyNumberFormat="0" applyAlignment="0" applyProtection="0"/>
    <xf numFmtId="0" fontId="15" fillId="35" borderId="28">
      <alignment horizontal="left" vertical="center" wrapText="1" indent="2"/>
    </xf>
    <xf numFmtId="0" fontId="27" fillId="57" borderId="17" applyNumberFormat="0" applyAlignment="0" applyProtection="0"/>
    <xf numFmtId="0" fontId="27" fillId="57" borderId="17" applyNumberFormat="0" applyAlignment="0" applyProtection="0"/>
    <xf numFmtId="4" fontId="13" fillId="35" borderId="26">
      <alignment horizontal="right" vertical="center"/>
    </xf>
    <xf numFmtId="0" fontId="13" fillId="35" borderId="26">
      <alignment horizontal="right" vertical="center"/>
    </xf>
    <xf numFmtId="0" fontId="13" fillId="35" borderId="25">
      <alignment horizontal="right" vertical="center"/>
    </xf>
    <xf numFmtId="4" fontId="17" fillId="33" borderId="25">
      <alignment horizontal="right" vertical="center"/>
    </xf>
    <xf numFmtId="0" fontId="30" fillId="44" borderId="17" applyNumberFormat="0" applyAlignment="0" applyProtection="0"/>
    <xf numFmtId="0" fontId="31" fillId="0" borderId="19" applyNumberFormat="0" applyFill="0" applyAlignment="0" applyProtection="0"/>
    <xf numFmtId="0" fontId="46" fillId="0" borderId="19" applyNumberFormat="0" applyFill="0" applyAlignment="0" applyProtection="0"/>
    <xf numFmtId="0" fontId="21" fillId="60" borderId="24" applyNumberFormat="0" applyFont="0" applyAlignment="0" applyProtection="0"/>
    <xf numFmtId="0" fontId="39" fillId="44" borderId="17" applyNumberFormat="0" applyAlignment="0" applyProtection="0"/>
    <xf numFmtId="49" fontId="14" fillId="0" borderId="25" applyNumberFormat="0" applyFill="0" applyBorder="0" applyProtection="0">
      <alignment horizontal="left" vertical="center"/>
    </xf>
    <xf numFmtId="0" fontId="15" fillId="35" borderId="28">
      <alignment horizontal="left" vertical="center" wrapText="1" indent="2"/>
    </xf>
    <xf numFmtId="0" fontId="27" fillId="57" borderId="17" applyNumberFormat="0" applyAlignment="0" applyProtection="0"/>
    <xf numFmtId="0" fontId="15" fillId="0" borderId="28">
      <alignment horizontal="left" vertical="center" wrapText="1" indent="2"/>
    </xf>
    <xf numFmtId="0" fontId="21" fillId="60" borderId="24" applyNumberFormat="0" applyFont="0" applyAlignment="0" applyProtection="0"/>
    <xf numFmtId="0" fontId="4"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4" fontId="15" fillId="34" borderId="25"/>
    <xf numFmtId="0" fontId="13" fillId="35" borderId="25">
      <alignment horizontal="right" vertical="center"/>
    </xf>
    <xf numFmtId="0" fontId="46" fillId="0" borderId="19" applyNumberFormat="0" applyFill="0" applyAlignment="0" applyProtection="0"/>
    <xf numFmtId="4" fontId="13" fillId="35" borderId="27">
      <alignment horizontal="right" vertical="center"/>
    </xf>
    <xf numFmtId="0" fontId="26" fillId="57" borderId="17" applyNumberFormat="0" applyAlignment="0" applyProtection="0"/>
    <xf numFmtId="0" fontId="13" fillId="35" borderId="26">
      <alignment horizontal="right" vertical="center"/>
    </xf>
    <xf numFmtId="0" fontId="27" fillId="57" borderId="17" applyNumberFormat="0" applyAlignment="0" applyProtection="0"/>
    <xf numFmtId="0" fontId="31" fillId="0" borderId="19" applyNumberFormat="0" applyFill="0" applyAlignment="0" applyProtection="0"/>
    <xf numFmtId="0" fontId="21" fillId="60" borderId="24" applyNumberFormat="0" applyFont="0" applyAlignment="0" applyProtection="0"/>
    <xf numFmtId="4" fontId="13" fillId="35" borderId="26">
      <alignment horizontal="right" vertical="center"/>
    </xf>
    <xf numFmtId="0" fontId="15" fillId="35" borderId="28">
      <alignment horizontal="left" vertical="center" wrapText="1" indent="2"/>
    </xf>
    <xf numFmtId="0" fontId="15" fillId="34" borderId="25"/>
    <xf numFmtId="167" fontId="15" fillId="61" borderId="25" applyNumberFormat="0" applyFont="0" applyBorder="0" applyAlignment="0" applyProtection="0">
      <alignment horizontal="right" vertical="center"/>
    </xf>
    <xf numFmtId="0" fontId="15" fillId="0" borderId="25" applyNumberFormat="0" applyFill="0" applyAlignment="0" applyProtection="0"/>
    <xf numFmtId="4" fontId="15" fillId="0" borderId="25" applyFill="0" applyBorder="0" applyProtection="0">
      <alignment horizontal="right" vertical="center"/>
    </xf>
    <xf numFmtId="4" fontId="13" fillId="33" borderId="25">
      <alignment horizontal="right" vertical="center"/>
    </xf>
    <xf numFmtId="0" fontId="31" fillId="0" borderId="19" applyNumberFormat="0" applyFill="0" applyAlignment="0" applyProtection="0"/>
    <xf numFmtId="49" fontId="14" fillId="0" borderId="25" applyNumberFormat="0" applyFill="0" applyBorder="0" applyProtection="0">
      <alignment horizontal="left" vertical="center"/>
    </xf>
    <xf numFmtId="49" fontId="15" fillId="0" borderId="26" applyNumberFormat="0" applyFont="0" applyFill="0" applyBorder="0" applyProtection="0">
      <alignment horizontal="left" vertical="center" indent="5"/>
    </xf>
    <xf numFmtId="0" fontId="15" fillId="33" borderId="26">
      <alignment horizontal="left" vertical="center"/>
    </xf>
    <xf numFmtId="0" fontId="27" fillId="57" borderId="17" applyNumberFormat="0" applyAlignment="0" applyProtection="0"/>
    <xf numFmtId="4" fontId="13" fillId="35" borderId="27">
      <alignment horizontal="right" vertical="center"/>
    </xf>
    <xf numFmtId="0" fontId="39" fillId="44" borderId="17" applyNumberFormat="0" applyAlignment="0" applyProtection="0"/>
    <xf numFmtId="0" fontId="39" fillId="44" borderId="17" applyNumberFormat="0" applyAlignment="0" applyProtection="0"/>
    <xf numFmtId="0" fontId="21" fillId="60" borderId="24" applyNumberFormat="0" applyFont="0" applyAlignment="0" applyProtection="0"/>
    <xf numFmtId="0" fontId="43" fillId="57" borderId="16" applyNumberFormat="0" applyAlignment="0" applyProtection="0"/>
    <xf numFmtId="0" fontId="46" fillId="0" borderId="19" applyNumberFormat="0" applyFill="0" applyAlignment="0" applyProtection="0"/>
    <xf numFmtId="0" fontId="13" fillId="35" borderId="25">
      <alignment horizontal="right" vertical="center"/>
    </xf>
    <xf numFmtId="0" fontId="4" fillId="60" borderId="24" applyNumberFormat="0" applyFont="0" applyAlignment="0" applyProtection="0"/>
    <xf numFmtId="4" fontId="15" fillId="0" borderId="25">
      <alignment horizontal="right" vertical="center"/>
    </xf>
    <xf numFmtId="0" fontId="46" fillId="0" borderId="19" applyNumberFormat="0" applyFill="0" applyAlignment="0" applyProtection="0"/>
    <xf numFmtId="0" fontId="13" fillId="35" borderId="25">
      <alignment horizontal="right" vertical="center"/>
    </xf>
    <xf numFmtId="0" fontId="13" fillId="35" borderId="25">
      <alignment horizontal="right" vertical="center"/>
    </xf>
    <xf numFmtId="4" fontId="17" fillId="33" borderId="25">
      <alignment horizontal="right" vertical="center"/>
    </xf>
    <xf numFmtId="0" fontId="13" fillId="33" borderId="25">
      <alignment horizontal="right" vertical="center"/>
    </xf>
    <xf numFmtId="4" fontId="13" fillId="33" borderId="25">
      <alignment horizontal="right" vertical="center"/>
    </xf>
    <xf numFmtId="0" fontId="17" fillId="33" borderId="25">
      <alignment horizontal="right" vertical="center"/>
    </xf>
    <xf numFmtId="4" fontId="17" fillId="33" borderId="25">
      <alignment horizontal="right" vertical="center"/>
    </xf>
    <xf numFmtId="0" fontId="13" fillId="35" borderId="25">
      <alignment horizontal="right" vertical="center"/>
    </xf>
    <xf numFmtId="4" fontId="13" fillId="35" borderId="25">
      <alignment horizontal="right" vertical="center"/>
    </xf>
    <xf numFmtId="0" fontId="13" fillId="35" borderId="25">
      <alignment horizontal="right" vertical="center"/>
    </xf>
    <xf numFmtId="4" fontId="13" fillId="35" borderId="25">
      <alignment horizontal="right" vertical="center"/>
    </xf>
    <xf numFmtId="0" fontId="13" fillId="35" borderId="26">
      <alignment horizontal="right" vertical="center"/>
    </xf>
    <xf numFmtId="4" fontId="13" fillId="35" borderId="26">
      <alignment horizontal="right" vertical="center"/>
    </xf>
    <xf numFmtId="0" fontId="13" fillId="35" borderId="27">
      <alignment horizontal="right" vertical="center"/>
    </xf>
    <xf numFmtId="4" fontId="13" fillId="35" borderId="27">
      <alignment horizontal="right" vertical="center"/>
    </xf>
    <xf numFmtId="0" fontId="27"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3" borderId="26">
      <alignment horizontal="left" vertical="center"/>
    </xf>
    <xf numFmtId="0" fontId="39" fillId="44" borderId="17" applyNumberFormat="0" applyAlignment="0" applyProtection="0"/>
    <xf numFmtId="0" fontId="15" fillId="0" borderId="25">
      <alignment horizontal="right" vertical="center"/>
    </xf>
    <xf numFmtId="4" fontId="15" fillId="0" borderId="25">
      <alignment horizontal="right" vertical="center"/>
    </xf>
    <xf numFmtId="0" fontId="15" fillId="0" borderId="25" applyNumberFormat="0" applyFill="0" applyAlignment="0" applyProtection="0"/>
    <xf numFmtId="0" fontId="43" fillId="57" borderId="16" applyNumberFormat="0" applyAlignment="0" applyProtection="0"/>
    <xf numFmtId="167" fontId="15" fillId="61" borderId="25" applyNumberFormat="0" applyFont="0" applyBorder="0" applyAlignment="0" applyProtection="0">
      <alignment horizontal="right" vertical="center"/>
    </xf>
    <xf numFmtId="0" fontId="15" fillId="34" borderId="25"/>
    <xf numFmtId="4" fontId="15" fillId="34" borderId="25"/>
    <xf numFmtId="0" fontId="46" fillId="0" borderId="19" applyNumberFormat="0" applyFill="0" applyAlignment="0" applyProtection="0"/>
    <xf numFmtId="0" fontId="4" fillId="60" borderId="24" applyNumberFormat="0" applyFont="0" applyAlignment="0" applyProtection="0"/>
    <xf numFmtId="0" fontId="21" fillId="60" borderId="24" applyNumberFormat="0" applyFont="0" applyAlignment="0" applyProtection="0"/>
    <xf numFmtId="0" fontId="15" fillId="0" borderId="25" applyNumberFormat="0" applyFill="0" applyAlignment="0" applyProtection="0"/>
    <xf numFmtId="0" fontId="31" fillId="0" borderId="19" applyNumberFormat="0" applyFill="0" applyAlignment="0" applyProtection="0"/>
    <xf numFmtId="0" fontId="46" fillId="0" borderId="19" applyNumberFormat="0" applyFill="0" applyAlignment="0" applyProtection="0"/>
    <xf numFmtId="0" fontId="30" fillId="44" borderId="17" applyNumberFormat="0" applyAlignment="0" applyProtection="0"/>
    <xf numFmtId="0" fontId="27" fillId="57" borderId="17" applyNumberFormat="0" applyAlignment="0" applyProtection="0"/>
    <xf numFmtId="4" fontId="17" fillId="33" borderId="25">
      <alignment horizontal="right" vertical="center"/>
    </xf>
    <xf numFmtId="0" fontId="13" fillId="33" borderId="25">
      <alignment horizontal="right" vertical="center"/>
    </xf>
    <xf numFmtId="167" fontId="15" fillId="61" borderId="25" applyNumberFormat="0" applyFont="0" applyBorder="0" applyAlignment="0" applyProtection="0">
      <alignment horizontal="right" vertical="center"/>
    </xf>
    <xf numFmtId="0" fontId="31" fillId="0" borderId="19" applyNumberFormat="0" applyFill="0" applyAlignment="0" applyProtection="0"/>
    <xf numFmtId="49" fontId="15" fillId="0" borderId="25" applyNumberFormat="0" applyFont="0" applyFill="0" applyBorder="0" applyProtection="0">
      <alignment horizontal="left" vertical="center" indent="2"/>
    </xf>
    <xf numFmtId="49" fontId="15" fillId="0" borderId="26" applyNumberFormat="0" applyFont="0" applyFill="0" applyBorder="0" applyProtection="0">
      <alignment horizontal="left" vertical="center" indent="5"/>
    </xf>
    <xf numFmtId="49" fontId="15" fillId="0" borderId="25" applyNumberFormat="0" applyFont="0" applyFill="0" applyBorder="0" applyProtection="0">
      <alignment horizontal="left" vertical="center" indent="2"/>
    </xf>
    <xf numFmtId="4" fontId="15" fillId="0" borderId="25" applyFill="0" applyBorder="0" applyProtection="0">
      <alignment horizontal="right" vertical="center"/>
    </xf>
    <xf numFmtId="49" fontId="14" fillId="0" borderId="25" applyNumberFormat="0" applyFill="0" applyBorder="0" applyProtection="0">
      <alignment horizontal="left" vertical="center"/>
    </xf>
    <xf numFmtId="0" fontId="15" fillId="0" borderId="28">
      <alignment horizontal="left" vertical="center" wrapText="1" indent="2"/>
    </xf>
    <xf numFmtId="0" fontId="43" fillId="57" borderId="16" applyNumberFormat="0" applyAlignment="0" applyProtection="0"/>
    <xf numFmtId="0" fontId="13" fillId="35" borderId="27">
      <alignment horizontal="right" vertical="center"/>
    </xf>
    <xf numFmtId="0" fontId="30" fillId="44" borderId="17" applyNumberFormat="0" applyAlignment="0" applyProtection="0"/>
    <xf numFmtId="0" fontId="13" fillId="35" borderId="27">
      <alignment horizontal="right" vertical="center"/>
    </xf>
    <xf numFmtId="4" fontId="13" fillId="35" borderId="25">
      <alignment horizontal="right" vertical="center"/>
    </xf>
    <xf numFmtId="0" fontId="13" fillId="35" borderId="25">
      <alignment horizontal="right" vertical="center"/>
    </xf>
    <xf numFmtId="0" fontId="24" fillId="57" borderId="16" applyNumberFormat="0" applyAlignment="0" applyProtection="0"/>
    <xf numFmtId="0" fontId="26" fillId="57" borderId="17" applyNumberFormat="0" applyAlignment="0" applyProtection="0"/>
    <xf numFmtId="0" fontId="31" fillId="0" borderId="19" applyNumberFormat="0" applyFill="0" applyAlignment="0" applyProtection="0"/>
    <xf numFmtId="0" fontId="15" fillId="34" borderId="25"/>
    <xf numFmtId="4" fontId="15" fillId="34" borderId="25"/>
    <xf numFmtId="4" fontId="13" fillId="35" borderId="25">
      <alignment horizontal="right" vertical="center"/>
    </xf>
    <xf numFmtId="0" fontId="17" fillId="33" borderId="25">
      <alignment horizontal="right" vertical="center"/>
    </xf>
    <xf numFmtId="0" fontId="30" fillId="44" borderId="17" applyNumberFormat="0" applyAlignment="0" applyProtection="0"/>
    <xf numFmtId="0" fontId="27" fillId="57" borderId="17" applyNumberFormat="0" applyAlignment="0" applyProtection="0"/>
    <xf numFmtId="4" fontId="15" fillId="0" borderId="25">
      <alignment horizontal="right" vertical="center"/>
    </xf>
    <xf numFmtId="0" fontId="15" fillId="35" borderId="28">
      <alignment horizontal="left" vertical="center" wrapText="1" indent="2"/>
    </xf>
    <xf numFmtId="0" fontId="15" fillId="0" borderId="28">
      <alignment horizontal="left" vertical="center" wrapText="1" indent="2"/>
    </xf>
    <xf numFmtId="0" fontId="43" fillId="57" borderId="16" applyNumberFormat="0" applyAlignment="0" applyProtection="0"/>
    <xf numFmtId="0" fontId="39" fillId="44" borderId="17" applyNumberFormat="0" applyAlignment="0" applyProtection="0"/>
    <xf numFmtId="0" fontId="26" fillId="57" borderId="17" applyNumberFormat="0" applyAlignment="0" applyProtection="0"/>
    <xf numFmtId="0" fontId="24" fillId="57" borderId="16" applyNumberFormat="0" applyAlignment="0" applyProtection="0"/>
    <xf numFmtId="0" fontId="13" fillId="35" borderId="27">
      <alignment horizontal="right" vertical="center"/>
    </xf>
    <xf numFmtId="0" fontId="17" fillId="33" borderId="25">
      <alignment horizontal="right" vertical="center"/>
    </xf>
    <xf numFmtId="4" fontId="13" fillId="33" borderId="25">
      <alignment horizontal="right" vertical="center"/>
    </xf>
    <xf numFmtId="4" fontId="13" fillId="35" borderId="25">
      <alignment horizontal="right" vertical="center"/>
    </xf>
    <xf numFmtId="49" fontId="15" fillId="0" borderId="26" applyNumberFormat="0" applyFont="0" applyFill="0" applyBorder="0" applyProtection="0">
      <alignment horizontal="left" vertical="center" indent="5"/>
    </xf>
    <xf numFmtId="4" fontId="15" fillId="0" borderId="25" applyFill="0" applyBorder="0" applyProtection="0">
      <alignment horizontal="right" vertical="center"/>
    </xf>
    <xf numFmtId="4" fontId="13" fillId="33" borderId="25">
      <alignment horizontal="right" vertical="center"/>
    </xf>
    <xf numFmtId="0" fontId="39" fillId="44" borderId="17" applyNumberFormat="0" applyAlignment="0" applyProtection="0"/>
    <xf numFmtId="0" fontId="30" fillId="44" borderId="17" applyNumberFormat="0" applyAlignment="0" applyProtection="0"/>
    <xf numFmtId="0" fontId="26" fillId="57" borderId="17" applyNumberFormat="0" applyAlignment="0" applyProtection="0"/>
    <xf numFmtId="0" fontId="15" fillId="35" borderId="28">
      <alignment horizontal="left" vertical="center" wrapText="1" indent="2"/>
    </xf>
    <xf numFmtId="0" fontId="15" fillId="0" borderId="28">
      <alignment horizontal="left" vertical="center" wrapText="1" indent="2"/>
    </xf>
    <xf numFmtId="0" fontId="15" fillId="35" borderId="28">
      <alignment horizontal="left" vertical="center" wrapText="1" indent="2"/>
    </xf>
    <xf numFmtId="0" fontId="15" fillId="0" borderId="28">
      <alignment horizontal="left" vertical="center" wrapText="1" indent="2"/>
    </xf>
    <xf numFmtId="0" fontId="13" fillId="35" borderId="41">
      <alignment horizontal="right" vertical="center"/>
    </xf>
    <xf numFmtId="0" fontId="2" fillId="17" borderId="0" applyNumberFormat="0" applyBorder="0" applyAlignment="0" applyProtection="0"/>
    <xf numFmtId="0" fontId="9" fillId="0" borderId="0" applyNumberFormat="0" applyFill="0" applyBorder="0" applyAlignment="0" applyProtection="0"/>
    <xf numFmtId="0" fontId="2" fillId="28" borderId="0" applyNumberFormat="0" applyBorder="0" applyAlignment="0" applyProtection="0"/>
    <xf numFmtId="49" fontId="15" fillId="0" borderId="42" applyNumberFormat="0" applyFont="0" applyFill="0" applyBorder="0" applyProtection="0">
      <alignment horizontal="left" vertical="center" indent="5"/>
    </xf>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2" fillId="13" borderId="0" applyNumberFormat="0" applyBorder="0" applyAlignment="0" applyProtection="0"/>
    <xf numFmtId="0" fontId="2" fillId="14" borderId="0" applyNumberFormat="0" applyBorder="0" applyAlignment="0" applyProtection="0"/>
    <xf numFmtId="0" fontId="1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1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11" fillId="30" borderId="0" applyNumberFormat="0" applyBorder="0" applyAlignment="0" applyProtection="0"/>
    <xf numFmtId="0" fontId="13" fillId="33" borderId="41">
      <alignment horizontal="right" vertical="center"/>
    </xf>
    <xf numFmtId="0" fontId="15" fillId="0" borderId="44">
      <alignment horizontal="left" vertical="center" wrapText="1" indent="2"/>
    </xf>
    <xf numFmtId="0" fontId="6" fillId="12" borderId="4" applyNumberFormat="0" applyAlignment="0" applyProtection="0"/>
    <xf numFmtId="0" fontId="11" fillId="15" borderId="0" applyNumberFormat="0" applyBorder="0" applyAlignment="0" applyProtection="0"/>
    <xf numFmtId="4" fontId="15" fillId="0" borderId="41" applyFill="0" applyBorder="0" applyProtection="0">
      <alignment horizontal="right" vertical="center"/>
    </xf>
    <xf numFmtId="49" fontId="15" fillId="0" borderId="41" applyNumberFormat="0" applyFont="0" applyFill="0" applyBorder="0" applyProtection="0">
      <alignment horizontal="left" vertical="center" indent="2"/>
    </xf>
    <xf numFmtId="0" fontId="2" fillId="25"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17" borderId="0" applyNumberFormat="0" applyBorder="0" applyAlignment="0" applyProtection="0"/>
    <xf numFmtId="0" fontId="46" fillId="0" borderId="39" applyNumberFormat="0" applyFill="0" applyAlignment="0" applyProtection="0"/>
    <xf numFmtId="4" fontId="15" fillId="34" borderId="41"/>
    <xf numFmtId="0" fontId="15" fillId="34" borderId="41"/>
    <xf numFmtId="0" fontId="15" fillId="0" borderId="41" applyNumberFormat="0" applyFill="0" applyAlignment="0" applyProtection="0"/>
    <xf numFmtId="0" fontId="15" fillId="0" borderId="41">
      <alignment horizontal="right" vertical="center"/>
    </xf>
    <xf numFmtId="0" fontId="27" fillId="57" borderId="29" applyNumberFormat="0" applyAlignment="0" applyProtection="0"/>
    <xf numFmtId="0" fontId="39" fillId="44" borderId="38" applyNumberFormat="0" applyAlignment="0" applyProtection="0"/>
    <xf numFmtId="0" fontId="15" fillId="0" borderId="44">
      <alignment horizontal="left" vertical="center" wrapText="1" indent="2"/>
    </xf>
    <xf numFmtId="0" fontId="15" fillId="35" borderId="44">
      <alignment horizontal="left" vertical="center" wrapText="1" indent="2"/>
    </xf>
    <xf numFmtId="4" fontId="13" fillId="35" borderId="43">
      <alignment horizontal="right" vertical="center"/>
    </xf>
    <xf numFmtId="0" fontId="13" fillId="35" borderId="42">
      <alignment horizontal="right" vertical="center"/>
    </xf>
    <xf numFmtId="0" fontId="46" fillId="0" borderId="39" applyNumberFormat="0" applyFill="0" applyAlignment="0" applyProtection="0"/>
    <xf numFmtId="0" fontId="21" fillId="60" borderId="40" applyNumberFormat="0" applyFont="0" applyAlignment="0" applyProtection="0"/>
    <xf numFmtId="0" fontId="39" fillId="44" borderId="29" applyNumberFormat="0" applyAlignment="0" applyProtection="0"/>
    <xf numFmtId="0" fontId="2" fillId="14" borderId="0" applyNumberFormat="0" applyBorder="0" applyAlignment="0" applyProtection="0"/>
    <xf numFmtId="0" fontId="2" fillId="13" borderId="0" applyNumberFormat="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21" fillId="60" borderId="31" applyNumberFormat="0" applyFont="0" applyAlignment="0" applyProtection="0"/>
    <xf numFmtId="0" fontId="4" fillId="60" borderId="31" applyNumberFormat="0" applyFont="0" applyAlignment="0" applyProtection="0"/>
    <xf numFmtId="0" fontId="46" fillId="0" borderId="30" applyNumberFormat="0" applyFill="0" applyAlignment="0" applyProtection="0"/>
    <xf numFmtId="0" fontId="2" fillId="14" borderId="0" applyNumberFormat="0" applyBorder="0" applyAlignment="0" applyProtection="0"/>
    <xf numFmtId="0" fontId="15" fillId="35" borderId="44">
      <alignment horizontal="left" vertical="center" wrapText="1" indent="2"/>
    </xf>
    <xf numFmtId="0" fontId="27" fillId="57" borderId="29" applyNumberFormat="0" applyAlignment="0" applyProtection="0"/>
    <xf numFmtId="0" fontId="2" fillId="16" borderId="0" applyNumberFormat="0" applyBorder="0" applyAlignment="0" applyProtection="0"/>
    <xf numFmtId="0" fontId="39" fillId="44" borderId="38" applyNumberFormat="0" applyAlignment="0" applyProtection="0"/>
    <xf numFmtId="0" fontId="39" fillId="44" borderId="29" applyNumberFormat="0" applyAlignment="0" applyProtection="0"/>
    <xf numFmtId="0" fontId="11" fillId="18" borderId="0" applyNumberFormat="0" applyBorder="0" applyAlignment="0" applyProtection="0"/>
    <xf numFmtId="0" fontId="21" fillId="60" borderId="31" applyNumberFormat="0" applyFont="0" applyAlignment="0" applyProtection="0"/>
    <xf numFmtId="0" fontId="46" fillId="0" borderId="30" applyNumberFormat="0" applyFill="0" applyAlignment="0" applyProtection="0"/>
    <xf numFmtId="4" fontId="13" fillId="35" borderId="42">
      <alignment horizontal="right" vertical="center"/>
    </xf>
    <xf numFmtId="0" fontId="2" fillId="26" borderId="0" applyNumberFormat="0" applyBorder="0" applyAlignment="0" applyProtection="0"/>
    <xf numFmtId="0" fontId="26" fillId="57" borderId="38" applyNumberFormat="0" applyAlignment="0" applyProtection="0"/>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7"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6" fillId="0" borderId="39" applyNumberFormat="0" applyFill="0" applyAlignment="0" applyProtection="0"/>
    <xf numFmtId="0" fontId="8" fillId="0" borderId="0" applyNumberFormat="0" applyFill="0" applyBorder="0" applyAlignment="0" applyProtection="0"/>
    <xf numFmtId="0" fontId="2" fillId="22" borderId="0" applyNumberFormat="0" applyBorder="0" applyAlignment="0" applyProtection="0"/>
    <xf numFmtId="0" fontId="21" fillId="60" borderId="40" applyNumberFormat="0" applyFont="0" applyAlignment="0" applyProtection="0"/>
    <xf numFmtId="0" fontId="10" fillId="0" borderId="5" applyNumberFormat="0" applyFill="0" applyAlignment="0" applyProtection="0"/>
    <xf numFmtId="0" fontId="11" fillId="30" borderId="0" applyNumberFormat="0" applyBorder="0" applyAlignment="0" applyProtection="0"/>
    <xf numFmtId="0" fontId="27" fillId="57" borderId="38" applyNumberFormat="0" applyAlignment="0" applyProtection="0"/>
    <xf numFmtId="0" fontId="8" fillId="0" borderId="0" applyNumberFormat="0" applyFill="0" applyBorder="0" applyAlignment="0" applyProtection="0"/>
    <xf numFmtId="0" fontId="2" fillId="16" borderId="0" applyNumberFormat="0" applyBorder="0" applyAlignment="0" applyProtection="0"/>
    <xf numFmtId="0" fontId="11" fillId="27" borderId="0" applyNumberFormat="0" applyBorder="0" applyAlignment="0" applyProtection="0"/>
    <xf numFmtId="0" fontId="2" fillId="29" borderId="0" applyNumberFormat="0" applyBorder="0" applyAlignment="0" applyProtection="0"/>
    <xf numFmtId="0" fontId="11" fillId="24" borderId="0" applyNumberFormat="0" applyBorder="0" applyAlignment="0" applyProtection="0"/>
    <xf numFmtId="0" fontId="2" fillId="22" borderId="0" applyNumberFormat="0" applyBorder="0" applyAlignment="0" applyProtection="0"/>
    <xf numFmtId="0" fontId="27" fillId="57" borderId="38" applyNumberFormat="0" applyAlignment="0" applyProtection="0"/>
    <xf numFmtId="0" fontId="2" fillId="20" borderId="0" applyNumberFormat="0" applyBorder="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4" fillId="0" borderId="41" applyNumberFormat="0" applyFill="0" applyBorder="0" applyProtection="0">
      <alignment horizontal="lef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4" fontId="15" fillId="0" borderId="41">
      <alignment horizontal="right" vertical="center"/>
    </xf>
    <xf numFmtId="0" fontId="2" fillId="14" borderId="0" applyNumberFormat="0" applyBorder="0" applyAlignment="0" applyProtection="0"/>
    <xf numFmtId="0" fontId="43" fillId="57" borderId="37" applyNumberFormat="0" applyAlignment="0" applyProtection="0"/>
    <xf numFmtId="0" fontId="15" fillId="33" borderId="42">
      <alignment horizontal="left" vertical="center"/>
    </xf>
    <xf numFmtId="0" fontId="30" fillId="44" borderId="38" applyNumberFormat="0" applyAlignment="0" applyProtection="0"/>
    <xf numFmtId="0" fontId="31" fillId="0" borderId="39" applyNumberFormat="0" applyFill="0" applyAlignment="0" applyProtection="0"/>
    <xf numFmtId="0" fontId="24" fillId="57" borderId="37" applyNumberFormat="0" applyAlignment="0" applyProtection="0"/>
    <xf numFmtId="167" fontId="15" fillId="61" borderId="41" applyNumberFormat="0" applyFont="0" applyBorder="0" applyAlignment="0" applyProtection="0">
      <alignment horizontal="right" vertical="center"/>
    </xf>
    <xf numFmtId="0" fontId="26" fillId="57" borderId="29" applyNumberFormat="0" applyAlignment="0" applyProtection="0"/>
    <xf numFmtId="0" fontId="31" fillId="0" borderId="30" applyNumberFormat="0" applyFill="0" applyAlignment="0" applyProtection="0"/>
    <xf numFmtId="0" fontId="2" fillId="13" borderId="0" applyNumberFormat="0" applyBorder="0" applyAlignment="0" applyProtection="0"/>
    <xf numFmtId="0" fontId="27" fillId="57" borderId="38" applyNumberFormat="0" applyAlignment="0" applyProtection="0"/>
    <xf numFmtId="4" fontId="13" fillId="35" borderId="41">
      <alignment horizontal="right" vertical="center"/>
    </xf>
    <xf numFmtId="4" fontId="17" fillId="33" borderId="41">
      <alignment horizontal="right" vertical="center"/>
    </xf>
    <xf numFmtId="0" fontId="30" fillId="44" borderId="29" applyNumberFormat="0" applyAlignment="0" applyProtection="0"/>
    <xf numFmtId="0" fontId="2" fillId="16" borderId="0" applyNumberFormat="0" applyBorder="0" applyAlignment="0" applyProtection="0"/>
    <xf numFmtId="0" fontId="2" fillId="17" borderId="0" applyNumberFormat="0" applyBorder="0" applyAlignment="0" applyProtection="0"/>
    <xf numFmtId="0" fontId="10" fillId="0" borderId="5" applyNumberFormat="0" applyFill="0" applyAlignment="0" applyProtection="0"/>
    <xf numFmtId="0" fontId="6" fillId="12" borderId="4" applyNumberFormat="0" applyAlignment="0" applyProtection="0"/>
    <xf numFmtId="0" fontId="15" fillId="35" borderId="35">
      <alignment horizontal="left" vertical="center" wrapText="1" indent="2"/>
    </xf>
    <xf numFmtId="0" fontId="15" fillId="0" borderId="35">
      <alignment horizontal="left" vertical="center" wrapText="1" indent="2"/>
    </xf>
    <xf numFmtId="0" fontId="4" fillId="60" borderId="40" applyNumberFormat="0" applyFont="0" applyAlignment="0" applyProtection="0"/>
    <xf numFmtId="0" fontId="43" fillId="57" borderId="37" applyNumberFormat="0" applyAlignment="0" applyProtection="0"/>
    <xf numFmtId="0" fontId="7" fillId="12" borderId="3" applyNumberFormat="0" applyAlignment="0" applyProtection="0"/>
    <xf numFmtId="0" fontId="39" fillId="44" borderId="38" applyNumberFormat="0" applyAlignment="0" applyProtection="0"/>
    <xf numFmtId="0" fontId="2" fillId="19" borderId="0" applyNumberFormat="0" applyBorder="0" applyAlignment="0" applyProtection="0"/>
    <xf numFmtId="0" fontId="2" fillId="25"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1" fillId="21" borderId="0" applyNumberFormat="0" applyBorder="0" applyAlignment="0" applyProtection="0"/>
    <xf numFmtId="0" fontId="11" fillId="15" borderId="0" applyNumberFormat="0" applyBorder="0" applyAlignment="0" applyProtection="0"/>
    <xf numFmtId="0" fontId="13" fillId="35" borderId="41">
      <alignment horizontal="right" vertical="center"/>
    </xf>
    <xf numFmtId="0" fontId="17" fillId="33" borderId="41">
      <alignment horizontal="right" vertical="center"/>
    </xf>
    <xf numFmtId="0" fontId="2" fillId="25" borderId="0" applyNumberFormat="0" applyBorder="0" applyAlignment="0" applyProtection="0"/>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24" fillId="57" borderId="36" applyNumberFormat="0" applyAlignment="0" applyProtection="0"/>
    <xf numFmtId="0" fontId="26" fillId="57" borderId="29" applyNumberFormat="0" applyAlignment="0" applyProtection="0"/>
    <xf numFmtId="0" fontId="27" fillId="57" borderId="29" applyNumberFormat="0" applyAlignment="0" applyProtection="0"/>
    <xf numFmtId="0" fontId="30" fillId="44" borderId="29" applyNumberFormat="0" applyAlignment="0" applyProtection="0"/>
    <xf numFmtId="0" fontId="31" fillId="0" borderId="30" applyNumberFormat="0" applyFill="0" applyAlignment="0" applyProtection="0"/>
    <xf numFmtId="0" fontId="39" fillId="44" borderId="29" applyNumberFormat="0" applyAlignment="0" applyProtection="0"/>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27" fillId="57"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1" fillId="15" borderId="0" applyNumberFormat="0" applyBorder="0" applyAlignment="0" applyProtection="0"/>
    <xf numFmtId="0" fontId="2" fillId="29" borderId="0" applyNumberFormat="0" applyBorder="0" applyAlignment="0" applyProtection="0"/>
    <xf numFmtId="0" fontId="27" fillId="57" borderId="29" applyNumberFormat="0" applyAlignment="0" applyProtection="0"/>
    <xf numFmtId="4" fontId="13" fillId="35" borderId="41">
      <alignment horizontal="right" vertical="center"/>
    </xf>
    <xf numFmtId="4" fontId="13" fillId="33" borderId="41">
      <alignment horizontal="right" vertical="center"/>
    </xf>
    <xf numFmtId="0" fontId="39" fillId="44" borderId="29" applyNumberFormat="0" applyAlignment="0" applyProtection="0"/>
    <xf numFmtId="0" fontId="43" fillId="57" borderId="36" applyNumberFormat="0" applyAlignment="0" applyProtection="0"/>
    <xf numFmtId="0" fontId="46" fillId="0" borderId="30" applyNumberFormat="0" applyFill="0" applyAlignment="0" applyProtection="0"/>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30" fillId="44" borderId="29" applyNumberFormat="0" applyAlignment="0" applyProtection="0"/>
    <xf numFmtId="0" fontId="15" fillId="0" borderId="32">
      <alignment horizontal="right" vertical="center"/>
    </xf>
    <xf numFmtId="4" fontId="15" fillId="0" borderId="32">
      <alignment horizontal="right" vertical="center"/>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2" applyNumberFormat="0" applyFill="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4" fontId="13" fillId="35" borderId="32">
      <alignment horizontal="right" vertical="center"/>
    </xf>
    <xf numFmtId="0" fontId="15" fillId="34" borderId="32"/>
    <xf numFmtId="0" fontId="26" fillId="57" borderId="29" applyNumberFormat="0" applyAlignment="0" applyProtection="0"/>
    <xf numFmtId="0" fontId="13" fillId="33" borderId="32">
      <alignment horizontal="right" vertical="center"/>
    </xf>
    <xf numFmtId="0" fontId="15" fillId="0" borderId="32">
      <alignment horizontal="right" vertical="center"/>
    </xf>
    <xf numFmtId="0" fontId="46" fillId="0" borderId="30" applyNumberFormat="0" applyFill="0" applyAlignment="0" applyProtection="0"/>
    <xf numFmtId="0" fontId="15" fillId="33" borderId="33">
      <alignment horizontal="left" vertical="center"/>
    </xf>
    <xf numFmtId="0" fontId="39" fillId="44" borderId="29" applyNumberFormat="0" applyAlignment="0" applyProtection="0"/>
    <xf numFmtId="167" fontId="15" fillId="61" borderId="32" applyNumberFormat="0" applyFont="0" applyBorder="0" applyAlignment="0" applyProtection="0">
      <alignment horizontal="right" vertical="center"/>
    </xf>
    <xf numFmtId="0" fontId="21" fillId="60" borderId="31" applyNumberFormat="0" applyFont="0" applyAlignment="0" applyProtection="0"/>
    <xf numFmtId="0" fontId="15" fillId="0" borderId="35">
      <alignment horizontal="left" vertical="center" wrapText="1" indent="2"/>
    </xf>
    <xf numFmtId="4" fontId="15" fillId="34" borderId="32"/>
    <xf numFmtId="49" fontId="14" fillId="0" borderId="32" applyNumberFormat="0" applyFill="0" applyBorder="0" applyProtection="0">
      <alignment horizontal="left" vertical="center"/>
    </xf>
    <xf numFmtId="0" fontId="15" fillId="0" borderId="32">
      <alignment horizontal="right" vertical="center"/>
    </xf>
    <xf numFmtId="4" fontId="13" fillId="35" borderId="34">
      <alignment horizontal="right" vertical="center"/>
    </xf>
    <xf numFmtId="4" fontId="13" fillId="35" borderId="32">
      <alignment horizontal="right" vertical="center"/>
    </xf>
    <xf numFmtId="4" fontId="13" fillId="35" borderId="32">
      <alignment horizontal="right" vertical="center"/>
    </xf>
    <xf numFmtId="0" fontId="17" fillId="33" borderId="32">
      <alignment horizontal="right" vertical="center"/>
    </xf>
    <xf numFmtId="0" fontId="13" fillId="33" borderId="32">
      <alignment horizontal="right" vertical="center"/>
    </xf>
    <xf numFmtId="49" fontId="15" fillId="0" borderId="32" applyNumberFormat="0" applyFont="0" applyFill="0" applyBorder="0" applyProtection="0">
      <alignment horizontal="left" vertical="center" indent="2"/>
    </xf>
    <xf numFmtId="0" fontId="39" fillId="44" borderId="29" applyNumberFormat="0" applyAlignment="0" applyProtection="0"/>
    <xf numFmtId="0" fontId="24" fillId="57" borderId="36" applyNumberFormat="0" applyAlignment="0" applyProtection="0"/>
    <xf numFmtId="49" fontId="15" fillId="0" borderId="32" applyNumberFormat="0" applyFont="0" applyFill="0" applyBorder="0" applyProtection="0">
      <alignment horizontal="left" vertical="center" indent="2"/>
    </xf>
    <xf numFmtId="0" fontId="30" fillId="44" borderId="29" applyNumberFormat="0" applyAlignment="0" applyProtection="0"/>
    <xf numFmtId="4" fontId="15" fillId="0" borderId="32" applyFill="0" applyBorder="0" applyProtection="0">
      <alignment horizontal="right" vertical="center"/>
    </xf>
    <xf numFmtId="0" fontId="27" fillId="57" borderId="29" applyNumberFormat="0" applyAlignment="0" applyProtection="0"/>
    <xf numFmtId="0" fontId="46" fillId="0" borderId="30" applyNumberFormat="0" applyFill="0" applyAlignment="0" applyProtection="0"/>
    <xf numFmtId="0" fontId="43" fillId="57" borderId="36" applyNumberFormat="0" applyAlignment="0" applyProtection="0"/>
    <xf numFmtId="0" fontId="15" fillId="0" borderId="32" applyNumberFormat="0" applyFill="0" applyAlignment="0" applyProtection="0"/>
    <xf numFmtId="4" fontId="15" fillId="0" borderId="32">
      <alignment horizontal="right" vertical="center"/>
    </xf>
    <xf numFmtId="0" fontId="15" fillId="0" borderId="32">
      <alignment horizontal="right" vertical="center"/>
    </xf>
    <xf numFmtId="0" fontId="39" fillId="44" borderId="29" applyNumberFormat="0" applyAlignment="0" applyProtection="0"/>
    <xf numFmtId="0" fontId="24" fillId="57" borderId="36" applyNumberFormat="0" applyAlignment="0" applyProtection="0"/>
    <xf numFmtId="0" fontId="26" fillId="57" borderId="29" applyNumberFormat="0" applyAlignment="0" applyProtection="0"/>
    <xf numFmtId="0" fontId="15" fillId="35" borderId="35">
      <alignment horizontal="left" vertical="center" wrapText="1" indent="2"/>
    </xf>
    <xf numFmtId="0" fontId="27" fillId="57" borderId="29" applyNumberFormat="0" applyAlignment="0" applyProtection="0"/>
    <xf numFmtId="0" fontId="27" fillId="57" borderId="29" applyNumberFormat="0" applyAlignment="0" applyProtection="0"/>
    <xf numFmtId="4" fontId="13" fillId="35" borderId="33">
      <alignment horizontal="right" vertical="center"/>
    </xf>
    <xf numFmtId="0" fontId="13" fillId="35" borderId="33">
      <alignment horizontal="right" vertical="center"/>
    </xf>
    <xf numFmtId="0" fontId="13" fillId="35" borderId="32">
      <alignment horizontal="right" vertical="center"/>
    </xf>
    <xf numFmtId="4" fontId="17" fillId="33" borderId="32">
      <alignment horizontal="right" vertical="center"/>
    </xf>
    <xf numFmtId="0" fontId="30" fillId="44" borderId="29" applyNumberFormat="0" applyAlignment="0" applyProtection="0"/>
    <xf numFmtId="0" fontId="31" fillId="0" borderId="30" applyNumberFormat="0" applyFill="0" applyAlignment="0" applyProtection="0"/>
    <xf numFmtId="0" fontId="46" fillId="0" borderId="30" applyNumberFormat="0" applyFill="0" applyAlignment="0" applyProtection="0"/>
    <xf numFmtId="0" fontId="21" fillId="60" borderId="31" applyNumberFormat="0" applyFont="0" applyAlignment="0" applyProtection="0"/>
    <xf numFmtId="0" fontId="39" fillId="44" borderId="29" applyNumberFormat="0" applyAlignment="0" applyProtection="0"/>
    <xf numFmtId="49" fontId="14" fillId="0" borderId="32" applyNumberFormat="0" applyFill="0" applyBorder="0" applyProtection="0">
      <alignment horizontal="left" vertical="center"/>
    </xf>
    <xf numFmtId="0" fontId="15" fillId="35" borderId="35">
      <alignment horizontal="left" vertical="center" wrapText="1" indent="2"/>
    </xf>
    <xf numFmtId="0" fontId="27" fillId="57" borderId="29" applyNumberFormat="0" applyAlignment="0" applyProtection="0"/>
    <xf numFmtId="0" fontId="15" fillId="0" borderId="35">
      <alignment horizontal="left" vertical="center" wrapText="1" indent="2"/>
    </xf>
    <xf numFmtId="0" fontId="21" fillId="60" borderId="31" applyNumberFormat="0" applyFont="0" applyAlignment="0" applyProtection="0"/>
    <xf numFmtId="0" fontId="4"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4" fontId="15" fillId="34" borderId="32"/>
    <xf numFmtId="0" fontId="13" fillId="35" borderId="32">
      <alignment horizontal="right" vertical="center"/>
    </xf>
    <xf numFmtId="0" fontId="46" fillId="0" borderId="30" applyNumberFormat="0" applyFill="0" applyAlignment="0" applyProtection="0"/>
    <xf numFmtId="4" fontId="13" fillId="35" borderId="34">
      <alignment horizontal="right" vertical="center"/>
    </xf>
    <xf numFmtId="0" fontId="26" fillId="57" borderId="29" applyNumberFormat="0" applyAlignment="0" applyProtection="0"/>
    <xf numFmtId="0" fontId="13" fillId="35" borderId="33">
      <alignment horizontal="right" vertical="center"/>
    </xf>
    <xf numFmtId="0" fontId="27" fillId="57" borderId="29" applyNumberFormat="0" applyAlignment="0" applyProtection="0"/>
    <xf numFmtId="0" fontId="31" fillId="0" borderId="30" applyNumberFormat="0" applyFill="0" applyAlignment="0" applyProtection="0"/>
    <xf numFmtId="0" fontId="21" fillId="60" borderId="31" applyNumberFormat="0" applyFont="0" applyAlignment="0" applyProtection="0"/>
    <xf numFmtId="4" fontId="13" fillId="35" borderId="33">
      <alignment horizontal="right" vertical="center"/>
    </xf>
    <xf numFmtId="0" fontId="15" fillId="35" borderId="35">
      <alignment horizontal="left" vertical="center" wrapText="1" indent="2"/>
    </xf>
    <xf numFmtId="0" fontId="15" fillId="34" borderId="32"/>
    <xf numFmtId="167" fontId="15" fillId="61" borderId="32" applyNumberFormat="0" applyFont="0" applyBorder="0" applyAlignment="0" applyProtection="0">
      <alignment horizontal="right" vertical="center"/>
    </xf>
    <xf numFmtId="0" fontId="15" fillId="0" borderId="32" applyNumberFormat="0" applyFill="0" applyAlignment="0" applyProtection="0"/>
    <xf numFmtId="4" fontId="15" fillId="0" borderId="32" applyFill="0" applyBorder="0" applyProtection="0">
      <alignment horizontal="right" vertical="center"/>
    </xf>
    <xf numFmtId="4" fontId="13" fillId="33" borderId="32">
      <alignment horizontal="right" vertical="center"/>
    </xf>
    <xf numFmtId="0" fontId="31" fillId="0" borderId="30" applyNumberFormat="0" applyFill="0" applyAlignment="0" applyProtection="0"/>
    <xf numFmtId="49" fontId="14" fillId="0" borderId="32" applyNumberFormat="0" applyFill="0" applyBorder="0" applyProtection="0">
      <alignment horizontal="left" vertical="center"/>
    </xf>
    <xf numFmtId="49" fontId="15" fillId="0" borderId="33" applyNumberFormat="0" applyFont="0" applyFill="0" applyBorder="0" applyProtection="0">
      <alignment horizontal="left" vertical="center" indent="5"/>
    </xf>
    <xf numFmtId="0" fontId="15" fillId="33" borderId="33">
      <alignment horizontal="left" vertical="center"/>
    </xf>
    <xf numFmtId="0" fontId="27" fillId="57" borderId="29" applyNumberFormat="0" applyAlignment="0" applyProtection="0"/>
    <xf numFmtId="4" fontId="13" fillId="35" borderId="34">
      <alignment horizontal="right" vertical="center"/>
    </xf>
    <xf numFmtId="0" fontId="39" fillId="44" borderId="29" applyNumberFormat="0" applyAlignment="0" applyProtection="0"/>
    <xf numFmtId="0" fontId="39" fillId="44" borderId="29" applyNumberFormat="0" applyAlignment="0" applyProtection="0"/>
    <xf numFmtId="0" fontId="21" fillId="60" borderId="31" applyNumberFormat="0" applyFont="0" applyAlignment="0" applyProtection="0"/>
    <xf numFmtId="0" fontId="43" fillId="57" borderId="36" applyNumberFormat="0" applyAlignment="0" applyProtection="0"/>
    <xf numFmtId="0" fontId="46" fillId="0" borderId="30" applyNumberFormat="0" applyFill="0" applyAlignment="0" applyProtection="0"/>
    <xf numFmtId="0" fontId="13" fillId="35" borderId="32">
      <alignment horizontal="right" vertical="center"/>
    </xf>
    <xf numFmtId="0" fontId="4" fillId="60" borderId="31" applyNumberFormat="0" applyFont="0" applyAlignment="0" applyProtection="0"/>
    <xf numFmtId="4" fontId="15" fillId="0" borderId="32">
      <alignment horizontal="right" vertical="center"/>
    </xf>
    <xf numFmtId="0" fontId="46" fillId="0" borderId="30" applyNumberFormat="0" applyFill="0" applyAlignment="0" applyProtection="0"/>
    <xf numFmtId="0" fontId="13" fillId="35" borderId="32">
      <alignment horizontal="right" vertical="center"/>
    </xf>
    <xf numFmtId="0" fontId="13" fillId="35" borderId="32">
      <alignment horizontal="right" vertical="center"/>
    </xf>
    <xf numFmtId="4" fontId="17" fillId="33" borderId="32">
      <alignment horizontal="right" vertical="center"/>
    </xf>
    <xf numFmtId="0" fontId="13" fillId="33" borderId="32">
      <alignment horizontal="right" vertical="center"/>
    </xf>
    <xf numFmtId="4" fontId="13" fillId="33" borderId="32">
      <alignment horizontal="right" vertical="center"/>
    </xf>
    <xf numFmtId="0" fontId="17" fillId="33" borderId="32">
      <alignment horizontal="right" vertical="center"/>
    </xf>
    <xf numFmtId="4" fontId="17" fillId="33" borderId="32">
      <alignment horizontal="right" vertical="center"/>
    </xf>
    <xf numFmtId="0" fontId="13" fillId="35" borderId="32">
      <alignment horizontal="right" vertical="center"/>
    </xf>
    <xf numFmtId="4" fontId="13" fillId="35" borderId="32">
      <alignment horizontal="right" vertical="center"/>
    </xf>
    <xf numFmtId="0" fontId="13" fillId="35" borderId="32">
      <alignment horizontal="right" vertical="center"/>
    </xf>
    <xf numFmtId="4" fontId="13" fillId="35" borderId="32">
      <alignment horizontal="right" vertical="center"/>
    </xf>
    <xf numFmtId="0" fontId="13" fillId="35" borderId="33">
      <alignment horizontal="right" vertical="center"/>
    </xf>
    <xf numFmtId="4" fontId="13" fillId="35" borderId="33">
      <alignment horizontal="right" vertical="center"/>
    </xf>
    <xf numFmtId="0" fontId="13" fillId="35" borderId="34">
      <alignment horizontal="right" vertical="center"/>
    </xf>
    <xf numFmtId="4" fontId="13" fillId="35" borderId="34">
      <alignment horizontal="right" vertical="center"/>
    </xf>
    <xf numFmtId="0" fontId="27"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3" borderId="33">
      <alignment horizontal="left" vertical="center"/>
    </xf>
    <xf numFmtId="0" fontId="39" fillId="44" borderId="29" applyNumberFormat="0" applyAlignment="0" applyProtection="0"/>
    <xf numFmtId="0" fontId="15" fillId="0" borderId="32">
      <alignment horizontal="right" vertical="center"/>
    </xf>
    <xf numFmtId="4" fontId="15" fillId="0" borderId="32">
      <alignment horizontal="right" vertical="center"/>
    </xf>
    <xf numFmtId="0" fontId="15" fillId="0" borderId="32" applyNumberFormat="0" applyFill="0" applyAlignment="0" applyProtection="0"/>
    <xf numFmtId="0" fontId="43" fillId="57" borderId="36" applyNumberFormat="0" applyAlignment="0" applyProtection="0"/>
    <xf numFmtId="167" fontId="15" fillId="61" borderId="32" applyNumberFormat="0" applyFont="0" applyBorder="0" applyAlignment="0" applyProtection="0">
      <alignment horizontal="right" vertical="center"/>
    </xf>
    <xf numFmtId="0" fontId="15" fillId="34" borderId="32"/>
    <xf numFmtId="4" fontId="15" fillId="34" borderId="32"/>
    <xf numFmtId="0" fontId="46" fillId="0" borderId="30" applyNumberFormat="0" applyFill="0" applyAlignment="0" applyProtection="0"/>
    <xf numFmtId="0" fontId="4" fillId="60" borderId="31" applyNumberFormat="0" applyFont="0" applyAlignment="0" applyProtection="0"/>
    <xf numFmtId="0" fontId="21" fillId="60" borderId="31" applyNumberFormat="0" applyFont="0" applyAlignment="0" applyProtection="0"/>
    <xf numFmtId="0" fontId="15" fillId="0" borderId="32" applyNumberFormat="0" applyFill="0" applyAlignment="0" applyProtection="0"/>
    <xf numFmtId="0" fontId="31" fillId="0" borderId="30" applyNumberFormat="0" applyFill="0" applyAlignment="0" applyProtection="0"/>
    <xf numFmtId="0" fontId="46" fillId="0" borderId="30" applyNumberFormat="0" applyFill="0" applyAlignment="0" applyProtection="0"/>
    <xf numFmtId="0" fontId="30" fillId="44" borderId="29" applyNumberFormat="0" applyAlignment="0" applyProtection="0"/>
    <xf numFmtId="0" fontId="27" fillId="57" borderId="29" applyNumberFormat="0" applyAlignment="0" applyProtection="0"/>
    <xf numFmtId="4" fontId="17" fillId="33" borderId="32">
      <alignment horizontal="right" vertical="center"/>
    </xf>
    <xf numFmtId="0" fontId="13" fillId="33" borderId="32">
      <alignment horizontal="right" vertical="center"/>
    </xf>
    <xf numFmtId="167" fontId="15" fillId="61" borderId="32" applyNumberFormat="0" applyFont="0" applyBorder="0" applyAlignment="0" applyProtection="0">
      <alignment horizontal="right" vertical="center"/>
    </xf>
    <xf numFmtId="0" fontId="31" fillId="0" borderId="30" applyNumberFormat="0" applyFill="0" applyAlignment="0" applyProtection="0"/>
    <xf numFmtId="49" fontId="15" fillId="0" borderId="32" applyNumberFormat="0" applyFont="0" applyFill="0" applyBorder="0" applyProtection="0">
      <alignment horizontal="left" vertical="center" indent="2"/>
    </xf>
    <xf numFmtId="49" fontId="15" fillId="0" borderId="33" applyNumberFormat="0" applyFont="0" applyFill="0" applyBorder="0" applyProtection="0">
      <alignment horizontal="left" vertical="center" indent="5"/>
    </xf>
    <xf numFmtId="49" fontId="15" fillId="0" borderId="32" applyNumberFormat="0" applyFont="0" applyFill="0" applyBorder="0" applyProtection="0">
      <alignment horizontal="left" vertical="center" indent="2"/>
    </xf>
    <xf numFmtId="4" fontId="15" fillId="0" borderId="32" applyFill="0" applyBorder="0" applyProtection="0">
      <alignment horizontal="right" vertical="center"/>
    </xf>
    <xf numFmtId="49" fontId="14" fillId="0" borderId="32" applyNumberFormat="0" applyFill="0" applyBorder="0" applyProtection="0">
      <alignment horizontal="left" vertical="center"/>
    </xf>
    <xf numFmtId="0" fontId="15" fillId="0" borderId="35">
      <alignment horizontal="left" vertical="center" wrapText="1" indent="2"/>
    </xf>
    <xf numFmtId="0" fontId="43" fillId="57" borderId="36" applyNumberFormat="0" applyAlignment="0" applyProtection="0"/>
    <xf numFmtId="0" fontId="13" fillId="35" borderId="34">
      <alignment horizontal="right" vertical="center"/>
    </xf>
    <xf numFmtId="0" fontId="30" fillId="44" borderId="29" applyNumberFormat="0" applyAlignment="0" applyProtection="0"/>
    <xf numFmtId="0" fontId="13" fillId="35" borderId="34">
      <alignment horizontal="right" vertical="center"/>
    </xf>
    <xf numFmtId="4" fontId="13" fillId="35" borderId="32">
      <alignment horizontal="right" vertical="center"/>
    </xf>
    <xf numFmtId="0" fontId="13" fillId="35" borderId="32">
      <alignment horizontal="right" vertical="center"/>
    </xf>
    <xf numFmtId="0" fontId="24" fillId="57" borderId="36" applyNumberFormat="0" applyAlignment="0" applyProtection="0"/>
    <xf numFmtId="0" fontId="26" fillId="57" borderId="29" applyNumberFormat="0" applyAlignment="0" applyProtection="0"/>
    <xf numFmtId="0" fontId="31" fillId="0" borderId="30" applyNumberFormat="0" applyFill="0" applyAlignment="0" applyProtection="0"/>
    <xf numFmtId="0" fontId="15" fillId="34" borderId="32"/>
    <xf numFmtId="4" fontId="15" fillId="34" borderId="32"/>
    <xf numFmtId="4" fontId="13" fillId="35" borderId="32">
      <alignment horizontal="right" vertical="center"/>
    </xf>
    <xf numFmtId="0" fontId="17" fillId="33" borderId="32">
      <alignment horizontal="right" vertical="center"/>
    </xf>
    <xf numFmtId="0" fontId="30" fillId="44" borderId="29" applyNumberFormat="0" applyAlignment="0" applyProtection="0"/>
    <xf numFmtId="0" fontId="27" fillId="57" borderId="29" applyNumberFormat="0" applyAlignment="0" applyProtection="0"/>
    <xf numFmtId="4" fontId="15" fillId="0" borderId="32">
      <alignment horizontal="right" vertical="center"/>
    </xf>
    <xf numFmtId="0" fontId="15" fillId="35" borderId="35">
      <alignment horizontal="left" vertical="center" wrapText="1" indent="2"/>
    </xf>
    <xf numFmtId="0" fontId="15" fillId="0" borderId="35">
      <alignment horizontal="left" vertical="center" wrapText="1" indent="2"/>
    </xf>
    <xf numFmtId="0" fontId="43" fillId="57" borderId="36" applyNumberFormat="0" applyAlignment="0" applyProtection="0"/>
    <xf numFmtId="0" fontId="39" fillId="44" borderId="29" applyNumberFormat="0" applyAlignment="0" applyProtection="0"/>
    <xf numFmtId="0" fontId="26" fillId="57" borderId="29" applyNumberFormat="0" applyAlignment="0" applyProtection="0"/>
    <xf numFmtId="0" fontId="24" fillId="57" borderId="36" applyNumberFormat="0" applyAlignment="0" applyProtection="0"/>
    <xf numFmtId="0" fontId="13" fillId="35" borderId="34">
      <alignment horizontal="right" vertical="center"/>
    </xf>
    <xf numFmtId="0" fontId="17" fillId="33" borderId="32">
      <alignment horizontal="right" vertical="center"/>
    </xf>
    <xf numFmtId="4" fontId="13" fillId="33" borderId="32">
      <alignment horizontal="right" vertical="center"/>
    </xf>
    <xf numFmtId="4" fontId="13" fillId="35" borderId="32">
      <alignment horizontal="right" vertical="center"/>
    </xf>
    <xf numFmtId="49" fontId="15" fillId="0" borderId="33" applyNumberFormat="0" applyFont="0" applyFill="0" applyBorder="0" applyProtection="0">
      <alignment horizontal="left" vertical="center" indent="5"/>
    </xf>
    <xf numFmtId="4" fontId="15" fillId="0" borderId="32" applyFill="0" applyBorder="0" applyProtection="0">
      <alignment horizontal="right" vertical="center"/>
    </xf>
    <xf numFmtId="4" fontId="13" fillId="33" borderId="32">
      <alignment horizontal="right" vertical="center"/>
    </xf>
    <xf numFmtId="0" fontId="39" fillId="44" borderId="29" applyNumberFormat="0" applyAlignment="0" applyProtection="0"/>
    <xf numFmtId="0" fontId="30" fillId="44" borderId="29" applyNumberFormat="0" applyAlignment="0" applyProtection="0"/>
    <xf numFmtId="0" fontId="26" fillId="57" borderId="29" applyNumberFormat="0" applyAlignment="0" applyProtection="0"/>
    <xf numFmtId="0" fontId="15" fillId="35" borderId="35">
      <alignment horizontal="left" vertical="center" wrapText="1" indent="2"/>
    </xf>
    <xf numFmtId="0" fontId="15" fillId="0" borderId="35">
      <alignment horizontal="left" vertical="center" wrapText="1" indent="2"/>
    </xf>
    <xf numFmtId="0" fontId="15" fillId="35" borderId="35">
      <alignment horizontal="left" vertical="center" wrapText="1" indent="2"/>
    </xf>
    <xf numFmtId="0" fontId="15" fillId="0" borderId="35">
      <alignment horizontal="left" vertical="center" wrapText="1" indent="2"/>
    </xf>
    <xf numFmtId="0" fontId="11" fillId="18" borderId="0" applyNumberFormat="0" applyBorder="0" applyAlignment="0" applyProtection="0"/>
    <xf numFmtId="0" fontId="11" fillId="30" borderId="0" applyNumberFormat="0" applyBorder="0" applyAlignment="0" applyProtection="0"/>
    <xf numFmtId="0" fontId="11" fillId="24" borderId="0" applyNumberFormat="0" applyBorder="0" applyAlignment="0" applyProtection="0"/>
    <xf numFmtId="0" fontId="2" fillId="26" borderId="0" applyNumberFormat="0" applyBorder="0" applyAlignment="0" applyProtection="0"/>
    <xf numFmtId="0" fontId="11" fillId="27" borderId="0" applyNumberFormat="0" applyBorder="0" applyAlignment="0" applyProtection="0"/>
    <xf numFmtId="0" fontId="11" fillId="21" borderId="0" applyNumberFormat="0" applyBorder="0" applyAlignment="0" applyProtection="0"/>
    <xf numFmtId="0" fontId="2" fillId="19" borderId="0" applyNumberFormat="0" applyBorder="0" applyAlignment="0" applyProtection="0"/>
    <xf numFmtId="0" fontId="2" fillId="13" borderId="0" applyNumberFormat="0" applyBorder="0" applyAlignment="0" applyProtection="0"/>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4" fillId="57" borderId="37" applyNumberFormat="0" applyAlignment="0" applyProtection="0"/>
    <xf numFmtId="0" fontId="26" fillId="57" borderId="38" applyNumberFormat="0" applyAlignment="0" applyProtection="0"/>
    <xf numFmtId="0" fontId="27" fillId="57" borderId="38" applyNumberFormat="0" applyAlignment="0" applyProtection="0"/>
    <xf numFmtId="0" fontId="30" fillId="44" borderId="38" applyNumberFormat="0" applyAlignment="0" applyProtection="0"/>
    <xf numFmtId="0" fontId="31" fillId="0" borderId="39" applyNumberFormat="0" applyFill="0" applyAlignment="0" applyProtection="0"/>
    <xf numFmtId="0" fontId="39" fillId="44" borderId="38" applyNumberFormat="0" applyAlignment="0" applyProtection="0"/>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27" fillId="57" borderId="38" applyNumberFormat="0" applyAlignment="0" applyProtection="0"/>
    <xf numFmtId="0" fontId="39" fillId="44" borderId="38" applyNumberFormat="0" applyAlignment="0" applyProtection="0"/>
    <xf numFmtId="0" fontId="43" fillId="57" borderId="37" applyNumberFormat="0" applyAlignment="0" applyProtection="0"/>
    <xf numFmtId="0" fontId="46" fillId="0" borderId="39" applyNumberFormat="0" applyFill="0" applyAlignment="0" applyProtection="0"/>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30" fillId="44" borderId="38" applyNumberFormat="0" applyAlignment="0" applyProtection="0"/>
    <xf numFmtId="0" fontId="15" fillId="0" borderId="41">
      <alignment horizontal="right" vertical="center"/>
    </xf>
    <xf numFmtId="4" fontId="15" fillId="0" borderId="41">
      <alignment horizontal="right" vertical="center"/>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1" applyNumberFormat="0" applyFill="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4" fontId="13" fillId="35" borderId="41">
      <alignment horizontal="right" vertical="center"/>
    </xf>
    <xf numFmtId="0" fontId="15" fillId="34" borderId="41"/>
    <xf numFmtId="0" fontId="26" fillId="57" borderId="38" applyNumberFormat="0" applyAlignment="0" applyProtection="0"/>
    <xf numFmtId="0" fontId="13" fillId="33" borderId="41">
      <alignment horizontal="right" vertical="center"/>
    </xf>
    <xf numFmtId="0" fontId="15" fillId="0" borderId="41">
      <alignment horizontal="right" vertical="center"/>
    </xf>
    <xf numFmtId="0" fontId="46" fillId="0" borderId="39" applyNumberFormat="0" applyFill="0" applyAlignment="0" applyProtection="0"/>
    <xf numFmtId="0" fontId="15" fillId="33" borderId="42">
      <alignment horizontal="left" vertical="center"/>
    </xf>
    <xf numFmtId="0" fontId="39" fillId="44" borderId="38" applyNumberFormat="0" applyAlignment="0" applyProtection="0"/>
    <xf numFmtId="167" fontId="15" fillId="61" borderId="41" applyNumberFormat="0" applyFont="0" applyBorder="0" applyAlignment="0" applyProtection="0">
      <alignment horizontal="right" vertical="center"/>
    </xf>
    <xf numFmtId="0" fontId="21" fillId="60" borderId="40" applyNumberFormat="0" applyFont="0" applyAlignment="0" applyProtection="0"/>
    <xf numFmtId="0" fontId="15" fillId="0" borderId="44">
      <alignment horizontal="left" vertical="center" wrapText="1" indent="2"/>
    </xf>
    <xf numFmtId="4" fontId="15" fillId="34" borderId="41"/>
    <xf numFmtId="49" fontId="14" fillId="0" borderId="41" applyNumberFormat="0" applyFill="0" applyBorder="0" applyProtection="0">
      <alignment horizontal="left" vertical="center"/>
    </xf>
    <xf numFmtId="0" fontId="15" fillId="0" borderId="41">
      <alignment horizontal="right" vertical="center"/>
    </xf>
    <xf numFmtId="4" fontId="13" fillId="35" borderId="43">
      <alignment horizontal="right" vertical="center"/>
    </xf>
    <xf numFmtId="4" fontId="13" fillId="35" borderId="41">
      <alignment horizontal="right" vertical="center"/>
    </xf>
    <xf numFmtId="4" fontId="13" fillId="35" borderId="41">
      <alignment horizontal="right" vertical="center"/>
    </xf>
    <xf numFmtId="0" fontId="17" fillId="33" borderId="41">
      <alignment horizontal="right" vertical="center"/>
    </xf>
    <xf numFmtId="0" fontId="13" fillId="33" borderId="41">
      <alignment horizontal="right" vertical="center"/>
    </xf>
    <xf numFmtId="49" fontId="15" fillId="0" borderId="41" applyNumberFormat="0" applyFont="0" applyFill="0" applyBorder="0" applyProtection="0">
      <alignment horizontal="left" vertical="center" indent="2"/>
    </xf>
    <xf numFmtId="0" fontId="39" fillId="44" borderId="38" applyNumberFormat="0" applyAlignment="0" applyProtection="0"/>
    <xf numFmtId="0" fontId="24" fillId="57" borderId="37" applyNumberFormat="0" applyAlignment="0" applyProtection="0"/>
    <xf numFmtId="49" fontId="15" fillId="0" borderId="41" applyNumberFormat="0" applyFont="0" applyFill="0" applyBorder="0" applyProtection="0">
      <alignment horizontal="left" vertical="center" indent="2"/>
    </xf>
    <xf numFmtId="0" fontId="30" fillId="44" borderId="38" applyNumberFormat="0" applyAlignment="0" applyProtection="0"/>
    <xf numFmtId="4" fontId="15" fillId="0" borderId="41" applyFill="0" applyBorder="0" applyProtection="0">
      <alignment horizontal="right" vertical="center"/>
    </xf>
    <xf numFmtId="0" fontId="27" fillId="57" borderId="38" applyNumberFormat="0" applyAlignment="0" applyProtection="0"/>
    <xf numFmtId="0" fontId="46" fillId="0" borderId="39" applyNumberFormat="0" applyFill="0" applyAlignment="0" applyProtection="0"/>
    <xf numFmtId="0" fontId="43" fillId="57" borderId="37" applyNumberFormat="0" applyAlignment="0" applyProtection="0"/>
    <xf numFmtId="0" fontId="15" fillId="0" borderId="41" applyNumberFormat="0" applyFill="0" applyAlignment="0" applyProtection="0"/>
    <xf numFmtId="4" fontId="15" fillId="0" borderId="41">
      <alignment horizontal="right" vertical="center"/>
    </xf>
    <xf numFmtId="0" fontId="15" fillId="0" borderId="41">
      <alignment horizontal="right" vertical="center"/>
    </xf>
    <xf numFmtId="0" fontId="39" fillId="44" borderId="38" applyNumberFormat="0" applyAlignment="0" applyProtection="0"/>
    <xf numFmtId="0" fontId="24" fillId="57" borderId="37" applyNumberFormat="0" applyAlignment="0" applyProtection="0"/>
    <xf numFmtId="0" fontId="26" fillId="57" borderId="38" applyNumberFormat="0" applyAlignment="0" applyProtection="0"/>
    <xf numFmtId="0" fontId="15" fillId="35" borderId="44">
      <alignment horizontal="left" vertical="center" wrapText="1" indent="2"/>
    </xf>
    <xf numFmtId="0" fontId="27" fillId="57" borderId="38" applyNumberFormat="0" applyAlignment="0" applyProtection="0"/>
    <xf numFmtId="0" fontId="27" fillId="57" borderId="38" applyNumberFormat="0" applyAlignment="0" applyProtection="0"/>
    <xf numFmtId="4" fontId="13" fillId="35" borderId="42">
      <alignment horizontal="right" vertical="center"/>
    </xf>
    <xf numFmtId="0" fontId="13" fillId="35" borderId="42">
      <alignment horizontal="right" vertical="center"/>
    </xf>
    <xf numFmtId="0" fontId="13" fillId="35" borderId="41">
      <alignment horizontal="right" vertical="center"/>
    </xf>
    <xf numFmtId="4" fontId="17" fillId="33" borderId="41">
      <alignment horizontal="right" vertical="center"/>
    </xf>
    <xf numFmtId="0" fontId="30" fillId="44" borderId="38" applyNumberFormat="0" applyAlignment="0" applyProtection="0"/>
    <xf numFmtId="0" fontId="31" fillId="0" borderId="39" applyNumberFormat="0" applyFill="0" applyAlignment="0" applyProtection="0"/>
    <xf numFmtId="0" fontId="46" fillId="0" borderId="39" applyNumberFormat="0" applyFill="0" applyAlignment="0" applyProtection="0"/>
    <xf numFmtId="0" fontId="21" fillId="60" borderId="40" applyNumberFormat="0" applyFont="0" applyAlignment="0" applyProtection="0"/>
    <xf numFmtId="0" fontId="39" fillId="44" borderId="38" applyNumberFormat="0" applyAlignment="0" applyProtection="0"/>
    <xf numFmtId="49" fontId="14" fillId="0" borderId="41" applyNumberFormat="0" applyFill="0" applyBorder="0" applyProtection="0">
      <alignment horizontal="left" vertical="center"/>
    </xf>
    <xf numFmtId="0" fontId="15" fillId="35" borderId="44">
      <alignment horizontal="left" vertical="center" wrapText="1" indent="2"/>
    </xf>
    <xf numFmtId="0" fontId="27" fillId="57" borderId="38" applyNumberFormat="0" applyAlignment="0" applyProtection="0"/>
    <xf numFmtId="0" fontId="15" fillId="0" borderId="44">
      <alignment horizontal="left" vertical="center" wrapText="1" indent="2"/>
    </xf>
    <xf numFmtId="0" fontId="21" fillId="60" borderId="40" applyNumberFormat="0" applyFont="0" applyAlignment="0" applyProtection="0"/>
    <xf numFmtId="0" fontId="4"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4" fontId="15" fillId="34" borderId="41"/>
    <xf numFmtId="0" fontId="13" fillId="35" borderId="41">
      <alignment horizontal="right" vertical="center"/>
    </xf>
    <xf numFmtId="0" fontId="46" fillId="0" borderId="39" applyNumberFormat="0" applyFill="0" applyAlignment="0" applyProtection="0"/>
    <xf numFmtId="4" fontId="13" fillId="35" borderId="43">
      <alignment horizontal="right" vertical="center"/>
    </xf>
    <xf numFmtId="0" fontId="26" fillId="57" borderId="38" applyNumberFormat="0" applyAlignment="0" applyProtection="0"/>
    <xf numFmtId="0" fontId="13" fillId="35" borderId="42">
      <alignment horizontal="right" vertical="center"/>
    </xf>
    <xf numFmtId="0" fontId="27" fillId="57" borderId="38" applyNumberFormat="0" applyAlignment="0" applyProtection="0"/>
    <xf numFmtId="0" fontId="31" fillId="0" borderId="39" applyNumberFormat="0" applyFill="0" applyAlignment="0" applyProtection="0"/>
    <xf numFmtId="0" fontId="21" fillId="60" borderId="40" applyNumberFormat="0" applyFont="0" applyAlignment="0" applyProtection="0"/>
    <xf numFmtId="4" fontId="13" fillId="35" borderId="42">
      <alignment horizontal="right" vertical="center"/>
    </xf>
    <xf numFmtId="0" fontId="15" fillId="35" borderId="44">
      <alignment horizontal="left" vertical="center" wrapText="1" indent="2"/>
    </xf>
    <xf numFmtId="0" fontId="15" fillId="34" borderId="41"/>
    <xf numFmtId="167" fontId="15" fillId="61" borderId="41" applyNumberFormat="0" applyFont="0" applyBorder="0" applyAlignment="0" applyProtection="0">
      <alignment horizontal="right" vertical="center"/>
    </xf>
    <xf numFmtId="0" fontId="15" fillId="0" borderId="41" applyNumberFormat="0" applyFill="0" applyAlignment="0" applyProtection="0"/>
    <xf numFmtId="4" fontId="15" fillId="0" borderId="41" applyFill="0" applyBorder="0" applyProtection="0">
      <alignment horizontal="right" vertical="center"/>
    </xf>
    <xf numFmtId="4" fontId="13" fillId="33" borderId="41">
      <alignment horizontal="right" vertical="center"/>
    </xf>
    <xf numFmtId="0" fontId="31" fillId="0" borderId="39" applyNumberFormat="0" applyFill="0" applyAlignment="0" applyProtection="0"/>
    <xf numFmtId="49" fontId="14" fillId="0" borderId="41" applyNumberFormat="0" applyFill="0" applyBorder="0" applyProtection="0">
      <alignment horizontal="left" vertical="center"/>
    </xf>
    <xf numFmtId="49" fontId="15" fillId="0" borderId="42" applyNumberFormat="0" applyFont="0" applyFill="0" applyBorder="0" applyProtection="0">
      <alignment horizontal="left" vertical="center" indent="5"/>
    </xf>
    <xf numFmtId="0" fontId="15" fillId="33" borderId="42">
      <alignment horizontal="left" vertical="center"/>
    </xf>
    <xf numFmtId="0" fontId="27" fillId="57" borderId="38" applyNumberFormat="0" applyAlignment="0" applyProtection="0"/>
    <xf numFmtId="4" fontId="13" fillId="35" borderId="43">
      <alignment horizontal="right" vertical="center"/>
    </xf>
    <xf numFmtId="0" fontId="39" fillId="44" borderId="38" applyNumberFormat="0" applyAlignment="0" applyProtection="0"/>
    <xf numFmtId="0" fontId="39" fillId="44" borderId="38" applyNumberFormat="0" applyAlignment="0" applyProtection="0"/>
    <xf numFmtId="0" fontId="21" fillId="60" borderId="40" applyNumberFormat="0" applyFont="0" applyAlignment="0" applyProtection="0"/>
    <xf numFmtId="0" fontId="43" fillId="57" borderId="37" applyNumberFormat="0" applyAlignment="0" applyProtection="0"/>
    <xf numFmtId="0" fontId="46" fillId="0" borderId="39" applyNumberFormat="0" applyFill="0" applyAlignment="0" applyProtection="0"/>
    <xf numFmtId="0" fontId="13" fillId="35" borderId="41">
      <alignment horizontal="right" vertical="center"/>
    </xf>
    <xf numFmtId="0" fontId="4" fillId="60" borderId="40" applyNumberFormat="0" applyFont="0" applyAlignment="0" applyProtection="0"/>
    <xf numFmtId="4" fontId="15" fillId="0" borderId="41">
      <alignment horizontal="right" vertical="center"/>
    </xf>
    <xf numFmtId="0" fontId="46" fillId="0" borderId="39" applyNumberFormat="0" applyFill="0" applyAlignment="0" applyProtection="0"/>
    <xf numFmtId="0" fontId="13" fillId="35" borderId="41">
      <alignment horizontal="right" vertical="center"/>
    </xf>
    <xf numFmtId="0" fontId="13" fillId="35" borderId="41">
      <alignment horizontal="right" vertical="center"/>
    </xf>
    <xf numFmtId="4" fontId="17" fillId="33" borderId="41">
      <alignment horizontal="right" vertical="center"/>
    </xf>
    <xf numFmtId="0" fontId="13" fillId="33" borderId="41">
      <alignment horizontal="right" vertical="center"/>
    </xf>
    <xf numFmtId="4" fontId="13" fillId="33" borderId="41">
      <alignment horizontal="right" vertical="center"/>
    </xf>
    <xf numFmtId="0" fontId="17" fillId="33" borderId="41">
      <alignment horizontal="right" vertical="center"/>
    </xf>
    <xf numFmtId="4" fontId="17" fillId="33" borderId="41">
      <alignment horizontal="right" vertical="center"/>
    </xf>
    <xf numFmtId="0" fontId="13" fillId="35" borderId="41">
      <alignment horizontal="right" vertical="center"/>
    </xf>
    <xf numFmtId="4" fontId="13" fillId="35" borderId="41">
      <alignment horizontal="right" vertical="center"/>
    </xf>
    <xf numFmtId="0" fontId="13" fillId="35" borderId="41">
      <alignment horizontal="right" vertical="center"/>
    </xf>
    <xf numFmtId="4" fontId="13" fillId="35" borderId="41">
      <alignment horizontal="right" vertical="center"/>
    </xf>
    <xf numFmtId="0" fontId="13" fillId="35" borderId="42">
      <alignment horizontal="right" vertical="center"/>
    </xf>
    <xf numFmtId="4" fontId="13" fillId="35" borderId="42">
      <alignment horizontal="right" vertical="center"/>
    </xf>
    <xf numFmtId="0" fontId="13" fillId="35" borderId="43">
      <alignment horizontal="right" vertical="center"/>
    </xf>
    <xf numFmtId="4" fontId="13" fillId="35" borderId="43">
      <alignment horizontal="right" vertical="center"/>
    </xf>
    <xf numFmtId="0" fontId="27"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3" borderId="42">
      <alignment horizontal="left" vertical="center"/>
    </xf>
    <xf numFmtId="0" fontId="39" fillId="44" borderId="38" applyNumberFormat="0" applyAlignment="0" applyProtection="0"/>
    <xf numFmtId="0" fontId="15" fillId="0" borderId="41">
      <alignment horizontal="right" vertical="center"/>
    </xf>
    <xf numFmtId="4" fontId="15" fillId="0" borderId="41">
      <alignment horizontal="right" vertical="center"/>
    </xf>
    <xf numFmtId="0" fontId="15" fillId="0" borderId="41" applyNumberFormat="0" applyFill="0" applyAlignment="0" applyProtection="0"/>
    <xf numFmtId="0" fontId="43" fillId="57" borderId="37" applyNumberFormat="0" applyAlignment="0" applyProtection="0"/>
    <xf numFmtId="167" fontId="15" fillId="61" borderId="41" applyNumberFormat="0" applyFont="0" applyBorder="0" applyAlignment="0" applyProtection="0">
      <alignment horizontal="right" vertical="center"/>
    </xf>
    <xf numFmtId="0" fontId="15" fillId="34" borderId="41"/>
    <xf numFmtId="4" fontId="15" fillId="34" borderId="41"/>
    <xf numFmtId="0" fontId="46" fillId="0" borderId="39" applyNumberFormat="0" applyFill="0" applyAlignment="0" applyProtection="0"/>
    <xf numFmtId="0" fontId="4" fillId="60" borderId="40" applyNumberFormat="0" applyFont="0" applyAlignment="0" applyProtection="0"/>
    <xf numFmtId="0" fontId="21" fillId="60" borderId="40" applyNumberFormat="0" applyFont="0" applyAlignment="0" applyProtection="0"/>
    <xf numFmtId="0" fontId="15" fillId="0" borderId="41" applyNumberFormat="0" applyFill="0" applyAlignment="0" applyProtection="0"/>
    <xf numFmtId="0" fontId="31" fillId="0" borderId="39" applyNumberFormat="0" applyFill="0" applyAlignment="0" applyProtection="0"/>
    <xf numFmtId="0" fontId="46" fillId="0" borderId="39" applyNumberFormat="0" applyFill="0" applyAlignment="0" applyProtection="0"/>
    <xf numFmtId="0" fontId="30" fillId="44" borderId="38" applyNumberFormat="0" applyAlignment="0" applyProtection="0"/>
    <xf numFmtId="0" fontId="27" fillId="57" borderId="38" applyNumberFormat="0" applyAlignment="0" applyProtection="0"/>
    <xf numFmtId="4" fontId="17" fillId="33" borderId="41">
      <alignment horizontal="right" vertical="center"/>
    </xf>
    <xf numFmtId="0" fontId="13" fillId="33" borderId="41">
      <alignment horizontal="right" vertical="center"/>
    </xf>
    <xf numFmtId="167" fontId="15" fillId="61" borderId="41" applyNumberFormat="0" applyFont="0" applyBorder="0" applyAlignment="0" applyProtection="0">
      <alignment horizontal="right" vertical="center"/>
    </xf>
    <xf numFmtId="0" fontId="31" fillId="0" borderId="39" applyNumberFormat="0" applyFill="0" applyAlignment="0" applyProtection="0"/>
    <xf numFmtId="49" fontId="15" fillId="0" borderId="41" applyNumberFormat="0" applyFont="0" applyFill="0" applyBorder="0" applyProtection="0">
      <alignment horizontal="left" vertical="center" indent="2"/>
    </xf>
    <xf numFmtId="49" fontId="15" fillId="0" borderId="42" applyNumberFormat="0" applyFont="0" applyFill="0" applyBorder="0" applyProtection="0">
      <alignment horizontal="left" vertical="center" indent="5"/>
    </xf>
    <xf numFmtId="49" fontId="15" fillId="0" borderId="41" applyNumberFormat="0" applyFont="0" applyFill="0" applyBorder="0" applyProtection="0">
      <alignment horizontal="left" vertical="center" indent="2"/>
    </xf>
    <xf numFmtId="4" fontId="15" fillId="0" borderId="41" applyFill="0" applyBorder="0" applyProtection="0">
      <alignment horizontal="right" vertical="center"/>
    </xf>
    <xf numFmtId="49" fontId="14" fillId="0" borderId="41" applyNumberFormat="0" applyFill="0" applyBorder="0" applyProtection="0">
      <alignment horizontal="left" vertical="center"/>
    </xf>
    <xf numFmtId="0" fontId="15" fillId="0" borderId="44">
      <alignment horizontal="left" vertical="center" wrapText="1" indent="2"/>
    </xf>
    <xf numFmtId="0" fontId="43" fillId="57" borderId="37" applyNumberFormat="0" applyAlignment="0" applyProtection="0"/>
    <xf numFmtId="0" fontId="13" fillId="35" borderId="43">
      <alignment horizontal="right" vertical="center"/>
    </xf>
    <xf numFmtId="0" fontId="30" fillId="44" borderId="38" applyNumberFormat="0" applyAlignment="0" applyProtection="0"/>
    <xf numFmtId="0" fontId="13" fillId="35" borderId="43">
      <alignment horizontal="right" vertical="center"/>
    </xf>
    <xf numFmtId="4" fontId="13" fillId="35" borderId="41">
      <alignment horizontal="right" vertical="center"/>
    </xf>
    <xf numFmtId="0" fontId="13" fillId="35" borderId="41">
      <alignment horizontal="right" vertical="center"/>
    </xf>
    <xf numFmtId="0" fontId="24" fillId="57" borderId="37" applyNumberFormat="0" applyAlignment="0" applyProtection="0"/>
    <xf numFmtId="0" fontId="26" fillId="57" borderId="38" applyNumberFormat="0" applyAlignment="0" applyProtection="0"/>
    <xf numFmtId="0" fontId="31" fillId="0" borderId="39" applyNumberFormat="0" applyFill="0" applyAlignment="0" applyProtection="0"/>
    <xf numFmtId="0" fontId="15" fillId="34" borderId="41"/>
    <xf numFmtId="4" fontId="15" fillId="34" borderId="41"/>
    <xf numFmtId="4" fontId="13" fillId="35" borderId="41">
      <alignment horizontal="right" vertical="center"/>
    </xf>
    <xf numFmtId="0" fontId="17" fillId="33" borderId="41">
      <alignment horizontal="right" vertical="center"/>
    </xf>
    <xf numFmtId="0" fontId="30" fillId="44" borderId="38" applyNumberFormat="0" applyAlignment="0" applyProtection="0"/>
    <xf numFmtId="0" fontId="27" fillId="57" borderId="38" applyNumberFormat="0" applyAlignment="0" applyProtection="0"/>
    <xf numFmtId="4" fontId="15" fillId="0" borderId="41">
      <alignment horizontal="right" vertical="center"/>
    </xf>
    <xf numFmtId="0" fontId="15" fillId="35" borderId="44">
      <alignment horizontal="left" vertical="center" wrapText="1" indent="2"/>
    </xf>
    <xf numFmtId="0" fontId="15" fillId="0" borderId="44">
      <alignment horizontal="left" vertical="center" wrapText="1" indent="2"/>
    </xf>
    <xf numFmtId="0" fontId="43" fillId="57" borderId="37" applyNumberFormat="0" applyAlignment="0" applyProtection="0"/>
    <xf numFmtId="0" fontId="39" fillId="44" borderId="38" applyNumberFormat="0" applyAlignment="0" applyProtection="0"/>
    <xf numFmtId="0" fontId="26" fillId="57" borderId="38" applyNumberFormat="0" applyAlignment="0" applyProtection="0"/>
    <xf numFmtId="0" fontId="24" fillId="57" borderId="37" applyNumberFormat="0" applyAlignment="0" applyProtection="0"/>
    <xf numFmtId="0" fontId="13" fillId="35" borderId="43">
      <alignment horizontal="right" vertical="center"/>
    </xf>
    <xf numFmtId="0" fontId="17" fillId="33" borderId="41">
      <alignment horizontal="right" vertical="center"/>
    </xf>
    <xf numFmtId="4" fontId="13" fillId="33" borderId="41">
      <alignment horizontal="right" vertical="center"/>
    </xf>
    <xf numFmtId="4" fontId="13" fillId="35" borderId="41">
      <alignment horizontal="right" vertical="center"/>
    </xf>
    <xf numFmtId="49" fontId="15" fillId="0" borderId="42" applyNumberFormat="0" applyFont="0" applyFill="0" applyBorder="0" applyProtection="0">
      <alignment horizontal="left" vertical="center" indent="5"/>
    </xf>
    <xf numFmtId="4" fontId="15" fillId="0" borderId="41" applyFill="0" applyBorder="0" applyProtection="0">
      <alignment horizontal="right" vertical="center"/>
    </xf>
    <xf numFmtId="4" fontId="13" fillId="33" borderId="41">
      <alignment horizontal="right" vertical="center"/>
    </xf>
    <xf numFmtId="0" fontId="39" fillId="44" borderId="38" applyNumberFormat="0" applyAlignment="0" applyProtection="0"/>
    <xf numFmtId="0" fontId="30" fillId="44" borderId="38" applyNumberFormat="0" applyAlignment="0" applyProtection="0"/>
    <xf numFmtId="0" fontId="26" fillId="57" borderId="38" applyNumberFormat="0" applyAlignment="0" applyProtection="0"/>
    <xf numFmtId="0" fontId="15" fillId="35" borderId="44">
      <alignment horizontal="left" vertical="center" wrapText="1" indent="2"/>
    </xf>
    <xf numFmtId="0" fontId="15" fillId="0" borderId="44">
      <alignment horizontal="left" vertical="center" wrapText="1" indent="2"/>
    </xf>
    <xf numFmtId="0" fontId="15" fillId="35" borderId="44">
      <alignment horizontal="left" vertical="center" wrapText="1" indent="2"/>
    </xf>
    <xf numFmtId="0" fontId="15" fillId="0" borderId="44">
      <alignment horizontal="left" vertical="center" wrapText="1" indent="2"/>
    </xf>
    <xf numFmtId="0" fontId="2" fillId="20" borderId="0" applyNumberFormat="0" applyBorder="0" applyAlignment="0" applyProtection="0"/>
    <xf numFmtId="0" fontId="10" fillId="0" borderId="5" applyNumberFormat="0" applyFill="0" applyAlignment="0" applyProtection="0"/>
    <xf numFmtId="0" fontId="11" fillId="30" borderId="0" applyNumberFormat="0" applyBorder="0" applyAlignment="0" applyProtection="0"/>
    <xf numFmtId="0" fontId="2" fillId="28" borderId="0" applyNumberFormat="0" applyBorder="0" applyAlignment="0" applyProtection="0"/>
    <xf numFmtId="0" fontId="7" fillId="12" borderId="3" applyNumberFormat="0" applyAlignment="0" applyProtection="0"/>
    <xf numFmtId="0" fontId="11" fillId="27" borderId="0" applyNumberFormat="0" applyBorder="0" applyAlignment="0" applyProtection="0"/>
    <xf numFmtId="0" fontId="2" fillId="23" borderId="0" applyNumberFormat="0" applyBorder="0" applyAlignment="0" applyProtection="0"/>
    <xf numFmtId="0" fontId="2" fillId="19" borderId="0" applyNumberFormat="0" applyBorder="0" applyAlignment="0" applyProtection="0"/>
    <xf numFmtId="0" fontId="9" fillId="0" borderId="0" applyNumberFormat="0" applyFill="0" applyBorder="0" applyAlignment="0" applyProtection="0"/>
    <xf numFmtId="0" fontId="11" fillId="24" borderId="0" applyNumberFormat="0" applyBorder="0" applyAlignment="0" applyProtection="0"/>
    <xf numFmtId="0" fontId="2" fillId="29" borderId="0" applyNumberFormat="0" applyBorder="0" applyAlignment="0" applyProtection="0"/>
    <xf numFmtId="0" fontId="11" fillId="21" borderId="0" applyNumberFormat="0" applyBorder="0" applyAlignment="0" applyProtection="0"/>
    <xf numFmtId="0" fontId="11" fillId="18" borderId="0" applyNumberFormat="0" applyBorder="0" applyAlignment="0" applyProtection="0"/>
    <xf numFmtId="0" fontId="6" fillId="12" borderId="4" applyNumberFormat="0" applyAlignment="0" applyProtection="0"/>
    <xf numFmtId="0" fontId="1" fillId="0" borderId="0"/>
    <xf numFmtId="0" fontId="11" fillId="30" borderId="0" applyNumberFormat="0" applyBorder="0" applyAlignment="0" applyProtection="0"/>
    <xf numFmtId="0" fontId="1" fillId="28" borderId="0" applyNumberFormat="0" applyBorder="0" applyAlignment="0" applyProtection="0"/>
    <xf numFmtId="0" fontId="1" fillId="20" borderId="0" applyNumberFormat="0" applyBorder="0" applyAlignment="0" applyProtection="0"/>
    <xf numFmtId="0" fontId="6" fillId="12" borderId="4" applyNumberFormat="0" applyAlignment="0" applyProtection="0"/>
    <xf numFmtId="0" fontId="1" fillId="0" borderId="0"/>
    <xf numFmtId="0" fontId="6" fillId="12" borderId="4" applyNumberFormat="0" applyAlignment="0" applyProtection="0"/>
    <xf numFmtId="0" fontId="7" fillId="12" borderId="3"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0" borderId="5"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1" fillId="30" borderId="0" applyNumberFormat="0" applyBorder="0" applyAlignment="0" applyProtection="0"/>
    <xf numFmtId="0" fontId="15" fillId="0" borderId="41" applyNumberFormat="0" applyFill="0" applyAlignment="0" applyProtection="0"/>
    <xf numFmtId="0" fontId="13" fillId="35" borderId="41">
      <alignment horizontal="right" vertical="center"/>
    </xf>
    <xf numFmtId="0" fontId="13" fillId="35" borderId="41">
      <alignment horizontal="right" vertical="center"/>
    </xf>
    <xf numFmtId="0" fontId="15" fillId="0" borderId="41">
      <alignment horizontal="right" vertical="center"/>
    </xf>
    <xf numFmtId="0" fontId="17" fillId="33" borderId="41">
      <alignment horizontal="right" vertical="center"/>
    </xf>
    <xf numFmtId="0" fontId="15" fillId="34" borderId="41"/>
    <xf numFmtId="0" fontId="13" fillId="33" borderId="41">
      <alignment horizontal="right" vertical="center"/>
    </xf>
    <xf numFmtId="0" fontId="10" fillId="0" borderId="5" applyNumberFormat="0" applyFill="0" applyAlignment="0" applyProtection="0"/>
    <xf numFmtId="0" fontId="7" fillId="12" borderId="3" applyNumberFormat="0" applyAlignment="0" applyProtection="0"/>
    <xf numFmtId="0" fontId="1" fillId="20" borderId="0" applyNumberFormat="0" applyBorder="0" applyAlignment="0" applyProtection="0"/>
    <xf numFmtId="0" fontId="8" fillId="0" borderId="0" applyNumberFormat="0" applyFill="0" applyBorder="0" applyAlignment="0" applyProtection="0"/>
    <xf numFmtId="0" fontId="27" fillId="57" borderId="46" applyNumberFormat="0" applyAlignment="0" applyProtection="0"/>
    <xf numFmtId="0" fontId="39" fillId="44" borderId="46" applyNumberFormat="0" applyAlignment="0" applyProtection="0"/>
    <xf numFmtId="0" fontId="1" fillId="25" borderId="0" applyNumberFormat="0" applyBorder="0" applyAlignment="0" applyProtection="0"/>
    <xf numFmtId="0" fontId="11" fillId="24" borderId="0" applyNumberFormat="0" applyBorder="0" applyAlignment="0" applyProtection="0"/>
    <xf numFmtId="0" fontId="11" fillId="21" borderId="0" applyNumberFormat="0" applyBorder="0" applyAlignment="0" applyProtection="0"/>
    <xf numFmtId="0" fontId="1" fillId="19" borderId="0" applyNumberFormat="0" applyBorder="0" applyAlignment="0" applyProtection="0"/>
    <xf numFmtId="0" fontId="1" fillId="17" borderId="0" applyNumberFormat="0" applyBorder="0" applyAlignment="0" applyProtection="0"/>
    <xf numFmtId="0" fontId="7" fillId="12" borderId="3" applyNumberFormat="0" applyAlignment="0" applyProtection="0"/>
    <xf numFmtId="0" fontId="11" fillId="15" borderId="0" applyNumberFormat="0" applyBorder="0" applyAlignment="0" applyProtection="0"/>
    <xf numFmtId="0" fontId="10" fillId="0" borderId="5" applyNumberFormat="0" applyFill="0" applyAlignment="0" applyProtection="0"/>
    <xf numFmtId="0" fontId="9" fillId="0" borderId="0" applyNumberFormat="0" applyFill="0" applyBorder="0" applyAlignment="0" applyProtection="0"/>
    <xf numFmtId="0" fontId="7" fillId="12" borderId="3" applyNumberFormat="0" applyAlignment="0" applyProtection="0"/>
    <xf numFmtId="0" fontId="1" fillId="0" borderId="0"/>
    <xf numFmtId="4" fontId="15" fillId="0" borderId="41" applyFill="0" applyBorder="0" applyProtection="0">
      <alignment horizontal="right" vertical="center"/>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1" fillId="27" borderId="0" applyNumberFormat="0" applyBorder="0" applyAlignment="0" applyProtection="0"/>
    <xf numFmtId="0" fontId="1" fillId="26" borderId="0" applyNumberFormat="0" applyBorder="0" applyAlignment="0" applyProtection="0"/>
    <xf numFmtId="0" fontId="1" fillId="13" borderId="0" applyNumberFormat="0" applyBorder="0" applyAlignment="0" applyProtection="0"/>
    <xf numFmtId="0" fontId="1" fillId="29" borderId="0" applyNumberFormat="0" applyBorder="0" applyAlignment="0" applyProtection="0"/>
    <xf numFmtId="0" fontId="27" fillId="57" borderId="46" applyNumberFormat="0" applyAlignment="0" applyProtection="0"/>
    <xf numFmtId="0" fontId="8" fillId="0" borderId="0" applyNumberFormat="0" applyFill="0" applyBorder="0" applyAlignment="0" applyProtection="0"/>
    <xf numFmtId="0" fontId="39" fillId="44" borderId="46" applyNumberFormat="0" applyAlignment="0" applyProtection="0"/>
    <xf numFmtId="0" fontId="1" fillId="16" borderId="0" applyNumberFormat="0" applyBorder="0" applyAlignment="0" applyProtection="0"/>
    <xf numFmtId="0" fontId="11" fillId="30" borderId="0" applyNumberFormat="0" applyBorder="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1" fillId="27" borderId="0" applyNumberFormat="0" applyBorder="0" applyAlignment="0" applyProtection="0"/>
    <xf numFmtId="0" fontId="1" fillId="29" borderId="0" applyNumberFormat="0" applyBorder="0" applyAlignment="0" applyProtection="0"/>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11" fillId="15" borderId="0" applyNumberFormat="0" applyBorder="0" applyAlignment="0" applyProtection="0"/>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 fillId="0" borderId="0"/>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9" borderId="0" applyNumberFormat="0" applyBorder="0" applyAlignment="0" applyProtection="0"/>
    <xf numFmtId="0" fontId="1" fillId="26" borderId="0" applyNumberFormat="0" applyBorder="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0" fontId="9" fillId="0" borderId="0" applyNumberFormat="0" applyFill="0" applyBorder="0" applyAlignment="0" applyProtection="0"/>
    <xf numFmtId="0" fontId="1" fillId="0" borderId="0"/>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1" fillId="18" borderId="0" applyNumberFormat="0" applyBorder="0" applyAlignment="0" applyProtection="0"/>
    <xf numFmtId="0" fontId="1" fillId="0" borderId="0"/>
    <xf numFmtId="0" fontId="11" fillId="21" borderId="0" applyNumberFormat="0" applyBorder="0" applyAlignment="0" applyProtection="0"/>
    <xf numFmtId="0" fontId="1" fillId="23" borderId="0" applyNumberFormat="0" applyBorder="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 fillId="0" borderId="0"/>
    <xf numFmtId="0" fontId="1" fillId="0" borderId="0"/>
    <xf numFmtId="0" fontId="1" fillId="0" borderId="0"/>
    <xf numFmtId="0" fontId="1" fillId="0" borderId="0"/>
    <xf numFmtId="0" fontId="1" fillId="17" borderId="0" applyNumberFormat="0" applyBorder="0" applyAlignment="0" applyProtection="0"/>
    <xf numFmtId="0" fontId="10" fillId="0" borderId="5" applyNumberFormat="0" applyFill="0" applyAlignment="0" applyProtection="0"/>
    <xf numFmtId="0" fontId="30" fillId="44" borderId="46" applyNumberFormat="0" applyAlignment="0" applyProtection="0"/>
    <xf numFmtId="0" fontId="1" fillId="22" borderId="0" applyNumberFormat="0" applyBorder="0" applyAlignment="0" applyProtection="0"/>
    <xf numFmtId="0" fontId="1" fillId="23" borderId="0" applyNumberFormat="0" applyBorder="0" applyAlignment="0" applyProtection="0"/>
    <xf numFmtId="0" fontId="8" fillId="0" borderId="0" applyNumberFormat="0" applyFill="0" applyBorder="0" applyAlignment="0" applyProtection="0"/>
    <xf numFmtId="0" fontId="1" fillId="0" borderId="0"/>
    <xf numFmtId="0" fontId="1" fillId="0" borderId="0"/>
    <xf numFmtId="0" fontId="1" fillId="0" borderId="0"/>
    <xf numFmtId="0" fontId="1" fillId="0" borderId="0"/>
    <xf numFmtId="0" fontId="15" fillId="35" borderId="52">
      <alignment horizontal="left" vertical="center" wrapText="1" indent="2"/>
    </xf>
    <xf numFmtId="0" fontId="15" fillId="0" borderId="52">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14" borderId="0" applyNumberFormat="0" applyBorder="0" applyAlignment="0" applyProtection="0"/>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1" fillId="13" borderId="0" applyNumberFormat="0" applyBorder="0" applyAlignment="0" applyProtection="0"/>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5" fillId="0" borderId="52">
      <alignment horizontal="left" vertical="center" wrapText="1" indent="2"/>
    </xf>
    <xf numFmtId="0" fontId="24" fillId="57" borderId="45" applyNumberFormat="0" applyAlignment="0" applyProtection="0"/>
    <xf numFmtId="0" fontId="26" fillId="57" borderId="46" applyNumberFormat="0" applyAlignment="0" applyProtection="0"/>
    <xf numFmtId="0" fontId="27" fillId="57" borderId="46" applyNumberFormat="0" applyAlignment="0" applyProtection="0"/>
    <xf numFmtId="0" fontId="30" fillId="44" borderId="46" applyNumberFormat="0" applyAlignment="0" applyProtection="0"/>
    <xf numFmtId="0" fontId="31" fillId="0" borderId="47" applyNumberFormat="0" applyFill="0" applyAlignment="0" applyProtection="0"/>
    <xf numFmtId="0" fontId="39" fillId="44" borderId="46" applyNumberFormat="0" applyAlignment="0" applyProtection="0"/>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27" fillId="57" borderId="46" applyNumberFormat="0" applyAlignment="0" applyProtection="0"/>
    <xf numFmtId="0" fontId="39" fillId="44" borderId="46" applyNumberFormat="0" applyAlignment="0" applyProtection="0"/>
    <xf numFmtId="0" fontId="43" fillId="57" borderId="45" applyNumberFormat="0" applyAlignment="0" applyProtection="0"/>
    <xf numFmtId="0" fontId="46" fillId="0" borderId="47" applyNumberFormat="0" applyFill="0" applyAlignment="0" applyProtection="0"/>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30" fillId="44" borderId="46" applyNumberFormat="0" applyAlignment="0" applyProtection="0"/>
    <xf numFmtId="0" fontId="15" fillId="0" borderId="49">
      <alignment horizontal="right" vertical="center"/>
    </xf>
    <xf numFmtId="4" fontId="15" fillId="0" borderId="49">
      <alignment horizontal="right" vertical="center"/>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49" applyNumberFormat="0" applyFill="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4" fontId="13" fillId="35" borderId="49">
      <alignment horizontal="right" vertical="center"/>
    </xf>
    <xf numFmtId="0" fontId="15" fillId="34" borderId="49"/>
    <xf numFmtId="0" fontId="26" fillId="57" borderId="46" applyNumberFormat="0" applyAlignment="0" applyProtection="0"/>
    <xf numFmtId="0" fontId="13" fillId="33" borderId="49">
      <alignment horizontal="right" vertical="center"/>
    </xf>
    <xf numFmtId="0" fontId="15" fillId="0" borderId="49">
      <alignment horizontal="right" vertical="center"/>
    </xf>
    <xf numFmtId="0" fontId="46" fillId="0" borderId="47" applyNumberFormat="0" applyFill="0" applyAlignment="0" applyProtection="0"/>
    <xf numFmtId="0" fontId="15" fillId="33" borderId="50">
      <alignment horizontal="left" vertical="center"/>
    </xf>
    <xf numFmtId="0" fontId="39" fillId="44" borderId="46" applyNumberFormat="0" applyAlignment="0" applyProtection="0"/>
    <xf numFmtId="167" fontId="15" fillId="61" borderId="49" applyNumberFormat="0" applyFont="0" applyBorder="0" applyAlignment="0" applyProtection="0">
      <alignment horizontal="right" vertical="center"/>
    </xf>
    <xf numFmtId="0" fontId="21" fillId="60" borderId="48" applyNumberFormat="0" applyFont="0" applyAlignment="0" applyProtection="0"/>
    <xf numFmtId="0" fontId="15" fillId="0" borderId="52">
      <alignment horizontal="left" vertical="center" wrapText="1" indent="2"/>
    </xf>
    <xf numFmtId="4" fontId="15" fillId="34" borderId="49"/>
    <xf numFmtId="49" fontId="14" fillId="0" borderId="49" applyNumberFormat="0" applyFill="0" applyBorder="0" applyProtection="0">
      <alignment horizontal="left" vertical="center"/>
    </xf>
    <xf numFmtId="0" fontId="15" fillId="0" borderId="49">
      <alignment horizontal="right" vertical="center"/>
    </xf>
    <xf numFmtId="4" fontId="13" fillId="35" borderId="51">
      <alignment horizontal="right" vertical="center"/>
    </xf>
    <xf numFmtId="4" fontId="13" fillId="35" borderId="49">
      <alignment horizontal="right" vertical="center"/>
    </xf>
    <xf numFmtId="4" fontId="13" fillId="35" borderId="49">
      <alignment horizontal="right" vertical="center"/>
    </xf>
    <xf numFmtId="0" fontId="17" fillId="33" borderId="49">
      <alignment horizontal="right" vertical="center"/>
    </xf>
    <xf numFmtId="0" fontId="13" fillId="33" borderId="49">
      <alignment horizontal="right" vertical="center"/>
    </xf>
    <xf numFmtId="49" fontId="15" fillId="0" borderId="49" applyNumberFormat="0" applyFont="0" applyFill="0" applyBorder="0" applyProtection="0">
      <alignment horizontal="left" vertical="center" indent="2"/>
    </xf>
    <xf numFmtId="0" fontId="39" fillId="44" borderId="46" applyNumberFormat="0" applyAlignment="0" applyProtection="0"/>
    <xf numFmtId="0" fontId="24" fillId="57" borderId="45" applyNumberFormat="0" applyAlignment="0" applyProtection="0"/>
    <xf numFmtId="49" fontId="15" fillId="0" borderId="49" applyNumberFormat="0" applyFont="0" applyFill="0" applyBorder="0" applyProtection="0">
      <alignment horizontal="left" vertical="center" indent="2"/>
    </xf>
    <xf numFmtId="0" fontId="30" fillId="44" borderId="46" applyNumberFormat="0" applyAlignment="0" applyProtection="0"/>
    <xf numFmtId="4" fontId="15" fillId="0" borderId="49" applyFill="0" applyBorder="0" applyProtection="0">
      <alignment horizontal="right" vertical="center"/>
    </xf>
    <xf numFmtId="0" fontId="27" fillId="57" borderId="46" applyNumberFormat="0" applyAlignment="0" applyProtection="0"/>
    <xf numFmtId="0" fontId="46" fillId="0" borderId="47" applyNumberFormat="0" applyFill="0" applyAlignment="0" applyProtection="0"/>
    <xf numFmtId="0" fontId="43" fillId="57" borderId="45" applyNumberFormat="0" applyAlignment="0" applyProtection="0"/>
    <xf numFmtId="0" fontId="15" fillId="0" borderId="49" applyNumberFormat="0" applyFill="0" applyAlignment="0" applyProtection="0"/>
    <xf numFmtId="4" fontId="15" fillId="0" borderId="49">
      <alignment horizontal="right" vertical="center"/>
    </xf>
    <xf numFmtId="0" fontId="15" fillId="0" borderId="49">
      <alignment horizontal="right" vertical="center"/>
    </xf>
    <xf numFmtId="0" fontId="39" fillId="44" borderId="46" applyNumberFormat="0" applyAlignment="0" applyProtection="0"/>
    <xf numFmtId="0" fontId="24" fillId="57" borderId="45" applyNumberFormat="0" applyAlignment="0" applyProtection="0"/>
    <xf numFmtId="0" fontId="26" fillId="57" borderId="46" applyNumberFormat="0" applyAlignment="0" applyProtection="0"/>
    <xf numFmtId="0" fontId="15" fillId="35" borderId="52">
      <alignment horizontal="left" vertical="center" wrapText="1" indent="2"/>
    </xf>
    <xf numFmtId="0" fontId="27" fillId="57" borderId="46" applyNumberFormat="0" applyAlignment="0" applyProtection="0"/>
    <xf numFmtId="0" fontId="27" fillId="57" borderId="46" applyNumberFormat="0" applyAlignment="0" applyProtection="0"/>
    <xf numFmtId="4" fontId="13" fillId="35" borderId="50">
      <alignment horizontal="right" vertical="center"/>
    </xf>
    <xf numFmtId="0" fontId="13" fillId="35" borderId="50">
      <alignment horizontal="right" vertical="center"/>
    </xf>
    <xf numFmtId="0" fontId="13" fillId="35" borderId="49">
      <alignment horizontal="right" vertical="center"/>
    </xf>
    <xf numFmtId="4" fontId="17" fillId="33" borderId="49">
      <alignment horizontal="right" vertical="center"/>
    </xf>
    <xf numFmtId="0" fontId="30" fillId="44" borderId="46" applyNumberFormat="0" applyAlignment="0" applyProtection="0"/>
    <xf numFmtId="0" fontId="31" fillId="0" borderId="47" applyNumberFormat="0" applyFill="0" applyAlignment="0" applyProtection="0"/>
    <xf numFmtId="0" fontId="46" fillId="0" borderId="47" applyNumberFormat="0" applyFill="0" applyAlignment="0" applyProtection="0"/>
    <xf numFmtId="0" fontId="21" fillId="60" borderId="48" applyNumberFormat="0" applyFont="0" applyAlignment="0" applyProtection="0"/>
    <xf numFmtId="0" fontId="39" fillId="44" borderId="46" applyNumberFormat="0" applyAlignment="0" applyProtection="0"/>
    <xf numFmtId="49" fontId="14" fillId="0" borderId="49" applyNumberFormat="0" applyFill="0" applyBorder="0" applyProtection="0">
      <alignment horizontal="left" vertical="center"/>
    </xf>
    <xf numFmtId="0" fontId="15" fillId="35" borderId="52">
      <alignment horizontal="left" vertical="center" wrapText="1" indent="2"/>
    </xf>
    <xf numFmtId="0" fontId="27" fillId="57" borderId="46" applyNumberFormat="0" applyAlignment="0" applyProtection="0"/>
    <xf numFmtId="0" fontId="15" fillId="0" borderId="52">
      <alignment horizontal="left" vertical="center" wrapText="1" indent="2"/>
    </xf>
    <xf numFmtId="0" fontId="21" fillId="60" borderId="48" applyNumberFormat="0" applyFont="0" applyAlignment="0" applyProtection="0"/>
    <xf numFmtId="0" fontId="4"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4" fontId="15" fillId="34" borderId="49"/>
    <xf numFmtId="0" fontId="13" fillId="35" borderId="49">
      <alignment horizontal="right" vertical="center"/>
    </xf>
    <xf numFmtId="0" fontId="46" fillId="0" borderId="47" applyNumberFormat="0" applyFill="0" applyAlignment="0" applyProtection="0"/>
    <xf numFmtId="4" fontId="13" fillId="35" borderId="51">
      <alignment horizontal="right" vertical="center"/>
    </xf>
    <xf numFmtId="0" fontId="26" fillId="57" borderId="46" applyNumberFormat="0" applyAlignment="0" applyProtection="0"/>
    <xf numFmtId="0" fontId="13" fillId="35" borderId="50">
      <alignment horizontal="right" vertical="center"/>
    </xf>
    <xf numFmtId="0" fontId="27" fillId="57" borderId="46" applyNumberFormat="0" applyAlignment="0" applyProtection="0"/>
    <xf numFmtId="0" fontId="31" fillId="0" borderId="47" applyNumberFormat="0" applyFill="0" applyAlignment="0" applyProtection="0"/>
    <xf numFmtId="0" fontId="21" fillId="60" borderId="48" applyNumberFormat="0" applyFont="0" applyAlignment="0" applyProtection="0"/>
    <xf numFmtId="4" fontId="13" fillId="35" borderId="50">
      <alignment horizontal="right" vertical="center"/>
    </xf>
    <xf numFmtId="0" fontId="15" fillId="35" borderId="52">
      <alignment horizontal="left" vertical="center" wrapText="1" indent="2"/>
    </xf>
    <xf numFmtId="0" fontId="15" fillId="34" borderId="49"/>
    <xf numFmtId="167" fontId="15" fillId="61" borderId="49" applyNumberFormat="0" applyFont="0" applyBorder="0" applyAlignment="0" applyProtection="0">
      <alignment horizontal="right" vertical="center"/>
    </xf>
    <xf numFmtId="0" fontId="15" fillId="0" borderId="49" applyNumberFormat="0" applyFill="0" applyAlignment="0" applyProtection="0"/>
    <xf numFmtId="4" fontId="15" fillId="0" borderId="49" applyFill="0" applyBorder="0" applyProtection="0">
      <alignment horizontal="right" vertical="center"/>
    </xf>
    <xf numFmtId="4" fontId="13" fillId="33" borderId="49">
      <alignment horizontal="right" vertical="center"/>
    </xf>
    <xf numFmtId="0" fontId="31" fillId="0" borderId="47" applyNumberFormat="0" applyFill="0" applyAlignment="0" applyProtection="0"/>
    <xf numFmtId="49" fontId="14" fillId="0" borderId="49" applyNumberFormat="0" applyFill="0" applyBorder="0" applyProtection="0">
      <alignment horizontal="left" vertical="center"/>
    </xf>
    <xf numFmtId="49" fontId="15" fillId="0" borderId="50" applyNumberFormat="0" applyFont="0" applyFill="0" applyBorder="0" applyProtection="0">
      <alignment horizontal="left" vertical="center" indent="5"/>
    </xf>
    <xf numFmtId="0" fontId="15" fillId="33" borderId="50">
      <alignment horizontal="left" vertical="center"/>
    </xf>
    <xf numFmtId="0" fontId="27" fillId="57" borderId="46" applyNumberFormat="0" applyAlignment="0" applyProtection="0"/>
    <xf numFmtId="4" fontId="13" fillId="35" borderId="51">
      <alignment horizontal="right" vertical="center"/>
    </xf>
    <xf numFmtId="0" fontId="39" fillId="44" borderId="46" applyNumberFormat="0" applyAlignment="0" applyProtection="0"/>
    <xf numFmtId="0" fontId="39" fillId="44" borderId="46" applyNumberFormat="0" applyAlignment="0" applyProtection="0"/>
    <xf numFmtId="0" fontId="21" fillId="60" borderId="48" applyNumberFormat="0" applyFont="0" applyAlignment="0" applyProtection="0"/>
    <xf numFmtId="0" fontId="43" fillId="57" borderId="45" applyNumberFormat="0" applyAlignment="0" applyProtection="0"/>
    <xf numFmtId="0" fontId="46" fillId="0" borderId="47" applyNumberFormat="0" applyFill="0" applyAlignment="0" applyProtection="0"/>
    <xf numFmtId="0" fontId="13" fillId="35" borderId="49">
      <alignment horizontal="right" vertical="center"/>
    </xf>
    <xf numFmtId="0" fontId="4" fillId="60" borderId="48" applyNumberFormat="0" applyFont="0" applyAlignment="0" applyProtection="0"/>
    <xf numFmtId="4" fontId="15" fillId="0" borderId="49">
      <alignment horizontal="right" vertical="center"/>
    </xf>
    <xf numFmtId="0" fontId="46" fillId="0" borderId="47" applyNumberFormat="0" applyFill="0" applyAlignment="0" applyProtection="0"/>
    <xf numFmtId="0" fontId="13" fillId="35" borderId="49">
      <alignment horizontal="right" vertical="center"/>
    </xf>
    <xf numFmtId="0" fontId="13" fillId="35" borderId="49">
      <alignment horizontal="right" vertical="center"/>
    </xf>
    <xf numFmtId="4" fontId="17" fillId="33" borderId="49">
      <alignment horizontal="right" vertical="center"/>
    </xf>
    <xf numFmtId="0" fontId="13" fillId="33" borderId="49">
      <alignment horizontal="right" vertical="center"/>
    </xf>
    <xf numFmtId="4" fontId="13" fillId="33" borderId="49">
      <alignment horizontal="right" vertical="center"/>
    </xf>
    <xf numFmtId="0" fontId="17" fillId="33" borderId="49">
      <alignment horizontal="right" vertical="center"/>
    </xf>
    <xf numFmtId="4" fontId="17" fillId="33" borderId="49">
      <alignment horizontal="right" vertical="center"/>
    </xf>
    <xf numFmtId="0" fontId="13" fillId="35" borderId="49">
      <alignment horizontal="right" vertical="center"/>
    </xf>
    <xf numFmtId="4" fontId="13" fillId="35" borderId="49">
      <alignment horizontal="right" vertical="center"/>
    </xf>
    <xf numFmtId="0" fontId="13" fillId="35" borderId="49">
      <alignment horizontal="right" vertical="center"/>
    </xf>
    <xf numFmtId="4" fontId="13" fillId="35" borderId="49">
      <alignment horizontal="right" vertical="center"/>
    </xf>
    <xf numFmtId="0" fontId="13" fillId="35" borderId="50">
      <alignment horizontal="right" vertical="center"/>
    </xf>
    <xf numFmtId="4" fontId="13" fillId="35" borderId="50">
      <alignment horizontal="right" vertical="center"/>
    </xf>
    <xf numFmtId="0" fontId="13" fillId="35" borderId="51">
      <alignment horizontal="right" vertical="center"/>
    </xf>
    <xf numFmtId="4" fontId="13" fillId="35" borderId="51">
      <alignment horizontal="right" vertical="center"/>
    </xf>
    <xf numFmtId="0" fontId="27"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3" borderId="50">
      <alignment horizontal="left" vertical="center"/>
    </xf>
    <xf numFmtId="0" fontId="39" fillId="44" borderId="46" applyNumberFormat="0" applyAlignment="0" applyProtection="0"/>
    <xf numFmtId="0" fontId="15" fillId="0" borderId="49">
      <alignment horizontal="right" vertical="center"/>
    </xf>
    <xf numFmtId="4" fontId="15" fillId="0" borderId="49">
      <alignment horizontal="right" vertical="center"/>
    </xf>
    <xf numFmtId="0" fontId="15" fillId="0" borderId="49" applyNumberFormat="0" applyFill="0" applyAlignment="0" applyProtection="0"/>
    <xf numFmtId="0" fontId="43" fillId="57" borderId="45" applyNumberFormat="0" applyAlignment="0" applyProtection="0"/>
    <xf numFmtId="167" fontId="15" fillId="61" borderId="49" applyNumberFormat="0" applyFont="0" applyBorder="0" applyAlignment="0" applyProtection="0">
      <alignment horizontal="right" vertical="center"/>
    </xf>
    <xf numFmtId="0" fontId="15" fillId="34" borderId="49"/>
    <xf numFmtId="4" fontId="15" fillId="34" borderId="49"/>
    <xf numFmtId="0" fontId="46" fillId="0" borderId="47" applyNumberFormat="0" applyFill="0" applyAlignment="0" applyProtection="0"/>
    <xf numFmtId="0" fontId="4" fillId="60" borderId="48" applyNumberFormat="0" applyFont="0" applyAlignment="0" applyProtection="0"/>
    <xf numFmtId="0" fontId="21" fillId="60" borderId="48" applyNumberFormat="0" applyFont="0" applyAlignment="0" applyProtection="0"/>
    <xf numFmtId="0" fontId="15" fillId="0" borderId="49" applyNumberFormat="0" applyFill="0" applyAlignment="0" applyProtection="0"/>
    <xf numFmtId="0" fontId="31" fillId="0" borderId="47" applyNumberFormat="0" applyFill="0" applyAlignment="0" applyProtection="0"/>
    <xf numFmtId="0" fontId="46" fillId="0" borderId="47" applyNumberFormat="0" applyFill="0" applyAlignment="0" applyProtection="0"/>
    <xf numFmtId="0" fontId="30" fillId="44" borderId="46" applyNumberFormat="0" applyAlignment="0" applyProtection="0"/>
    <xf numFmtId="0" fontId="27" fillId="57" borderId="46" applyNumberFormat="0" applyAlignment="0" applyProtection="0"/>
    <xf numFmtId="4" fontId="17" fillId="33" borderId="49">
      <alignment horizontal="right" vertical="center"/>
    </xf>
    <xf numFmtId="0" fontId="13" fillId="33" borderId="49">
      <alignment horizontal="right" vertical="center"/>
    </xf>
    <xf numFmtId="167" fontId="15" fillId="61" borderId="49" applyNumberFormat="0" applyFont="0" applyBorder="0" applyAlignment="0" applyProtection="0">
      <alignment horizontal="right" vertical="center"/>
    </xf>
    <xf numFmtId="0" fontId="31" fillId="0" borderId="47" applyNumberFormat="0" applyFill="0" applyAlignment="0" applyProtection="0"/>
    <xf numFmtId="49" fontId="15" fillId="0" borderId="49" applyNumberFormat="0" applyFont="0" applyFill="0" applyBorder="0" applyProtection="0">
      <alignment horizontal="left" vertical="center" indent="2"/>
    </xf>
    <xf numFmtId="49" fontId="15" fillId="0" borderId="50" applyNumberFormat="0" applyFont="0" applyFill="0" applyBorder="0" applyProtection="0">
      <alignment horizontal="left" vertical="center" indent="5"/>
    </xf>
    <xf numFmtId="49" fontId="15" fillId="0" borderId="49" applyNumberFormat="0" applyFont="0" applyFill="0" applyBorder="0" applyProtection="0">
      <alignment horizontal="left" vertical="center" indent="2"/>
    </xf>
    <xf numFmtId="4" fontId="15" fillId="0" borderId="49" applyFill="0" applyBorder="0" applyProtection="0">
      <alignment horizontal="right" vertical="center"/>
    </xf>
    <xf numFmtId="49" fontId="14" fillId="0" borderId="49" applyNumberFormat="0" applyFill="0" applyBorder="0" applyProtection="0">
      <alignment horizontal="left" vertical="center"/>
    </xf>
    <xf numFmtId="0" fontId="15" fillId="0" borderId="52">
      <alignment horizontal="left" vertical="center" wrapText="1" indent="2"/>
    </xf>
    <xf numFmtId="0" fontId="43" fillId="57" borderId="45" applyNumberFormat="0" applyAlignment="0" applyProtection="0"/>
    <xf numFmtId="0" fontId="13" fillId="35" borderId="51">
      <alignment horizontal="right" vertical="center"/>
    </xf>
    <xf numFmtId="0" fontId="30" fillId="44" borderId="46" applyNumberFormat="0" applyAlignment="0" applyProtection="0"/>
    <xf numFmtId="0" fontId="13" fillId="35" borderId="51">
      <alignment horizontal="right" vertical="center"/>
    </xf>
    <xf numFmtId="4" fontId="13" fillId="35" borderId="49">
      <alignment horizontal="right" vertical="center"/>
    </xf>
    <xf numFmtId="0" fontId="13" fillId="35" borderId="49">
      <alignment horizontal="right" vertical="center"/>
    </xf>
    <xf numFmtId="0" fontId="24" fillId="57" borderId="45" applyNumberFormat="0" applyAlignment="0" applyProtection="0"/>
    <xf numFmtId="0" fontId="26" fillId="57" borderId="46" applyNumberFormat="0" applyAlignment="0" applyProtection="0"/>
    <xf numFmtId="0" fontId="31" fillId="0" borderId="47" applyNumberFormat="0" applyFill="0" applyAlignment="0" applyProtection="0"/>
    <xf numFmtId="0" fontId="15" fillId="34" borderId="49"/>
    <xf numFmtId="4" fontId="15" fillId="34" borderId="49"/>
    <xf numFmtId="4" fontId="13" fillId="35" borderId="49">
      <alignment horizontal="right" vertical="center"/>
    </xf>
    <xf numFmtId="0" fontId="17" fillId="33" borderId="49">
      <alignment horizontal="right" vertical="center"/>
    </xf>
    <xf numFmtId="0" fontId="30" fillId="44" borderId="46" applyNumberFormat="0" applyAlignment="0" applyProtection="0"/>
    <xf numFmtId="0" fontId="27" fillId="57" borderId="46" applyNumberFormat="0" applyAlignment="0" applyProtection="0"/>
    <xf numFmtId="4" fontId="15" fillId="0" borderId="49">
      <alignment horizontal="right" vertical="center"/>
    </xf>
    <xf numFmtId="0" fontId="15" fillId="35" borderId="52">
      <alignment horizontal="left" vertical="center" wrapText="1" indent="2"/>
    </xf>
    <xf numFmtId="0" fontId="15" fillId="0" borderId="52">
      <alignment horizontal="left" vertical="center" wrapText="1" indent="2"/>
    </xf>
    <xf numFmtId="0" fontId="43" fillId="57" borderId="45" applyNumberFormat="0" applyAlignment="0" applyProtection="0"/>
    <xf numFmtId="0" fontId="39" fillId="44" borderId="46" applyNumberFormat="0" applyAlignment="0" applyProtection="0"/>
    <xf numFmtId="0" fontId="26" fillId="57" borderId="46" applyNumberFormat="0" applyAlignment="0" applyProtection="0"/>
    <xf numFmtId="0" fontId="24" fillId="57" borderId="45" applyNumberFormat="0" applyAlignment="0" applyProtection="0"/>
    <xf numFmtId="0" fontId="13" fillId="35" borderId="51">
      <alignment horizontal="right" vertical="center"/>
    </xf>
    <xf numFmtId="0" fontId="17" fillId="33" borderId="49">
      <alignment horizontal="right" vertical="center"/>
    </xf>
    <xf numFmtId="4" fontId="13" fillId="33" borderId="49">
      <alignment horizontal="right" vertical="center"/>
    </xf>
    <xf numFmtId="4" fontId="13" fillId="35" borderId="49">
      <alignment horizontal="right" vertical="center"/>
    </xf>
    <xf numFmtId="49" fontId="15" fillId="0" borderId="50" applyNumberFormat="0" applyFont="0" applyFill="0" applyBorder="0" applyProtection="0">
      <alignment horizontal="left" vertical="center" indent="5"/>
    </xf>
    <xf numFmtId="4" fontId="15" fillId="0" borderId="49" applyFill="0" applyBorder="0" applyProtection="0">
      <alignment horizontal="right" vertical="center"/>
    </xf>
    <xf numFmtId="4" fontId="13" fillId="33" borderId="49">
      <alignment horizontal="right" vertical="center"/>
    </xf>
    <xf numFmtId="0" fontId="39" fillId="44" borderId="46" applyNumberFormat="0" applyAlignment="0" applyProtection="0"/>
    <xf numFmtId="0" fontId="30" fillId="44" borderId="46" applyNumberFormat="0" applyAlignment="0" applyProtection="0"/>
    <xf numFmtId="0" fontId="26" fillId="57" borderId="46" applyNumberFormat="0" applyAlignment="0" applyProtection="0"/>
    <xf numFmtId="0" fontId="15" fillId="35" borderId="52">
      <alignment horizontal="left" vertical="center" wrapText="1" indent="2"/>
    </xf>
    <xf numFmtId="0" fontId="15" fillId="0" borderId="52">
      <alignment horizontal="left" vertical="center" wrapText="1" indent="2"/>
    </xf>
    <xf numFmtId="0" fontId="15" fillId="35" borderId="52">
      <alignment horizontal="left" vertical="center" wrapText="1" indent="2"/>
    </xf>
    <xf numFmtId="0" fontId="1" fillId="0" borderId="0"/>
    <xf numFmtId="0" fontId="1" fillId="19" borderId="0" applyNumberFormat="0" applyBorder="0" applyAlignment="0" applyProtection="0"/>
    <xf numFmtId="0" fontId="1" fillId="16" borderId="0" applyNumberFormat="0" applyBorder="0" applyAlignment="0" applyProtection="0"/>
    <xf numFmtId="0" fontId="7" fillId="12" borderId="3" applyNumberFormat="0" applyAlignment="0" applyProtection="0"/>
    <xf numFmtId="0" fontId="1" fillId="16" borderId="0" applyNumberFormat="0" applyBorder="0" applyAlignment="0" applyProtection="0"/>
    <xf numFmtId="0" fontId="11" fillId="24" borderId="0" applyNumberFormat="0" applyBorder="0" applyAlignment="0" applyProtection="0"/>
    <xf numFmtId="0" fontId="9" fillId="0" borderId="0" applyNumberFormat="0" applyFill="0" applyBorder="0" applyAlignment="0" applyProtection="0"/>
    <xf numFmtId="0" fontId="1" fillId="14" borderId="0" applyNumberFormat="0" applyBorder="0" applyAlignment="0" applyProtection="0"/>
    <xf numFmtId="0" fontId="9" fillId="0" borderId="0" applyNumberFormat="0" applyFill="0" applyBorder="0" applyAlignment="0" applyProtection="0"/>
    <xf numFmtId="0" fontId="11" fillId="15" borderId="0" applyNumberFormat="0" applyBorder="0" applyAlignment="0" applyProtection="0"/>
    <xf numFmtId="0" fontId="1" fillId="22" borderId="0" applyNumberFormat="0" applyBorder="0" applyAlignment="0" applyProtection="0"/>
    <xf numFmtId="0" fontId="1" fillId="19" borderId="0" applyNumberFormat="0" applyBorder="0" applyAlignment="0" applyProtection="0"/>
    <xf numFmtId="0" fontId="6" fillId="12" borderId="4" applyNumberFormat="0" applyAlignment="0" applyProtection="0"/>
    <xf numFmtId="0" fontId="1" fillId="25"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6" fillId="12" borderId="4" applyNumberFormat="0" applyAlignment="0" applyProtection="0"/>
    <xf numFmtId="0" fontId="1" fillId="13" borderId="0" applyNumberFormat="0" applyBorder="0" applyAlignment="0" applyProtection="0"/>
    <xf numFmtId="0" fontId="1" fillId="28" borderId="0" applyNumberFormat="0" applyBorder="0" applyAlignment="0" applyProtection="0"/>
    <xf numFmtId="0" fontId="11" fillId="18" borderId="0" applyNumberFormat="0" applyBorder="0" applyAlignment="0" applyProtection="0"/>
    <xf numFmtId="0" fontId="11" fillId="24" borderId="0" applyNumberFormat="0" applyBorder="0" applyAlignment="0" applyProtection="0"/>
    <xf numFmtId="0" fontId="11" fillId="24" borderId="0" applyNumberFormat="0" applyBorder="0" applyAlignment="0" applyProtection="0"/>
    <xf numFmtId="0" fontId="1" fillId="19" borderId="0" applyNumberFormat="0" applyBorder="0" applyAlignment="0" applyProtection="0"/>
    <xf numFmtId="0" fontId="1" fillId="16" borderId="0" applyNumberFormat="0" applyBorder="0" applyAlignment="0" applyProtection="0"/>
    <xf numFmtId="0" fontId="11" fillId="18" borderId="0" applyNumberFormat="0" applyBorder="0" applyAlignment="0" applyProtection="0"/>
    <xf numFmtId="0" fontId="1" fillId="22" borderId="0" applyNumberFormat="0" applyBorder="0" applyAlignment="0" applyProtection="0"/>
    <xf numFmtId="0" fontId="11" fillId="27" borderId="0" applyNumberFormat="0" applyBorder="0" applyAlignment="0" applyProtection="0"/>
    <xf numFmtId="0" fontId="11" fillId="30" borderId="0" applyNumberFormat="0" applyBorder="0" applyAlignment="0" applyProtection="0"/>
    <xf numFmtId="0" fontId="1" fillId="25" borderId="0" applyNumberFormat="0" applyBorder="0" applyAlignment="0" applyProtection="0"/>
    <xf numFmtId="0" fontId="11" fillId="21" borderId="0" applyNumberFormat="0" applyBorder="0" applyAlignment="0" applyProtection="0"/>
    <xf numFmtId="0" fontId="6" fillId="12" borderId="4" applyNumberFormat="0" applyAlignment="0" applyProtection="0"/>
    <xf numFmtId="0" fontId="11" fillId="30" borderId="0" applyNumberFormat="0" applyBorder="0" applyAlignment="0" applyProtection="0"/>
    <xf numFmtId="0" fontId="1" fillId="17" borderId="0" applyNumberFormat="0" applyBorder="0" applyAlignment="0" applyProtection="0"/>
    <xf numFmtId="0" fontId="1" fillId="13" borderId="0" applyNumberFormat="0" applyBorder="0" applyAlignment="0" applyProtection="0"/>
    <xf numFmtId="0" fontId="1" fillId="25" borderId="0" applyNumberFormat="0" applyBorder="0" applyAlignment="0" applyProtection="0"/>
    <xf numFmtId="0" fontId="1" fillId="23" borderId="0" applyNumberFormat="0" applyBorder="0" applyAlignment="0" applyProtection="0"/>
    <xf numFmtId="0" fontId="1" fillId="14" borderId="0" applyNumberFormat="0" applyBorder="0" applyAlignment="0" applyProtection="0"/>
    <xf numFmtId="0" fontId="11" fillId="21" borderId="0" applyNumberFormat="0" applyBorder="0" applyAlignment="0" applyProtection="0"/>
    <xf numFmtId="0" fontId="8" fillId="0" borderId="0" applyNumberFormat="0" applyFill="0" applyBorder="0" applyAlignment="0" applyProtection="0"/>
    <xf numFmtId="0" fontId="11" fillId="18" borderId="0" applyNumberFormat="0" applyBorder="0" applyAlignment="0" applyProtection="0"/>
    <xf numFmtId="0" fontId="1" fillId="17" borderId="0" applyNumberFormat="0" applyBorder="0" applyAlignment="0" applyProtection="0"/>
    <xf numFmtId="0" fontId="1" fillId="23" borderId="0" applyNumberFormat="0" applyBorder="0" applyAlignment="0" applyProtection="0"/>
    <xf numFmtId="0" fontId="11" fillId="15" borderId="0" applyNumberFormat="0" applyBorder="0" applyAlignment="0" applyProtection="0"/>
    <xf numFmtId="0" fontId="1" fillId="20" borderId="0" applyNumberFormat="0" applyBorder="0" applyAlignment="0" applyProtection="0"/>
    <xf numFmtId="0" fontId="10" fillId="0" borderId="5" applyNumberFormat="0" applyFill="0" applyAlignment="0" applyProtection="0"/>
    <xf numFmtId="0" fontId="1" fillId="22" borderId="0" applyNumberFormat="0" applyBorder="0" applyAlignment="0" applyProtection="0"/>
    <xf numFmtId="0" fontId="1" fillId="2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cellStyleXfs>
  <cellXfs count="55">
    <xf numFmtId="0" fontId="0" fillId="0" borderId="0" xfId="0" applyFont="1" applyAlignment="1"/>
    <xf numFmtId="0" fontId="3" fillId="2" borderId="0" xfId="0" applyFont="1" applyFill="1" applyAlignment="1">
      <alignment horizontal="center"/>
    </xf>
    <xf numFmtId="0" fontId="3" fillId="2" borderId="0" xfId="0" applyFont="1" applyFill="1" applyAlignment="1">
      <alignment horizontal="center" vertical="center"/>
    </xf>
    <xf numFmtId="0" fontId="3" fillId="4" borderId="0" xfId="0" applyFont="1" applyFill="1" applyAlignment="1">
      <alignment horizontal="center" vertical="center"/>
    </xf>
    <xf numFmtId="0" fontId="3" fillId="4" borderId="0" xfId="0" applyFont="1" applyFill="1" applyAlignment="1">
      <alignment horizontal="center"/>
    </xf>
    <xf numFmtId="0" fontId="3" fillId="0" borderId="0" xfId="0"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Font="1" applyFill="1" applyAlignment="1">
      <alignment horizontal="center" vertical="center" wrapText="1"/>
    </xf>
    <xf numFmtId="0" fontId="4" fillId="5" borderId="2" xfId="0" applyFont="1" applyFill="1" applyBorder="1" applyAlignment="1">
      <alignment vertical="center"/>
    </xf>
    <xf numFmtId="0" fontId="4" fillId="6" borderId="2" xfId="0" applyFont="1" applyFill="1" applyBorder="1" applyAlignment="1">
      <alignment vertical="center"/>
    </xf>
    <xf numFmtId="0" fontId="4" fillId="7" borderId="1" xfId="0" applyFont="1" applyFill="1" applyBorder="1" applyAlignment="1">
      <alignment vertical="center"/>
    </xf>
    <xf numFmtId="0" fontId="4" fillId="8" borderId="1" xfId="0" applyFont="1" applyFill="1" applyBorder="1" applyAlignment="1">
      <alignment vertical="center"/>
    </xf>
    <xf numFmtId="0" fontId="4" fillId="9" borderId="1" xfId="0" applyFont="1" applyFill="1" applyBorder="1" applyAlignment="1">
      <alignment vertical="center"/>
    </xf>
    <xf numFmtId="0" fontId="4" fillId="10" borderId="1" xfId="0"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8" borderId="2" xfId="0" applyFont="1" applyFill="1" applyBorder="1" applyAlignment="1">
      <alignment vertical="center"/>
    </xf>
    <xf numFmtId="0" fontId="4" fillId="31" borderId="2" xfId="0" applyFont="1" applyFill="1" applyBorder="1" applyAlignment="1">
      <alignment vertical="center"/>
    </xf>
    <xf numFmtId="0" fontId="4" fillId="32" borderId="2" xfId="0" applyFont="1" applyFill="1" applyBorder="1" applyAlignment="1">
      <alignment vertical="center"/>
    </xf>
    <xf numFmtId="0" fontId="4" fillId="7" borderId="2" xfId="0" applyFont="1" applyFill="1" applyBorder="1" applyAlignment="1">
      <alignment vertical="center"/>
    </xf>
    <xf numFmtId="0" fontId="3" fillId="0" borderId="6" xfId="0" applyFont="1" applyBorder="1" applyAlignment="1">
      <alignment horizontal="right" vertical="center"/>
    </xf>
    <xf numFmtId="0" fontId="3" fillId="0" borderId="0" xfId="0" applyFont="1" applyAlignment="1">
      <alignment horizontal="center" vertical="center"/>
    </xf>
    <xf numFmtId="0" fontId="3" fillId="0" borderId="0" xfId="0" applyFont="1" applyBorder="1" applyAlignment="1">
      <alignment horizontal="right" vertical="center"/>
    </xf>
    <xf numFmtId="0" fontId="3" fillId="0" borderId="0" xfId="0" applyFont="1" applyAlignment="1">
      <alignment horizontal="right" vertical="center"/>
    </xf>
    <xf numFmtId="0" fontId="3" fillId="0" borderId="0" xfId="0" applyFont="1" applyAlignment="1">
      <alignment horizontal="center" vertical="center" wrapText="1"/>
    </xf>
    <xf numFmtId="0" fontId="3" fillId="0" borderId="0" xfId="0" applyFont="1" applyAlignment="1">
      <alignment vertical="center"/>
    </xf>
    <xf numFmtId="0" fontId="3" fillId="0" borderId="6" xfId="0" applyFont="1" applyBorder="1" applyAlignment="1">
      <alignment horizontal="right" vertical="center" wrapText="1"/>
    </xf>
    <xf numFmtId="0" fontId="4" fillId="6" borderId="2" xfId="0" applyFont="1" applyFill="1" applyBorder="1" applyAlignment="1">
      <alignment vertical="center" wrapText="1"/>
    </xf>
    <xf numFmtId="0" fontId="3" fillId="0" borderId="0" xfId="0" applyFont="1" applyBorder="1" applyAlignment="1">
      <alignment horizontal="right" vertical="center" wrapText="1"/>
    </xf>
    <xf numFmtId="0" fontId="4" fillId="7" borderId="2" xfId="0" applyFont="1" applyFill="1" applyBorder="1" applyAlignment="1">
      <alignment vertical="center" wrapText="1"/>
    </xf>
    <xf numFmtId="3" fontId="3" fillId="0" borderId="0" xfId="0" applyNumberFormat="1" applyFont="1" applyAlignment="1">
      <alignment horizontal="center" vertical="center"/>
    </xf>
    <xf numFmtId="3" fontId="3" fillId="2" borderId="0" xfId="0" applyNumberFormat="1" applyFont="1" applyFill="1" applyAlignment="1">
      <alignment horizontal="center" vertical="center"/>
    </xf>
    <xf numFmtId="0" fontId="4" fillId="7" borderId="41" xfId="0" applyFont="1" applyFill="1" applyBorder="1" applyAlignment="1">
      <alignment vertical="center"/>
    </xf>
    <xf numFmtId="0" fontId="3" fillId="0" borderId="0" xfId="0" applyFont="1" applyAlignment="1">
      <alignment horizontal="right" vertical="center" wrapText="1"/>
    </xf>
    <xf numFmtId="1" fontId="3" fillId="0" borderId="0" xfId="0" applyNumberFormat="1" applyFont="1" applyFill="1" applyAlignment="1">
      <alignment horizontal="center" vertical="center"/>
    </xf>
    <xf numFmtId="1" fontId="3" fillId="0" borderId="0" xfId="0" applyNumberFormat="1" applyFont="1" applyAlignment="1">
      <alignment horizontal="center" vertical="center"/>
    </xf>
    <xf numFmtId="0" fontId="4" fillId="3" borderId="49" xfId="0" applyFont="1" applyFill="1" applyBorder="1" applyAlignment="1">
      <alignment vertical="center"/>
    </xf>
    <xf numFmtId="0" fontId="4" fillId="3" borderId="2" xfId="0" applyFont="1" applyFill="1" applyBorder="1" applyAlignment="1">
      <alignment vertical="center"/>
    </xf>
    <xf numFmtId="0" fontId="3" fillId="62" borderId="0" xfId="0" applyFont="1" applyFill="1" applyAlignment="1">
      <alignment horizontal="center" vertical="center"/>
    </xf>
    <xf numFmtId="0" fontId="3" fillId="63" borderId="0" xfId="0" applyFont="1" applyFill="1" applyAlignment="1">
      <alignment horizontal="center" vertical="center"/>
    </xf>
    <xf numFmtId="0" fontId="0" fillId="0" borderId="0" xfId="0" applyFont="1" applyAlignment="1">
      <alignment horizontal="center"/>
    </xf>
    <xf numFmtId="0" fontId="61" fillId="0" borderId="0" xfId="0" applyFont="1" applyAlignment="1"/>
    <xf numFmtId="1" fontId="0" fillId="0" borderId="0" xfId="0" applyNumberFormat="1" applyFont="1" applyAlignment="1"/>
    <xf numFmtId="1" fontId="3" fillId="2" borderId="0" xfId="0" applyNumberFormat="1" applyFont="1" applyFill="1" applyAlignment="1">
      <alignment horizontal="center"/>
    </xf>
    <xf numFmtId="1" fontId="0" fillId="63" borderId="0" xfId="0" applyNumberFormat="1" applyFont="1" applyFill="1" applyAlignment="1"/>
    <xf numFmtId="0" fontId="0" fillId="63" borderId="0" xfId="0" applyFont="1" applyFill="1" applyAlignment="1"/>
    <xf numFmtId="0" fontId="0" fillId="64" borderId="0" xfId="0" applyFont="1" applyFill="1" applyAlignment="1"/>
    <xf numFmtId="0" fontId="4" fillId="3" borderId="49" xfId="0" applyFont="1" applyFill="1" applyBorder="1" applyAlignment="1">
      <alignment vertical="center" wrapText="1"/>
    </xf>
    <xf numFmtId="0" fontId="0" fillId="62" borderId="0" xfId="0" applyFont="1" applyFill="1" applyAlignment="1"/>
    <xf numFmtId="1" fontId="0" fillId="62" borderId="0" xfId="0" applyNumberFormat="1" applyFont="1" applyFill="1" applyAlignment="1"/>
    <xf numFmtId="0" fontId="3" fillId="65" borderId="0" xfId="0" applyFont="1" applyFill="1" applyAlignment="1">
      <alignment horizontal="center" vertical="center"/>
    </xf>
    <xf numFmtId="168" fontId="3" fillId="4" borderId="0" xfId="0" applyNumberFormat="1" applyFont="1" applyFill="1" applyAlignment="1">
      <alignment horizontal="center"/>
    </xf>
    <xf numFmtId="0" fontId="0" fillId="0" borderId="0" xfId="0" applyFont="1" applyFill="1" applyAlignment="1"/>
    <xf numFmtId="1" fontId="0" fillId="0" borderId="0" xfId="0" applyNumberFormat="1" applyFont="1" applyFill="1" applyAlignment="1"/>
    <xf numFmtId="1" fontId="3" fillId="4" borderId="0" xfId="0" applyNumberFormat="1" applyFont="1" applyFill="1" applyAlignment="1">
      <alignment horizontal="center"/>
    </xf>
  </cellXfs>
  <cellStyles count="2494">
    <cellStyle name="???????????" xfId="39" xr:uid="{00000000-0005-0000-0000-000000000000}"/>
    <cellStyle name="20 % - Akzent1" xfId="51" hidden="1" xr:uid="{00000000-0005-0000-0000-000002000000}"/>
    <cellStyle name="20 % - Akzent1" xfId="904" hidden="1" xr:uid="{00000000-0005-0000-0000-000002000000}"/>
    <cellStyle name="20 % - Akzent1" xfId="947" hidden="1" xr:uid="{00000000-0005-0000-0000-000002000000}"/>
    <cellStyle name="20 % - Akzent1" xfId="1429" hidden="1" xr:uid="{00000000-0005-0000-0000-000002000000}"/>
    <cellStyle name="20 % - Akzent1" xfId="1020" hidden="1" xr:uid="{00000000-0005-0000-0000-000002000000}"/>
    <cellStyle name="20 % - Akzent1" xfId="1827" hidden="1" xr:uid="{00000000-0005-0000-0000-000002000000}"/>
    <cellStyle name="20 % - Akzent1" xfId="2230" hidden="1" xr:uid="{00000000-0005-0000-0000-000002000000}"/>
    <cellStyle name="20 % - Akzent1" xfId="2477" hidden="1" xr:uid="{00000000-0005-0000-0000-000002000000}"/>
    <cellStyle name="20 % - Akzent1" xfId="1877" hidden="1" xr:uid="{00000000-0005-0000-0000-000002000000}"/>
    <cellStyle name="20 % - Akzent1" xfId="2461" hidden="1" xr:uid="{00000000-0005-0000-0000-000002000000}"/>
    <cellStyle name="20 % - Akzent1 2" xfId="375" xr:uid="{00000000-0005-0000-0000-000003000000}"/>
    <cellStyle name="20 % - Akzent1 3" xfId="244" xr:uid="{00000000-0005-0000-0000-000004000000}"/>
    <cellStyle name="20 % - Akzent2" xfId="54" hidden="1" xr:uid="{00000000-0005-0000-0000-000005000000}"/>
    <cellStyle name="20 % - Akzent2" xfId="907" hidden="1" xr:uid="{00000000-0005-0000-0000-000005000000}"/>
    <cellStyle name="20 % - Akzent2" xfId="1025" hidden="1" xr:uid="{00000000-0005-0000-0000-000005000000}"/>
    <cellStyle name="20 % - Akzent2" xfId="956" hidden="1" xr:uid="{00000000-0005-0000-0000-000005000000}"/>
    <cellStyle name="20 % - Akzent2" xfId="998" hidden="1" xr:uid="{00000000-0005-0000-0000-000005000000}"/>
    <cellStyle name="20 % - Akzent2" xfId="1830" hidden="1" xr:uid="{00000000-0005-0000-0000-000005000000}"/>
    <cellStyle name="20 % - Akzent2" xfId="1882" hidden="1" xr:uid="{00000000-0005-0000-0000-000005000000}"/>
    <cellStyle name="20 % - Akzent2" xfId="2445" hidden="1" xr:uid="{00000000-0005-0000-0000-000005000000}"/>
    <cellStyle name="20 % - Akzent2" xfId="2447" hidden="1" xr:uid="{00000000-0005-0000-0000-000005000000}"/>
    <cellStyle name="20 % - Akzent2" xfId="2467" hidden="1" xr:uid="{00000000-0005-0000-0000-000005000000}"/>
    <cellStyle name="20 % - Akzent2 2" xfId="376" xr:uid="{00000000-0005-0000-0000-000006000000}"/>
    <cellStyle name="20 % - Akzent2 3" xfId="245" xr:uid="{00000000-0005-0000-0000-000007000000}"/>
    <cellStyle name="20 % - Akzent3" xfId="58" hidden="1" xr:uid="{00000000-0005-0000-0000-000008000000}"/>
    <cellStyle name="20 % - Akzent3" xfId="910" hidden="1" xr:uid="{00000000-0005-0000-0000-000008000000}"/>
    <cellStyle name="20 % - Akzent3" xfId="1035" hidden="1" xr:uid="{00000000-0005-0000-0000-000008000000}"/>
    <cellStyle name="20 % - Akzent3" xfId="1428" hidden="1" xr:uid="{00000000-0005-0000-0000-000008000000}"/>
    <cellStyle name="20 % - Akzent3" xfId="1809" hidden="1" xr:uid="{00000000-0005-0000-0000-000008000000}"/>
    <cellStyle name="20 % - Akzent3" xfId="1833" hidden="1" xr:uid="{00000000-0005-0000-0000-000008000000}"/>
    <cellStyle name="20 % - Akzent3" xfId="1861" hidden="1" xr:uid="{00000000-0005-0000-0000-000008000000}"/>
    <cellStyle name="20 % - Akzent3" xfId="2454" hidden="1" xr:uid="{00000000-0005-0000-0000-000008000000}"/>
    <cellStyle name="20 % - Akzent3" xfId="2444" hidden="1" xr:uid="{00000000-0005-0000-0000-000008000000}"/>
    <cellStyle name="20 % - Akzent3" xfId="2466" hidden="1" xr:uid="{00000000-0005-0000-0000-000008000000}"/>
    <cellStyle name="20 % - Akzent3 2" xfId="377" xr:uid="{00000000-0005-0000-0000-000009000000}"/>
    <cellStyle name="20 % - Akzent3 3" xfId="246" xr:uid="{00000000-0005-0000-0000-00000A000000}"/>
    <cellStyle name="20 % - Akzent4" xfId="61" hidden="1" xr:uid="{00000000-0005-0000-0000-00000B000000}"/>
    <cellStyle name="20 % - Akzent4" xfId="913" hidden="1" xr:uid="{00000000-0005-0000-0000-00000B000000}"/>
    <cellStyle name="20 % - Akzent4" xfId="1039" hidden="1" xr:uid="{00000000-0005-0000-0000-00000B000000}"/>
    <cellStyle name="20 % - Akzent4" xfId="1002" hidden="1" xr:uid="{00000000-0005-0000-0000-00000B000000}"/>
    <cellStyle name="20 % - Akzent4" xfId="992" hidden="1" xr:uid="{00000000-0005-0000-0000-00000B000000}"/>
    <cellStyle name="20 % - Akzent4" xfId="1836" hidden="1" xr:uid="{00000000-0005-0000-0000-00000B000000}"/>
    <cellStyle name="20 % - Akzent4" xfId="1993" hidden="1" xr:uid="{00000000-0005-0000-0000-00000B000000}"/>
    <cellStyle name="20 % - Akzent4" xfId="2469" hidden="1" xr:uid="{00000000-0005-0000-0000-00000B000000}"/>
    <cellStyle name="20 % - Akzent4" xfId="2489" hidden="1" xr:uid="{00000000-0005-0000-0000-00000B000000}"/>
    <cellStyle name="20 % - Akzent4" xfId="2453" hidden="1" xr:uid="{00000000-0005-0000-0000-00000B000000}"/>
    <cellStyle name="20 % - Akzent4 2" xfId="378" xr:uid="{00000000-0005-0000-0000-00000C000000}"/>
    <cellStyle name="20 % - Akzent4 3" xfId="247" xr:uid="{00000000-0005-0000-0000-00000D000000}"/>
    <cellStyle name="20 % - Akzent5" xfId="64" hidden="1" xr:uid="{00000000-0005-0000-0000-00000E000000}"/>
    <cellStyle name="20 % - Akzent5" xfId="916" hidden="1" xr:uid="{00000000-0005-0000-0000-00000E000000}"/>
    <cellStyle name="20 % - Akzent5" xfId="1036" hidden="1" xr:uid="{00000000-0005-0000-0000-00000E000000}"/>
    <cellStyle name="20 % - Akzent5" xfId="928" hidden="1" xr:uid="{00000000-0005-0000-0000-00000E000000}"/>
    <cellStyle name="20 % - Akzent5" xfId="1045" hidden="1" xr:uid="{00000000-0005-0000-0000-00000E000000}"/>
    <cellStyle name="20 % - Akzent5" xfId="1839" hidden="1" xr:uid="{00000000-0005-0000-0000-00000E000000}"/>
    <cellStyle name="20 % - Akzent5" xfId="1858" hidden="1" xr:uid="{00000000-0005-0000-0000-00000E000000}"/>
    <cellStyle name="20 % - Akzent5" xfId="2472" hidden="1" xr:uid="{00000000-0005-0000-0000-00000E000000}"/>
    <cellStyle name="20 % - Akzent5" xfId="2478" hidden="1" xr:uid="{00000000-0005-0000-0000-00000E000000}"/>
    <cellStyle name="20 % - Akzent5" xfId="2456" hidden="1" xr:uid="{00000000-0005-0000-0000-00000E000000}"/>
    <cellStyle name="20 % - Akzent5 2" xfId="379" xr:uid="{00000000-0005-0000-0000-00000F000000}"/>
    <cellStyle name="20 % - Akzent5 3" xfId="248" xr:uid="{00000000-0005-0000-0000-000010000000}"/>
    <cellStyle name="20 % - Akzent6" xfId="67" hidden="1" xr:uid="{00000000-0005-0000-0000-000011000000}"/>
    <cellStyle name="20 % - Akzent6" xfId="919" hidden="1" xr:uid="{00000000-0005-0000-0000-000011000000}"/>
    <cellStyle name="20 % - Akzent6" xfId="1037" hidden="1" xr:uid="{00000000-0005-0000-0000-000011000000}"/>
    <cellStyle name="20 % - Akzent6" xfId="897" hidden="1" xr:uid="{00000000-0005-0000-0000-000011000000}"/>
    <cellStyle name="20 % - Akzent6" xfId="1805" hidden="1" xr:uid="{00000000-0005-0000-0000-000011000000}"/>
    <cellStyle name="20 % - Akzent6" xfId="1842" hidden="1" xr:uid="{00000000-0005-0000-0000-000011000000}"/>
    <cellStyle name="20 % - Akzent6" xfId="1818" hidden="1" xr:uid="{00000000-0005-0000-0000-000011000000}"/>
    <cellStyle name="20 % - Akzent6" xfId="2462" hidden="1" xr:uid="{00000000-0005-0000-0000-000011000000}"/>
    <cellStyle name="20 % - Akzent6" xfId="2490" hidden="1" xr:uid="{00000000-0005-0000-0000-000011000000}"/>
    <cellStyle name="20 % - Akzent6" xfId="2493" hidden="1" xr:uid="{00000000-0005-0000-0000-000011000000}"/>
    <cellStyle name="20 % - Akzent6 2" xfId="380" xr:uid="{00000000-0005-0000-0000-000012000000}"/>
    <cellStyle name="20 % - Akzent6 3" xfId="249" xr:uid="{00000000-0005-0000-0000-000013000000}"/>
    <cellStyle name="20% - Accent1 2" xfId="81" xr:uid="{00000000-0005-0000-0000-000014000000}"/>
    <cellStyle name="20% - Accent1 3" xfId="201" xr:uid="{00000000-0005-0000-0000-000015000000}"/>
    <cellStyle name="20% - Accent2 2" xfId="82" xr:uid="{00000000-0005-0000-0000-000016000000}"/>
    <cellStyle name="20% - Accent2 3" xfId="202" xr:uid="{00000000-0005-0000-0000-000017000000}"/>
    <cellStyle name="20% - Accent3 2" xfId="83" xr:uid="{00000000-0005-0000-0000-000018000000}"/>
    <cellStyle name="20% - Accent3 3" xfId="203" xr:uid="{00000000-0005-0000-0000-000019000000}"/>
    <cellStyle name="20% - Accent4 2" xfId="84" xr:uid="{00000000-0005-0000-0000-00001A000000}"/>
    <cellStyle name="20% - Accent4 3" xfId="204" xr:uid="{00000000-0005-0000-0000-00001B000000}"/>
    <cellStyle name="20% - Accent5 2" xfId="85" xr:uid="{00000000-0005-0000-0000-00001C000000}"/>
    <cellStyle name="20% - Accent5 3" xfId="205" xr:uid="{00000000-0005-0000-0000-00001D000000}"/>
    <cellStyle name="20% - Accent6 2" xfId="86" xr:uid="{00000000-0005-0000-0000-00001E000000}"/>
    <cellStyle name="20% - Accent6 3" xfId="206" xr:uid="{00000000-0005-0000-0000-00001F000000}"/>
    <cellStyle name="2x indented GHG Textfiels" xfId="9" xr:uid="{00000000-0005-0000-0000-000020000000}"/>
    <cellStyle name="2x indented GHG Textfiels 2" xfId="87" xr:uid="{00000000-0005-0000-0000-000021000000}"/>
    <cellStyle name="2x indented GHG Textfiels 2 2" xfId="88" xr:uid="{00000000-0005-0000-0000-000022000000}"/>
    <cellStyle name="2x indented GHG Textfiels 3" xfId="89" xr:uid="{00000000-0005-0000-0000-000023000000}"/>
    <cellStyle name="2x indented GHG Textfiels 3 2" xfId="402" xr:uid="{00000000-0005-0000-0000-000024000000}"/>
    <cellStyle name="2x indented GHG Textfiels 3 2 2" xfId="532" xr:uid="{00000000-0005-0000-0000-000025000000}"/>
    <cellStyle name="2x indented GHG Textfiels 3 2 2 2" xfId="747" xr:uid="{00000000-0005-0000-0000-000026000000}"/>
    <cellStyle name="2x indented GHG Textfiels 3 2 2 2 2" xfId="1275" xr:uid="{00000000-0005-0000-0000-000026000000}"/>
    <cellStyle name="2x indented GHG Textfiels 3 2 2 2 3" xfId="1655" xr:uid="{00000000-0005-0000-0000-000026000000}"/>
    <cellStyle name="2x indented GHG Textfiels 3 2 2 2 4" xfId="2297" xr:uid="{00000000-0005-0000-0000-000026000000}"/>
    <cellStyle name="2x indented GHG Textfiels 3 2 2 3" xfId="1065" xr:uid="{00000000-0005-0000-0000-000025000000}"/>
    <cellStyle name="2x indented GHG Textfiels 3 2 2 4" xfId="1449" xr:uid="{00000000-0005-0000-0000-000025000000}"/>
    <cellStyle name="2x indented GHG Textfiels 3 2 2 5" xfId="2090" xr:uid="{00000000-0005-0000-0000-000025000000}"/>
    <cellStyle name="2x indented GHG Textfiels 3 2 3" xfId="710" xr:uid="{00000000-0005-0000-0000-000027000000}"/>
    <cellStyle name="2x indented GHG Textfiels 3 2 3 2" xfId="1238" xr:uid="{00000000-0005-0000-0000-000027000000}"/>
    <cellStyle name="2x indented GHG Textfiels 3 2 3 3" xfId="1618" xr:uid="{00000000-0005-0000-0000-000027000000}"/>
    <cellStyle name="2x indented GHG Textfiels 3 2 3 4" xfId="2260" xr:uid="{00000000-0005-0000-0000-000027000000}"/>
    <cellStyle name="2x indented GHG Textfiels 3 3" xfId="350" xr:uid="{00000000-0005-0000-0000-000028000000}"/>
    <cellStyle name="2x indented GHG Textfiels 3 3 2" xfId="637" xr:uid="{00000000-0005-0000-0000-000029000000}"/>
    <cellStyle name="2x indented GHG Textfiels 3 3 2 2" xfId="852" xr:uid="{00000000-0005-0000-0000-00002A000000}"/>
    <cellStyle name="2x indented GHG Textfiels 3 3 2 2 2" xfId="1380" xr:uid="{00000000-0005-0000-0000-00002A000000}"/>
    <cellStyle name="2x indented GHG Textfiels 3 3 2 2 3" xfId="1760" xr:uid="{00000000-0005-0000-0000-00002A000000}"/>
    <cellStyle name="2x indented GHG Textfiels 3 3 2 2 4" xfId="2402" xr:uid="{00000000-0005-0000-0000-00002A000000}"/>
    <cellStyle name="2x indented GHG Textfiels 3 3 2 3" xfId="1170" xr:uid="{00000000-0005-0000-0000-000029000000}"/>
    <cellStyle name="2x indented GHG Textfiels 3 3 2 4" xfId="1554" xr:uid="{00000000-0005-0000-0000-000029000000}"/>
    <cellStyle name="2x indented GHG Textfiels 3 3 2 5" xfId="2195" xr:uid="{00000000-0005-0000-0000-000029000000}"/>
    <cellStyle name="2x indented GHG Textfiels 3 3 3" xfId="639" xr:uid="{00000000-0005-0000-0000-00002B000000}"/>
    <cellStyle name="2x indented GHG Textfiels 3 3 3 2" xfId="854" xr:uid="{00000000-0005-0000-0000-00002C000000}"/>
    <cellStyle name="2x indented GHG Textfiels 3 3 3 2 2" xfId="1382" xr:uid="{00000000-0005-0000-0000-00002C000000}"/>
    <cellStyle name="2x indented GHG Textfiels 3 3 3 2 3" xfId="1762" xr:uid="{00000000-0005-0000-0000-00002C000000}"/>
    <cellStyle name="2x indented GHG Textfiels 3 3 3 2 4" xfId="2404" xr:uid="{00000000-0005-0000-0000-00002C000000}"/>
    <cellStyle name="2x indented GHG Textfiels 3 3 3 3" xfId="1172" xr:uid="{00000000-0005-0000-0000-00002B000000}"/>
    <cellStyle name="2x indented GHG Textfiels 3 3 3 4" xfId="1556" xr:uid="{00000000-0005-0000-0000-00002B000000}"/>
    <cellStyle name="2x indented GHG Textfiels 3 3 3 5" xfId="2197" xr:uid="{00000000-0005-0000-0000-00002B000000}"/>
    <cellStyle name="2x indented GHG Textfiels 3 3 4" xfId="535" xr:uid="{00000000-0005-0000-0000-00002D000000}"/>
    <cellStyle name="2x indented GHG Textfiels 3 3 4 2" xfId="750" xr:uid="{00000000-0005-0000-0000-00002E000000}"/>
    <cellStyle name="2x indented GHG Textfiels 3 3 4 2 2" xfId="1278" xr:uid="{00000000-0005-0000-0000-00002E000000}"/>
    <cellStyle name="2x indented GHG Textfiels 3 3 4 2 3" xfId="1658" xr:uid="{00000000-0005-0000-0000-00002E000000}"/>
    <cellStyle name="2x indented GHG Textfiels 3 3 4 2 4" xfId="2300" xr:uid="{00000000-0005-0000-0000-00002E000000}"/>
    <cellStyle name="2x indented GHG Textfiels 3 3 4 3" xfId="1068" xr:uid="{00000000-0005-0000-0000-00002D000000}"/>
    <cellStyle name="2x indented GHG Textfiels 3 3 4 4" xfId="1452" xr:uid="{00000000-0005-0000-0000-00002D000000}"/>
    <cellStyle name="2x indented GHG Textfiels 3 3 4 5" xfId="2093" xr:uid="{00000000-0005-0000-0000-00002D000000}"/>
    <cellStyle name="2x indented GHG Textfiels 3 3 5" xfId="1005" xr:uid="{00000000-0005-0000-0000-000028000000}"/>
    <cellStyle name="2x indented GHG Textfiels 3 3 6" xfId="927" xr:uid="{00000000-0005-0000-0000-000028000000}"/>
    <cellStyle name="2x indented GHG Textfiels 3 3 7" xfId="1973" xr:uid="{00000000-0005-0000-0000-000028000000}"/>
    <cellStyle name="40 % - Akzent1" xfId="52" hidden="1" xr:uid="{00000000-0005-0000-0000-00002F000000}"/>
    <cellStyle name="40 % - Akzent1" xfId="905" hidden="1" xr:uid="{00000000-0005-0000-0000-00002F000000}"/>
    <cellStyle name="40 % - Akzent1" xfId="946" hidden="1" xr:uid="{00000000-0005-0000-0000-00002F000000}"/>
    <cellStyle name="40 % - Akzent1" xfId="953" hidden="1" xr:uid="{00000000-0005-0000-0000-00002F000000}"/>
    <cellStyle name="40 % - Akzent1" xfId="1011" hidden="1" xr:uid="{00000000-0005-0000-0000-00002F000000}"/>
    <cellStyle name="40 % - Akzent1" xfId="1828" hidden="1" xr:uid="{00000000-0005-0000-0000-00002F000000}"/>
    <cellStyle name="40 % - Akzent1" xfId="2070" hidden="1" xr:uid="{00000000-0005-0000-0000-00002F000000}"/>
    <cellStyle name="40 % - Akzent1" xfId="2459" hidden="1" xr:uid="{00000000-0005-0000-0000-00002F000000}"/>
    <cellStyle name="40 % - Akzent1" xfId="2480" hidden="1" xr:uid="{00000000-0005-0000-0000-00002F000000}"/>
    <cellStyle name="40 % - Akzent1" xfId="2450" hidden="1" xr:uid="{00000000-0005-0000-0000-00002F000000}"/>
    <cellStyle name="40 % - Akzent1 2" xfId="381" xr:uid="{00000000-0005-0000-0000-000030000000}"/>
    <cellStyle name="40 % - Akzent1 3" xfId="250" xr:uid="{00000000-0005-0000-0000-000031000000}"/>
    <cellStyle name="40 % - Akzent2" xfId="55" hidden="1" xr:uid="{00000000-0005-0000-0000-000032000000}"/>
    <cellStyle name="40 % - Akzent2" xfId="908" hidden="1" xr:uid="{00000000-0005-0000-0000-000032000000}"/>
    <cellStyle name="40 % - Akzent2" xfId="1026" hidden="1" xr:uid="{00000000-0005-0000-0000-000032000000}"/>
    <cellStyle name="40 % - Akzent2" xfId="931" hidden="1" xr:uid="{00000000-0005-0000-0000-000032000000}"/>
    <cellStyle name="40 % - Akzent2" xfId="895" hidden="1" xr:uid="{00000000-0005-0000-0000-000032000000}"/>
    <cellStyle name="40 % - Akzent2" xfId="1831" hidden="1" xr:uid="{00000000-0005-0000-0000-000032000000}"/>
    <cellStyle name="40 % - Akzent2" xfId="1862" hidden="1" xr:uid="{00000000-0005-0000-0000-000032000000}"/>
    <cellStyle name="40 % - Akzent2" xfId="2476" hidden="1" xr:uid="{00000000-0005-0000-0000-000032000000}"/>
    <cellStyle name="40 % - Akzent2" xfId="2484" hidden="1" xr:uid="{00000000-0005-0000-0000-000032000000}"/>
    <cellStyle name="40 % - Akzent2" xfId="1990" hidden="1" xr:uid="{00000000-0005-0000-0000-000032000000}"/>
    <cellStyle name="40 % - Akzent2 2" xfId="382" xr:uid="{00000000-0005-0000-0000-000033000000}"/>
    <cellStyle name="40 % - Akzent2 3" xfId="251" xr:uid="{00000000-0005-0000-0000-000034000000}"/>
    <cellStyle name="40 % - Akzent3" xfId="59" hidden="1" xr:uid="{00000000-0005-0000-0000-000035000000}"/>
    <cellStyle name="40 % - Akzent3" xfId="911" hidden="1" xr:uid="{00000000-0005-0000-0000-000035000000}"/>
    <cellStyle name="40 % - Akzent3" xfId="1004" hidden="1" xr:uid="{00000000-0005-0000-0000-000035000000}"/>
    <cellStyle name="40 % - Akzent3" xfId="929" hidden="1" xr:uid="{00000000-0005-0000-0000-000035000000}"/>
    <cellStyle name="40 % - Akzent3" xfId="1802" hidden="1" xr:uid="{00000000-0005-0000-0000-000035000000}"/>
    <cellStyle name="40 % - Akzent3" xfId="1834" hidden="1" xr:uid="{00000000-0005-0000-0000-000035000000}"/>
    <cellStyle name="40 % - Akzent3" xfId="1819" hidden="1" xr:uid="{00000000-0005-0000-0000-000035000000}"/>
    <cellStyle name="40 % - Akzent3" xfId="1854" hidden="1" xr:uid="{00000000-0005-0000-0000-000035000000}"/>
    <cellStyle name="40 % - Akzent3" xfId="2458" hidden="1" xr:uid="{00000000-0005-0000-0000-000035000000}"/>
    <cellStyle name="40 % - Akzent3" xfId="2487" hidden="1" xr:uid="{00000000-0005-0000-0000-000035000000}"/>
    <cellStyle name="40 % - Akzent3 2" xfId="383" xr:uid="{00000000-0005-0000-0000-000036000000}"/>
    <cellStyle name="40 % - Akzent3 3" xfId="252" xr:uid="{00000000-0005-0000-0000-000037000000}"/>
    <cellStyle name="40 % - Akzent4" xfId="62" hidden="1" xr:uid="{00000000-0005-0000-0000-000038000000}"/>
    <cellStyle name="40 % - Akzent4" xfId="914" hidden="1" xr:uid="{00000000-0005-0000-0000-000038000000}"/>
    <cellStyle name="40 % - Akzent4" xfId="1040" hidden="1" xr:uid="{00000000-0005-0000-0000-000038000000}"/>
    <cellStyle name="40 % - Akzent4" xfId="930" hidden="1" xr:uid="{00000000-0005-0000-0000-000038000000}"/>
    <cellStyle name="40 % - Akzent4" xfId="1808" hidden="1" xr:uid="{00000000-0005-0000-0000-000038000000}"/>
    <cellStyle name="40 % - Akzent4" xfId="1837" hidden="1" xr:uid="{00000000-0005-0000-0000-000038000000}"/>
    <cellStyle name="40 % - Akzent4" xfId="1994" hidden="1" xr:uid="{00000000-0005-0000-0000-000038000000}"/>
    <cellStyle name="40 % - Akzent4" xfId="2485" hidden="1" xr:uid="{00000000-0005-0000-0000-000038000000}"/>
    <cellStyle name="40 % - Akzent4" xfId="1982" hidden="1" xr:uid="{00000000-0005-0000-0000-000038000000}"/>
    <cellStyle name="40 % - Akzent4" xfId="2479" hidden="1" xr:uid="{00000000-0005-0000-0000-000038000000}"/>
    <cellStyle name="40 % - Akzent4 2" xfId="384" xr:uid="{00000000-0005-0000-0000-000039000000}"/>
    <cellStyle name="40 % - Akzent4 3" xfId="253" xr:uid="{00000000-0005-0000-0000-00003A000000}"/>
    <cellStyle name="40 % - Akzent5" xfId="65" hidden="1" xr:uid="{00000000-0005-0000-0000-00003B000000}"/>
    <cellStyle name="40 % - Akzent5" xfId="917" hidden="1" xr:uid="{00000000-0005-0000-0000-00003B000000}"/>
    <cellStyle name="40 % - Akzent5" xfId="1038" hidden="1" xr:uid="{00000000-0005-0000-0000-00003B000000}"/>
    <cellStyle name="40 % - Akzent5" xfId="1425" hidden="1" xr:uid="{00000000-0005-0000-0000-00003B000000}"/>
    <cellStyle name="40 % - Akzent5" xfId="963" hidden="1" xr:uid="{00000000-0005-0000-0000-00003B000000}"/>
    <cellStyle name="40 % - Akzent5" xfId="1840" hidden="1" xr:uid="{00000000-0005-0000-0000-00003B000000}"/>
    <cellStyle name="40 % - Akzent5" xfId="1972" hidden="1" xr:uid="{00000000-0005-0000-0000-00003B000000}"/>
    <cellStyle name="40 % - Akzent5" xfId="2491" hidden="1" xr:uid="{00000000-0005-0000-0000-00003B000000}"/>
    <cellStyle name="40 % - Akzent5" xfId="2492" hidden="1" xr:uid="{00000000-0005-0000-0000-00003B000000}"/>
    <cellStyle name="40 % - Akzent5" xfId="1876" hidden="1" xr:uid="{00000000-0005-0000-0000-00003B000000}"/>
    <cellStyle name="40 % - Akzent5 2" xfId="385" xr:uid="{00000000-0005-0000-0000-00003C000000}"/>
    <cellStyle name="40 % - Akzent5 3" xfId="254" xr:uid="{00000000-0005-0000-0000-00003D000000}"/>
    <cellStyle name="40 % - Akzent6" xfId="68" hidden="1" xr:uid="{00000000-0005-0000-0000-00003E000000}"/>
    <cellStyle name="40 % - Akzent6" xfId="920" hidden="1" xr:uid="{00000000-0005-0000-0000-00003E000000}"/>
    <cellStyle name="40 % - Akzent6" xfId="1000" hidden="1" xr:uid="{00000000-0005-0000-0000-00003E000000}"/>
    <cellStyle name="40 % - Akzent6" xfId="1228" hidden="1" xr:uid="{00000000-0005-0000-0000-00003E000000}"/>
    <cellStyle name="40 % - Akzent6" xfId="1812" hidden="1" xr:uid="{00000000-0005-0000-0000-00003E000000}"/>
    <cellStyle name="40 % - Akzent6" xfId="1843" hidden="1" xr:uid="{00000000-0005-0000-0000-00003E000000}"/>
    <cellStyle name="40 % - Akzent6" xfId="1971" hidden="1" xr:uid="{00000000-0005-0000-0000-00003E000000}"/>
    <cellStyle name="40 % - Akzent6" xfId="1878" hidden="1" xr:uid="{00000000-0005-0000-0000-00003E000000}"/>
    <cellStyle name="40 % - Akzent6" xfId="2457" hidden="1" xr:uid="{00000000-0005-0000-0000-00003E000000}"/>
    <cellStyle name="40 % - Akzent6" xfId="1888" hidden="1" xr:uid="{00000000-0005-0000-0000-00003E000000}"/>
    <cellStyle name="40 % - Akzent6 2" xfId="386" xr:uid="{00000000-0005-0000-0000-00003F000000}"/>
    <cellStyle name="40 % - Akzent6 3" xfId="255" xr:uid="{00000000-0005-0000-0000-000040000000}"/>
    <cellStyle name="40% - Accent1 2" xfId="90" xr:uid="{00000000-0005-0000-0000-000041000000}"/>
    <cellStyle name="40% - Accent1 3" xfId="207" xr:uid="{00000000-0005-0000-0000-000042000000}"/>
    <cellStyle name="40% - Accent2 2" xfId="91" xr:uid="{00000000-0005-0000-0000-000043000000}"/>
    <cellStyle name="40% - Accent2 3" xfId="208" xr:uid="{00000000-0005-0000-0000-000044000000}"/>
    <cellStyle name="40% - Accent3 2" xfId="92" xr:uid="{00000000-0005-0000-0000-000045000000}"/>
    <cellStyle name="40% - Accent3 3" xfId="209" xr:uid="{00000000-0005-0000-0000-000046000000}"/>
    <cellStyle name="40% - Accent4 2" xfId="93" xr:uid="{00000000-0005-0000-0000-000047000000}"/>
    <cellStyle name="40% - Accent4 3" xfId="210" xr:uid="{00000000-0005-0000-0000-000048000000}"/>
    <cellStyle name="40% - Accent5 2" xfId="94" xr:uid="{00000000-0005-0000-0000-000049000000}"/>
    <cellStyle name="40% - Accent5 3" xfId="211" xr:uid="{00000000-0005-0000-0000-00004A000000}"/>
    <cellStyle name="40% - Accent6 2" xfId="95" xr:uid="{00000000-0005-0000-0000-00004B000000}"/>
    <cellStyle name="40% - Accent6 3" xfId="212" xr:uid="{00000000-0005-0000-0000-00004C000000}"/>
    <cellStyle name="5x indented GHG Textfiels" xfId="13" xr:uid="{00000000-0005-0000-0000-00004D000000}"/>
    <cellStyle name="5x indented GHG Textfiels 2" xfId="96" xr:uid="{00000000-0005-0000-0000-00004E000000}"/>
    <cellStyle name="5x indented GHG Textfiels 2 2" xfId="97" xr:uid="{00000000-0005-0000-0000-00004F000000}"/>
    <cellStyle name="5x indented GHG Textfiels 3" xfId="98" xr:uid="{00000000-0005-0000-0000-000050000000}"/>
    <cellStyle name="5x indented GHG Textfiels 3 2" xfId="403" xr:uid="{00000000-0005-0000-0000-000051000000}"/>
    <cellStyle name="5x indented GHG Textfiels 3 3" xfId="351" xr:uid="{00000000-0005-0000-0000-000052000000}"/>
    <cellStyle name="5x indented GHG Textfiels 3 3 2" xfId="638" xr:uid="{00000000-0005-0000-0000-000053000000}"/>
    <cellStyle name="5x indented GHG Textfiels 3 3 2 2" xfId="853" xr:uid="{00000000-0005-0000-0000-000054000000}"/>
    <cellStyle name="5x indented GHG Textfiels 3 3 2 2 2" xfId="1381" xr:uid="{00000000-0005-0000-0000-000054000000}"/>
    <cellStyle name="5x indented GHG Textfiels 3 3 2 2 3" xfId="1761" xr:uid="{00000000-0005-0000-0000-000054000000}"/>
    <cellStyle name="5x indented GHG Textfiels 3 3 2 2 4" xfId="2403" xr:uid="{00000000-0005-0000-0000-000054000000}"/>
    <cellStyle name="5x indented GHG Textfiels 3 3 2 3" xfId="1171" xr:uid="{00000000-0005-0000-0000-000053000000}"/>
    <cellStyle name="5x indented GHG Textfiels 3 3 2 4" xfId="1555" xr:uid="{00000000-0005-0000-0000-000053000000}"/>
    <cellStyle name="5x indented GHG Textfiels 3 3 2 5" xfId="2196" xr:uid="{00000000-0005-0000-0000-000053000000}"/>
    <cellStyle name="5x indented GHG Textfiels 3 3 3" xfId="585" xr:uid="{00000000-0005-0000-0000-000055000000}"/>
    <cellStyle name="5x indented GHG Textfiels 3 3 3 2" xfId="800" xr:uid="{00000000-0005-0000-0000-000056000000}"/>
    <cellStyle name="5x indented GHG Textfiels 3 3 3 2 2" xfId="1328" xr:uid="{00000000-0005-0000-0000-000056000000}"/>
    <cellStyle name="5x indented GHG Textfiels 3 3 3 2 3" xfId="1708" xr:uid="{00000000-0005-0000-0000-000056000000}"/>
    <cellStyle name="5x indented GHG Textfiels 3 3 3 2 4" xfId="2350" xr:uid="{00000000-0005-0000-0000-000056000000}"/>
    <cellStyle name="5x indented GHG Textfiels 3 3 3 3" xfId="1118" xr:uid="{00000000-0005-0000-0000-000055000000}"/>
    <cellStyle name="5x indented GHG Textfiels 3 3 3 4" xfId="1502" xr:uid="{00000000-0005-0000-0000-000055000000}"/>
    <cellStyle name="5x indented GHG Textfiels 3 3 3 5" xfId="2143" xr:uid="{00000000-0005-0000-0000-000055000000}"/>
    <cellStyle name="5x indented GHG Textfiels 3 3 4" xfId="669" xr:uid="{00000000-0005-0000-0000-000057000000}"/>
    <cellStyle name="5x indented GHG Textfiels 3 3 4 2" xfId="884" xr:uid="{00000000-0005-0000-0000-000058000000}"/>
    <cellStyle name="5x indented GHG Textfiels 3 3 4 2 2" xfId="1412" xr:uid="{00000000-0005-0000-0000-000058000000}"/>
    <cellStyle name="5x indented GHG Textfiels 3 3 4 2 3" xfId="1792" xr:uid="{00000000-0005-0000-0000-000058000000}"/>
    <cellStyle name="5x indented GHG Textfiels 3 3 4 2 4" xfId="2434" xr:uid="{00000000-0005-0000-0000-000058000000}"/>
    <cellStyle name="5x indented GHG Textfiels 3 3 4 3" xfId="1202" xr:uid="{00000000-0005-0000-0000-000057000000}"/>
    <cellStyle name="5x indented GHG Textfiels 3 3 4 4" xfId="1586" xr:uid="{00000000-0005-0000-0000-000057000000}"/>
    <cellStyle name="5x indented GHG Textfiels 3 3 4 5" xfId="2227" xr:uid="{00000000-0005-0000-0000-000057000000}"/>
    <cellStyle name="5x indented GHG Textfiels 3 3 5" xfId="706" xr:uid="{00000000-0005-0000-0000-000059000000}"/>
    <cellStyle name="5x indented GHG Textfiels 3 3 6" xfId="1006" xr:uid="{00000000-0005-0000-0000-000052000000}"/>
    <cellStyle name="5x indented GHG Textfiels 3 3 7" xfId="898" xr:uid="{00000000-0005-0000-0000-000052000000}"/>
    <cellStyle name="5x indented GHG Textfiels 3 3 8" xfId="1974" xr:uid="{00000000-0005-0000-0000-000052000000}"/>
    <cellStyle name="5x indented GHG Textfiels_Table 4(II)" xfId="193" xr:uid="{00000000-0005-0000-0000-00005A000000}"/>
    <cellStyle name="60 % - Akzent1" xfId="53" hidden="1" xr:uid="{00000000-0005-0000-0000-00005B000000}"/>
    <cellStyle name="60 % - Akzent1" xfId="906" hidden="1" xr:uid="{00000000-0005-0000-0000-00005B000000}"/>
    <cellStyle name="60 % - Akzent1" xfId="1042" hidden="1" xr:uid="{00000000-0005-0000-0000-00005B000000}"/>
    <cellStyle name="60 % - Akzent1" xfId="925" hidden="1" xr:uid="{00000000-0005-0000-0000-00005B000000}"/>
    <cellStyle name="60 % - Akzent1" xfId="1227" hidden="1" xr:uid="{00000000-0005-0000-0000-00005B000000}"/>
    <cellStyle name="60 % - Akzent1" xfId="1829" hidden="1" xr:uid="{00000000-0005-0000-0000-00005B000000}"/>
    <cellStyle name="60 % - Akzent1" xfId="1864" hidden="1" xr:uid="{00000000-0005-0000-0000-00005B000000}"/>
    <cellStyle name="60 % - Akzent1" xfId="2486" hidden="1" xr:uid="{00000000-0005-0000-0000-00005B000000}"/>
    <cellStyle name="60 % - Akzent1" xfId="1905" hidden="1" xr:uid="{00000000-0005-0000-0000-00005B000000}"/>
    <cellStyle name="60 % - Akzent1" xfId="2452" hidden="1" xr:uid="{00000000-0005-0000-0000-00005B000000}"/>
    <cellStyle name="60 % - Akzent1 2" xfId="387" xr:uid="{00000000-0005-0000-0000-00005C000000}"/>
    <cellStyle name="60 % - Akzent1 3" xfId="256" xr:uid="{00000000-0005-0000-0000-00005D000000}"/>
    <cellStyle name="60 % - Akzent2" xfId="56" hidden="1" xr:uid="{00000000-0005-0000-0000-00005E000000}"/>
    <cellStyle name="60 % - Akzent2" xfId="909" hidden="1" xr:uid="{00000000-0005-0000-0000-00005E000000}"/>
    <cellStyle name="60 % - Akzent2" xfId="959" hidden="1" xr:uid="{00000000-0005-0000-0000-00005E000000}"/>
    <cellStyle name="60 % - Akzent2" xfId="1422" hidden="1" xr:uid="{00000000-0005-0000-0000-00005E000000}"/>
    <cellStyle name="60 % - Akzent2" xfId="1814" hidden="1" xr:uid="{00000000-0005-0000-0000-00005E000000}"/>
    <cellStyle name="60 % - Akzent2" xfId="1832" hidden="1" xr:uid="{00000000-0005-0000-0000-00005E000000}"/>
    <cellStyle name="60 % - Akzent2" xfId="1979" hidden="1" xr:uid="{00000000-0005-0000-0000-00005E000000}"/>
    <cellStyle name="60 % - Akzent2" xfId="2483" hidden="1" xr:uid="{00000000-0005-0000-0000-00005E000000}"/>
    <cellStyle name="60 % - Akzent2" xfId="2468" hidden="1" xr:uid="{00000000-0005-0000-0000-00005E000000}"/>
    <cellStyle name="60 % - Akzent2" xfId="2463" hidden="1" xr:uid="{00000000-0005-0000-0000-00005E000000}"/>
    <cellStyle name="60 % - Akzent2 2" xfId="388" xr:uid="{00000000-0005-0000-0000-00005F000000}"/>
    <cellStyle name="60 % - Akzent2 3" xfId="257" xr:uid="{00000000-0005-0000-0000-000060000000}"/>
    <cellStyle name="60 % - Akzent3" xfId="60" hidden="1" xr:uid="{00000000-0005-0000-0000-000061000000}"/>
    <cellStyle name="60 % - Akzent3" xfId="912" hidden="1" xr:uid="{00000000-0005-0000-0000-000061000000}"/>
    <cellStyle name="60 % - Akzent3" xfId="1041" hidden="1" xr:uid="{00000000-0005-0000-0000-000061000000}"/>
    <cellStyle name="60 % - Akzent3" xfId="1427" hidden="1" xr:uid="{00000000-0005-0000-0000-000061000000}"/>
    <cellStyle name="60 % - Akzent3" xfId="1813" hidden="1" xr:uid="{00000000-0005-0000-0000-000061000000}"/>
    <cellStyle name="60 % - Akzent3" xfId="1835" hidden="1" xr:uid="{00000000-0005-0000-0000-000061000000}"/>
    <cellStyle name="60 % - Akzent3" xfId="1860" hidden="1" xr:uid="{00000000-0005-0000-0000-000061000000}"/>
    <cellStyle name="60 % - Akzent3" xfId="2473" hidden="1" xr:uid="{00000000-0005-0000-0000-000061000000}"/>
    <cellStyle name="60 % - Akzent3" xfId="2481" hidden="1" xr:uid="{00000000-0005-0000-0000-000061000000}"/>
    <cellStyle name="60 % - Akzent3" xfId="1981" hidden="1" xr:uid="{00000000-0005-0000-0000-000061000000}"/>
    <cellStyle name="60 % - Akzent3 2" xfId="389" xr:uid="{00000000-0005-0000-0000-000062000000}"/>
    <cellStyle name="60 % - Akzent3 3" xfId="258" xr:uid="{00000000-0005-0000-0000-000063000000}"/>
    <cellStyle name="60 % - Akzent4" xfId="63" hidden="1" xr:uid="{00000000-0005-0000-0000-000064000000}"/>
    <cellStyle name="60 % - Akzent4" xfId="915" hidden="1" xr:uid="{00000000-0005-0000-0000-000064000000}"/>
    <cellStyle name="60 % - Akzent4" xfId="1001" hidden="1" xr:uid="{00000000-0005-0000-0000-000064000000}"/>
    <cellStyle name="60 % - Akzent4" xfId="1424" hidden="1" xr:uid="{00000000-0005-0000-0000-000064000000}"/>
    <cellStyle name="60 % - Akzent4" xfId="1811" hidden="1" xr:uid="{00000000-0005-0000-0000-000064000000}"/>
    <cellStyle name="60 % - Akzent4" xfId="1838" hidden="1" xr:uid="{00000000-0005-0000-0000-000064000000}"/>
    <cellStyle name="60 % - Akzent4" xfId="1859" hidden="1" xr:uid="{00000000-0005-0000-0000-000064000000}"/>
    <cellStyle name="60 % - Akzent4" xfId="2465" hidden="1" xr:uid="{00000000-0005-0000-0000-000064000000}"/>
    <cellStyle name="60 % - Akzent4" xfId="2464" hidden="1" xr:uid="{00000000-0005-0000-0000-000064000000}"/>
    <cellStyle name="60 % - Akzent4" xfId="2448" hidden="1" xr:uid="{00000000-0005-0000-0000-000064000000}"/>
    <cellStyle name="60 % - Akzent4 2" xfId="390" xr:uid="{00000000-0005-0000-0000-000065000000}"/>
    <cellStyle name="60 % - Akzent4 3" xfId="259" xr:uid="{00000000-0005-0000-0000-000066000000}"/>
    <cellStyle name="60 % - Akzent5" xfId="66" hidden="1" xr:uid="{00000000-0005-0000-0000-000067000000}"/>
    <cellStyle name="60 % - Akzent5" xfId="918" hidden="1" xr:uid="{00000000-0005-0000-0000-000067000000}"/>
    <cellStyle name="60 % - Akzent5" xfId="999" hidden="1" xr:uid="{00000000-0005-0000-0000-000067000000}"/>
    <cellStyle name="60 % - Akzent5" xfId="1426" hidden="1" xr:uid="{00000000-0005-0000-0000-000067000000}"/>
    <cellStyle name="60 % - Akzent5" xfId="1807" hidden="1" xr:uid="{00000000-0005-0000-0000-000067000000}"/>
    <cellStyle name="60 % - Akzent5" xfId="1841" hidden="1" xr:uid="{00000000-0005-0000-0000-000067000000}"/>
    <cellStyle name="60 % - Akzent5" xfId="1875" hidden="1" xr:uid="{00000000-0005-0000-0000-000067000000}"/>
    <cellStyle name="60 % - Akzent5" xfId="2470" hidden="1" xr:uid="{00000000-0005-0000-0000-000067000000}"/>
    <cellStyle name="60 % - Akzent5" xfId="1887" hidden="1" xr:uid="{00000000-0005-0000-0000-000067000000}"/>
    <cellStyle name="60 % - Akzent5" xfId="1874" hidden="1" xr:uid="{00000000-0005-0000-0000-000067000000}"/>
    <cellStyle name="60 % - Akzent5 2" xfId="391" xr:uid="{00000000-0005-0000-0000-000068000000}"/>
    <cellStyle name="60 % - Akzent5 3" xfId="260" xr:uid="{00000000-0005-0000-0000-000069000000}"/>
    <cellStyle name="60 % - Akzent6" xfId="69" hidden="1" xr:uid="{00000000-0005-0000-0000-00006A000000}"/>
    <cellStyle name="60 % - Akzent6" xfId="921" hidden="1" xr:uid="{00000000-0005-0000-0000-00006A000000}"/>
    <cellStyle name="60 % - Akzent6" xfId="995" hidden="1" xr:uid="{00000000-0005-0000-0000-00006A000000}"/>
    <cellStyle name="60 % - Akzent6" xfId="1423" hidden="1" xr:uid="{00000000-0005-0000-0000-00006A000000}"/>
    <cellStyle name="60 % - Akzent6" xfId="1804" hidden="1" xr:uid="{00000000-0005-0000-0000-00006A000000}"/>
    <cellStyle name="60 % - Akzent6" xfId="1844" hidden="1" xr:uid="{00000000-0005-0000-0000-00006A000000}"/>
    <cellStyle name="60 % - Akzent6" xfId="1817" hidden="1" xr:uid="{00000000-0005-0000-0000-00006A000000}"/>
    <cellStyle name="60 % - Akzent6" xfId="2471" hidden="1" xr:uid="{00000000-0005-0000-0000-00006A000000}"/>
    <cellStyle name="60 % - Akzent6" xfId="2475" hidden="1" xr:uid="{00000000-0005-0000-0000-00006A000000}"/>
    <cellStyle name="60 % - Akzent6" xfId="1883" hidden="1" xr:uid="{00000000-0005-0000-0000-00006A000000}"/>
    <cellStyle name="60 % - Akzent6 2" xfId="392" xr:uid="{00000000-0005-0000-0000-00006B000000}"/>
    <cellStyle name="60 % - Akzent6 3" xfId="261" xr:uid="{00000000-0005-0000-0000-00006C000000}"/>
    <cellStyle name="60% - Accent1 2" xfId="99" xr:uid="{00000000-0005-0000-0000-00006D000000}"/>
    <cellStyle name="60% - Accent1 3" xfId="213" xr:uid="{00000000-0005-0000-0000-00006E000000}"/>
    <cellStyle name="60% - Accent2 2" xfId="100" xr:uid="{00000000-0005-0000-0000-00006F000000}"/>
    <cellStyle name="60% - Accent2 3" xfId="214" xr:uid="{00000000-0005-0000-0000-000070000000}"/>
    <cellStyle name="60% - Accent3 2" xfId="101" xr:uid="{00000000-0005-0000-0000-000071000000}"/>
    <cellStyle name="60% - Accent3 3" xfId="215" xr:uid="{00000000-0005-0000-0000-000072000000}"/>
    <cellStyle name="60% - Accent4 2" xfId="102" xr:uid="{00000000-0005-0000-0000-000073000000}"/>
    <cellStyle name="60% - Accent4 3" xfId="216" xr:uid="{00000000-0005-0000-0000-000074000000}"/>
    <cellStyle name="60% - Accent5 2" xfId="103" xr:uid="{00000000-0005-0000-0000-000075000000}"/>
    <cellStyle name="60% - Accent5 3" xfId="217" xr:uid="{00000000-0005-0000-0000-000076000000}"/>
    <cellStyle name="60% - Accent6 2" xfId="104" xr:uid="{00000000-0005-0000-0000-000077000000}"/>
    <cellStyle name="60% - Accent6 3" xfId="218" xr:uid="{00000000-0005-0000-0000-000078000000}"/>
    <cellStyle name="Accent1 2" xfId="105" xr:uid="{00000000-0005-0000-0000-00007A000000}"/>
    <cellStyle name="Accent1 3" xfId="219" xr:uid="{00000000-0005-0000-0000-00007B000000}"/>
    <cellStyle name="Accent1 4" xfId="352" xr:uid="{00000000-0005-0000-0000-00007C000000}"/>
    <cellStyle name="Accent2 2" xfId="106" xr:uid="{00000000-0005-0000-0000-00007E000000}"/>
    <cellStyle name="Accent2 3" xfId="220" xr:uid="{00000000-0005-0000-0000-00007F000000}"/>
    <cellStyle name="Accent2 4" xfId="353" xr:uid="{00000000-0005-0000-0000-000080000000}"/>
    <cellStyle name="Accent3 2" xfId="107" xr:uid="{00000000-0005-0000-0000-000082000000}"/>
    <cellStyle name="Accent3 3" xfId="221" xr:uid="{00000000-0005-0000-0000-000083000000}"/>
    <cellStyle name="Accent3 4" xfId="354" xr:uid="{00000000-0005-0000-0000-000084000000}"/>
    <cellStyle name="Accent4 2" xfId="108" xr:uid="{00000000-0005-0000-0000-000086000000}"/>
    <cellStyle name="Accent4 3" xfId="222" xr:uid="{00000000-0005-0000-0000-000087000000}"/>
    <cellStyle name="Accent4 4" xfId="355" xr:uid="{00000000-0005-0000-0000-000088000000}"/>
    <cellStyle name="Accent5 2" xfId="109" xr:uid="{00000000-0005-0000-0000-00008A000000}"/>
    <cellStyle name="Accent5 3" xfId="223" xr:uid="{00000000-0005-0000-0000-00008B000000}"/>
    <cellStyle name="Accent5 4" xfId="356" xr:uid="{00000000-0005-0000-0000-00008C000000}"/>
    <cellStyle name="Accent6 2" xfId="110" xr:uid="{00000000-0005-0000-0000-00008E000000}"/>
    <cellStyle name="Accent6 3" xfId="224" xr:uid="{00000000-0005-0000-0000-00008F000000}"/>
    <cellStyle name="Accent6 4" xfId="357" xr:uid="{00000000-0005-0000-0000-000090000000}"/>
    <cellStyle name="AggblueBoldCels" xfId="111" xr:uid="{00000000-0005-0000-0000-000091000000}"/>
    <cellStyle name="AggblueBoldCels 2" xfId="112" xr:uid="{00000000-0005-0000-0000-000092000000}"/>
    <cellStyle name="AggblueCels" xfId="34" xr:uid="{00000000-0005-0000-0000-000093000000}"/>
    <cellStyle name="AggblueCels 2" xfId="113" xr:uid="{00000000-0005-0000-0000-000094000000}"/>
    <cellStyle name="AggblueCels_1x" xfId="33" xr:uid="{00000000-0005-0000-0000-000095000000}"/>
    <cellStyle name="AggBoldCells" xfId="7" xr:uid="{00000000-0005-0000-0000-000099000000}"/>
    <cellStyle name="AggBoldCells 2" xfId="114" xr:uid="{00000000-0005-0000-0000-00009A000000}"/>
    <cellStyle name="AggBoldCells 3" xfId="194" xr:uid="{00000000-0005-0000-0000-00009B000000}"/>
    <cellStyle name="AggBoldCells 4" xfId="346" xr:uid="{00000000-0005-0000-0000-00009C000000}"/>
    <cellStyle name="AggCels" xfId="10" xr:uid="{00000000-0005-0000-0000-00009D000000}"/>
    <cellStyle name="AggCels 2" xfId="115" xr:uid="{00000000-0005-0000-0000-00009E000000}"/>
    <cellStyle name="AggCels 3" xfId="195" xr:uid="{00000000-0005-0000-0000-00009F000000}"/>
    <cellStyle name="AggCels 4" xfId="347" xr:uid="{00000000-0005-0000-0000-0000A0000000}"/>
    <cellStyle name="AggCels_T(2)" xfId="8" xr:uid="{00000000-0005-0000-0000-0000A1000000}"/>
    <cellStyle name="AggGreen" xfId="24" xr:uid="{00000000-0005-0000-0000-0000A2000000}"/>
    <cellStyle name="AggGreen 2" xfId="116" xr:uid="{00000000-0005-0000-0000-0000A3000000}"/>
    <cellStyle name="AggGreen 2 2" xfId="405" xr:uid="{00000000-0005-0000-0000-0000A4000000}"/>
    <cellStyle name="AggGreen 2 2 2" xfId="582" xr:uid="{00000000-0005-0000-0000-0000A5000000}"/>
    <cellStyle name="AggGreen 2 2 2 2" xfId="797" xr:uid="{00000000-0005-0000-0000-0000A6000000}"/>
    <cellStyle name="AggGreen 2 2 2 2 2" xfId="1325" xr:uid="{00000000-0005-0000-0000-0000A6000000}"/>
    <cellStyle name="AggGreen 2 2 2 2 3" xfId="1705" xr:uid="{00000000-0005-0000-0000-0000A6000000}"/>
    <cellStyle name="AggGreen 2 2 2 2 4" xfId="2347" xr:uid="{00000000-0005-0000-0000-0000A6000000}"/>
    <cellStyle name="AggGreen 2 2 2 3" xfId="1115" xr:uid="{00000000-0005-0000-0000-0000A5000000}"/>
    <cellStyle name="AggGreen 2 2 2 4" xfId="1499" xr:uid="{00000000-0005-0000-0000-0000A5000000}"/>
    <cellStyle name="AggGreen 2 2 2 5" xfId="2140" xr:uid="{00000000-0005-0000-0000-0000A5000000}"/>
    <cellStyle name="AggGreen 2 2 3" xfId="712" xr:uid="{00000000-0005-0000-0000-0000A7000000}"/>
    <cellStyle name="AggGreen 2 2 3 2" xfId="1240" xr:uid="{00000000-0005-0000-0000-0000A7000000}"/>
    <cellStyle name="AggGreen 2 2 3 3" xfId="1620" xr:uid="{00000000-0005-0000-0000-0000A7000000}"/>
    <cellStyle name="AggGreen 2 2 3 4" xfId="2262" xr:uid="{00000000-0005-0000-0000-0000A7000000}"/>
    <cellStyle name="AggGreen 2 3" xfId="263" xr:uid="{00000000-0005-0000-0000-0000A8000000}"/>
    <cellStyle name="AggGreen 2 3 2" xfId="602" xr:uid="{00000000-0005-0000-0000-0000A9000000}"/>
    <cellStyle name="AggGreen 2 3 2 2" xfId="817" xr:uid="{00000000-0005-0000-0000-0000AA000000}"/>
    <cellStyle name="AggGreen 2 3 2 2 2" xfId="1345" xr:uid="{00000000-0005-0000-0000-0000AA000000}"/>
    <cellStyle name="AggGreen 2 3 2 2 3" xfId="1725" xr:uid="{00000000-0005-0000-0000-0000AA000000}"/>
    <cellStyle name="AggGreen 2 3 2 2 4" xfId="2367" xr:uid="{00000000-0005-0000-0000-0000AA000000}"/>
    <cellStyle name="AggGreen 2 3 2 3" xfId="1135" xr:uid="{00000000-0005-0000-0000-0000A9000000}"/>
    <cellStyle name="AggGreen 2 3 2 4" xfId="1519" xr:uid="{00000000-0005-0000-0000-0000A9000000}"/>
    <cellStyle name="AggGreen 2 3 2 5" xfId="2160" xr:uid="{00000000-0005-0000-0000-0000A9000000}"/>
    <cellStyle name="AggGreen 2 3 3" xfId="671" xr:uid="{00000000-0005-0000-0000-0000AB000000}"/>
    <cellStyle name="AggGreen 2 3 3 2" xfId="886" xr:uid="{00000000-0005-0000-0000-0000AC000000}"/>
    <cellStyle name="AggGreen 2 3 3 2 2" xfId="1414" xr:uid="{00000000-0005-0000-0000-0000AC000000}"/>
    <cellStyle name="AggGreen 2 3 3 2 3" xfId="1794" xr:uid="{00000000-0005-0000-0000-0000AC000000}"/>
    <cellStyle name="AggGreen 2 3 3 2 4" xfId="2436" xr:uid="{00000000-0005-0000-0000-0000AC000000}"/>
    <cellStyle name="AggGreen 2 3 3 3" xfId="1204" xr:uid="{00000000-0005-0000-0000-0000AB000000}"/>
    <cellStyle name="AggGreen 2 3 3 4" xfId="1588" xr:uid="{00000000-0005-0000-0000-0000AB000000}"/>
    <cellStyle name="AggGreen 2 3 3 5" xfId="2229" xr:uid="{00000000-0005-0000-0000-0000AB000000}"/>
    <cellStyle name="AggGreen 2 3 4" xfId="667" xr:uid="{00000000-0005-0000-0000-0000AD000000}"/>
    <cellStyle name="AggGreen 2 3 4 2" xfId="882" xr:uid="{00000000-0005-0000-0000-0000AE000000}"/>
    <cellStyle name="AggGreen 2 3 4 2 2" xfId="1410" xr:uid="{00000000-0005-0000-0000-0000AE000000}"/>
    <cellStyle name="AggGreen 2 3 4 2 3" xfId="1790" xr:uid="{00000000-0005-0000-0000-0000AE000000}"/>
    <cellStyle name="AggGreen 2 3 4 2 4" xfId="2432" xr:uid="{00000000-0005-0000-0000-0000AE000000}"/>
    <cellStyle name="AggGreen 2 3 4 3" xfId="1200" xr:uid="{00000000-0005-0000-0000-0000AD000000}"/>
    <cellStyle name="AggGreen 2 3 4 4" xfId="1584" xr:uid="{00000000-0005-0000-0000-0000AD000000}"/>
    <cellStyle name="AggGreen 2 3 4 5" xfId="2225" xr:uid="{00000000-0005-0000-0000-0000AD000000}"/>
    <cellStyle name="AggGreen 2 3 5" xfId="966" xr:uid="{00000000-0005-0000-0000-0000A8000000}"/>
    <cellStyle name="AggGreen 2 3 6" xfId="1231" xr:uid="{00000000-0005-0000-0000-0000A8000000}"/>
    <cellStyle name="AggGreen 2 3 7" xfId="1890" xr:uid="{00000000-0005-0000-0000-0000A8000000}"/>
    <cellStyle name="AggGreen 3" xfId="404" xr:uid="{00000000-0005-0000-0000-0000AF000000}"/>
    <cellStyle name="AggGreen 3 2" xfId="531" xr:uid="{00000000-0005-0000-0000-0000B0000000}"/>
    <cellStyle name="AggGreen 3 2 2" xfId="746" xr:uid="{00000000-0005-0000-0000-0000B1000000}"/>
    <cellStyle name="AggGreen 3 2 2 2" xfId="1274" xr:uid="{00000000-0005-0000-0000-0000B1000000}"/>
    <cellStyle name="AggGreen 3 2 2 3" xfId="1654" xr:uid="{00000000-0005-0000-0000-0000B1000000}"/>
    <cellStyle name="AggGreen 3 2 2 4" xfId="2296" xr:uid="{00000000-0005-0000-0000-0000B1000000}"/>
    <cellStyle name="AggGreen 3 2 3" xfId="1064" xr:uid="{00000000-0005-0000-0000-0000B0000000}"/>
    <cellStyle name="AggGreen 3 2 4" xfId="1448" xr:uid="{00000000-0005-0000-0000-0000B0000000}"/>
    <cellStyle name="AggGreen 3 2 5" xfId="2089" xr:uid="{00000000-0005-0000-0000-0000B0000000}"/>
    <cellStyle name="AggGreen 3 3" xfId="711" xr:uid="{00000000-0005-0000-0000-0000B2000000}"/>
    <cellStyle name="AggGreen 3 3 2" xfId="1239" xr:uid="{00000000-0005-0000-0000-0000B2000000}"/>
    <cellStyle name="AggGreen 3 3 3" xfId="1619" xr:uid="{00000000-0005-0000-0000-0000B2000000}"/>
    <cellStyle name="AggGreen 3 3 4" xfId="2261" xr:uid="{00000000-0005-0000-0000-0000B2000000}"/>
    <cellStyle name="AggGreen 4" xfId="262" xr:uid="{00000000-0005-0000-0000-0000B3000000}"/>
    <cellStyle name="AggGreen 4 2" xfId="601" xr:uid="{00000000-0005-0000-0000-0000B4000000}"/>
    <cellStyle name="AggGreen 4 2 2" xfId="816" xr:uid="{00000000-0005-0000-0000-0000B5000000}"/>
    <cellStyle name="AggGreen 4 2 2 2" xfId="1344" xr:uid="{00000000-0005-0000-0000-0000B5000000}"/>
    <cellStyle name="AggGreen 4 2 2 3" xfId="1724" xr:uid="{00000000-0005-0000-0000-0000B5000000}"/>
    <cellStyle name="AggGreen 4 2 2 4" xfId="2366" xr:uid="{00000000-0005-0000-0000-0000B5000000}"/>
    <cellStyle name="AggGreen 4 2 3" xfId="1134" xr:uid="{00000000-0005-0000-0000-0000B4000000}"/>
    <cellStyle name="AggGreen 4 2 4" xfId="1518" xr:uid="{00000000-0005-0000-0000-0000B4000000}"/>
    <cellStyle name="AggGreen 4 2 5" xfId="2159" xr:uid="{00000000-0005-0000-0000-0000B4000000}"/>
    <cellStyle name="AggGreen 4 3" xfId="516" xr:uid="{00000000-0005-0000-0000-0000B6000000}"/>
    <cellStyle name="AggGreen 4 3 2" xfId="731" xr:uid="{00000000-0005-0000-0000-0000B7000000}"/>
    <cellStyle name="AggGreen 4 3 2 2" xfId="1259" xr:uid="{00000000-0005-0000-0000-0000B7000000}"/>
    <cellStyle name="AggGreen 4 3 2 3" xfId="1639" xr:uid="{00000000-0005-0000-0000-0000B7000000}"/>
    <cellStyle name="AggGreen 4 3 2 4" xfId="2281" xr:uid="{00000000-0005-0000-0000-0000B7000000}"/>
    <cellStyle name="AggGreen 4 3 3" xfId="1049" xr:uid="{00000000-0005-0000-0000-0000B6000000}"/>
    <cellStyle name="AggGreen 4 3 4" xfId="1433" xr:uid="{00000000-0005-0000-0000-0000B6000000}"/>
    <cellStyle name="AggGreen 4 3 5" xfId="2074" xr:uid="{00000000-0005-0000-0000-0000B6000000}"/>
    <cellStyle name="AggGreen 4 4" xfId="634" xr:uid="{00000000-0005-0000-0000-0000B8000000}"/>
    <cellStyle name="AggGreen 4 4 2" xfId="849" xr:uid="{00000000-0005-0000-0000-0000B9000000}"/>
    <cellStyle name="AggGreen 4 4 2 2" xfId="1377" xr:uid="{00000000-0005-0000-0000-0000B9000000}"/>
    <cellStyle name="AggGreen 4 4 2 3" xfId="1757" xr:uid="{00000000-0005-0000-0000-0000B9000000}"/>
    <cellStyle name="AggGreen 4 4 2 4" xfId="2399" xr:uid="{00000000-0005-0000-0000-0000B9000000}"/>
    <cellStyle name="AggGreen 4 4 3" xfId="1167" xr:uid="{00000000-0005-0000-0000-0000B8000000}"/>
    <cellStyle name="AggGreen 4 4 4" xfId="1551" xr:uid="{00000000-0005-0000-0000-0000B8000000}"/>
    <cellStyle name="AggGreen 4 4 5" xfId="2192" xr:uid="{00000000-0005-0000-0000-0000B8000000}"/>
    <cellStyle name="AggGreen 4 5" xfId="965" xr:uid="{00000000-0005-0000-0000-0000B3000000}"/>
    <cellStyle name="AggGreen 4 6" xfId="922" xr:uid="{00000000-0005-0000-0000-0000B3000000}"/>
    <cellStyle name="AggGreen 4 7" xfId="1889" xr:uid="{00000000-0005-0000-0000-0000B3000000}"/>
    <cellStyle name="AggGreen 5" xfId="78" xr:uid="{00000000-0005-0000-0000-0000BA000000}"/>
    <cellStyle name="AggGreen 5 2" xfId="1851" xr:uid="{00000000-0005-0000-0000-0000BA000000}"/>
    <cellStyle name="AggGreen_Bbdr" xfId="25" xr:uid="{00000000-0005-0000-0000-0000BB000000}"/>
    <cellStyle name="AggGreen12" xfId="22" xr:uid="{00000000-0005-0000-0000-0000BE000000}"/>
    <cellStyle name="AggGreen12 2" xfId="117" xr:uid="{00000000-0005-0000-0000-0000BF000000}"/>
    <cellStyle name="AggGreen12 2 2" xfId="407" xr:uid="{00000000-0005-0000-0000-0000C0000000}"/>
    <cellStyle name="AggGreen12 2 2 2" xfId="600" xr:uid="{00000000-0005-0000-0000-0000C1000000}"/>
    <cellStyle name="AggGreen12 2 2 2 2" xfId="815" xr:uid="{00000000-0005-0000-0000-0000C2000000}"/>
    <cellStyle name="AggGreen12 2 2 2 2 2" xfId="1343" xr:uid="{00000000-0005-0000-0000-0000C2000000}"/>
    <cellStyle name="AggGreen12 2 2 2 2 3" xfId="1723" xr:uid="{00000000-0005-0000-0000-0000C2000000}"/>
    <cellStyle name="AggGreen12 2 2 2 2 4" xfId="2365" xr:uid="{00000000-0005-0000-0000-0000C2000000}"/>
    <cellStyle name="AggGreen12 2 2 2 3" xfId="1133" xr:uid="{00000000-0005-0000-0000-0000C1000000}"/>
    <cellStyle name="AggGreen12 2 2 2 4" xfId="1517" xr:uid="{00000000-0005-0000-0000-0000C1000000}"/>
    <cellStyle name="AggGreen12 2 2 2 5" xfId="2158" xr:uid="{00000000-0005-0000-0000-0000C1000000}"/>
    <cellStyle name="AggGreen12 2 2 3" xfId="714" xr:uid="{00000000-0005-0000-0000-0000C3000000}"/>
    <cellStyle name="AggGreen12 2 2 3 2" xfId="1242" xr:uid="{00000000-0005-0000-0000-0000C3000000}"/>
    <cellStyle name="AggGreen12 2 2 3 3" xfId="1622" xr:uid="{00000000-0005-0000-0000-0000C3000000}"/>
    <cellStyle name="AggGreen12 2 2 3 4" xfId="2264" xr:uid="{00000000-0005-0000-0000-0000C3000000}"/>
    <cellStyle name="AggGreen12 2 3" xfId="265" xr:uid="{00000000-0005-0000-0000-0000C4000000}"/>
    <cellStyle name="AggGreen12 2 3 2" xfId="604" xr:uid="{00000000-0005-0000-0000-0000C5000000}"/>
    <cellStyle name="AggGreen12 2 3 2 2" xfId="819" xr:uid="{00000000-0005-0000-0000-0000C6000000}"/>
    <cellStyle name="AggGreen12 2 3 2 2 2" xfId="1347" xr:uid="{00000000-0005-0000-0000-0000C6000000}"/>
    <cellStyle name="AggGreen12 2 3 2 2 3" xfId="1727" xr:uid="{00000000-0005-0000-0000-0000C6000000}"/>
    <cellStyle name="AggGreen12 2 3 2 2 4" xfId="2369" xr:uid="{00000000-0005-0000-0000-0000C6000000}"/>
    <cellStyle name="AggGreen12 2 3 2 3" xfId="1137" xr:uid="{00000000-0005-0000-0000-0000C5000000}"/>
    <cellStyle name="AggGreen12 2 3 2 4" xfId="1521" xr:uid="{00000000-0005-0000-0000-0000C5000000}"/>
    <cellStyle name="AggGreen12 2 3 2 5" xfId="2162" xr:uid="{00000000-0005-0000-0000-0000C5000000}"/>
    <cellStyle name="AggGreen12 2 3 3" xfId="553" xr:uid="{00000000-0005-0000-0000-0000C7000000}"/>
    <cellStyle name="AggGreen12 2 3 3 2" xfId="768" xr:uid="{00000000-0005-0000-0000-0000C8000000}"/>
    <cellStyle name="AggGreen12 2 3 3 2 2" xfId="1296" xr:uid="{00000000-0005-0000-0000-0000C8000000}"/>
    <cellStyle name="AggGreen12 2 3 3 2 3" xfId="1676" xr:uid="{00000000-0005-0000-0000-0000C8000000}"/>
    <cellStyle name="AggGreen12 2 3 3 2 4" xfId="2318" xr:uid="{00000000-0005-0000-0000-0000C8000000}"/>
    <cellStyle name="AggGreen12 2 3 3 3" xfId="1086" xr:uid="{00000000-0005-0000-0000-0000C7000000}"/>
    <cellStyle name="AggGreen12 2 3 3 4" xfId="1470" xr:uid="{00000000-0005-0000-0000-0000C7000000}"/>
    <cellStyle name="AggGreen12 2 3 3 5" xfId="2111" xr:uid="{00000000-0005-0000-0000-0000C7000000}"/>
    <cellStyle name="AggGreen12 2 3 4" xfId="633" xr:uid="{00000000-0005-0000-0000-0000C9000000}"/>
    <cellStyle name="AggGreen12 2 3 4 2" xfId="848" xr:uid="{00000000-0005-0000-0000-0000CA000000}"/>
    <cellStyle name="AggGreen12 2 3 4 2 2" xfId="1376" xr:uid="{00000000-0005-0000-0000-0000CA000000}"/>
    <cellStyle name="AggGreen12 2 3 4 2 3" xfId="1756" xr:uid="{00000000-0005-0000-0000-0000CA000000}"/>
    <cellStyle name="AggGreen12 2 3 4 2 4" xfId="2398" xr:uid="{00000000-0005-0000-0000-0000CA000000}"/>
    <cellStyle name="AggGreen12 2 3 4 3" xfId="1166" xr:uid="{00000000-0005-0000-0000-0000C9000000}"/>
    <cellStyle name="AggGreen12 2 3 4 4" xfId="1550" xr:uid="{00000000-0005-0000-0000-0000C9000000}"/>
    <cellStyle name="AggGreen12 2 3 4 5" xfId="2191" xr:uid="{00000000-0005-0000-0000-0000C9000000}"/>
    <cellStyle name="AggGreen12 2 3 5" xfId="968" xr:uid="{00000000-0005-0000-0000-0000C4000000}"/>
    <cellStyle name="AggGreen12 2 3 6" xfId="1023" xr:uid="{00000000-0005-0000-0000-0000C4000000}"/>
    <cellStyle name="AggGreen12 2 3 7" xfId="1892" xr:uid="{00000000-0005-0000-0000-0000C4000000}"/>
    <cellStyle name="AggGreen12 3" xfId="406" xr:uid="{00000000-0005-0000-0000-0000CB000000}"/>
    <cellStyle name="AggGreen12 3 2" xfId="530" xr:uid="{00000000-0005-0000-0000-0000CC000000}"/>
    <cellStyle name="AggGreen12 3 2 2" xfId="745" xr:uid="{00000000-0005-0000-0000-0000CD000000}"/>
    <cellStyle name="AggGreen12 3 2 2 2" xfId="1273" xr:uid="{00000000-0005-0000-0000-0000CD000000}"/>
    <cellStyle name="AggGreen12 3 2 2 3" xfId="1653" xr:uid="{00000000-0005-0000-0000-0000CD000000}"/>
    <cellStyle name="AggGreen12 3 2 2 4" xfId="2295" xr:uid="{00000000-0005-0000-0000-0000CD000000}"/>
    <cellStyle name="AggGreen12 3 2 3" xfId="1063" xr:uid="{00000000-0005-0000-0000-0000CC000000}"/>
    <cellStyle name="AggGreen12 3 2 4" xfId="1447" xr:uid="{00000000-0005-0000-0000-0000CC000000}"/>
    <cellStyle name="AggGreen12 3 2 5" xfId="2088" xr:uid="{00000000-0005-0000-0000-0000CC000000}"/>
    <cellStyle name="AggGreen12 3 3" xfId="713" xr:uid="{00000000-0005-0000-0000-0000CE000000}"/>
    <cellStyle name="AggGreen12 3 3 2" xfId="1241" xr:uid="{00000000-0005-0000-0000-0000CE000000}"/>
    <cellStyle name="AggGreen12 3 3 3" xfId="1621" xr:uid="{00000000-0005-0000-0000-0000CE000000}"/>
    <cellStyle name="AggGreen12 3 3 4" xfId="2263" xr:uid="{00000000-0005-0000-0000-0000CE000000}"/>
    <cellStyle name="AggGreen12 4" xfId="264" xr:uid="{00000000-0005-0000-0000-0000CF000000}"/>
    <cellStyle name="AggGreen12 4 2" xfId="603" xr:uid="{00000000-0005-0000-0000-0000D0000000}"/>
    <cellStyle name="AggGreen12 4 2 2" xfId="818" xr:uid="{00000000-0005-0000-0000-0000D1000000}"/>
    <cellStyle name="AggGreen12 4 2 2 2" xfId="1346" xr:uid="{00000000-0005-0000-0000-0000D1000000}"/>
    <cellStyle name="AggGreen12 4 2 2 3" xfId="1726" xr:uid="{00000000-0005-0000-0000-0000D1000000}"/>
    <cellStyle name="AggGreen12 4 2 2 4" xfId="2368" xr:uid="{00000000-0005-0000-0000-0000D1000000}"/>
    <cellStyle name="AggGreen12 4 2 3" xfId="1136" xr:uid="{00000000-0005-0000-0000-0000D0000000}"/>
    <cellStyle name="AggGreen12 4 2 4" xfId="1520" xr:uid="{00000000-0005-0000-0000-0000D0000000}"/>
    <cellStyle name="AggGreen12 4 2 5" xfId="2161" xr:uid="{00000000-0005-0000-0000-0000D0000000}"/>
    <cellStyle name="AggGreen12 4 3" xfId="655" xr:uid="{00000000-0005-0000-0000-0000D2000000}"/>
    <cellStyle name="AggGreen12 4 3 2" xfId="870" xr:uid="{00000000-0005-0000-0000-0000D3000000}"/>
    <cellStyle name="AggGreen12 4 3 2 2" xfId="1398" xr:uid="{00000000-0005-0000-0000-0000D3000000}"/>
    <cellStyle name="AggGreen12 4 3 2 3" xfId="1778" xr:uid="{00000000-0005-0000-0000-0000D3000000}"/>
    <cellStyle name="AggGreen12 4 3 2 4" xfId="2420" xr:uid="{00000000-0005-0000-0000-0000D3000000}"/>
    <cellStyle name="AggGreen12 4 3 3" xfId="1188" xr:uid="{00000000-0005-0000-0000-0000D2000000}"/>
    <cellStyle name="AggGreen12 4 3 4" xfId="1572" xr:uid="{00000000-0005-0000-0000-0000D2000000}"/>
    <cellStyle name="AggGreen12 4 3 5" xfId="2213" xr:uid="{00000000-0005-0000-0000-0000D2000000}"/>
    <cellStyle name="AggGreen12 4 4" xfId="666" xr:uid="{00000000-0005-0000-0000-0000D4000000}"/>
    <cellStyle name="AggGreen12 4 4 2" xfId="881" xr:uid="{00000000-0005-0000-0000-0000D5000000}"/>
    <cellStyle name="AggGreen12 4 4 2 2" xfId="1409" xr:uid="{00000000-0005-0000-0000-0000D5000000}"/>
    <cellStyle name="AggGreen12 4 4 2 3" xfId="1789" xr:uid="{00000000-0005-0000-0000-0000D5000000}"/>
    <cellStyle name="AggGreen12 4 4 2 4" xfId="2431" xr:uid="{00000000-0005-0000-0000-0000D5000000}"/>
    <cellStyle name="AggGreen12 4 4 3" xfId="1199" xr:uid="{00000000-0005-0000-0000-0000D4000000}"/>
    <cellStyle name="AggGreen12 4 4 4" xfId="1583" xr:uid="{00000000-0005-0000-0000-0000D4000000}"/>
    <cellStyle name="AggGreen12 4 4 5" xfId="2224" xr:uid="{00000000-0005-0000-0000-0000D4000000}"/>
    <cellStyle name="AggGreen12 4 5" xfId="967" xr:uid="{00000000-0005-0000-0000-0000CF000000}"/>
    <cellStyle name="AggGreen12 4 6" xfId="1044" xr:uid="{00000000-0005-0000-0000-0000CF000000}"/>
    <cellStyle name="AggGreen12 4 7" xfId="1891" xr:uid="{00000000-0005-0000-0000-0000CF000000}"/>
    <cellStyle name="AggGreen12 5" xfId="76" xr:uid="{00000000-0005-0000-0000-0000D6000000}"/>
    <cellStyle name="AggGreen12 5 2" xfId="1849" xr:uid="{00000000-0005-0000-0000-0000D6000000}"/>
    <cellStyle name="AggOrange" xfId="17" xr:uid="{00000000-0005-0000-0000-0000D7000000}"/>
    <cellStyle name="AggOrange 2" xfId="118" xr:uid="{00000000-0005-0000-0000-0000D8000000}"/>
    <cellStyle name="AggOrange 2 2" xfId="409" xr:uid="{00000000-0005-0000-0000-0000D9000000}"/>
    <cellStyle name="AggOrange 2 2 2" xfId="529" xr:uid="{00000000-0005-0000-0000-0000DA000000}"/>
    <cellStyle name="AggOrange 2 2 2 2" xfId="744" xr:uid="{00000000-0005-0000-0000-0000DB000000}"/>
    <cellStyle name="AggOrange 2 2 2 2 2" xfId="1272" xr:uid="{00000000-0005-0000-0000-0000DB000000}"/>
    <cellStyle name="AggOrange 2 2 2 2 3" xfId="1652" xr:uid="{00000000-0005-0000-0000-0000DB000000}"/>
    <cellStyle name="AggOrange 2 2 2 2 4" xfId="2294" xr:uid="{00000000-0005-0000-0000-0000DB000000}"/>
    <cellStyle name="AggOrange 2 2 2 3" xfId="1062" xr:uid="{00000000-0005-0000-0000-0000DA000000}"/>
    <cellStyle name="AggOrange 2 2 2 4" xfId="1446" xr:uid="{00000000-0005-0000-0000-0000DA000000}"/>
    <cellStyle name="AggOrange 2 2 2 5" xfId="2087" xr:uid="{00000000-0005-0000-0000-0000DA000000}"/>
    <cellStyle name="AggOrange 2 2 3" xfId="716" xr:uid="{00000000-0005-0000-0000-0000DC000000}"/>
    <cellStyle name="AggOrange 2 2 3 2" xfId="1244" xr:uid="{00000000-0005-0000-0000-0000DC000000}"/>
    <cellStyle name="AggOrange 2 2 3 3" xfId="1624" xr:uid="{00000000-0005-0000-0000-0000DC000000}"/>
    <cellStyle name="AggOrange 2 2 3 4" xfId="2266" xr:uid="{00000000-0005-0000-0000-0000DC000000}"/>
    <cellStyle name="AggOrange 2 3" xfId="267" xr:uid="{00000000-0005-0000-0000-0000DD000000}"/>
    <cellStyle name="AggOrange 2 3 2" xfId="606" xr:uid="{00000000-0005-0000-0000-0000DE000000}"/>
    <cellStyle name="AggOrange 2 3 2 2" xfId="821" xr:uid="{00000000-0005-0000-0000-0000DF000000}"/>
    <cellStyle name="AggOrange 2 3 2 2 2" xfId="1349" xr:uid="{00000000-0005-0000-0000-0000DF000000}"/>
    <cellStyle name="AggOrange 2 3 2 2 3" xfId="1729" xr:uid="{00000000-0005-0000-0000-0000DF000000}"/>
    <cellStyle name="AggOrange 2 3 2 2 4" xfId="2371" xr:uid="{00000000-0005-0000-0000-0000DF000000}"/>
    <cellStyle name="AggOrange 2 3 2 3" xfId="1139" xr:uid="{00000000-0005-0000-0000-0000DE000000}"/>
    <cellStyle name="AggOrange 2 3 2 4" xfId="1523" xr:uid="{00000000-0005-0000-0000-0000DE000000}"/>
    <cellStyle name="AggOrange 2 3 2 5" xfId="2164" xr:uid="{00000000-0005-0000-0000-0000DE000000}"/>
    <cellStyle name="AggOrange 2 3 3" xfId="513" xr:uid="{00000000-0005-0000-0000-0000E0000000}"/>
    <cellStyle name="AggOrange 2 3 3 2" xfId="728" xr:uid="{00000000-0005-0000-0000-0000E1000000}"/>
    <cellStyle name="AggOrange 2 3 3 2 2" xfId="1256" xr:uid="{00000000-0005-0000-0000-0000E1000000}"/>
    <cellStyle name="AggOrange 2 3 3 2 3" xfId="1636" xr:uid="{00000000-0005-0000-0000-0000E1000000}"/>
    <cellStyle name="AggOrange 2 3 3 2 4" xfId="2278" xr:uid="{00000000-0005-0000-0000-0000E1000000}"/>
    <cellStyle name="AggOrange 2 3 3 3" xfId="1046" xr:uid="{00000000-0005-0000-0000-0000E0000000}"/>
    <cellStyle name="AggOrange 2 3 3 4" xfId="1430" xr:uid="{00000000-0005-0000-0000-0000E0000000}"/>
    <cellStyle name="AggOrange 2 3 3 5" xfId="2071" xr:uid="{00000000-0005-0000-0000-0000E0000000}"/>
    <cellStyle name="AggOrange 2 3 4" xfId="528" xr:uid="{00000000-0005-0000-0000-0000E2000000}"/>
    <cellStyle name="AggOrange 2 3 4 2" xfId="743" xr:uid="{00000000-0005-0000-0000-0000E3000000}"/>
    <cellStyle name="AggOrange 2 3 4 2 2" xfId="1271" xr:uid="{00000000-0005-0000-0000-0000E3000000}"/>
    <cellStyle name="AggOrange 2 3 4 2 3" xfId="1651" xr:uid="{00000000-0005-0000-0000-0000E3000000}"/>
    <cellStyle name="AggOrange 2 3 4 2 4" xfId="2293" xr:uid="{00000000-0005-0000-0000-0000E3000000}"/>
    <cellStyle name="AggOrange 2 3 4 3" xfId="1061" xr:uid="{00000000-0005-0000-0000-0000E2000000}"/>
    <cellStyle name="AggOrange 2 3 4 4" xfId="1445" xr:uid="{00000000-0005-0000-0000-0000E2000000}"/>
    <cellStyle name="AggOrange 2 3 4 5" xfId="2086" xr:uid="{00000000-0005-0000-0000-0000E2000000}"/>
    <cellStyle name="AggOrange 2 3 5" xfId="970" xr:uid="{00000000-0005-0000-0000-0000DD000000}"/>
    <cellStyle name="AggOrange 2 3 6" xfId="1230" xr:uid="{00000000-0005-0000-0000-0000DD000000}"/>
    <cellStyle name="AggOrange 2 3 7" xfId="1894" xr:uid="{00000000-0005-0000-0000-0000DD000000}"/>
    <cellStyle name="AggOrange 3" xfId="408" xr:uid="{00000000-0005-0000-0000-0000E4000000}"/>
    <cellStyle name="AggOrange 3 2" xfId="648" xr:uid="{00000000-0005-0000-0000-0000E5000000}"/>
    <cellStyle name="AggOrange 3 2 2" xfId="863" xr:uid="{00000000-0005-0000-0000-0000E6000000}"/>
    <cellStyle name="AggOrange 3 2 2 2" xfId="1391" xr:uid="{00000000-0005-0000-0000-0000E6000000}"/>
    <cellStyle name="AggOrange 3 2 2 3" xfId="1771" xr:uid="{00000000-0005-0000-0000-0000E6000000}"/>
    <cellStyle name="AggOrange 3 2 2 4" xfId="2413" xr:uid="{00000000-0005-0000-0000-0000E6000000}"/>
    <cellStyle name="AggOrange 3 2 3" xfId="1181" xr:uid="{00000000-0005-0000-0000-0000E5000000}"/>
    <cellStyle name="AggOrange 3 2 4" xfId="1565" xr:uid="{00000000-0005-0000-0000-0000E5000000}"/>
    <cellStyle name="AggOrange 3 2 5" xfId="2206" xr:uid="{00000000-0005-0000-0000-0000E5000000}"/>
    <cellStyle name="AggOrange 3 3" xfId="715" xr:uid="{00000000-0005-0000-0000-0000E7000000}"/>
    <cellStyle name="AggOrange 3 3 2" xfId="1243" xr:uid="{00000000-0005-0000-0000-0000E7000000}"/>
    <cellStyle name="AggOrange 3 3 3" xfId="1623" xr:uid="{00000000-0005-0000-0000-0000E7000000}"/>
    <cellStyle name="AggOrange 3 3 4" xfId="2265" xr:uid="{00000000-0005-0000-0000-0000E7000000}"/>
    <cellStyle name="AggOrange 4" xfId="266" xr:uid="{00000000-0005-0000-0000-0000E8000000}"/>
    <cellStyle name="AggOrange 4 2" xfId="605" xr:uid="{00000000-0005-0000-0000-0000E9000000}"/>
    <cellStyle name="AggOrange 4 2 2" xfId="820" xr:uid="{00000000-0005-0000-0000-0000EA000000}"/>
    <cellStyle name="AggOrange 4 2 2 2" xfId="1348" xr:uid="{00000000-0005-0000-0000-0000EA000000}"/>
    <cellStyle name="AggOrange 4 2 2 3" xfId="1728" xr:uid="{00000000-0005-0000-0000-0000EA000000}"/>
    <cellStyle name="AggOrange 4 2 2 4" xfId="2370" xr:uid="{00000000-0005-0000-0000-0000EA000000}"/>
    <cellStyle name="AggOrange 4 2 3" xfId="1138" xr:uid="{00000000-0005-0000-0000-0000E9000000}"/>
    <cellStyle name="AggOrange 4 2 4" xfId="1522" xr:uid="{00000000-0005-0000-0000-0000E9000000}"/>
    <cellStyle name="AggOrange 4 2 5" xfId="2163" xr:uid="{00000000-0005-0000-0000-0000E9000000}"/>
    <cellStyle name="AggOrange 4 3" xfId="594" xr:uid="{00000000-0005-0000-0000-0000EB000000}"/>
    <cellStyle name="AggOrange 4 3 2" xfId="809" xr:uid="{00000000-0005-0000-0000-0000EC000000}"/>
    <cellStyle name="AggOrange 4 3 2 2" xfId="1337" xr:uid="{00000000-0005-0000-0000-0000EC000000}"/>
    <cellStyle name="AggOrange 4 3 2 3" xfId="1717" xr:uid="{00000000-0005-0000-0000-0000EC000000}"/>
    <cellStyle name="AggOrange 4 3 2 4" xfId="2359" xr:uid="{00000000-0005-0000-0000-0000EC000000}"/>
    <cellStyle name="AggOrange 4 3 3" xfId="1127" xr:uid="{00000000-0005-0000-0000-0000EB000000}"/>
    <cellStyle name="AggOrange 4 3 4" xfId="1511" xr:uid="{00000000-0005-0000-0000-0000EB000000}"/>
    <cellStyle name="AggOrange 4 3 5" xfId="2152" xr:uid="{00000000-0005-0000-0000-0000EB000000}"/>
    <cellStyle name="AggOrange 4 4" xfId="568" xr:uid="{00000000-0005-0000-0000-0000ED000000}"/>
    <cellStyle name="AggOrange 4 4 2" xfId="783" xr:uid="{00000000-0005-0000-0000-0000EE000000}"/>
    <cellStyle name="AggOrange 4 4 2 2" xfId="1311" xr:uid="{00000000-0005-0000-0000-0000EE000000}"/>
    <cellStyle name="AggOrange 4 4 2 3" xfId="1691" xr:uid="{00000000-0005-0000-0000-0000EE000000}"/>
    <cellStyle name="AggOrange 4 4 2 4" xfId="2333" xr:uid="{00000000-0005-0000-0000-0000EE000000}"/>
    <cellStyle name="AggOrange 4 4 3" xfId="1101" xr:uid="{00000000-0005-0000-0000-0000ED000000}"/>
    <cellStyle name="AggOrange 4 4 4" xfId="1485" xr:uid="{00000000-0005-0000-0000-0000ED000000}"/>
    <cellStyle name="AggOrange 4 4 5" xfId="2126" xr:uid="{00000000-0005-0000-0000-0000ED000000}"/>
    <cellStyle name="AggOrange 4 5" xfId="969" xr:uid="{00000000-0005-0000-0000-0000E8000000}"/>
    <cellStyle name="AggOrange 4 6" xfId="894" xr:uid="{00000000-0005-0000-0000-0000E8000000}"/>
    <cellStyle name="AggOrange 4 7" xfId="1893" xr:uid="{00000000-0005-0000-0000-0000E8000000}"/>
    <cellStyle name="AggOrange 5" xfId="72" xr:uid="{00000000-0005-0000-0000-0000EF000000}"/>
    <cellStyle name="AggOrange 5 2" xfId="1847" xr:uid="{00000000-0005-0000-0000-0000EF000000}"/>
    <cellStyle name="AggOrange_B_border" xfId="29" xr:uid="{00000000-0005-0000-0000-0000F0000000}"/>
    <cellStyle name="AggOrange9" xfId="16" xr:uid="{00000000-0005-0000-0000-0000FA000000}"/>
    <cellStyle name="AggOrange9 2" xfId="119" xr:uid="{00000000-0005-0000-0000-0000FB000000}"/>
    <cellStyle name="AggOrange9 2 2" xfId="411" xr:uid="{00000000-0005-0000-0000-0000FC000000}"/>
    <cellStyle name="AggOrange9 2 2 2" xfId="647" xr:uid="{00000000-0005-0000-0000-0000FD000000}"/>
    <cellStyle name="AggOrange9 2 2 2 2" xfId="862" xr:uid="{00000000-0005-0000-0000-0000FE000000}"/>
    <cellStyle name="AggOrange9 2 2 2 2 2" xfId="1390" xr:uid="{00000000-0005-0000-0000-0000FE000000}"/>
    <cellStyle name="AggOrange9 2 2 2 2 3" xfId="1770" xr:uid="{00000000-0005-0000-0000-0000FE000000}"/>
    <cellStyle name="AggOrange9 2 2 2 2 4" xfId="2412" xr:uid="{00000000-0005-0000-0000-0000FE000000}"/>
    <cellStyle name="AggOrange9 2 2 2 3" xfId="1180" xr:uid="{00000000-0005-0000-0000-0000FD000000}"/>
    <cellStyle name="AggOrange9 2 2 2 4" xfId="1564" xr:uid="{00000000-0005-0000-0000-0000FD000000}"/>
    <cellStyle name="AggOrange9 2 2 2 5" xfId="2205" xr:uid="{00000000-0005-0000-0000-0000FD000000}"/>
    <cellStyle name="AggOrange9 2 2 3" xfId="718" xr:uid="{00000000-0005-0000-0000-0000FF000000}"/>
    <cellStyle name="AggOrange9 2 2 3 2" xfId="1246" xr:uid="{00000000-0005-0000-0000-0000FF000000}"/>
    <cellStyle name="AggOrange9 2 2 3 3" xfId="1626" xr:uid="{00000000-0005-0000-0000-0000FF000000}"/>
    <cellStyle name="AggOrange9 2 2 3 4" xfId="2268" xr:uid="{00000000-0005-0000-0000-0000FF000000}"/>
    <cellStyle name="AggOrange9 2 3" xfId="269" xr:uid="{00000000-0005-0000-0000-000000010000}"/>
    <cellStyle name="AggOrange9 2 3 2" xfId="608" xr:uid="{00000000-0005-0000-0000-000001010000}"/>
    <cellStyle name="AggOrange9 2 3 2 2" xfId="823" xr:uid="{00000000-0005-0000-0000-000002010000}"/>
    <cellStyle name="AggOrange9 2 3 2 2 2" xfId="1351" xr:uid="{00000000-0005-0000-0000-000002010000}"/>
    <cellStyle name="AggOrange9 2 3 2 2 3" xfId="1731" xr:uid="{00000000-0005-0000-0000-000002010000}"/>
    <cellStyle name="AggOrange9 2 3 2 2 4" xfId="2373" xr:uid="{00000000-0005-0000-0000-000002010000}"/>
    <cellStyle name="AggOrange9 2 3 2 3" xfId="1141" xr:uid="{00000000-0005-0000-0000-000001010000}"/>
    <cellStyle name="AggOrange9 2 3 2 4" xfId="1525" xr:uid="{00000000-0005-0000-0000-000001010000}"/>
    <cellStyle name="AggOrange9 2 3 2 5" xfId="2166" xr:uid="{00000000-0005-0000-0000-000001010000}"/>
    <cellStyle name="AggOrange9 2 3 3" xfId="654" xr:uid="{00000000-0005-0000-0000-000003010000}"/>
    <cellStyle name="AggOrange9 2 3 3 2" xfId="869" xr:uid="{00000000-0005-0000-0000-000004010000}"/>
    <cellStyle name="AggOrange9 2 3 3 2 2" xfId="1397" xr:uid="{00000000-0005-0000-0000-000004010000}"/>
    <cellStyle name="AggOrange9 2 3 3 2 3" xfId="1777" xr:uid="{00000000-0005-0000-0000-000004010000}"/>
    <cellStyle name="AggOrange9 2 3 3 2 4" xfId="2419" xr:uid="{00000000-0005-0000-0000-000004010000}"/>
    <cellStyle name="AggOrange9 2 3 3 3" xfId="1187" xr:uid="{00000000-0005-0000-0000-000003010000}"/>
    <cellStyle name="AggOrange9 2 3 3 4" xfId="1571" xr:uid="{00000000-0005-0000-0000-000003010000}"/>
    <cellStyle name="AggOrange9 2 3 3 5" xfId="2212" xr:uid="{00000000-0005-0000-0000-000003010000}"/>
    <cellStyle name="AggOrange9 2 3 4" xfId="668" xr:uid="{00000000-0005-0000-0000-000005010000}"/>
    <cellStyle name="AggOrange9 2 3 4 2" xfId="883" xr:uid="{00000000-0005-0000-0000-000006010000}"/>
    <cellStyle name="AggOrange9 2 3 4 2 2" xfId="1411" xr:uid="{00000000-0005-0000-0000-000006010000}"/>
    <cellStyle name="AggOrange9 2 3 4 2 3" xfId="1791" xr:uid="{00000000-0005-0000-0000-000006010000}"/>
    <cellStyle name="AggOrange9 2 3 4 2 4" xfId="2433" xr:uid="{00000000-0005-0000-0000-000006010000}"/>
    <cellStyle name="AggOrange9 2 3 4 3" xfId="1201" xr:uid="{00000000-0005-0000-0000-000005010000}"/>
    <cellStyle name="AggOrange9 2 3 4 4" xfId="1585" xr:uid="{00000000-0005-0000-0000-000005010000}"/>
    <cellStyle name="AggOrange9 2 3 4 5" xfId="2226" xr:uid="{00000000-0005-0000-0000-000005010000}"/>
    <cellStyle name="AggOrange9 2 3 5" xfId="972" xr:uid="{00000000-0005-0000-0000-000000010000}"/>
    <cellStyle name="AggOrange9 2 3 6" xfId="1022" xr:uid="{00000000-0005-0000-0000-000000010000}"/>
    <cellStyle name="AggOrange9 2 3 7" xfId="1896" xr:uid="{00000000-0005-0000-0000-000000010000}"/>
    <cellStyle name="AggOrange9 3" xfId="410" xr:uid="{00000000-0005-0000-0000-000007010000}"/>
    <cellStyle name="AggOrange9 3 2" xfId="599" xr:uid="{00000000-0005-0000-0000-000008010000}"/>
    <cellStyle name="AggOrange9 3 2 2" xfId="814" xr:uid="{00000000-0005-0000-0000-000009010000}"/>
    <cellStyle name="AggOrange9 3 2 2 2" xfId="1342" xr:uid="{00000000-0005-0000-0000-000009010000}"/>
    <cellStyle name="AggOrange9 3 2 2 3" xfId="1722" xr:uid="{00000000-0005-0000-0000-000009010000}"/>
    <cellStyle name="AggOrange9 3 2 2 4" xfId="2364" xr:uid="{00000000-0005-0000-0000-000009010000}"/>
    <cellStyle name="AggOrange9 3 2 3" xfId="1132" xr:uid="{00000000-0005-0000-0000-000008010000}"/>
    <cellStyle name="AggOrange9 3 2 4" xfId="1516" xr:uid="{00000000-0005-0000-0000-000008010000}"/>
    <cellStyle name="AggOrange9 3 2 5" xfId="2157" xr:uid="{00000000-0005-0000-0000-000008010000}"/>
    <cellStyle name="AggOrange9 3 3" xfId="717" xr:uid="{00000000-0005-0000-0000-00000A010000}"/>
    <cellStyle name="AggOrange9 3 3 2" xfId="1245" xr:uid="{00000000-0005-0000-0000-00000A010000}"/>
    <cellStyle name="AggOrange9 3 3 3" xfId="1625" xr:uid="{00000000-0005-0000-0000-00000A010000}"/>
    <cellStyle name="AggOrange9 3 3 4" xfId="2267" xr:uid="{00000000-0005-0000-0000-00000A010000}"/>
    <cellStyle name="AggOrange9 4" xfId="268" xr:uid="{00000000-0005-0000-0000-00000B010000}"/>
    <cellStyle name="AggOrange9 4 2" xfId="607" xr:uid="{00000000-0005-0000-0000-00000C010000}"/>
    <cellStyle name="AggOrange9 4 2 2" xfId="822" xr:uid="{00000000-0005-0000-0000-00000D010000}"/>
    <cellStyle name="AggOrange9 4 2 2 2" xfId="1350" xr:uid="{00000000-0005-0000-0000-00000D010000}"/>
    <cellStyle name="AggOrange9 4 2 2 3" xfId="1730" xr:uid="{00000000-0005-0000-0000-00000D010000}"/>
    <cellStyle name="AggOrange9 4 2 2 4" xfId="2372" xr:uid="{00000000-0005-0000-0000-00000D010000}"/>
    <cellStyle name="AggOrange9 4 2 3" xfId="1140" xr:uid="{00000000-0005-0000-0000-00000C010000}"/>
    <cellStyle name="AggOrange9 4 2 4" xfId="1524" xr:uid="{00000000-0005-0000-0000-00000C010000}"/>
    <cellStyle name="AggOrange9 4 2 5" xfId="2165" xr:uid="{00000000-0005-0000-0000-00000C010000}"/>
    <cellStyle name="AggOrange9 4 3" xfId="552" xr:uid="{00000000-0005-0000-0000-00000E010000}"/>
    <cellStyle name="AggOrange9 4 3 2" xfId="767" xr:uid="{00000000-0005-0000-0000-00000F010000}"/>
    <cellStyle name="AggOrange9 4 3 2 2" xfId="1295" xr:uid="{00000000-0005-0000-0000-00000F010000}"/>
    <cellStyle name="AggOrange9 4 3 2 3" xfId="1675" xr:uid="{00000000-0005-0000-0000-00000F010000}"/>
    <cellStyle name="AggOrange9 4 3 2 4" xfId="2317" xr:uid="{00000000-0005-0000-0000-00000F010000}"/>
    <cellStyle name="AggOrange9 4 3 3" xfId="1085" xr:uid="{00000000-0005-0000-0000-00000E010000}"/>
    <cellStyle name="AggOrange9 4 3 4" xfId="1469" xr:uid="{00000000-0005-0000-0000-00000E010000}"/>
    <cellStyle name="AggOrange9 4 3 5" xfId="2110" xr:uid="{00000000-0005-0000-0000-00000E010000}"/>
    <cellStyle name="AggOrange9 4 4" xfId="598" xr:uid="{00000000-0005-0000-0000-000010010000}"/>
    <cellStyle name="AggOrange9 4 4 2" xfId="813" xr:uid="{00000000-0005-0000-0000-000011010000}"/>
    <cellStyle name="AggOrange9 4 4 2 2" xfId="1341" xr:uid="{00000000-0005-0000-0000-000011010000}"/>
    <cellStyle name="AggOrange9 4 4 2 3" xfId="1721" xr:uid="{00000000-0005-0000-0000-000011010000}"/>
    <cellStyle name="AggOrange9 4 4 2 4" xfId="2363" xr:uid="{00000000-0005-0000-0000-000011010000}"/>
    <cellStyle name="AggOrange9 4 4 3" xfId="1131" xr:uid="{00000000-0005-0000-0000-000010010000}"/>
    <cellStyle name="AggOrange9 4 4 4" xfId="1515" xr:uid="{00000000-0005-0000-0000-000010010000}"/>
    <cellStyle name="AggOrange9 4 4 5" xfId="2156" xr:uid="{00000000-0005-0000-0000-000010010000}"/>
    <cellStyle name="AggOrange9 4 5" xfId="971" xr:uid="{00000000-0005-0000-0000-00000B010000}"/>
    <cellStyle name="AggOrange9 4 6" xfId="1043" xr:uid="{00000000-0005-0000-0000-00000B010000}"/>
    <cellStyle name="AggOrange9 4 7" xfId="1895" xr:uid="{00000000-0005-0000-0000-00000B010000}"/>
    <cellStyle name="AggOrange9 5" xfId="71" xr:uid="{00000000-0005-0000-0000-000012010000}"/>
    <cellStyle name="AggOrange9 5 2" xfId="1846" xr:uid="{00000000-0005-0000-0000-000012010000}"/>
    <cellStyle name="AggOrangeLB_2x" xfId="28" xr:uid="{00000000-0005-0000-0000-000013010000}"/>
    <cellStyle name="AggOrangeLBorder" xfId="30" xr:uid="{00000000-0005-0000-0000-000014010000}"/>
    <cellStyle name="AggOrangeLBorder 2" xfId="120" xr:uid="{00000000-0005-0000-0000-000015010000}"/>
    <cellStyle name="AggOrangeLBorder 2 2" xfId="413" xr:uid="{00000000-0005-0000-0000-000016010000}"/>
    <cellStyle name="AggOrangeLBorder 2 3" xfId="271" xr:uid="{00000000-0005-0000-0000-000017010000}"/>
    <cellStyle name="AggOrangeLBorder 2 3 2" xfId="610" xr:uid="{00000000-0005-0000-0000-000018010000}"/>
    <cellStyle name="AggOrangeLBorder 2 3 2 2" xfId="825" xr:uid="{00000000-0005-0000-0000-000019010000}"/>
    <cellStyle name="AggOrangeLBorder 2 3 2 2 2" xfId="1353" xr:uid="{00000000-0005-0000-0000-000019010000}"/>
    <cellStyle name="AggOrangeLBorder 2 3 2 2 3" xfId="1733" xr:uid="{00000000-0005-0000-0000-000019010000}"/>
    <cellStyle name="AggOrangeLBorder 2 3 2 2 4" xfId="2375" xr:uid="{00000000-0005-0000-0000-000019010000}"/>
    <cellStyle name="AggOrangeLBorder 2 3 2 3" xfId="1143" xr:uid="{00000000-0005-0000-0000-000018010000}"/>
    <cellStyle name="AggOrangeLBorder 2 3 2 4" xfId="1527" xr:uid="{00000000-0005-0000-0000-000018010000}"/>
    <cellStyle name="AggOrangeLBorder 2 3 2 5" xfId="2168" xr:uid="{00000000-0005-0000-0000-000018010000}"/>
    <cellStyle name="AggOrangeLBorder 2 3 3" xfId="550" xr:uid="{00000000-0005-0000-0000-00001A010000}"/>
    <cellStyle name="AggOrangeLBorder 2 3 3 2" xfId="765" xr:uid="{00000000-0005-0000-0000-00001B010000}"/>
    <cellStyle name="AggOrangeLBorder 2 3 3 2 2" xfId="1293" xr:uid="{00000000-0005-0000-0000-00001B010000}"/>
    <cellStyle name="AggOrangeLBorder 2 3 3 2 3" xfId="1673" xr:uid="{00000000-0005-0000-0000-00001B010000}"/>
    <cellStyle name="AggOrangeLBorder 2 3 3 2 4" xfId="2315" xr:uid="{00000000-0005-0000-0000-00001B010000}"/>
    <cellStyle name="AggOrangeLBorder 2 3 3 3" xfId="1083" xr:uid="{00000000-0005-0000-0000-00001A010000}"/>
    <cellStyle name="AggOrangeLBorder 2 3 3 4" xfId="1467" xr:uid="{00000000-0005-0000-0000-00001A010000}"/>
    <cellStyle name="AggOrangeLBorder 2 3 3 5" xfId="2108" xr:uid="{00000000-0005-0000-0000-00001A010000}"/>
    <cellStyle name="AggOrangeLBorder 2 3 4" xfId="576" xr:uid="{00000000-0005-0000-0000-00001C010000}"/>
    <cellStyle name="AggOrangeLBorder 2 3 4 2" xfId="791" xr:uid="{00000000-0005-0000-0000-00001D010000}"/>
    <cellStyle name="AggOrangeLBorder 2 3 4 2 2" xfId="1319" xr:uid="{00000000-0005-0000-0000-00001D010000}"/>
    <cellStyle name="AggOrangeLBorder 2 3 4 2 3" xfId="1699" xr:uid="{00000000-0005-0000-0000-00001D010000}"/>
    <cellStyle name="AggOrangeLBorder 2 3 4 2 4" xfId="2341" xr:uid="{00000000-0005-0000-0000-00001D010000}"/>
    <cellStyle name="AggOrangeLBorder 2 3 4 3" xfId="1109" xr:uid="{00000000-0005-0000-0000-00001C010000}"/>
    <cellStyle name="AggOrangeLBorder 2 3 4 4" xfId="1493" xr:uid="{00000000-0005-0000-0000-00001C010000}"/>
    <cellStyle name="AggOrangeLBorder 2 3 4 5" xfId="2134" xr:uid="{00000000-0005-0000-0000-00001C010000}"/>
    <cellStyle name="AggOrangeLBorder 2 3 5" xfId="696" xr:uid="{00000000-0005-0000-0000-00001E010000}"/>
    <cellStyle name="AggOrangeLBorder 2 3 6" xfId="974" xr:uid="{00000000-0005-0000-0000-000017010000}"/>
    <cellStyle name="AggOrangeLBorder 2 3 7" xfId="962" xr:uid="{00000000-0005-0000-0000-000017010000}"/>
    <cellStyle name="AggOrangeLBorder 2 3 8" xfId="1898" xr:uid="{00000000-0005-0000-0000-000017010000}"/>
    <cellStyle name="AggOrangeLBorder 3" xfId="412" xr:uid="{00000000-0005-0000-0000-00001F010000}"/>
    <cellStyle name="AggOrangeLBorder 4" xfId="270" xr:uid="{00000000-0005-0000-0000-000020010000}"/>
    <cellStyle name="AggOrangeLBorder 4 2" xfId="609" xr:uid="{00000000-0005-0000-0000-000021010000}"/>
    <cellStyle name="AggOrangeLBorder 4 2 2" xfId="824" xr:uid="{00000000-0005-0000-0000-000022010000}"/>
    <cellStyle name="AggOrangeLBorder 4 2 2 2" xfId="1352" xr:uid="{00000000-0005-0000-0000-000022010000}"/>
    <cellStyle name="AggOrangeLBorder 4 2 2 3" xfId="1732" xr:uid="{00000000-0005-0000-0000-000022010000}"/>
    <cellStyle name="AggOrangeLBorder 4 2 2 4" xfId="2374" xr:uid="{00000000-0005-0000-0000-000022010000}"/>
    <cellStyle name="AggOrangeLBorder 4 2 3" xfId="1142" xr:uid="{00000000-0005-0000-0000-000021010000}"/>
    <cellStyle name="AggOrangeLBorder 4 2 4" xfId="1526" xr:uid="{00000000-0005-0000-0000-000021010000}"/>
    <cellStyle name="AggOrangeLBorder 4 2 5" xfId="2167" xr:uid="{00000000-0005-0000-0000-000021010000}"/>
    <cellStyle name="AggOrangeLBorder 4 3" xfId="551" xr:uid="{00000000-0005-0000-0000-000023010000}"/>
    <cellStyle name="AggOrangeLBorder 4 3 2" xfId="766" xr:uid="{00000000-0005-0000-0000-000024010000}"/>
    <cellStyle name="AggOrangeLBorder 4 3 2 2" xfId="1294" xr:uid="{00000000-0005-0000-0000-000024010000}"/>
    <cellStyle name="AggOrangeLBorder 4 3 2 3" xfId="1674" xr:uid="{00000000-0005-0000-0000-000024010000}"/>
    <cellStyle name="AggOrangeLBorder 4 3 2 4" xfId="2316" xr:uid="{00000000-0005-0000-0000-000024010000}"/>
    <cellStyle name="AggOrangeLBorder 4 3 3" xfId="1084" xr:uid="{00000000-0005-0000-0000-000023010000}"/>
    <cellStyle name="AggOrangeLBorder 4 3 4" xfId="1468" xr:uid="{00000000-0005-0000-0000-000023010000}"/>
    <cellStyle name="AggOrangeLBorder 4 3 5" xfId="2109" xr:uid="{00000000-0005-0000-0000-000023010000}"/>
    <cellStyle name="AggOrangeLBorder 4 4" xfId="572" xr:uid="{00000000-0005-0000-0000-000025010000}"/>
    <cellStyle name="AggOrangeLBorder 4 4 2" xfId="787" xr:uid="{00000000-0005-0000-0000-000026010000}"/>
    <cellStyle name="AggOrangeLBorder 4 4 2 2" xfId="1315" xr:uid="{00000000-0005-0000-0000-000026010000}"/>
    <cellStyle name="AggOrangeLBorder 4 4 2 3" xfId="1695" xr:uid="{00000000-0005-0000-0000-000026010000}"/>
    <cellStyle name="AggOrangeLBorder 4 4 2 4" xfId="2337" xr:uid="{00000000-0005-0000-0000-000026010000}"/>
    <cellStyle name="AggOrangeLBorder 4 4 3" xfId="1105" xr:uid="{00000000-0005-0000-0000-000025010000}"/>
    <cellStyle name="AggOrangeLBorder 4 4 4" xfId="1489" xr:uid="{00000000-0005-0000-0000-000025010000}"/>
    <cellStyle name="AggOrangeLBorder 4 4 5" xfId="2130" xr:uid="{00000000-0005-0000-0000-000025010000}"/>
    <cellStyle name="AggOrangeLBorder 4 5" xfId="695" xr:uid="{00000000-0005-0000-0000-000027010000}"/>
    <cellStyle name="AggOrangeLBorder 4 6" xfId="973" xr:uid="{00000000-0005-0000-0000-000020010000}"/>
    <cellStyle name="AggOrangeLBorder 4 7" xfId="942" xr:uid="{00000000-0005-0000-0000-000020010000}"/>
    <cellStyle name="AggOrangeLBorder 4 8" xfId="1897" xr:uid="{00000000-0005-0000-0000-000020010000}"/>
    <cellStyle name="AggOrangeLBorder 5" xfId="79" xr:uid="{00000000-0005-0000-0000-000028010000}"/>
    <cellStyle name="AggOrangeRBorder" xfId="19" xr:uid="{00000000-0005-0000-0000-000029010000}"/>
    <cellStyle name="AggOrangeRBorder 2" xfId="121" xr:uid="{00000000-0005-0000-0000-00002A010000}"/>
    <cellStyle name="AggOrangeRBorder 2 2" xfId="415" xr:uid="{00000000-0005-0000-0000-00002B010000}"/>
    <cellStyle name="AggOrangeRBorder 2 2 2" xfId="527" xr:uid="{00000000-0005-0000-0000-00002C010000}"/>
    <cellStyle name="AggOrangeRBorder 2 2 2 2" xfId="742" xr:uid="{00000000-0005-0000-0000-00002D010000}"/>
    <cellStyle name="AggOrangeRBorder 2 2 2 2 2" xfId="1270" xr:uid="{00000000-0005-0000-0000-00002D010000}"/>
    <cellStyle name="AggOrangeRBorder 2 2 2 2 3" xfId="1650" xr:uid="{00000000-0005-0000-0000-00002D010000}"/>
    <cellStyle name="AggOrangeRBorder 2 2 2 2 4" xfId="2292" xr:uid="{00000000-0005-0000-0000-00002D010000}"/>
    <cellStyle name="AggOrangeRBorder 2 2 2 3" xfId="1060" xr:uid="{00000000-0005-0000-0000-00002C010000}"/>
    <cellStyle name="AggOrangeRBorder 2 2 2 4" xfId="1444" xr:uid="{00000000-0005-0000-0000-00002C010000}"/>
    <cellStyle name="AggOrangeRBorder 2 2 2 5" xfId="2085" xr:uid="{00000000-0005-0000-0000-00002C010000}"/>
    <cellStyle name="AggOrangeRBorder 2 3" xfId="273" xr:uid="{00000000-0005-0000-0000-00002E010000}"/>
    <cellStyle name="AggOrangeRBorder 2 3 2" xfId="612" xr:uid="{00000000-0005-0000-0000-00002F010000}"/>
    <cellStyle name="AggOrangeRBorder 2 3 2 2" xfId="827" xr:uid="{00000000-0005-0000-0000-000030010000}"/>
    <cellStyle name="AggOrangeRBorder 2 3 2 2 2" xfId="1355" xr:uid="{00000000-0005-0000-0000-000030010000}"/>
    <cellStyle name="AggOrangeRBorder 2 3 2 2 3" xfId="1735" xr:uid="{00000000-0005-0000-0000-000030010000}"/>
    <cellStyle name="AggOrangeRBorder 2 3 2 2 4" xfId="2377" xr:uid="{00000000-0005-0000-0000-000030010000}"/>
    <cellStyle name="AggOrangeRBorder 2 3 2 3" xfId="1145" xr:uid="{00000000-0005-0000-0000-00002F010000}"/>
    <cellStyle name="AggOrangeRBorder 2 3 2 4" xfId="1529" xr:uid="{00000000-0005-0000-0000-00002F010000}"/>
    <cellStyle name="AggOrangeRBorder 2 3 2 5" xfId="2170" xr:uid="{00000000-0005-0000-0000-00002F010000}"/>
    <cellStyle name="AggOrangeRBorder 2 3 3" xfId="588" xr:uid="{00000000-0005-0000-0000-000031010000}"/>
    <cellStyle name="AggOrangeRBorder 2 3 3 2" xfId="803" xr:uid="{00000000-0005-0000-0000-000032010000}"/>
    <cellStyle name="AggOrangeRBorder 2 3 3 2 2" xfId="1331" xr:uid="{00000000-0005-0000-0000-000032010000}"/>
    <cellStyle name="AggOrangeRBorder 2 3 3 2 3" xfId="1711" xr:uid="{00000000-0005-0000-0000-000032010000}"/>
    <cellStyle name="AggOrangeRBorder 2 3 3 2 4" xfId="2353" xr:uid="{00000000-0005-0000-0000-000032010000}"/>
    <cellStyle name="AggOrangeRBorder 2 3 3 3" xfId="1121" xr:uid="{00000000-0005-0000-0000-000031010000}"/>
    <cellStyle name="AggOrangeRBorder 2 3 3 4" xfId="1505" xr:uid="{00000000-0005-0000-0000-000031010000}"/>
    <cellStyle name="AggOrangeRBorder 2 3 3 5" xfId="2146" xr:uid="{00000000-0005-0000-0000-000031010000}"/>
    <cellStyle name="AggOrangeRBorder 2 3 4" xfId="570" xr:uid="{00000000-0005-0000-0000-000033010000}"/>
    <cellStyle name="AggOrangeRBorder 2 3 4 2" xfId="785" xr:uid="{00000000-0005-0000-0000-000034010000}"/>
    <cellStyle name="AggOrangeRBorder 2 3 4 2 2" xfId="1313" xr:uid="{00000000-0005-0000-0000-000034010000}"/>
    <cellStyle name="AggOrangeRBorder 2 3 4 2 3" xfId="1693" xr:uid="{00000000-0005-0000-0000-000034010000}"/>
    <cellStyle name="AggOrangeRBorder 2 3 4 2 4" xfId="2335" xr:uid="{00000000-0005-0000-0000-000034010000}"/>
    <cellStyle name="AggOrangeRBorder 2 3 4 3" xfId="1103" xr:uid="{00000000-0005-0000-0000-000033010000}"/>
    <cellStyle name="AggOrangeRBorder 2 3 4 4" xfId="1487" xr:uid="{00000000-0005-0000-0000-000033010000}"/>
    <cellStyle name="AggOrangeRBorder 2 3 4 5" xfId="2128" xr:uid="{00000000-0005-0000-0000-000033010000}"/>
    <cellStyle name="AggOrangeRBorder 2 3 5" xfId="698" xr:uid="{00000000-0005-0000-0000-000035010000}"/>
    <cellStyle name="AggOrangeRBorder 2 3 6" xfId="976" xr:uid="{00000000-0005-0000-0000-00002E010000}"/>
    <cellStyle name="AggOrangeRBorder 2 3 7" xfId="941" xr:uid="{00000000-0005-0000-0000-00002E010000}"/>
    <cellStyle name="AggOrangeRBorder 2 3 8" xfId="1900" xr:uid="{00000000-0005-0000-0000-00002E010000}"/>
    <cellStyle name="AggOrangeRBorder 3" xfId="414" xr:uid="{00000000-0005-0000-0000-000036010000}"/>
    <cellStyle name="AggOrangeRBorder 3 2" xfId="44" xr:uid="{00000000-0005-0000-0000-000037010000}"/>
    <cellStyle name="AggOrangeRBorder 3 2 2" xfId="646" xr:uid="{00000000-0005-0000-0000-000038010000}"/>
    <cellStyle name="AggOrangeRBorder 3 2 2 2" xfId="1179" xr:uid="{00000000-0005-0000-0000-000038010000}"/>
    <cellStyle name="AggOrangeRBorder 3 2 2 3" xfId="1563" xr:uid="{00000000-0005-0000-0000-000038010000}"/>
    <cellStyle name="AggOrangeRBorder 3 2 2 4" xfId="2204" xr:uid="{00000000-0005-0000-0000-000038010000}"/>
    <cellStyle name="AggOrangeRBorder 3 2 3" xfId="861" xr:uid="{00000000-0005-0000-0000-000039010000}"/>
    <cellStyle name="AggOrangeRBorder 3 2 3 2" xfId="1389" xr:uid="{00000000-0005-0000-0000-000039010000}"/>
    <cellStyle name="AggOrangeRBorder 3 2 3 3" xfId="1769" xr:uid="{00000000-0005-0000-0000-000039010000}"/>
    <cellStyle name="AggOrangeRBorder 3 2 3 4" xfId="2411" xr:uid="{00000000-0005-0000-0000-000039010000}"/>
    <cellStyle name="AggOrangeRBorder 4" xfId="272" xr:uid="{00000000-0005-0000-0000-00003A010000}"/>
    <cellStyle name="AggOrangeRBorder 4 2" xfId="611" xr:uid="{00000000-0005-0000-0000-00003B010000}"/>
    <cellStyle name="AggOrangeRBorder 4 2 2" xfId="826" xr:uid="{00000000-0005-0000-0000-00003C010000}"/>
    <cellStyle name="AggOrangeRBorder 4 2 2 2" xfId="1354" xr:uid="{00000000-0005-0000-0000-00003C010000}"/>
    <cellStyle name="AggOrangeRBorder 4 2 2 3" xfId="1734" xr:uid="{00000000-0005-0000-0000-00003C010000}"/>
    <cellStyle name="AggOrangeRBorder 4 2 2 4" xfId="2376" xr:uid="{00000000-0005-0000-0000-00003C010000}"/>
    <cellStyle name="AggOrangeRBorder 4 2 3" xfId="1144" xr:uid="{00000000-0005-0000-0000-00003B010000}"/>
    <cellStyle name="AggOrangeRBorder 4 2 4" xfId="1528" xr:uid="{00000000-0005-0000-0000-00003B010000}"/>
    <cellStyle name="AggOrangeRBorder 4 2 5" xfId="2169" xr:uid="{00000000-0005-0000-0000-00003B010000}"/>
    <cellStyle name="AggOrangeRBorder 4 3" xfId="644" xr:uid="{00000000-0005-0000-0000-00003D010000}"/>
    <cellStyle name="AggOrangeRBorder 4 3 2" xfId="859" xr:uid="{00000000-0005-0000-0000-00003E010000}"/>
    <cellStyle name="AggOrangeRBorder 4 3 2 2" xfId="1387" xr:uid="{00000000-0005-0000-0000-00003E010000}"/>
    <cellStyle name="AggOrangeRBorder 4 3 2 3" xfId="1767" xr:uid="{00000000-0005-0000-0000-00003E010000}"/>
    <cellStyle name="AggOrangeRBorder 4 3 2 4" xfId="2409" xr:uid="{00000000-0005-0000-0000-00003E010000}"/>
    <cellStyle name="AggOrangeRBorder 4 3 3" xfId="1177" xr:uid="{00000000-0005-0000-0000-00003D010000}"/>
    <cellStyle name="AggOrangeRBorder 4 3 4" xfId="1561" xr:uid="{00000000-0005-0000-0000-00003D010000}"/>
    <cellStyle name="AggOrangeRBorder 4 3 5" xfId="2202" xr:uid="{00000000-0005-0000-0000-00003D010000}"/>
    <cellStyle name="AggOrangeRBorder 4 4" xfId="665" xr:uid="{00000000-0005-0000-0000-00003F010000}"/>
    <cellStyle name="AggOrangeRBorder 4 4 2" xfId="880" xr:uid="{00000000-0005-0000-0000-000040010000}"/>
    <cellStyle name="AggOrangeRBorder 4 4 2 2" xfId="1408" xr:uid="{00000000-0005-0000-0000-000040010000}"/>
    <cellStyle name="AggOrangeRBorder 4 4 2 3" xfId="1788" xr:uid="{00000000-0005-0000-0000-000040010000}"/>
    <cellStyle name="AggOrangeRBorder 4 4 2 4" xfId="2430" xr:uid="{00000000-0005-0000-0000-000040010000}"/>
    <cellStyle name="AggOrangeRBorder 4 4 3" xfId="1198" xr:uid="{00000000-0005-0000-0000-00003F010000}"/>
    <cellStyle name="AggOrangeRBorder 4 4 4" xfId="1582" xr:uid="{00000000-0005-0000-0000-00003F010000}"/>
    <cellStyle name="AggOrangeRBorder 4 4 5" xfId="2223" xr:uid="{00000000-0005-0000-0000-00003F010000}"/>
    <cellStyle name="AggOrangeRBorder 4 5" xfId="697" xr:uid="{00000000-0005-0000-0000-000041010000}"/>
    <cellStyle name="AggOrangeRBorder 4 6" xfId="975" xr:uid="{00000000-0005-0000-0000-00003A010000}"/>
    <cellStyle name="AggOrangeRBorder 4 7" xfId="57" xr:uid="{00000000-0005-0000-0000-00003A010000}"/>
    <cellStyle name="AggOrangeRBorder 4 8" xfId="1899" xr:uid="{00000000-0005-0000-0000-00003A010000}"/>
    <cellStyle name="AggOrangeRBorder 5" xfId="74" xr:uid="{00000000-0005-0000-0000-000042010000}"/>
    <cellStyle name="AggOrangeRBorder_CRFReport-template" xfId="31" xr:uid="{00000000-0005-0000-0000-000043010000}"/>
    <cellStyle name="Akzent1" xfId="122" xr:uid="{00000000-0005-0000-0000-000044010000}"/>
    <cellStyle name="Akzent2" xfId="123" xr:uid="{00000000-0005-0000-0000-000045010000}"/>
    <cellStyle name="Akzent3" xfId="124" xr:uid="{00000000-0005-0000-0000-000046010000}"/>
    <cellStyle name="Akzent4" xfId="125" xr:uid="{00000000-0005-0000-0000-000047010000}"/>
    <cellStyle name="Akzent5" xfId="126" xr:uid="{00000000-0005-0000-0000-000048010000}"/>
    <cellStyle name="Akzent6" xfId="127" xr:uid="{00000000-0005-0000-0000-000049010000}"/>
    <cellStyle name="Ausgabe" xfId="46" hidden="1" xr:uid="{00000000-0005-0000-0000-00004A010000}"/>
    <cellStyle name="Ausgabe" xfId="899" hidden="1" xr:uid="{00000000-0005-0000-0000-00004A010000}"/>
    <cellStyle name="Ausgabe" xfId="1028" hidden="1" xr:uid="{00000000-0005-0000-0000-00004A010000}"/>
    <cellStyle name="Ausgabe" xfId="924" hidden="1" xr:uid="{00000000-0005-0000-0000-00004A010000}"/>
    <cellStyle name="Ausgabe" xfId="1815" hidden="1" xr:uid="{00000000-0005-0000-0000-00004A010000}"/>
    <cellStyle name="Ausgabe" xfId="1822" hidden="1" xr:uid="{00000000-0005-0000-0000-00004A010000}"/>
    <cellStyle name="Ausgabe" xfId="1820" hidden="1" xr:uid="{00000000-0005-0000-0000-00004A010000}"/>
    <cellStyle name="Ausgabe" xfId="2455" hidden="1" xr:uid="{00000000-0005-0000-0000-00004A010000}"/>
    <cellStyle name="Ausgabe" xfId="2460" hidden="1" xr:uid="{00000000-0005-0000-0000-00004A010000}"/>
    <cellStyle name="Ausgabe" xfId="2474" hidden="1" xr:uid="{00000000-0005-0000-0000-00004A010000}"/>
    <cellStyle name="Ausgabe 2" xfId="393" xr:uid="{00000000-0005-0000-0000-00004B010000}"/>
    <cellStyle name="Ausgabe 2 2" xfId="649" xr:uid="{00000000-0005-0000-0000-00004C010000}"/>
    <cellStyle name="Ausgabe 2 2 2" xfId="864" xr:uid="{00000000-0005-0000-0000-00004D010000}"/>
    <cellStyle name="Ausgabe 2 2 2 2" xfId="1392" xr:uid="{00000000-0005-0000-0000-00004D010000}"/>
    <cellStyle name="Ausgabe 2 2 2 3" xfId="1772" xr:uid="{00000000-0005-0000-0000-00004D010000}"/>
    <cellStyle name="Ausgabe 2 2 2 4" xfId="2414" xr:uid="{00000000-0005-0000-0000-00004D010000}"/>
    <cellStyle name="Ausgabe 2 2 3" xfId="1182" xr:uid="{00000000-0005-0000-0000-00004C010000}"/>
    <cellStyle name="Ausgabe 2 2 4" xfId="1566" xr:uid="{00000000-0005-0000-0000-00004C010000}"/>
    <cellStyle name="Ausgabe 2 2 5" xfId="2207" xr:uid="{00000000-0005-0000-0000-00004C010000}"/>
    <cellStyle name="Ausgabe 2 3" xfId="534" xr:uid="{00000000-0005-0000-0000-00004E010000}"/>
    <cellStyle name="Ausgabe 2 3 2" xfId="749" xr:uid="{00000000-0005-0000-0000-00004F010000}"/>
    <cellStyle name="Ausgabe 2 3 2 2" xfId="1277" xr:uid="{00000000-0005-0000-0000-00004F010000}"/>
    <cellStyle name="Ausgabe 2 3 2 3" xfId="1657" xr:uid="{00000000-0005-0000-0000-00004F010000}"/>
    <cellStyle name="Ausgabe 2 3 2 4" xfId="2299" xr:uid="{00000000-0005-0000-0000-00004F010000}"/>
    <cellStyle name="Ausgabe 2 3 3" xfId="1067" xr:uid="{00000000-0005-0000-0000-00004E010000}"/>
    <cellStyle name="Ausgabe 2 3 4" xfId="1451" xr:uid="{00000000-0005-0000-0000-00004E010000}"/>
    <cellStyle name="Ausgabe 2 3 5" xfId="2092" xr:uid="{00000000-0005-0000-0000-00004E010000}"/>
    <cellStyle name="Ausgabe 2 4" xfId="707" xr:uid="{00000000-0005-0000-0000-000050010000}"/>
    <cellStyle name="Ausgabe 2 4 2" xfId="1235" xr:uid="{00000000-0005-0000-0000-000050010000}"/>
    <cellStyle name="Ausgabe 2 4 3" xfId="1615" xr:uid="{00000000-0005-0000-0000-000050010000}"/>
    <cellStyle name="Ausgabe 2 4 4" xfId="2257" xr:uid="{00000000-0005-0000-0000-000050010000}"/>
    <cellStyle name="Ausgabe 2 5" xfId="1016" xr:uid="{00000000-0005-0000-0000-00004B010000}"/>
    <cellStyle name="Ausgabe 2 6" xfId="1983" xr:uid="{00000000-0005-0000-0000-00004B010000}"/>
    <cellStyle name="Ausgabe 3" xfId="284" xr:uid="{00000000-0005-0000-0000-000051010000}"/>
    <cellStyle name="Ausgabe 3 2" xfId="621" xr:uid="{00000000-0005-0000-0000-000052010000}"/>
    <cellStyle name="Ausgabe 3 2 2" xfId="836" xr:uid="{00000000-0005-0000-0000-000053010000}"/>
    <cellStyle name="Ausgabe 3 2 2 2" xfId="1364" xr:uid="{00000000-0005-0000-0000-000053010000}"/>
    <cellStyle name="Ausgabe 3 2 2 3" xfId="1744" xr:uid="{00000000-0005-0000-0000-000053010000}"/>
    <cellStyle name="Ausgabe 3 2 2 4" xfId="2386" xr:uid="{00000000-0005-0000-0000-000053010000}"/>
    <cellStyle name="Ausgabe 3 2 3" xfId="1154" xr:uid="{00000000-0005-0000-0000-000052010000}"/>
    <cellStyle name="Ausgabe 3 2 4" xfId="1538" xr:uid="{00000000-0005-0000-0000-000052010000}"/>
    <cellStyle name="Ausgabe 3 2 5" xfId="2179" xr:uid="{00000000-0005-0000-0000-000052010000}"/>
    <cellStyle name="Ausgabe 3 3" xfId="540" xr:uid="{00000000-0005-0000-0000-000054010000}"/>
    <cellStyle name="Ausgabe 3 3 2" xfId="755" xr:uid="{00000000-0005-0000-0000-000055010000}"/>
    <cellStyle name="Ausgabe 3 3 2 2" xfId="1283" xr:uid="{00000000-0005-0000-0000-000055010000}"/>
    <cellStyle name="Ausgabe 3 3 2 3" xfId="1663" xr:uid="{00000000-0005-0000-0000-000055010000}"/>
    <cellStyle name="Ausgabe 3 3 2 4" xfId="2305" xr:uid="{00000000-0005-0000-0000-000055010000}"/>
    <cellStyle name="Ausgabe 3 3 3" xfId="1073" xr:uid="{00000000-0005-0000-0000-000054010000}"/>
    <cellStyle name="Ausgabe 3 3 4" xfId="1457" xr:uid="{00000000-0005-0000-0000-000054010000}"/>
    <cellStyle name="Ausgabe 3 3 5" xfId="2098" xr:uid="{00000000-0005-0000-0000-000054010000}"/>
    <cellStyle name="Ausgabe 3 4" xfId="704" xr:uid="{00000000-0005-0000-0000-000056010000}"/>
    <cellStyle name="Ausgabe 3 4 2" xfId="1233" xr:uid="{00000000-0005-0000-0000-000056010000}"/>
    <cellStyle name="Ausgabe 3 4 3" xfId="1613" xr:uid="{00000000-0005-0000-0000-000056010000}"/>
    <cellStyle name="Ausgabe 3 4 4" xfId="2255" xr:uid="{00000000-0005-0000-0000-000056010000}"/>
    <cellStyle name="Ausgabe 3 5" xfId="985" xr:uid="{00000000-0005-0000-0000-000051010000}"/>
    <cellStyle name="Ausgabe 3 6" xfId="1911" xr:uid="{00000000-0005-0000-0000-000051010000}"/>
    <cellStyle name="Ausgabe 4" xfId="545" xr:uid="{00000000-0005-0000-0000-000057010000}"/>
    <cellStyle name="Ausgabe 4 2" xfId="760" xr:uid="{00000000-0005-0000-0000-000058010000}"/>
    <cellStyle name="Ausgabe 4 2 2" xfId="1288" xr:uid="{00000000-0005-0000-0000-000058010000}"/>
    <cellStyle name="Ausgabe 4 2 3" xfId="1668" xr:uid="{00000000-0005-0000-0000-000058010000}"/>
    <cellStyle name="Ausgabe 4 2 4" xfId="2310" xr:uid="{00000000-0005-0000-0000-000058010000}"/>
    <cellStyle name="Ausgabe 4 3" xfId="1078" xr:uid="{00000000-0005-0000-0000-000057010000}"/>
    <cellStyle name="Ausgabe 4 4" xfId="1462" xr:uid="{00000000-0005-0000-0000-000057010000}"/>
    <cellStyle name="Ausgabe 4 5" xfId="2103" xr:uid="{00000000-0005-0000-0000-000057010000}"/>
    <cellStyle name="Ausgabe 5" xfId="664" xr:uid="{00000000-0005-0000-0000-000059010000}"/>
    <cellStyle name="Ausgabe 5 2" xfId="879" xr:uid="{00000000-0005-0000-0000-00005A010000}"/>
    <cellStyle name="Ausgabe 5 2 2" xfId="1407" xr:uid="{00000000-0005-0000-0000-00005A010000}"/>
    <cellStyle name="Ausgabe 5 2 3" xfId="1787" xr:uid="{00000000-0005-0000-0000-00005A010000}"/>
    <cellStyle name="Ausgabe 5 2 4" xfId="2429" xr:uid="{00000000-0005-0000-0000-00005A010000}"/>
    <cellStyle name="Ausgabe 5 3" xfId="1197" xr:uid="{00000000-0005-0000-0000-000059010000}"/>
    <cellStyle name="Ausgabe 5 4" xfId="1581" xr:uid="{00000000-0005-0000-0000-000059010000}"/>
    <cellStyle name="Ausgabe 5 5" xfId="2222" xr:uid="{00000000-0005-0000-0000-000059010000}"/>
    <cellStyle name="Ausgabe 6" xfId="680" xr:uid="{00000000-0005-0000-0000-00005B010000}"/>
    <cellStyle name="Ausgabe 6 2" xfId="1212" xr:uid="{00000000-0005-0000-0000-00005B010000}"/>
    <cellStyle name="Ausgabe 6 3" xfId="1596" xr:uid="{00000000-0005-0000-0000-00005B010000}"/>
    <cellStyle name="Ausgabe 6 4" xfId="2238" xr:uid="{00000000-0005-0000-0000-00005B010000}"/>
    <cellStyle name="Bad 2" xfId="128" xr:uid="{00000000-0005-0000-0000-00005D010000}"/>
    <cellStyle name="Bad 3" xfId="225" xr:uid="{00000000-0005-0000-0000-00005E010000}"/>
    <cellStyle name="Bad 4" xfId="365" xr:uid="{00000000-0005-0000-0000-00005F010000}"/>
    <cellStyle name="Berechnung" xfId="47" hidden="1" xr:uid="{00000000-0005-0000-0000-000060010000}"/>
    <cellStyle name="Berechnung" xfId="900" hidden="1" xr:uid="{00000000-0005-0000-0000-000060010000}"/>
    <cellStyle name="Berechnung" xfId="45" hidden="1" xr:uid="{00000000-0005-0000-0000-000060010000}"/>
    <cellStyle name="Berechnung" xfId="1033" hidden="1" xr:uid="{00000000-0005-0000-0000-000060010000}"/>
    <cellStyle name="Berechnung" xfId="1806" hidden="1" xr:uid="{00000000-0005-0000-0000-000060010000}"/>
    <cellStyle name="Berechnung" xfId="1823" hidden="1" xr:uid="{00000000-0005-0000-0000-000060010000}"/>
    <cellStyle name="Berechnung" xfId="1867" hidden="1" xr:uid="{00000000-0005-0000-0000-000060010000}"/>
    <cellStyle name="Berechnung" xfId="1853" hidden="1" xr:uid="{00000000-0005-0000-0000-000060010000}"/>
    <cellStyle name="Berechnung" xfId="2446" hidden="1" xr:uid="{00000000-0005-0000-0000-000060010000}"/>
    <cellStyle name="Berechnung" xfId="1863" hidden="1" xr:uid="{00000000-0005-0000-0000-000060010000}"/>
    <cellStyle name="Berechnung 2" xfId="394" xr:uid="{00000000-0005-0000-0000-000061010000}"/>
    <cellStyle name="Berechnung 2 2" xfId="650" xr:uid="{00000000-0005-0000-0000-000062010000}"/>
    <cellStyle name="Berechnung 2 2 2" xfId="865" xr:uid="{00000000-0005-0000-0000-000063010000}"/>
    <cellStyle name="Berechnung 2 2 2 2" xfId="1393" xr:uid="{00000000-0005-0000-0000-000063010000}"/>
    <cellStyle name="Berechnung 2 2 2 3" xfId="1773" xr:uid="{00000000-0005-0000-0000-000063010000}"/>
    <cellStyle name="Berechnung 2 2 2 4" xfId="2415" xr:uid="{00000000-0005-0000-0000-000063010000}"/>
    <cellStyle name="Berechnung 2 2 3" xfId="1183" xr:uid="{00000000-0005-0000-0000-000062010000}"/>
    <cellStyle name="Berechnung 2 2 4" xfId="1567" xr:uid="{00000000-0005-0000-0000-000062010000}"/>
    <cellStyle name="Berechnung 2 2 5" xfId="2208" xr:uid="{00000000-0005-0000-0000-000062010000}"/>
    <cellStyle name="Berechnung 2 3" xfId="515" xr:uid="{00000000-0005-0000-0000-000064010000}"/>
    <cellStyle name="Berechnung 2 3 2" xfId="730" xr:uid="{00000000-0005-0000-0000-000065010000}"/>
    <cellStyle name="Berechnung 2 3 2 2" xfId="1258" xr:uid="{00000000-0005-0000-0000-000065010000}"/>
    <cellStyle name="Berechnung 2 3 2 3" xfId="1638" xr:uid="{00000000-0005-0000-0000-000065010000}"/>
    <cellStyle name="Berechnung 2 3 2 4" xfId="2280" xr:uid="{00000000-0005-0000-0000-000065010000}"/>
    <cellStyle name="Berechnung 2 3 3" xfId="1048" xr:uid="{00000000-0005-0000-0000-000064010000}"/>
    <cellStyle name="Berechnung 2 3 4" xfId="1432" xr:uid="{00000000-0005-0000-0000-000064010000}"/>
    <cellStyle name="Berechnung 2 3 5" xfId="2073" xr:uid="{00000000-0005-0000-0000-000064010000}"/>
    <cellStyle name="Berechnung 2 4" xfId="571" xr:uid="{00000000-0005-0000-0000-000066010000}"/>
    <cellStyle name="Berechnung 2 4 2" xfId="786" xr:uid="{00000000-0005-0000-0000-000067010000}"/>
    <cellStyle name="Berechnung 2 4 2 2" xfId="1314" xr:uid="{00000000-0005-0000-0000-000067010000}"/>
    <cellStyle name="Berechnung 2 4 2 3" xfId="1694" xr:uid="{00000000-0005-0000-0000-000067010000}"/>
    <cellStyle name="Berechnung 2 4 2 4" xfId="2336" xr:uid="{00000000-0005-0000-0000-000067010000}"/>
    <cellStyle name="Berechnung 2 4 3" xfId="1104" xr:uid="{00000000-0005-0000-0000-000066010000}"/>
    <cellStyle name="Berechnung 2 4 4" xfId="1488" xr:uid="{00000000-0005-0000-0000-000066010000}"/>
    <cellStyle name="Berechnung 2 4 5" xfId="2129" xr:uid="{00000000-0005-0000-0000-000066010000}"/>
    <cellStyle name="Berechnung 2 5" xfId="708" xr:uid="{00000000-0005-0000-0000-000068010000}"/>
    <cellStyle name="Berechnung 2 5 2" xfId="1236" xr:uid="{00000000-0005-0000-0000-000068010000}"/>
    <cellStyle name="Berechnung 2 5 3" xfId="1616" xr:uid="{00000000-0005-0000-0000-000068010000}"/>
    <cellStyle name="Berechnung 2 5 4" xfId="2258" xr:uid="{00000000-0005-0000-0000-000068010000}"/>
    <cellStyle name="Berechnung 2 6" xfId="1018" xr:uid="{00000000-0005-0000-0000-000061010000}"/>
    <cellStyle name="Berechnung 2 7" xfId="964" xr:uid="{00000000-0005-0000-0000-000061010000}"/>
    <cellStyle name="Berechnung 2 8" xfId="1984" xr:uid="{00000000-0005-0000-0000-000061010000}"/>
    <cellStyle name="Berechnung 3" xfId="274" xr:uid="{00000000-0005-0000-0000-000069010000}"/>
    <cellStyle name="Berechnung 3 2" xfId="613" xr:uid="{00000000-0005-0000-0000-00006A010000}"/>
    <cellStyle name="Berechnung 3 2 2" xfId="828" xr:uid="{00000000-0005-0000-0000-00006B010000}"/>
    <cellStyle name="Berechnung 3 2 2 2" xfId="1356" xr:uid="{00000000-0005-0000-0000-00006B010000}"/>
    <cellStyle name="Berechnung 3 2 2 3" xfId="1736" xr:uid="{00000000-0005-0000-0000-00006B010000}"/>
    <cellStyle name="Berechnung 3 2 2 4" xfId="2378" xr:uid="{00000000-0005-0000-0000-00006B010000}"/>
    <cellStyle name="Berechnung 3 2 3" xfId="1146" xr:uid="{00000000-0005-0000-0000-00006A010000}"/>
    <cellStyle name="Berechnung 3 2 4" xfId="1530" xr:uid="{00000000-0005-0000-0000-00006A010000}"/>
    <cellStyle name="Berechnung 3 2 5" xfId="2171" xr:uid="{00000000-0005-0000-0000-00006A010000}"/>
    <cellStyle name="Berechnung 3 3" xfId="549" xr:uid="{00000000-0005-0000-0000-00006C010000}"/>
    <cellStyle name="Berechnung 3 3 2" xfId="764" xr:uid="{00000000-0005-0000-0000-00006D010000}"/>
    <cellStyle name="Berechnung 3 3 2 2" xfId="1292" xr:uid="{00000000-0005-0000-0000-00006D010000}"/>
    <cellStyle name="Berechnung 3 3 2 3" xfId="1672" xr:uid="{00000000-0005-0000-0000-00006D010000}"/>
    <cellStyle name="Berechnung 3 3 2 4" xfId="2314" xr:uid="{00000000-0005-0000-0000-00006D010000}"/>
    <cellStyle name="Berechnung 3 3 3" xfId="1082" xr:uid="{00000000-0005-0000-0000-00006C010000}"/>
    <cellStyle name="Berechnung 3 3 4" xfId="1466" xr:uid="{00000000-0005-0000-0000-00006C010000}"/>
    <cellStyle name="Berechnung 3 3 5" xfId="2107" xr:uid="{00000000-0005-0000-0000-00006C010000}"/>
    <cellStyle name="Berechnung 3 4" xfId="561" xr:uid="{00000000-0005-0000-0000-00006E010000}"/>
    <cellStyle name="Berechnung 3 4 2" xfId="776" xr:uid="{00000000-0005-0000-0000-00006F010000}"/>
    <cellStyle name="Berechnung 3 4 2 2" xfId="1304" xr:uid="{00000000-0005-0000-0000-00006F010000}"/>
    <cellStyle name="Berechnung 3 4 2 3" xfId="1684" xr:uid="{00000000-0005-0000-0000-00006F010000}"/>
    <cellStyle name="Berechnung 3 4 2 4" xfId="2326" xr:uid="{00000000-0005-0000-0000-00006F010000}"/>
    <cellStyle name="Berechnung 3 4 3" xfId="1094" xr:uid="{00000000-0005-0000-0000-00006E010000}"/>
    <cellStyle name="Berechnung 3 4 4" xfId="1478" xr:uid="{00000000-0005-0000-0000-00006E010000}"/>
    <cellStyle name="Berechnung 3 4 5" xfId="2119" xr:uid="{00000000-0005-0000-0000-00006E010000}"/>
    <cellStyle name="Berechnung 3 5" xfId="699" xr:uid="{00000000-0005-0000-0000-000070010000}"/>
    <cellStyle name="Berechnung 3 5 2" xfId="1229" xr:uid="{00000000-0005-0000-0000-000070010000}"/>
    <cellStyle name="Berechnung 3 5 3" xfId="1611" xr:uid="{00000000-0005-0000-0000-000070010000}"/>
    <cellStyle name="Berechnung 3 5 4" xfId="2253" xr:uid="{00000000-0005-0000-0000-000070010000}"/>
    <cellStyle name="Berechnung 3 6" xfId="977" xr:uid="{00000000-0005-0000-0000-000069010000}"/>
    <cellStyle name="Berechnung 3 7" xfId="1021" xr:uid="{00000000-0005-0000-0000-000069010000}"/>
    <cellStyle name="Berechnung 3 8" xfId="1901" xr:uid="{00000000-0005-0000-0000-000069010000}"/>
    <cellStyle name="Berechnung 4" xfId="546" xr:uid="{00000000-0005-0000-0000-000071010000}"/>
    <cellStyle name="Berechnung 4 2" xfId="761" xr:uid="{00000000-0005-0000-0000-000072010000}"/>
    <cellStyle name="Berechnung 4 2 2" xfId="1289" xr:uid="{00000000-0005-0000-0000-000072010000}"/>
    <cellStyle name="Berechnung 4 2 3" xfId="1669" xr:uid="{00000000-0005-0000-0000-000072010000}"/>
    <cellStyle name="Berechnung 4 2 4" xfId="2311" xr:uid="{00000000-0005-0000-0000-000072010000}"/>
    <cellStyle name="Berechnung 4 3" xfId="1079" xr:uid="{00000000-0005-0000-0000-000071010000}"/>
    <cellStyle name="Berechnung 4 4" xfId="1463" xr:uid="{00000000-0005-0000-0000-000071010000}"/>
    <cellStyle name="Berechnung 4 5" xfId="2104" xr:uid="{00000000-0005-0000-0000-000071010000}"/>
    <cellStyle name="Berechnung 5" xfId="663" xr:uid="{00000000-0005-0000-0000-000073010000}"/>
    <cellStyle name="Berechnung 5 2" xfId="878" xr:uid="{00000000-0005-0000-0000-000074010000}"/>
    <cellStyle name="Berechnung 5 2 2" xfId="1406" xr:uid="{00000000-0005-0000-0000-000074010000}"/>
    <cellStyle name="Berechnung 5 2 3" xfId="1786" xr:uid="{00000000-0005-0000-0000-000074010000}"/>
    <cellStyle name="Berechnung 5 2 4" xfId="2428" xr:uid="{00000000-0005-0000-0000-000074010000}"/>
    <cellStyle name="Berechnung 5 3" xfId="1196" xr:uid="{00000000-0005-0000-0000-000073010000}"/>
    <cellStyle name="Berechnung 5 4" xfId="1580" xr:uid="{00000000-0005-0000-0000-000073010000}"/>
    <cellStyle name="Berechnung 5 5" xfId="2221" xr:uid="{00000000-0005-0000-0000-000073010000}"/>
    <cellStyle name="Berechnung 6" xfId="675" xr:uid="{00000000-0005-0000-0000-000075010000}"/>
    <cellStyle name="Berechnung 6 2" xfId="889" xr:uid="{00000000-0005-0000-0000-000076010000}"/>
    <cellStyle name="Berechnung 6 2 2" xfId="1417" xr:uid="{00000000-0005-0000-0000-000076010000}"/>
    <cellStyle name="Berechnung 6 2 3" xfId="1797" xr:uid="{00000000-0005-0000-0000-000076010000}"/>
    <cellStyle name="Berechnung 6 2 4" xfId="2439" xr:uid="{00000000-0005-0000-0000-000076010000}"/>
    <cellStyle name="Berechnung 6 3" xfId="1207" xr:uid="{00000000-0005-0000-0000-000075010000}"/>
    <cellStyle name="Berechnung 6 4" xfId="1591" xr:uid="{00000000-0005-0000-0000-000075010000}"/>
    <cellStyle name="Berechnung 6 5" xfId="2233" xr:uid="{00000000-0005-0000-0000-000075010000}"/>
    <cellStyle name="Berechnung 7" xfId="681" xr:uid="{00000000-0005-0000-0000-000077010000}"/>
    <cellStyle name="Berechnung 7 2" xfId="1213" xr:uid="{00000000-0005-0000-0000-000077010000}"/>
    <cellStyle name="Berechnung 7 3" xfId="1597" xr:uid="{00000000-0005-0000-0000-000077010000}"/>
    <cellStyle name="Berechnung 7 4" xfId="2239" xr:uid="{00000000-0005-0000-0000-000077010000}"/>
    <cellStyle name="Bold GHG Numbers (0.00)" xfId="129" xr:uid="{00000000-0005-0000-0000-000078010000}"/>
    <cellStyle name="Calculation 2" xfId="130" xr:uid="{00000000-0005-0000-0000-000079010000}"/>
    <cellStyle name="Calculation 2 2" xfId="548" xr:uid="{00000000-0005-0000-0000-00007A010000}"/>
    <cellStyle name="Calculation 2 2 2" xfId="763" xr:uid="{00000000-0005-0000-0000-00007B010000}"/>
    <cellStyle name="Calculation 2 2 2 2" xfId="1291" xr:uid="{00000000-0005-0000-0000-00007B010000}"/>
    <cellStyle name="Calculation 2 2 2 3" xfId="1671" xr:uid="{00000000-0005-0000-0000-00007B010000}"/>
    <cellStyle name="Calculation 2 2 2 4" xfId="2313" xr:uid="{00000000-0005-0000-0000-00007B010000}"/>
    <cellStyle name="Calculation 2 2 3" xfId="1081" xr:uid="{00000000-0005-0000-0000-00007A010000}"/>
    <cellStyle name="Calculation 2 2 4" xfId="1465" xr:uid="{00000000-0005-0000-0000-00007A010000}"/>
    <cellStyle name="Calculation 2 2 5" xfId="2106" xr:uid="{00000000-0005-0000-0000-00007A010000}"/>
    <cellStyle name="Calculation 2 3" xfId="632" xr:uid="{00000000-0005-0000-0000-00007C010000}"/>
    <cellStyle name="Calculation 2 3 2" xfId="847" xr:uid="{00000000-0005-0000-0000-00007D010000}"/>
    <cellStyle name="Calculation 2 3 2 2" xfId="1375" xr:uid="{00000000-0005-0000-0000-00007D010000}"/>
    <cellStyle name="Calculation 2 3 2 3" xfId="1755" xr:uid="{00000000-0005-0000-0000-00007D010000}"/>
    <cellStyle name="Calculation 2 3 2 4" xfId="2397" xr:uid="{00000000-0005-0000-0000-00007D010000}"/>
    <cellStyle name="Calculation 2 3 3" xfId="1165" xr:uid="{00000000-0005-0000-0000-00007C010000}"/>
    <cellStyle name="Calculation 2 3 4" xfId="1549" xr:uid="{00000000-0005-0000-0000-00007C010000}"/>
    <cellStyle name="Calculation 2 3 5" xfId="2190" xr:uid="{00000000-0005-0000-0000-00007C010000}"/>
    <cellStyle name="Calculation 2 4" xfId="538" xr:uid="{00000000-0005-0000-0000-00007E010000}"/>
    <cellStyle name="Calculation 2 4 2" xfId="753" xr:uid="{00000000-0005-0000-0000-00007F010000}"/>
    <cellStyle name="Calculation 2 4 2 2" xfId="1281" xr:uid="{00000000-0005-0000-0000-00007F010000}"/>
    <cellStyle name="Calculation 2 4 2 3" xfId="1661" xr:uid="{00000000-0005-0000-0000-00007F010000}"/>
    <cellStyle name="Calculation 2 4 2 4" xfId="2303" xr:uid="{00000000-0005-0000-0000-00007F010000}"/>
    <cellStyle name="Calculation 2 4 3" xfId="1071" xr:uid="{00000000-0005-0000-0000-00007E010000}"/>
    <cellStyle name="Calculation 2 4 4" xfId="1455" xr:uid="{00000000-0005-0000-0000-00007E010000}"/>
    <cellStyle name="Calculation 2 4 5" xfId="2096" xr:uid="{00000000-0005-0000-0000-00007E010000}"/>
    <cellStyle name="Calculation 2 5" xfId="682" xr:uid="{00000000-0005-0000-0000-000080010000}"/>
    <cellStyle name="Calculation 2 5 2" xfId="1214" xr:uid="{00000000-0005-0000-0000-000080010000}"/>
    <cellStyle name="Calculation 2 5 3" xfId="1598" xr:uid="{00000000-0005-0000-0000-000080010000}"/>
    <cellStyle name="Calculation 2 5 4" xfId="2240" xr:uid="{00000000-0005-0000-0000-000080010000}"/>
    <cellStyle name="Calculation 2 6" xfId="937" xr:uid="{00000000-0005-0000-0000-000079010000}"/>
    <cellStyle name="Calculation 2 7" xfId="996" xr:uid="{00000000-0005-0000-0000-000079010000}"/>
    <cellStyle name="Calculation 2 8" xfId="1856" xr:uid="{00000000-0005-0000-0000-000079010000}"/>
    <cellStyle name="Calculation 3" xfId="226" xr:uid="{00000000-0005-0000-0000-000081010000}"/>
    <cellStyle name="Calculation 3 2" xfId="587" xr:uid="{00000000-0005-0000-0000-000082010000}"/>
    <cellStyle name="Calculation 3 2 2" xfId="802" xr:uid="{00000000-0005-0000-0000-000083010000}"/>
    <cellStyle name="Calculation 3 2 2 2" xfId="1330" xr:uid="{00000000-0005-0000-0000-000083010000}"/>
    <cellStyle name="Calculation 3 2 2 3" xfId="1710" xr:uid="{00000000-0005-0000-0000-000083010000}"/>
    <cellStyle name="Calculation 3 2 2 4" xfId="2352" xr:uid="{00000000-0005-0000-0000-000083010000}"/>
    <cellStyle name="Calculation 3 2 3" xfId="1120" xr:uid="{00000000-0005-0000-0000-000082010000}"/>
    <cellStyle name="Calculation 3 2 4" xfId="1504" xr:uid="{00000000-0005-0000-0000-000082010000}"/>
    <cellStyle name="Calculation 3 2 5" xfId="2145" xr:uid="{00000000-0005-0000-0000-000082010000}"/>
    <cellStyle name="Calculation 3 3" xfId="573" xr:uid="{00000000-0005-0000-0000-000084010000}"/>
    <cellStyle name="Calculation 3 3 2" xfId="788" xr:uid="{00000000-0005-0000-0000-000085010000}"/>
    <cellStyle name="Calculation 3 3 2 2" xfId="1316" xr:uid="{00000000-0005-0000-0000-000085010000}"/>
    <cellStyle name="Calculation 3 3 2 3" xfId="1696" xr:uid="{00000000-0005-0000-0000-000085010000}"/>
    <cellStyle name="Calculation 3 3 2 4" xfId="2338" xr:uid="{00000000-0005-0000-0000-000085010000}"/>
    <cellStyle name="Calculation 3 3 3" xfId="1106" xr:uid="{00000000-0005-0000-0000-000084010000}"/>
    <cellStyle name="Calculation 3 3 4" xfId="1490" xr:uid="{00000000-0005-0000-0000-000084010000}"/>
    <cellStyle name="Calculation 3 3 5" xfId="2131" xr:uid="{00000000-0005-0000-0000-000084010000}"/>
    <cellStyle name="Calculation 3 4" xfId="657" xr:uid="{00000000-0005-0000-0000-000086010000}"/>
    <cellStyle name="Calculation 3 4 2" xfId="872" xr:uid="{00000000-0005-0000-0000-000087010000}"/>
    <cellStyle name="Calculation 3 4 2 2" xfId="1400" xr:uid="{00000000-0005-0000-0000-000087010000}"/>
    <cellStyle name="Calculation 3 4 2 3" xfId="1780" xr:uid="{00000000-0005-0000-0000-000087010000}"/>
    <cellStyle name="Calculation 3 4 2 4" xfId="2422" xr:uid="{00000000-0005-0000-0000-000087010000}"/>
    <cellStyle name="Calculation 3 4 3" xfId="1190" xr:uid="{00000000-0005-0000-0000-000086010000}"/>
    <cellStyle name="Calculation 3 4 4" xfId="1574" xr:uid="{00000000-0005-0000-0000-000086010000}"/>
    <cellStyle name="Calculation 3 4 5" xfId="2215" xr:uid="{00000000-0005-0000-0000-000086010000}"/>
    <cellStyle name="Calculation 3 5" xfId="690" xr:uid="{00000000-0005-0000-0000-000088010000}"/>
    <cellStyle name="Calculation 3 5 2" xfId="1222" xr:uid="{00000000-0005-0000-0000-000088010000}"/>
    <cellStyle name="Calculation 3 5 3" xfId="1606" xr:uid="{00000000-0005-0000-0000-000088010000}"/>
    <cellStyle name="Calculation 3 5 4" xfId="2248" xr:uid="{00000000-0005-0000-0000-000088010000}"/>
    <cellStyle name="Calculation 3 6" xfId="955" xr:uid="{00000000-0005-0000-0000-000081010000}"/>
    <cellStyle name="Calculation 3 7" xfId="1003" xr:uid="{00000000-0005-0000-0000-000081010000}"/>
    <cellStyle name="Calculation 3 8" xfId="1879" xr:uid="{00000000-0005-0000-0000-000081010000}"/>
    <cellStyle name="Check Cell 2" xfId="131" xr:uid="{00000000-0005-0000-0000-00008A010000}"/>
    <cellStyle name="Check Cell 3" xfId="227" xr:uid="{00000000-0005-0000-0000-00008B010000}"/>
    <cellStyle name="Check Cell 4" xfId="371" xr:uid="{00000000-0005-0000-0000-00008C010000}"/>
    <cellStyle name="Comma 2" xfId="132" xr:uid="{00000000-0005-0000-0000-00008D010000}"/>
    <cellStyle name="Comma 2 2" xfId="133" xr:uid="{00000000-0005-0000-0000-00008E010000}"/>
    <cellStyle name="Comma 2 2 2" xfId="416" xr:uid="{00000000-0005-0000-0000-00008F010000}"/>
    <cellStyle name="Comma 3" xfId="134" xr:uid="{00000000-0005-0000-0000-000090010000}"/>
    <cellStyle name="Constants" xfId="4" xr:uid="{00000000-0005-0000-0000-000091010000}"/>
    <cellStyle name="ContentsHyperlink" xfId="243" xr:uid="{00000000-0005-0000-0000-000092010000}"/>
    <cellStyle name="CustomCellsOrange" xfId="135" xr:uid="{00000000-0005-0000-0000-000093010000}"/>
    <cellStyle name="CustomCellsOrange 2" xfId="417" xr:uid="{00000000-0005-0000-0000-000094010000}"/>
    <cellStyle name="CustomCellsOrange 2 2" xfId="440" xr:uid="{00000000-0005-0000-0000-000095010000}"/>
    <cellStyle name="CustomCellsOrange 2 2 2" xfId="510" xr:uid="{00000000-0005-0000-0000-000096010000}"/>
    <cellStyle name="CustomCellsOrange 2 2 2 2" xfId="676" xr:uid="{00000000-0005-0000-0000-000097010000}"/>
    <cellStyle name="CustomCellsOrange 2 2 2 2 2" xfId="890" xr:uid="{00000000-0005-0000-0000-000098010000}"/>
    <cellStyle name="CustomCellsOrange 2 2 2 2 2 2" xfId="1418" xr:uid="{00000000-0005-0000-0000-000098010000}"/>
    <cellStyle name="CustomCellsOrange 2 2 2 2 2 3" xfId="1798" xr:uid="{00000000-0005-0000-0000-000098010000}"/>
    <cellStyle name="CustomCellsOrange 2 2 2 2 2 4" xfId="2440" xr:uid="{00000000-0005-0000-0000-000098010000}"/>
    <cellStyle name="CustomCellsOrange 2 2 2 2 3" xfId="1208" xr:uid="{00000000-0005-0000-0000-000097010000}"/>
    <cellStyle name="CustomCellsOrange 2 2 2 2 4" xfId="1592" xr:uid="{00000000-0005-0000-0000-000097010000}"/>
    <cellStyle name="CustomCellsOrange 2 2 2 2 5" xfId="2234" xr:uid="{00000000-0005-0000-0000-000097010000}"/>
    <cellStyle name="CustomCellsOrange 2 2 3" xfId="659" xr:uid="{00000000-0005-0000-0000-000099010000}"/>
    <cellStyle name="CustomCellsOrange 2 2 3 2" xfId="874" xr:uid="{00000000-0005-0000-0000-00009A010000}"/>
    <cellStyle name="CustomCellsOrange 2 2 3 2 2" xfId="1402" xr:uid="{00000000-0005-0000-0000-00009A010000}"/>
    <cellStyle name="CustomCellsOrange 2 2 3 2 3" xfId="1782" xr:uid="{00000000-0005-0000-0000-00009A010000}"/>
    <cellStyle name="CustomCellsOrange 2 2 3 2 4" xfId="2424" xr:uid="{00000000-0005-0000-0000-00009A010000}"/>
    <cellStyle name="CustomCellsOrange 2 2 3 3" xfId="1192" xr:uid="{00000000-0005-0000-0000-000099010000}"/>
    <cellStyle name="CustomCellsOrange 2 2 3 4" xfId="1576" xr:uid="{00000000-0005-0000-0000-000099010000}"/>
    <cellStyle name="CustomCellsOrange 2 2 3 5" xfId="2217" xr:uid="{00000000-0005-0000-0000-000099010000}"/>
    <cellStyle name="CustomCellsOrange 2 2 4" xfId="577" xr:uid="{00000000-0005-0000-0000-00009B010000}"/>
    <cellStyle name="CustomCellsOrange 2 2 4 2" xfId="792" xr:uid="{00000000-0005-0000-0000-00009C010000}"/>
    <cellStyle name="CustomCellsOrange 2 2 4 2 2" xfId="1320" xr:uid="{00000000-0005-0000-0000-00009C010000}"/>
    <cellStyle name="CustomCellsOrange 2 2 4 2 3" xfId="1700" xr:uid="{00000000-0005-0000-0000-00009C010000}"/>
    <cellStyle name="CustomCellsOrange 2 2 4 2 4" xfId="2342" xr:uid="{00000000-0005-0000-0000-00009C010000}"/>
    <cellStyle name="CustomCellsOrange 2 2 4 3" xfId="1110" xr:uid="{00000000-0005-0000-0000-00009B010000}"/>
    <cellStyle name="CustomCellsOrange 2 2 4 4" xfId="1494" xr:uid="{00000000-0005-0000-0000-00009B010000}"/>
    <cellStyle name="CustomCellsOrange 2 2 4 5" xfId="2135" xr:uid="{00000000-0005-0000-0000-00009B010000}"/>
    <cellStyle name="CustomCellsOrange 2 2 5" xfId="678" xr:uid="{00000000-0005-0000-0000-00009D010000}"/>
    <cellStyle name="CustomCellsOrange 2 2 5 2" xfId="892" xr:uid="{00000000-0005-0000-0000-00009E010000}"/>
    <cellStyle name="CustomCellsOrange 2 2 5 2 2" xfId="1420" xr:uid="{00000000-0005-0000-0000-00009E010000}"/>
    <cellStyle name="CustomCellsOrange 2 2 5 2 3" xfId="1800" xr:uid="{00000000-0005-0000-0000-00009E010000}"/>
    <cellStyle name="CustomCellsOrange 2 2 5 2 4" xfId="2442" xr:uid="{00000000-0005-0000-0000-00009E010000}"/>
    <cellStyle name="CustomCellsOrange 2 2 5 3" xfId="1210" xr:uid="{00000000-0005-0000-0000-00009D010000}"/>
    <cellStyle name="CustomCellsOrange 2 2 5 4" xfId="1594" xr:uid="{00000000-0005-0000-0000-00009D010000}"/>
    <cellStyle name="CustomCellsOrange 2 2 5 5" xfId="2236" xr:uid="{00000000-0005-0000-0000-00009D010000}"/>
    <cellStyle name="CustomCellsOrange 2 2 6" xfId="1029" xr:uid="{00000000-0005-0000-0000-000095010000}"/>
    <cellStyle name="CustomCellsOrange 2 2 7" xfId="954" xr:uid="{00000000-0005-0000-0000-000095010000}"/>
    <cellStyle name="CustomCellsOrange 2 2 8" xfId="2000" xr:uid="{00000000-0005-0000-0000-000095010000}"/>
    <cellStyle name="CustomCellsOrange 3" xfId="275" xr:uid="{00000000-0005-0000-0000-00009F010000}"/>
    <cellStyle name="CustomCellsOrange 3 2" xfId="614" xr:uid="{00000000-0005-0000-0000-0000A0010000}"/>
    <cellStyle name="CustomCellsOrange 3 2 2" xfId="829" xr:uid="{00000000-0005-0000-0000-0000A1010000}"/>
    <cellStyle name="CustomCellsOrange 3 2 2 2" xfId="1357" xr:uid="{00000000-0005-0000-0000-0000A1010000}"/>
    <cellStyle name="CustomCellsOrange 3 2 2 3" xfId="1737" xr:uid="{00000000-0005-0000-0000-0000A1010000}"/>
    <cellStyle name="CustomCellsOrange 3 2 2 4" xfId="2379" xr:uid="{00000000-0005-0000-0000-0000A1010000}"/>
    <cellStyle name="CustomCellsOrange 3 2 3" xfId="1147" xr:uid="{00000000-0005-0000-0000-0000A0010000}"/>
    <cellStyle name="CustomCellsOrange 3 2 4" xfId="1531" xr:uid="{00000000-0005-0000-0000-0000A0010000}"/>
    <cellStyle name="CustomCellsOrange 3 2 5" xfId="2172" xr:uid="{00000000-0005-0000-0000-0000A0010000}"/>
    <cellStyle name="CustomCellsOrange 3 3" xfId="547" xr:uid="{00000000-0005-0000-0000-0000A2010000}"/>
    <cellStyle name="CustomCellsOrange 3 3 2" xfId="762" xr:uid="{00000000-0005-0000-0000-0000A3010000}"/>
    <cellStyle name="CustomCellsOrange 3 3 2 2" xfId="1290" xr:uid="{00000000-0005-0000-0000-0000A3010000}"/>
    <cellStyle name="CustomCellsOrange 3 3 2 3" xfId="1670" xr:uid="{00000000-0005-0000-0000-0000A3010000}"/>
    <cellStyle name="CustomCellsOrange 3 3 2 4" xfId="2312" xr:uid="{00000000-0005-0000-0000-0000A3010000}"/>
    <cellStyle name="CustomCellsOrange 3 3 3" xfId="1080" xr:uid="{00000000-0005-0000-0000-0000A2010000}"/>
    <cellStyle name="CustomCellsOrange 3 3 4" xfId="1464" xr:uid="{00000000-0005-0000-0000-0000A2010000}"/>
    <cellStyle name="CustomCellsOrange 3 3 5" xfId="2105" xr:uid="{00000000-0005-0000-0000-0000A2010000}"/>
    <cellStyle name="CustomCellsOrange 3 4" xfId="560" xr:uid="{00000000-0005-0000-0000-0000A4010000}"/>
    <cellStyle name="CustomCellsOrange 3 4 2" xfId="775" xr:uid="{00000000-0005-0000-0000-0000A5010000}"/>
    <cellStyle name="CustomCellsOrange 3 4 2 2" xfId="1303" xr:uid="{00000000-0005-0000-0000-0000A5010000}"/>
    <cellStyle name="CustomCellsOrange 3 4 2 3" xfId="1683" xr:uid="{00000000-0005-0000-0000-0000A5010000}"/>
    <cellStyle name="CustomCellsOrange 3 4 2 4" xfId="2325" xr:uid="{00000000-0005-0000-0000-0000A5010000}"/>
    <cellStyle name="CustomCellsOrange 3 4 3" xfId="1093" xr:uid="{00000000-0005-0000-0000-0000A4010000}"/>
    <cellStyle name="CustomCellsOrange 3 4 4" xfId="1477" xr:uid="{00000000-0005-0000-0000-0000A4010000}"/>
    <cellStyle name="CustomCellsOrange 3 4 5" xfId="2118" xr:uid="{00000000-0005-0000-0000-0000A4010000}"/>
    <cellStyle name="CustomCellsOrange 3 5" xfId="700" xr:uid="{00000000-0005-0000-0000-0000A6010000}"/>
    <cellStyle name="CustomCellsOrange 3 6" xfId="978" xr:uid="{00000000-0005-0000-0000-00009F010000}"/>
    <cellStyle name="CustomCellsOrange 3 7" xfId="940" xr:uid="{00000000-0005-0000-0000-00009F010000}"/>
    <cellStyle name="CustomCellsOrange 3 8" xfId="1902" xr:uid="{00000000-0005-0000-0000-00009F010000}"/>
    <cellStyle name="CustomizationCells" xfId="18" xr:uid="{00000000-0005-0000-0000-0000A7010000}"/>
    <cellStyle name="CustomizationCells 2" xfId="418" xr:uid="{00000000-0005-0000-0000-0000A8010000}"/>
    <cellStyle name="CustomizationCells 2 2" xfId="441" xr:uid="{00000000-0005-0000-0000-0000A9010000}"/>
    <cellStyle name="CustomizationCells 2 2 2" xfId="511" xr:uid="{00000000-0005-0000-0000-0000AA010000}"/>
    <cellStyle name="CustomizationCells 2 2 2 2" xfId="677" xr:uid="{00000000-0005-0000-0000-0000AB010000}"/>
    <cellStyle name="CustomizationCells 2 2 2 2 2" xfId="891" xr:uid="{00000000-0005-0000-0000-0000AC010000}"/>
    <cellStyle name="CustomizationCells 2 2 2 2 2 2" xfId="1419" xr:uid="{00000000-0005-0000-0000-0000AC010000}"/>
    <cellStyle name="CustomizationCells 2 2 2 2 2 3" xfId="1799" xr:uid="{00000000-0005-0000-0000-0000AC010000}"/>
    <cellStyle name="CustomizationCells 2 2 2 2 2 4" xfId="2441" xr:uid="{00000000-0005-0000-0000-0000AC010000}"/>
    <cellStyle name="CustomizationCells 2 2 2 2 3" xfId="1209" xr:uid="{00000000-0005-0000-0000-0000AB010000}"/>
    <cellStyle name="CustomizationCells 2 2 2 2 4" xfId="1593" xr:uid="{00000000-0005-0000-0000-0000AB010000}"/>
    <cellStyle name="CustomizationCells 2 2 2 2 5" xfId="2235" xr:uid="{00000000-0005-0000-0000-0000AB010000}"/>
    <cellStyle name="CustomizationCells 2 2 3" xfId="660" xr:uid="{00000000-0005-0000-0000-0000AD010000}"/>
    <cellStyle name="CustomizationCells 2 2 3 2" xfId="875" xr:uid="{00000000-0005-0000-0000-0000AE010000}"/>
    <cellStyle name="CustomizationCells 2 2 3 2 2" xfId="1403" xr:uid="{00000000-0005-0000-0000-0000AE010000}"/>
    <cellStyle name="CustomizationCells 2 2 3 2 3" xfId="1783" xr:uid="{00000000-0005-0000-0000-0000AE010000}"/>
    <cellStyle name="CustomizationCells 2 2 3 2 4" xfId="2425" xr:uid="{00000000-0005-0000-0000-0000AE010000}"/>
    <cellStyle name="CustomizationCells 2 2 3 3" xfId="1193" xr:uid="{00000000-0005-0000-0000-0000AD010000}"/>
    <cellStyle name="CustomizationCells 2 2 3 4" xfId="1577" xr:uid="{00000000-0005-0000-0000-0000AD010000}"/>
    <cellStyle name="CustomizationCells 2 2 3 5" xfId="2218" xr:uid="{00000000-0005-0000-0000-0000AD010000}"/>
    <cellStyle name="CustomizationCells 2 2 4" xfId="523" xr:uid="{00000000-0005-0000-0000-0000AF010000}"/>
    <cellStyle name="CustomizationCells 2 2 4 2" xfId="738" xr:uid="{00000000-0005-0000-0000-0000B0010000}"/>
    <cellStyle name="CustomizationCells 2 2 4 2 2" xfId="1266" xr:uid="{00000000-0005-0000-0000-0000B0010000}"/>
    <cellStyle name="CustomizationCells 2 2 4 2 3" xfId="1646" xr:uid="{00000000-0005-0000-0000-0000B0010000}"/>
    <cellStyle name="CustomizationCells 2 2 4 2 4" xfId="2288" xr:uid="{00000000-0005-0000-0000-0000B0010000}"/>
    <cellStyle name="CustomizationCells 2 2 4 3" xfId="1056" xr:uid="{00000000-0005-0000-0000-0000AF010000}"/>
    <cellStyle name="CustomizationCells 2 2 4 4" xfId="1440" xr:uid="{00000000-0005-0000-0000-0000AF010000}"/>
    <cellStyle name="CustomizationCells 2 2 4 5" xfId="2081" xr:uid="{00000000-0005-0000-0000-0000AF010000}"/>
    <cellStyle name="CustomizationCells 2 2 5" xfId="679" xr:uid="{00000000-0005-0000-0000-0000B1010000}"/>
    <cellStyle name="CustomizationCells 2 2 5 2" xfId="893" xr:uid="{00000000-0005-0000-0000-0000B2010000}"/>
    <cellStyle name="CustomizationCells 2 2 5 2 2" xfId="1421" xr:uid="{00000000-0005-0000-0000-0000B2010000}"/>
    <cellStyle name="CustomizationCells 2 2 5 2 3" xfId="1801" xr:uid="{00000000-0005-0000-0000-0000B2010000}"/>
    <cellStyle name="CustomizationCells 2 2 5 2 4" xfId="2443" xr:uid="{00000000-0005-0000-0000-0000B2010000}"/>
    <cellStyle name="CustomizationCells 2 2 5 3" xfId="1211" xr:uid="{00000000-0005-0000-0000-0000B1010000}"/>
    <cellStyle name="CustomizationCells 2 2 5 4" xfId="1595" xr:uid="{00000000-0005-0000-0000-0000B1010000}"/>
    <cellStyle name="CustomizationCells 2 2 5 5" xfId="2237" xr:uid="{00000000-0005-0000-0000-0000B1010000}"/>
    <cellStyle name="CustomizationCells 2 2 6" xfId="1030" xr:uid="{00000000-0005-0000-0000-0000A9010000}"/>
    <cellStyle name="CustomizationCells 2 2 7" xfId="923" xr:uid="{00000000-0005-0000-0000-0000A9010000}"/>
    <cellStyle name="CustomizationCells 2 2 8" xfId="2001" xr:uid="{00000000-0005-0000-0000-0000A9010000}"/>
    <cellStyle name="CustomizationCells 3" xfId="276" xr:uid="{00000000-0005-0000-0000-0000B3010000}"/>
    <cellStyle name="CustomizationCells 3 2" xfId="615" xr:uid="{00000000-0005-0000-0000-0000B4010000}"/>
    <cellStyle name="CustomizationCells 3 2 2" xfId="830" xr:uid="{00000000-0005-0000-0000-0000B5010000}"/>
    <cellStyle name="CustomizationCells 3 2 2 2" xfId="1358" xr:uid="{00000000-0005-0000-0000-0000B5010000}"/>
    <cellStyle name="CustomizationCells 3 2 2 3" xfId="1738" xr:uid="{00000000-0005-0000-0000-0000B5010000}"/>
    <cellStyle name="CustomizationCells 3 2 2 4" xfId="2380" xr:uid="{00000000-0005-0000-0000-0000B5010000}"/>
    <cellStyle name="CustomizationCells 3 2 3" xfId="1148" xr:uid="{00000000-0005-0000-0000-0000B4010000}"/>
    <cellStyle name="CustomizationCells 3 2 4" xfId="1532" xr:uid="{00000000-0005-0000-0000-0000B4010000}"/>
    <cellStyle name="CustomizationCells 3 2 5" xfId="2173" xr:uid="{00000000-0005-0000-0000-0000B4010000}"/>
    <cellStyle name="CustomizationCells 3 3" xfId="642" xr:uid="{00000000-0005-0000-0000-0000B6010000}"/>
    <cellStyle name="CustomizationCells 3 3 2" xfId="857" xr:uid="{00000000-0005-0000-0000-0000B7010000}"/>
    <cellStyle name="CustomizationCells 3 3 2 2" xfId="1385" xr:uid="{00000000-0005-0000-0000-0000B7010000}"/>
    <cellStyle name="CustomizationCells 3 3 2 3" xfId="1765" xr:uid="{00000000-0005-0000-0000-0000B7010000}"/>
    <cellStyle name="CustomizationCells 3 3 2 4" xfId="2407" xr:uid="{00000000-0005-0000-0000-0000B7010000}"/>
    <cellStyle name="CustomizationCells 3 3 3" xfId="1175" xr:uid="{00000000-0005-0000-0000-0000B6010000}"/>
    <cellStyle name="CustomizationCells 3 3 4" xfId="1559" xr:uid="{00000000-0005-0000-0000-0000B6010000}"/>
    <cellStyle name="CustomizationCells 3 3 5" xfId="2200" xr:uid="{00000000-0005-0000-0000-0000B6010000}"/>
    <cellStyle name="CustomizationCells 3 4" xfId="562" xr:uid="{00000000-0005-0000-0000-0000B8010000}"/>
    <cellStyle name="CustomizationCells 3 4 2" xfId="777" xr:uid="{00000000-0005-0000-0000-0000B9010000}"/>
    <cellStyle name="CustomizationCells 3 4 2 2" xfId="1305" xr:uid="{00000000-0005-0000-0000-0000B9010000}"/>
    <cellStyle name="CustomizationCells 3 4 2 3" xfId="1685" xr:uid="{00000000-0005-0000-0000-0000B9010000}"/>
    <cellStyle name="CustomizationCells 3 4 2 4" xfId="2327" xr:uid="{00000000-0005-0000-0000-0000B9010000}"/>
    <cellStyle name="CustomizationCells 3 4 3" xfId="1095" xr:uid="{00000000-0005-0000-0000-0000B8010000}"/>
    <cellStyle name="CustomizationCells 3 4 4" xfId="1479" xr:uid="{00000000-0005-0000-0000-0000B8010000}"/>
    <cellStyle name="CustomizationCells 3 4 5" xfId="2120" xr:uid="{00000000-0005-0000-0000-0000B8010000}"/>
    <cellStyle name="CustomizationCells 3 5" xfId="701" xr:uid="{00000000-0005-0000-0000-0000BA010000}"/>
    <cellStyle name="CustomizationCells 3 6" xfId="979" xr:uid="{00000000-0005-0000-0000-0000B3010000}"/>
    <cellStyle name="CustomizationCells 3 7" xfId="939" xr:uid="{00000000-0005-0000-0000-0000B3010000}"/>
    <cellStyle name="CustomizationCells 3 8" xfId="1903" xr:uid="{00000000-0005-0000-0000-0000B3010000}"/>
    <cellStyle name="CustomizationCells 4" xfId="73" xr:uid="{00000000-0005-0000-0000-0000BB010000}"/>
    <cellStyle name="CustomizationGreenCells" xfId="136" xr:uid="{00000000-0005-0000-0000-0000BC010000}"/>
    <cellStyle name="CustomizationGreenCells 2" xfId="419" xr:uid="{00000000-0005-0000-0000-0000BD010000}"/>
    <cellStyle name="CustomizationGreenCells 3" xfId="277" xr:uid="{00000000-0005-0000-0000-0000BE010000}"/>
    <cellStyle name="CustomizationGreenCells 3 2" xfId="616" xr:uid="{00000000-0005-0000-0000-0000BF010000}"/>
    <cellStyle name="CustomizationGreenCells 3 2 2" xfId="831" xr:uid="{00000000-0005-0000-0000-0000C0010000}"/>
    <cellStyle name="CustomizationGreenCells 3 2 2 2" xfId="1359" xr:uid="{00000000-0005-0000-0000-0000C0010000}"/>
    <cellStyle name="CustomizationGreenCells 3 2 2 3" xfId="1739" xr:uid="{00000000-0005-0000-0000-0000C0010000}"/>
    <cellStyle name="CustomizationGreenCells 3 2 2 4" xfId="2381" xr:uid="{00000000-0005-0000-0000-0000C0010000}"/>
    <cellStyle name="CustomizationGreenCells 3 2 3" xfId="1149" xr:uid="{00000000-0005-0000-0000-0000BF010000}"/>
    <cellStyle name="CustomizationGreenCells 3 2 4" xfId="1533" xr:uid="{00000000-0005-0000-0000-0000BF010000}"/>
    <cellStyle name="CustomizationGreenCells 3 2 5" xfId="2174" xr:uid="{00000000-0005-0000-0000-0000BF010000}"/>
    <cellStyle name="CustomizationGreenCells 3 3" xfId="586" xr:uid="{00000000-0005-0000-0000-0000C1010000}"/>
    <cellStyle name="CustomizationGreenCells 3 3 2" xfId="801" xr:uid="{00000000-0005-0000-0000-0000C2010000}"/>
    <cellStyle name="CustomizationGreenCells 3 3 2 2" xfId="1329" xr:uid="{00000000-0005-0000-0000-0000C2010000}"/>
    <cellStyle name="CustomizationGreenCells 3 3 2 3" xfId="1709" xr:uid="{00000000-0005-0000-0000-0000C2010000}"/>
    <cellStyle name="CustomizationGreenCells 3 3 2 4" xfId="2351" xr:uid="{00000000-0005-0000-0000-0000C2010000}"/>
    <cellStyle name="CustomizationGreenCells 3 3 3" xfId="1119" xr:uid="{00000000-0005-0000-0000-0000C1010000}"/>
    <cellStyle name="CustomizationGreenCells 3 3 4" xfId="1503" xr:uid="{00000000-0005-0000-0000-0000C1010000}"/>
    <cellStyle name="CustomizationGreenCells 3 3 5" xfId="2144" xr:uid="{00000000-0005-0000-0000-0000C1010000}"/>
    <cellStyle name="CustomizationGreenCells 3 4" xfId="519" xr:uid="{00000000-0005-0000-0000-0000C3010000}"/>
    <cellStyle name="CustomizationGreenCells 3 4 2" xfId="734" xr:uid="{00000000-0005-0000-0000-0000C4010000}"/>
    <cellStyle name="CustomizationGreenCells 3 4 2 2" xfId="1262" xr:uid="{00000000-0005-0000-0000-0000C4010000}"/>
    <cellStyle name="CustomizationGreenCells 3 4 2 3" xfId="1642" xr:uid="{00000000-0005-0000-0000-0000C4010000}"/>
    <cellStyle name="CustomizationGreenCells 3 4 2 4" xfId="2284" xr:uid="{00000000-0005-0000-0000-0000C4010000}"/>
    <cellStyle name="CustomizationGreenCells 3 4 3" xfId="1052" xr:uid="{00000000-0005-0000-0000-0000C3010000}"/>
    <cellStyle name="CustomizationGreenCells 3 4 4" xfId="1436" xr:uid="{00000000-0005-0000-0000-0000C3010000}"/>
    <cellStyle name="CustomizationGreenCells 3 4 5" xfId="2077" xr:uid="{00000000-0005-0000-0000-0000C3010000}"/>
    <cellStyle name="CustomizationGreenCells 3 5" xfId="702" xr:uid="{00000000-0005-0000-0000-0000C5010000}"/>
    <cellStyle name="CustomizationGreenCells 3 6" xfId="980" xr:uid="{00000000-0005-0000-0000-0000BE010000}"/>
    <cellStyle name="CustomizationGreenCells 3 7" xfId="1013" xr:uid="{00000000-0005-0000-0000-0000BE010000}"/>
    <cellStyle name="CustomizationGreenCells 3 8" xfId="1904" xr:uid="{00000000-0005-0000-0000-0000BE010000}"/>
    <cellStyle name="DocBox_EmptyRow" xfId="15" xr:uid="{00000000-0005-0000-0000-0000C6010000}"/>
    <cellStyle name="Eingabe" xfId="2" xr:uid="{00000000-0005-0000-0000-0000C7010000}"/>
    <cellStyle name="Eingabe 2" xfId="374" xr:uid="{00000000-0005-0000-0000-0000C8010000}"/>
    <cellStyle name="Eingabe 3" xfId="420" xr:uid="{00000000-0005-0000-0000-0000C9010000}"/>
    <cellStyle name="Eingabe 3 2" xfId="656" xr:uid="{00000000-0005-0000-0000-0000CA010000}"/>
    <cellStyle name="Eingabe 3 2 2" xfId="871" xr:uid="{00000000-0005-0000-0000-0000CB010000}"/>
    <cellStyle name="Eingabe 3 2 2 2" xfId="1399" xr:uid="{00000000-0005-0000-0000-0000CB010000}"/>
    <cellStyle name="Eingabe 3 2 2 3" xfId="1779" xr:uid="{00000000-0005-0000-0000-0000CB010000}"/>
    <cellStyle name="Eingabe 3 2 2 4" xfId="2421" xr:uid="{00000000-0005-0000-0000-0000CB010000}"/>
    <cellStyle name="Eingabe 3 2 3" xfId="1189" xr:uid="{00000000-0005-0000-0000-0000CA010000}"/>
    <cellStyle name="Eingabe 3 2 4" xfId="1573" xr:uid="{00000000-0005-0000-0000-0000CA010000}"/>
    <cellStyle name="Eingabe 3 2 5" xfId="2214" xr:uid="{00000000-0005-0000-0000-0000CA010000}"/>
    <cellStyle name="Eingabe 3 3" xfId="645" xr:uid="{00000000-0005-0000-0000-0000CC010000}"/>
    <cellStyle name="Eingabe 3 3 2" xfId="860" xr:uid="{00000000-0005-0000-0000-0000CD010000}"/>
    <cellStyle name="Eingabe 3 3 2 2" xfId="1388" xr:uid="{00000000-0005-0000-0000-0000CD010000}"/>
    <cellStyle name="Eingabe 3 3 2 3" xfId="1768" xr:uid="{00000000-0005-0000-0000-0000CD010000}"/>
    <cellStyle name="Eingabe 3 3 2 4" xfId="2410" xr:uid="{00000000-0005-0000-0000-0000CD010000}"/>
    <cellStyle name="Eingabe 3 3 3" xfId="1178" xr:uid="{00000000-0005-0000-0000-0000CC010000}"/>
    <cellStyle name="Eingabe 3 3 4" xfId="1562" xr:uid="{00000000-0005-0000-0000-0000CC010000}"/>
    <cellStyle name="Eingabe 3 3 5" xfId="2203" xr:uid="{00000000-0005-0000-0000-0000CC010000}"/>
    <cellStyle name="Eingabe 3 4" xfId="536" xr:uid="{00000000-0005-0000-0000-0000CE010000}"/>
    <cellStyle name="Eingabe 3 4 2" xfId="751" xr:uid="{00000000-0005-0000-0000-0000CF010000}"/>
    <cellStyle name="Eingabe 3 4 2 2" xfId="1279" xr:uid="{00000000-0005-0000-0000-0000CF010000}"/>
    <cellStyle name="Eingabe 3 4 2 3" xfId="1659" xr:uid="{00000000-0005-0000-0000-0000CF010000}"/>
    <cellStyle name="Eingabe 3 4 2 4" xfId="2301" xr:uid="{00000000-0005-0000-0000-0000CF010000}"/>
    <cellStyle name="Eingabe 3 4 3" xfId="1069" xr:uid="{00000000-0005-0000-0000-0000CE010000}"/>
    <cellStyle name="Eingabe 3 4 4" xfId="1453" xr:uid="{00000000-0005-0000-0000-0000CE010000}"/>
    <cellStyle name="Eingabe 3 4 5" xfId="2094" xr:uid="{00000000-0005-0000-0000-0000CE010000}"/>
    <cellStyle name="Eingabe 3 5" xfId="719" xr:uid="{00000000-0005-0000-0000-0000D0010000}"/>
    <cellStyle name="Eingabe 3 5 2" xfId="1247" xr:uid="{00000000-0005-0000-0000-0000D0010000}"/>
    <cellStyle name="Eingabe 3 5 3" xfId="1627" xr:uid="{00000000-0005-0000-0000-0000D0010000}"/>
    <cellStyle name="Eingabe 3 5 4" xfId="2269" xr:uid="{00000000-0005-0000-0000-0000D0010000}"/>
    <cellStyle name="Eingabe 3 6" xfId="1024" xr:uid="{00000000-0005-0000-0000-0000C9010000}"/>
    <cellStyle name="Eingabe 3 7" xfId="1014" xr:uid="{00000000-0005-0000-0000-0000C9010000}"/>
    <cellStyle name="Eingabe 3 8" xfId="1992" xr:uid="{00000000-0005-0000-0000-0000C9010000}"/>
    <cellStyle name="Eingabe 4" xfId="279" xr:uid="{00000000-0005-0000-0000-0000D1010000}"/>
    <cellStyle name="Eingabe 4 2" xfId="617" xr:uid="{00000000-0005-0000-0000-0000D2010000}"/>
    <cellStyle name="Eingabe 4 2 2" xfId="832" xr:uid="{00000000-0005-0000-0000-0000D3010000}"/>
    <cellStyle name="Eingabe 4 2 2 2" xfId="1360" xr:uid="{00000000-0005-0000-0000-0000D3010000}"/>
    <cellStyle name="Eingabe 4 2 2 3" xfId="1740" xr:uid="{00000000-0005-0000-0000-0000D3010000}"/>
    <cellStyle name="Eingabe 4 2 2 4" xfId="2382" xr:uid="{00000000-0005-0000-0000-0000D3010000}"/>
    <cellStyle name="Eingabe 4 2 3" xfId="1150" xr:uid="{00000000-0005-0000-0000-0000D2010000}"/>
    <cellStyle name="Eingabe 4 2 4" xfId="1534" xr:uid="{00000000-0005-0000-0000-0000D2010000}"/>
    <cellStyle name="Eingabe 4 2 5" xfId="2175" xr:uid="{00000000-0005-0000-0000-0000D2010000}"/>
    <cellStyle name="Eingabe 4 3" xfId="544" xr:uid="{00000000-0005-0000-0000-0000D4010000}"/>
    <cellStyle name="Eingabe 4 3 2" xfId="759" xr:uid="{00000000-0005-0000-0000-0000D5010000}"/>
    <cellStyle name="Eingabe 4 3 2 2" xfId="1287" xr:uid="{00000000-0005-0000-0000-0000D5010000}"/>
    <cellStyle name="Eingabe 4 3 2 3" xfId="1667" xr:uid="{00000000-0005-0000-0000-0000D5010000}"/>
    <cellStyle name="Eingabe 4 3 2 4" xfId="2309" xr:uid="{00000000-0005-0000-0000-0000D5010000}"/>
    <cellStyle name="Eingabe 4 3 3" xfId="1077" xr:uid="{00000000-0005-0000-0000-0000D4010000}"/>
    <cellStyle name="Eingabe 4 3 4" xfId="1461" xr:uid="{00000000-0005-0000-0000-0000D4010000}"/>
    <cellStyle name="Eingabe 4 3 5" xfId="2102" xr:uid="{00000000-0005-0000-0000-0000D4010000}"/>
    <cellStyle name="Eingabe 4 4" xfId="520" xr:uid="{00000000-0005-0000-0000-0000D6010000}"/>
    <cellStyle name="Eingabe 4 4 2" xfId="735" xr:uid="{00000000-0005-0000-0000-0000D7010000}"/>
    <cellStyle name="Eingabe 4 4 2 2" xfId="1263" xr:uid="{00000000-0005-0000-0000-0000D7010000}"/>
    <cellStyle name="Eingabe 4 4 2 3" xfId="1643" xr:uid="{00000000-0005-0000-0000-0000D7010000}"/>
    <cellStyle name="Eingabe 4 4 2 4" xfId="2285" xr:uid="{00000000-0005-0000-0000-0000D7010000}"/>
    <cellStyle name="Eingabe 4 4 3" xfId="1053" xr:uid="{00000000-0005-0000-0000-0000D6010000}"/>
    <cellStyle name="Eingabe 4 4 4" xfId="1437" xr:uid="{00000000-0005-0000-0000-0000D6010000}"/>
    <cellStyle name="Eingabe 4 4 5" xfId="2078" xr:uid="{00000000-0005-0000-0000-0000D6010000}"/>
    <cellStyle name="Eingabe 4 5" xfId="703" xr:uid="{00000000-0005-0000-0000-0000D8010000}"/>
    <cellStyle name="Eingabe 4 5 2" xfId="1232" xr:uid="{00000000-0005-0000-0000-0000D8010000}"/>
    <cellStyle name="Eingabe 4 5 3" xfId="1612" xr:uid="{00000000-0005-0000-0000-0000D8010000}"/>
    <cellStyle name="Eingabe 4 5 4" xfId="2254" xr:uid="{00000000-0005-0000-0000-0000D8010000}"/>
    <cellStyle name="Eingabe 4 6" xfId="981" xr:uid="{00000000-0005-0000-0000-0000D1010000}"/>
    <cellStyle name="Eingabe 4 7" xfId="938" xr:uid="{00000000-0005-0000-0000-0000D1010000}"/>
    <cellStyle name="Eingabe 4 8" xfId="1906" xr:uid="{00000000-0005-0000-0000-0000D1010000}"/>
    <cellStyle name="Eingabe 5" xfId="554" xr:uid="{00000000-0005-0000-0000-0000D9010000}"/>
    <cellStyle name="Eingabe 5 2" xfId="769" xr:uid="{00000000-0005-0000-0000-0000DA010000}"/>
    <cellStyle name="Eingabe 5 2 2" xfId="1297" xr:uid="{00000000-0005-0000-0000-0000DA010000}"/>
    <cellStyle name="Eingabe 5 2 3" xfId="1677" xr:uid="{00000000-0005-0000-0000-0000DA010000}"/>
    <cellStyle name="Eingabe 5 2 4" xfId="2319" xr:uid="{00000000-0005-0000-0000-0000DA010000}"/>
    <cellStyle name="Eingabe 5 3" xfId="1087" xr:uid="{00000000-0005-0000-0000-0000D9010000}"/>
    <cellStyle name="Eingabe 5 4" xfId="1471" xr:uid="{00000000-0005-0000-0000-0000D9010000}"/>
    <cellStyle name="Eingabe 5 5" xfId="2112" xr:uid="{00000000-0005-0000-0000-0000D9010000}"/>
    <cellStyle name="Eingabe 6" xfId="631" xr:uid="{00000000-0005-0000-0000-0000DB010000}"/>
    <cellStyle name="Eingabe 6 2" xfId="846" xr:uid="{00000000-0005-0000-0000-0000DC010000}"/>
    <cellStyle name="Eingabe 6 2 2" xfId="1374" xr:uid="{00000000-0005-0000-0000-0000DC010000}"/>
    <cellStyle name="Eingabe 6 2 3" xfId="1754" xr:uid="{00000000-0005-0000-0000-0000DC010000}"/>
    <cellStyle name="Eingabe 6 2 4" xfId="2396" xr:uid="{00000000-0005-0000-0000-0000DC010000}"/>
    <cellStyle name="Eingabe 6 3" xfId="1164" xr:uid="{00000000-0005-0000-0000-0000DB010000}"/>
    <cellStyle name="Eingabe 6 4" xfId="1548" xr:uid="{00000000-0005-0000-0000-0000DB010000}"/>
    <cellStyle name="Eingabe 6 5" xfId="2189" xr:uid="{00000000-0005-0000-0000-0000DB010000}"/>
    <cellStyle name="Eingabe 7" xfId="674" xr:uid="{00000000-0005-0000-0000-0000DD010000}"/>
    <cellStyle name="Eingabe 7 2" xfId="888" xr:uid="{00000000-0005-0000-0000-0000DE010000}"/>
    <cellStyle name="Eingabe 7 2 2" xfId="1416" xr:uid="{00000000-0005-0000-0000-0000DE010000}"/>
    <cellStyle name="Eingabe 7 2 3" xfId="1796" xr:uid="{00000000-0005-0000-0000-0000DE010000}"/>
    <cellStyle name="Eingabe 7 2 4" xfId="2438" xr:uid="{00000000-0005-0000-0000-0000DE010000}"/>
    <cellStyle name="Eingabe 7 3" xfId="1206" xr:uid="{00000000-0005-0000-0000-0000DD010000}"/>
    <cellStyle name="Eingabe 7 4" xfId="1590" xr:uid="{00000000-0005-0000-0000-0000DD010000}"/>
    <cellStyle name="Eingabe 7 5" xfId="2232" xr:uid="{00000000-0005-0000-0000-0000DD010000}"/>
    <cellStyle name="Eingabe 8" xfId="683" xr:uid="{00000000-0005-0000-0000-0000DF010000}"/>
    <cellStyle name="Eingabe 8 2" xfId="1215" xr:uid="{00000000-0005-0000-0000-0000DF010000}"/>
    <cellStyle name="Eingabe 8 3" xfId="1599" xr:uid="{00000000-0005-0000-0000-0000DF010000}"/>
    <cellStyle name="Eingabe 8 4" xfId="2241" xr:uid="{00000000-0005-0000-0000-0000DF010000}"/>
    <cellStyle name="Empty_B_border" xfId="21" xr:uid="{00000000-0005-0000-0000-0000E0010000}"/>
    <cellStyle name="Ergebnis" xfId="50" hidden="1" xr:uid="{00000000-0005-0000-0000-0000E3010000}"/>
    <cellStyle name="Ergebnis" xfId="903" hidden="1" xr:uid="{00000000-0005-0000-0000-0000E3010000}"/>
    <cellStyle name="Ergebnis" xfId="1027" hidden="1" xr:uid="{00000000-0005-0000-0000-0000E3010000}"/>
    <cellStyle name="Ergebnis" xfId="994" hidden="1" xr:uid="{00000000-0005-0000-0000-0000E3010000}"/>
    <cellStyle name="Ergebnis" xfId="1803" hidden="1" xr:uid="{00000000-0005-0000-0000-0000E3010000}"/>
    <cellStyle name="Ergebnis" xfId="1826" hidden="1" xr:uid="{00000000-0005-0000-0000-0000E3010000}"/>
    <cellStyle name="Ergebnis" xfId="1865" hidden="1" xr:uid="{00000000-0005-0000-0000-0000E3010000}"/>
    <cellStyle name="Ergebnis" xfId="2488" hidden="1" xr:uid="{00000000-0005-0000-0000-0000E3010000}"/>
    <cellStyle name="Ergebnis" xfId="1852" hidden="1" xr:uid="{00000000-0005-0000-0000-0000E3010000}"/>
    <cellStyle name="Ergebnis" xfId="1991" hidden="1" xr:uid="{00000000-0005-0000-0000-0000E3010000}"/>
    <cellStyle name="Ergebnis 2" xfId="395" xr:uid="{00000000-0005-0000-0000-0000E4010000}"/>
    <cellStyle name="Ergebnis 2 2" xfId="651" xr:uid="{00000000-0005-0000-0000-0000E5010000}"/>
    <cellStyle name="Ergebnis 2 2 2" xfId="866" xr:uid="{00000000-0005-0000-0000-0000E6010000}"/>
    <cellStyle name="Ergebnis 2 2 2 2" xfId="1394" xr:uid="{00000000-0005-0000-0000-0000E6010000}"/>
    <cellStyle name="Ergebnis 2 2 2 3" xfId="1774" xr:uid="{00000000-0005-0000-0000-0000E6010000}"/>
    <cellStyle name="Ergebnis 2 2 2 4" xfId="2416" xr:uid="{00000000-0005-0000-0000-0000E6010000}"/>
    <cellStyle name="Ergebnis 2 2 3" xfId="1184" xr:uid="{00000000-0005-0000-0000-0000E5010000}"/>
    <cellStyle name="Ergebnis 2 2 4" xfId="1568" xr:uid="{00000000-0005-0000-0000-0000E5010000}"/>
    <cellStyle name="Ergebnis 2 2 5" xfId="2209" xr:uid="{00000000-0005-0000-0000-0000E5010000}"/>
    <cellStyle name="Ergebnis 2 3" xfId="583" xr:uid="{00000000-0005-0000-0000-0000E7010000}"/>
    <cellStyle name="Ergebnis 2 3 2" xfId="798" xr:uid="{00000000-0005-0000-0000-0000E8010000}"/>
    <cellStyle name="Ergebnis 2 3 2 2" xfId="1326" xr:uid="{00000000-0005-0000-0000-0000E8010000}"/>
    <cellStyle name="Ergebnis 2 3 2 3" xfId="1706" xr:uid="{00000000-0005-0000-0000-0000E8010000}"/>
    <cellStyle name="Ergebnis 2 3 2 4" xfId="2348" xr:uid="{00000000-0005-0000-0000-0000E8010000}"/>
    <cellStyle name="Ergebnis 2 3 3" xfId="1116" xr:uid="{00000000-0005-0000-0000-0000E7010000}"/>
    <cellStyle name="Ergebnis 2 3 4" xfId="1500" xr:uid="{00000000-0005-0000-0000-0000E7010000}"/>
    <cellStyle name="Ergebnis 2 3 5" xfId="2141" xr:uid="{00000000-0005-0000-0000-0000E7010000}"/>
    <cellStyle name="Ergebnis 2 4" xfId="574" xr:uid="{00000000-0005-0000-0000-0000E9010000}"/>
    <cellStyle name="Ergebnis 2 4 2" xfId="789" xr:uid="{00000000-0005-0000-0000-0000EA010000}"/>
    <cellStyle name="Ergebnis 2 4 2 2" xfId="1317" xr:uid="{00000000-0005-0000-0000-0000EA010000}"/>
    <cellStyle name="Ergebnis 2 4 2 3" xfId="1697" xr:uid="{00000000-0005-0000-0000-0000EA010000}"/>
    <cellStyle name="Ergebnis 2 4 2 4" xfId="2339" xr:uid="{00000000-0005-0000-0000-0000EA010000}"/>
    <cellStyle name="Ergebnis 2 4 3" xfId="1107" xr:uid="{00000000-0005-0000-0000-0000E9010000}"/>
    <cellStyle name="Ergebnis 2 4 4" xfId="1491" xr:uid="{00000000-0005-0000-0000-0000E9010000}"/>
    <cellStyle name="Ergebnis 2 4 5" xfId="2132" xr:uid="{00000000-0005-0000-0000-0000E9010000}"/>
    <cellStyle name="Ergebnis 2 5" xfId="709" xr:uid="{00000000-0005-0000-0000-0000EB010000}"/>
    <cellStyle name="Ergebnis 2 5 2" xfId="1237" xr:uid="{00000000-0005-0000-0000-0000EB010000}"/>
    <cellStyle name="Ergebnis 2 5 3" xfId="1617" xr:uid="{00000000-0005-0000-0000-0000EB010000}"/>
    <cellStyle name="Ergebnis 2 5 4" xfId="2259" xr:uid="{00000000-0005-0000-0000-0000EB010000}"/>
    <cellStyle name="Ergebnis 2 6" xfId="1019" xr:uid="{00000000-0005-0000-0000-0000E4010000}"/>
    <cellStyle name="Ergebnis 2 7" xfId="1015" xr:uid="{00000000-0005-0000-0000-0000E4010000}"/>
    <cellStyle name="Ergebnis 2 8" xfId="1985" xr:uid="{00000000-0005-0000-0000-0000E4010000}"/>
    <cellStyle name="Ergebnis 3" xfId="288" xr:uid="{00000000-0005-0000-0000-0000EC010000}"/>
    <cellStyle name="Ergebnis 3 2" xfId="625" xr:uid="{00000000-0005-0000-0000-0000ED010000}"/>
    <cellStyle name="Ergebnis 3 2 2" xfId="840" xr:uid="{00000000-0005-0000-0000-0000EE010000}"/>
    <cellStyle name="Ergebnis 3 2 2 2" xfId="1368" xr:uid="{00000000-0005-0000-0000-0000EE010000}"/>
    <cellStyle name="Ergebnis 3 2 2 3" xfId="1748" xr:uid="{00000000-0005-0000-0000-0000EE010000}"/>
    <cellStyle name="Ergebnis 3 2 2 4" xfId="2390" xr:uid="{00000000-0005-0000-0000-0000EE010000}"/>
    <cellStyle name="Ergebnis 3 2 3" xfId="1158" xr:uid="{00000000-0005-0000-0000-0000ED010000}"/>
    <cellStyle name="Ergebnis 3 2 4" xfId="1542" xr:uid="{00000000-0005-0000-0000-0000ED010000}"/>
    <cellStyle name="Ergebnis 3 2 5" xfId="2183" xr:uid="{00000000-0005-0000-0000-0000ED010000}"/>
    <cellStyle name="Ergebnis 3 3" xfId="539" xr:uid="{00000000-0005-0000-0000-0000EF010000}"/>
    <cellStyle name="Ergebnis 3 3 2" xfId="754" xr:uid="{00000000-0005-0000-0000-0000F0010000}"/>
    <cellStyle name="Ergebnis 3 3 2 2" xfId="1282" xr:uid="{00000000-0005-0000-0000-0000F0010000}"/>
    <cellStyle name="Ergebnis 3 3 2 3" xfId="1662" xr:uid="{00000000-0005-0000-0000-0000F0010000}"/>
    <cellStyle name="Ergebnis 3 3 2 4" xfId="2304" xr:uid="{00000000-0005-0000-0000-0000F0010000}"/>
    <cellStyle name="Ergebnis 3 3 3" xfId="1072" xr:uid="{00000000-0005-0000-0000-0000EF010000}"/>
    <cellStyle name="Ergebnis 3 3 4" xfId="1456" xr:uid="{00000000-0005-0000-0000-0000EF010000}"/>
    <cellStyle name="Ergebnis 3 3 5" xfId="2097" xr:uid="{00000000-0005-0000-0000-0000EF010000}"/>
    <cellStyle name="Ergebnis 3 4" xfId="566" xr:uid="{00000000-0005-0000-0000-0000F1010000}"/>
    <cellStyle name="Ergebnis 3 4 2" xfId="781" xr:uid="{00000000-0005-0000-0000-0000F2010000}"/>
    <cellStyle name="Ergebnis 3 4 2 2" xfId="1309" xr:uid="{00000000-0005-0000-0000-0000F2010000}"/>
    <cellStyle name="Ergebnis 3 4 2 3" xfId="1689" xr:uid="{00000000-0005-0000-0000-0000F2010000}"/>
    <cellStyle name="Ergebnis 3 4 2 4" xfId="2331" xr:uid="{00000000-0005-0000-0000-0000F2010000}"/>
    <cellStyle name="Ergebnis 3 4 3" xfId="1099" xr:uid="{00000000-0005-0000-0000-0000F1010000}"/>
    <cellStyle name="Ergebnis 3 4 4" xfId="1483" xr:uid="{00000000-0005-0000-0000-0000F1010000}"/>
    <cellStyle name="Ergebnis 3 4 5" xfId="2124" xr:uid="{00000000-0005-0000-0000-0000F1010000}"/>
    <cellStyle name="Ergebnis 3 5" xfId="705" xr:uid="{00000000-0005-0000-0000-0000F3010000}"/>
    <cellStyle name="Ergebnis 3 5 2" xfId="1234" xr:uid="{00000000-0005-0000-0000-0000F3010000}"/>
    <cellStyle name="Ergebnis 3 5 3" xfId="1614" xr:uid="{00000000-0005-0000-0000-0000F3010000}"/>
    <cellStyle name="Ergebnis 3 5 4" xfId="2256" xr:uid="{00000000-0005-0000-0000-0000F3010000}"/>
    <cellStyle name="Ergebnis 3 6" xfId="989" xr:uid="{00000000-0005-0000-0000-0000EC010000}"/>
    <cellStyle name="Ergebnis 3 7" xfId="932" xr:uid="{00000000-0005-0000-0000-0000EC010000}"/>
    <cellStyle name="Ergebnis 3 8" xfId="1915" xr:uid="{00000000-0005-0000-0000-0000EC010000}"/>
    <cellStyle name="Ergebnis 4" xfId="555" xr:uid="{00000000-0005-0000-0000-0000F4010000}"/>
    <cellStyle name="Ergebnis 4 2" xfId="770" xr:uid="{00000000-0005-0000-0000-0000F5010000}"/>
    <cellStyle name="Ergebnis 4 2 2" xfId="1298" xr:uid="{00000000-0005-0000-0000-0000F5010000}"/>
    <cellStyle name="Ergebnis 4 2 3" xfId="1678" xr:uid="{00000000-0005-0000-0000-0000F5010000}"/>
    <cellStyle name="Ergebnis 4 2 4" xfId="2320" xr:uid="{00000000-0005-0000-0000-0000F5010000}"/>
    <cellStyle name="Ergebnis 4 3" xfId="1088" xr:uid="{00000000-0005-0000-0000-0000F4010000}"/>
    <cellStyle name="Ergebnis 4 4" xfId="1472" xr:uid="{00000000-0005-0000-0000-0000F4010000}"/>
    <cellStyle name="Ergebnis 4 5" xfId="2113" xr:uid="{00000000-0005-0000-0000-0000F4010000}"/>
    <cellStyle name="Ergebnis 5" xfId="629" xr:uid="{00000000-0005-0000-0000-0000F6010000}"/>
    <cellStyle name="Ergebnis 5 2" xfId="844" xr:uid="{00000000-0005-0000-0000-0000F7010000}"/>
    <cellStyle name="Ergebnis 5 2 2" xfId="1372" xr:uid="{00000000-0005-0000-0000-0000F7010000}"/>
    <cellStyle name="Ergebnis 5 2 3" xfId="1752" xr:uid="{00000000-0005-0000-0000-0000F7010000}"/>
    <cellStyle name="Ergebnis 5 2 4" xfId="2394" xr:uid="{00000000-0005-0000-0000-0000F7010000}"/>
    <cellStyle name="Ergebnis 5 3" xfId="1162" xr:uid="{00000000-0005-0000-0000-0000F6010000}"/>
    <cellStyle name="Ergebnis 5 4" xfId="1546" xr:uid="{00000000-0005-0000-0000-0000F6010000}"/>
    <cellStyle name="Ergebnis 5 5" xfId="2187" xr:uid="{00000000-0005-0000-0000-0000F6010000}"/>
    <cellStyle name="Ergebnis 6" xfId="636" xr:uid="{00000000-0005-0000-0000-0000F8010000}"/>
    <cellStyle name="Ergebnis 6 2" xfId="851" xr:uid="{00000000-0005-0000-0000-0000F9010000}"/>
    <cellStyle name="Ergebnis 6 2 2" xfId="1379" xr:uid="{00000000-0005-0000-0000-0000F9010000}"/>
    <cellStyle name="Ergebnis 6 2 3" xfId="1759" xr:uid="{00000000-0005-0000-0000-0000F9010000}"/>
    <cellStyle name="Ergebnis 6 2 4" xfId="2401" xr:uid="{00000000-0005-0000-0000-0000F9010000}"/>
    <cellStyle name="Ergebnis 6 3" xfId="1169" xr:uid="{00000000-0005-0000-0000-0000F8010000}"/>
    <cellStyle name="Ergebnis 6 4" xfId="1553" xr:uid="{00000000-0005-0000-0000-0000F8010000}"/>
    <cellStyle name="Ergebnis 6 5" xfId="2194" xr:uid="{00000000-0005-0000-0000-0000F8010000}"/>
    <cellStyle name="Ergebnis 7" xfId="684" xr:uid="{00000000-0005-0000-0000-0000FA010000}"/>
    <cellStyle name="Ergebnis 7 2" xfId="1216" xr:uid="{00000000-0005-0000-0000-0000FA010000}"/>
    <cellStyle name="Ergebnis 7 3" xfId="1600" xr:uid="{00000000-0005-0000-0000-0000FA010000}"/>
    <cellStyle name="Ergebnis 7 4" xfId="2242" xr:uid="{00000000-0005-0000-0000-0000FA010000}"/>
    <cellStyle name="Erklärender Text" xfId="49" hidden="1" xr:uid="{00000000-0005-0000-0000-0000FB010000}"/>
    <cellStyle name="Erklärender Text" xfId="902" hidden="1" xr:uid="{00000000-0005-0000-0000-0000FB010000}"/>
    <cellStyle name="Erklärender Text" xfId="948" hidden="1" xr:uid="{00000000-0005-0000-0000-0000FB010000}"/>
    <cellStyle name="Erklärender Text" xfId="896" hidden="1" xr:uid="{00000000-0005-0000-0000-0000FB010000}"/>
    <cellStyle name="Erklärender Text" xfId="1810" hidden="1" xr:uid="{00000000-0005-0000-0000-0000FB010000}"/>
    <cellStyle name="Erklärender Text" xfId="1825" hidden="1" xr:uid="{00000000-0005-0000-0000-0000FB010000}"/>
    <cellStyle name="Erklärender Text" xfId="1866" hidden="1" xr:uid="{00000000-0005-0000-0000-0000FB010000}"/>
    <cellStyle name="Erklärender Text" xfId="1975" hidden="1" xr:uid="{00000000-0005-0000-0000-0000FB010000}"/>
    <cellStyle name="Erklärender Text" xfId="2449" hidden="1" xr:uid="{00000000-0005-0000-0000-0000FB010000}"/>
    <cellStyle name="Erklärender Text" xfId="2451" hidden="1" xr:uid="{00000000-0005-0000-0000-0000FB010000}"/>
    <cellStyle name="Erklärender Text 2" xfId="396" xr:uid="{00000000-0005-0000-0000-0000FC010000}"/>
    <cellStyle name="Erklärender Text 3" xfId="278" xr:uid="{00000000-0005-0000-0000-0000FD010000}"/>
    <cellStyle name="Explanatory Text 2" xfId="137" xr:uid="{00000000-0005-0000-0000-0000FE010000}"/>
    <cellStyle name="Explanatory Text 3" xfId="228" xr:uid="{00000000-0005-0000-0000-0000FF010000}"/>
    <cellStyle name="Good 2" xfId="138" xr:uid="{00000000-0005-0000-0000-000001020000}"/>
    <cellStyle name="Good 3" xfId="229" xr:uid="{00000000-0005-0000-0000-000002020000}"/>
    <cellStyle name="Good 4" xfId="358" xr:uid="{00000000-0005-0000-0000-000003020000}"/>
    <cellStyle name="Gut" xfId="139" xr:uid="{00000000-0005-0000-0000-000004020000}"/>
    <cellStyle name="Heading 1 2" xfId="140" xr:uid="{00000000-0005-0000-0000-000006020000}"/>
    <cellStyle name="Heading 1 3" xfId="230" xr:uid="{00000000-0005-0000-0000-000007020000}"/>
    <cellStyle name="Heading 1 4" xfId="366" xr:uid="{00000000-0005-0000-0000-000008020000}"/>
    <cellStyle name="Heading 2 2" xfId="141" xr:uid="{00000000-0005-0000-0000-00000A020000}"/>
    <cellStyle name="Heading 2 3" xfId="231" xr:uid="{00000000-0005-0000-0000-00000B020000}"/>
    <cellStyle name="Heading 2 4" xfId="367" xr:uid="{00000000-0005-0000-0000-00000C020000}"/>
    <cellStyle name="Heading 3 2" xfId="142" xr:uid="{00000000-0005-0000-0000-00000E020000}"/>
    <cellStyle name="Heading 3 3" xfId="232" xr:uid="{00000000-0005-0000-0000-00000F020000}"/>
    <cellStyle name="Heading 3 4" xfId="368" xr:uid="{00000000-0005-0000-0000-000010020000}"/>
    <cellStyle name="Heading 4 2" xfId="143" xr:uid="{00000000-0005-0000-0000-000012020000}"/>
    <cellStyle name="Heading 4 3" xfId="233" xr:uid="{00000000-0005-0000-0000-000013020000}"/>
    <cellStyle name="Heading 4 4" xfId="369" xr:uid="{00000000-0005-0000-0000-000014020000}"/>
    <cellStyle name="Headline" xfId="3" xr:uid="{00000000-0005-0000-0000-000015020000}"/>
    <cellStyle name="Input 2" xfId="144" xr:uid="{00000000-0005-0000-0000-000017020000}"/>
    <cellStyle name="Input 2 2" xfId="558" xr:uid="{00000000-0005-0000-0000-000018020000}"/>
    <cellStyle name="Input 2 2 2" xfId="773" xr:uid="{00000000-0005-0000-0000-000019020000}"/>
    <cellStyle name="Input 2 2 2 2" xfId="1301" xr:uid="{00000000-0005-0000-0000-000019020000}"/>
    <cellStyle name="Input 2 2 2 3" xfId="1681" xr:uid="{00000000-0005-0000-0000-000019020000}"/>
    <cellStyle name="Input 2 2 2 4" xfId="2323" xr:uid="{00000000-0005-0000-0000-000019020000}"/>
    <cellStyle name="Input 2 2 3" xfId="1091" xr:uid="{00000000-0005-0000-0000-000018020000}"/>
    <cellStyle name="Input 2 2 4" xfId="1475" xr:uid="{00000000-0005-0000-0000-000018020000}"/>
    <cellStyle name="Input 2 2 5" xfId="2116" xr:uid="{00000000-0005-0000-0000-000018020000}"/>
    <cellStyle name="Input 2 3" xfId="662" xr:uid="{00000000-0005-0000-0000-00001A020000}"/>
    <cellStyle name="Input 2 3 2" xfId="877" xr:uid="{00000000-0005-0000-0000-00001B020000}"/>
    <cellStyle name="Input 2 3 2 2" xfId="1405" xr:uid="{00000000-0005-0000-0000-00001B020000}"/>
    <cellStyle name="Input 2 3 2 3" xfId="1785" xr:uid="{00000000-0005-0000-0000-00001B020000}"/>
    <cellStyle name="Input 2 3 2 4" xfId="2427" xr:uid="{00000000-0005-0000-0000-00001B020000}"/>
    <cellStyle name="Input 2 3 3" xfId="1195" xr:uid="{00000000-0005-0000-0000-00001A020000}"/>
    <cellStyle name="Input 2 3 4" xfId="1579" xr:uid="{00000000-0005-0000-0000-00001A020000}"/>
    <cellStyle name="Input 2 3 5" xfId="2220" xr:uid="{00000000-0005-0000-0000-00001A020000}"/>
    <cellStyle name="Input 2 4" xfId="673" xr:uid="{00000000-0005-0000-0000-00001C020000}"/>
    <cellStyle name="Input 2 4 2" xfId="887" xr:uid="{00000000-0005-0000-0000-00001D020000}"/>
    <cellStyle name="Input 2 4 2 2" xfId="1415" xr:uid="{00000000-0005-0000-0000-00001D020000}"/>
    <cellStyle name="Input 2 4 2 3" xfId="1795" xr:uid="{00000000-0005-0000-0000-00001D020000}"/>
    <cellStyle name="Input 2 4 2 4" xfId="2437" xr:uid="{00000000-0005-0000-0000-00001D020000}"/>
    <cellStyle name="Input 2 4 3" xfId="1205" xr:uid="{00000000-0005-0000-0000-00001C020000}"/>
    <cellStyle name="Input 2 4 4" xfId="1589" xr:uid="{00000000-0005-0000-0000-00001C020000}"/>
    <cellStyle name="Input 2 4 5" xfId="2231" xr:uid="{00000000-0005-0000-0000-00001C020000}"/>
    <cellStyle name="Input 2 5" xfId="685" xr:uid="{00000000-0005-0000-0000-00001E020000}"/>
    <cellStyle name="Input 2 5 2" xfId="1217" xr:uid="{00000000-0005-0000-0000-00001E020000}"/>
    <cellStyle name="Input 2 5 3" xfId="1601" xr:uid="{00000000-0005-0000-0000-00001E020000}"/>
    <cellStyle name="Input 2 5 4" xfId="2243" xr:uid="{00000000-0005-0000-0000-00001E020000}"/>
    <cellStyle name="Input 2 6" xfId="945" xr:uid="{00000000-0005-0000-0000-000017020000}"/>
    <cellStyle name="Input 2 7" xfId="1034" xr:uid="{00000000-0005-0000-0000-000017020000}"/>
    <cellStyle name="Input 2 8" xfId="1857" xr:uid="{00000000-0005-0000-0000-000017020000}"/>
    <cellStyle name="Input 3" xfId="234" xr:uid="{00000000-0005-0000-0000-00001F020000}"/>
    <cellStyle name="Input 3 2" xfId="590" xr:uid="{00000000-0005-0000-0000-000020020000}"/>
    <cellStyle name="Input 3 2 2" xfId="805" xr:uid="{00000000-0005-0000-0000-000021020000}"/>
    <cellStyle name="Input 3 2 2 2" xfId="1333" xr:uid="{00000000-0005-0000-0000-000021020000}"/>
    <cellStyle name="Input 3 2 2 3" xfId="1713" xr:uid="{00000000-0005-0000-0000-000021020000}"/>
    <cellStyle name="Input 3 2 2 4" xfId="2355" xr:uid="{00000000-0005-0000-0000-000021020000}"/>
    <cellStyle name="Input 3 2 3" xfId="1123" xr:uid="{00000000-0005-0000-0000-000020020000}"/>
    <cellStyle name="Input 3 2 4" xfId="1507" xr:uid="{00000000-0005-0000-0000-000020020000}"/>
    <cellStyle name="Input 3 2 5" xfId="2148" xr:uid="{00000000-0005-0000-0000-000020020000}"/>
    <cellStyle name="Input 3 3" xfId="589" xr:uid="{00000000-0005-0000-0000-000022020000}"/>
    <cellStyle name="Input 3 3 2" xfId="804" xr:uid="{00000000-0005-0000-0000-000023020000}"/>
    <cellStyle name="Input 3 3 2 2" xfId="1332" xr:uid="{00000000-0005-0000-0000-000023020000}"/>
    <cellStyle name="Input 3 3 2 3" xfId="1712" xr:uid="{00000000-0005-0000-0000-000023020000}"/>
    <cellStyle name="Input 3 3 2 4" xfId="2354" xr:uid="{00000000-0005-0000-0000-000023020000}"/>
    <cellStyle name="Input 3 3 3" xfId="1122" xr:uid="{00000000-0005-0000-0000-000022020000}"/>
    <cellStyle name="Input 3 3 4" xfId="1506" xr:uid="{00000000-0005-0000-0000-000022020000}"/>
    <cellStyle name="Input 3 3 5" xfId="2147" xr:uid="{00000000-0005-0000-0000-000022020000}"/>
    <cellStyle name="Input 3 4" xfId="533" xr:uid="{00000000-0005-0000-0000-000024020000}"/>
    <cellStyle name="Input 3 4 2" xfId="748" xr:uid="{00000000-0005-0000-0000-000025020000}"/>
    <cellStyle name="Input 3 4 2 2" xfId="1276" xr:uid="{00000000-0005-0000-0000-000025020000}"/>
    <cellStyle name="Input 3 4 2 3" xfId="1656" xr:uid="{00000000-0005-0000-0000-000025020000}"/>
    <cellStyle name="Input 3 4 2 4" xfId="2298" xr:uid="{00000000-0005-0000-0000-000025020000}"/>
    <cellStyle name="Input 3 4 3" xfId="1066" xr:uid="{00000000-0005-0000-0000-000024020000}"/>
    <cellStyle name="Input 3 4 4" xfId="1450" xr:uid="{00000000-0005-0000-0000-000024020000}"/>
    <cellStyle name="Input 3 4 5" xfId="2091" xr:uid="{00000000-0005-0000-0000-000024020000}"/>
    <cellStyle name="Input 3 5" xfId="691" xr:uid="{00000000-0005-0000-0000-000026020000}"/>
    <cellStyle name="Input 3 5 2" xfId="1223" xr:uid="{00000000-0005-0000-0000-000026020000}"/>
    <cellStyle name="Input 3 5 3" xfId="1607" xr:uid="{00000000-0005-0000-0000-000026020000}"/>
    <cellStyle name="Input 3 5 4" xfId="2249" xr:uid="{00000000-0005-0000-0000-000026020000}"/>
    <cellStyle name="Input 3 6" xfId="958" xr:uid="{00000000-0005-0000-0000-00001F020000}"/>
    <cellStyle name="Input 3 7" xfId="957" xr:uid="{00000000-0005-0000-0000-00001F020000}"/>
    <cellStyle name="Input 3 8" xfId="1881" xr:uid="{00000000-0005-0000-0000-00001F020000}"/>
    <cellStyle name="Input 4" xfId="345" xr:uid="{00000000-0005-0000-0000-000027020000}"/>
    <cellStyle name="InputCells" xfId="11" xr:uid="{00000000-0005-0000-0000-000028020000}"/>
    <cellStyle name="InputCells 2" xfId="145" xr:uid="{00000000-0005-0000-0000-000029020000}"/>
    <cellStyle name="InputCells 3" xfId="196" xr:uid="{00000000-0005-0000-0000-00002A020000}"/>
    <cellStyle name="InputCells 4" xfId="348" xr:uid="{00000000-0005-0000-0000-00002B020000}"/>
    <cellStyle name="InputCells_Bborder_1" xfId="146" xr:uid="{00000000-0005-0000-0000-00002C020000}"/>
    <cellStyle name="InputCells12" xfId="20" xr:uid="{00000000-0005-0000-0000-00002F020000}"/>
    <cellStyle name="InputCells12 2" xfId="147" xr:uid="{00000000-0005-0000-0000-000030020000}"/>
    <cellStyle name="InputCells12 2 2" xfId="422" xr:uid="{00000000-0005-0000-0000-000031020000}"/>
    <cellStyle name="InputCells12 2 2 2" xfId="596" xr:uid="{00000000-0005-0000-0000-000032020000}"/>
    <cellStyle name="InputCells12 2 2 2 2" xfId="811" xr:uid="{00000000-0005-0000-0000-000033020000}"/>
    <cellStyle name="InputCells12 2 2 2 2 2" xfId="1339" xr:uid="{00000000-0005-0000-0000-000033020000}"/>
    <cellStyle name="InputCells12 2 2 2 2 3" xfId="1719" xr:uid="{00000000-0005-0000-0000-000033020000}"/>
    <cellStyle name="InputCells12 2 2 2 2 4" xfId="2361" xr:uid="{00000000-0005-0000-0000-000033020000}"/>
    <cellStyle name="InputCells12 2 2 2 3" xfId="1129" xr:uid="{00000000-0005-0000-0000-000032020000}"/>
    <cellStyle name="InputCells12 2 2 2 4" xfId="1513" xr:uid="{00000000-0005-0000-0000-000032020000}"/>
    <cellStyle name="InputCells12 2 2 2 5" xfId="2154" xr:uid="{00000000-0005-0000-0000-000032020000}"/>
    <cellStyle name="InputCells12 2 2 3" xfId="721" xr:uid="{00000000-0005-0000-0000-000034020000}"/>
    <cellStyle name="InputCells12 2 2 3 2" xfId="1249" xr:uid="{00000000-0005-0000-0000-000034020000}"/>
    <cellStyle name="InputCells12 2 2 3 3" xfId="1629" xr:uid="{00000000-0005-0000-0000-000034020000}"/>
    <cellStyle name="InputCells12 2 2 3 4" xfId="2271" xr:uid="{00000000-0005-0000-0000-000034020000}"/>
    <cellStyle name="InputCells12 2 3" xfId="281" xr:uid="{00000000-0005-0000-0000-000035020000}"/>
    <cellStyle name="InputCells12 2 3 2" xfId="619" xr:uid="{00000000-0005-0000-0000-000036020000}"/>
    <cellStyle name="InputCells12 2 3 2 2" xfId="834" xr:uid="{00000000-0005-0000-0000-000037020000}"/>
    <cellStyle name="InputCells12 2 3 2 2 2" xfId="1362" xr:uid="{00000000-0005-0000-0000-000037020000}"/>
    <cellStyle name="InputCells12 2 3 2 2 3" xfId="1742" xr:uid="{00000000-0005-0000-0000-000037020000}"/>
    <cellStyle name="InputCells12 2 3 2 2 4" xfId="2384" xr:uid="{00000000-0005-0000-0000-000037020000}"/>
    <cellStyle name="InputCells12 2 3 2 3" xfId="1152" xr:uid="{00000000-0005-0000-0000-000036020000}"/>
    <cellStyle name="InputCells12 2 3 2 4" xfId="1536" xr:uid="{00000000-0005-0000-0000-000036020000}"/>
    <cellStyle name="InputCells12 2 3 2 5" xfId="2177" xr:uid="{00000000-0005-0000-0000-000036020000}"/>
    <cellStyle name="InputCells12 2 3 3" xfId="542" xr:uid="{00000000-0005-0000-0000-000038020000}"/>
    <cellStyle name="InputCells12 2 3 3 2" xfId="757" xr:uid="{00000000-0005-0000-0000-000039020000}"/>
    <cellStyle name="InputCells12 2 3 3 2 2" xfId="1285" xr:uid="{00000000-0005-0000-0000-000039020000}"/>
    <cellStyle name="InputCells12 2 3 3 2 3" xfId="1665" xr:uid="{00000000-0005-0000-0000-000039020000}"/>
    <cellStyle name="InputCells12 2 3 3 2 4" xfId="2307" xr:uid="{00000000-0005-0000-0000-000039020000}"/>
    <cellStyle name="InputCells12 2 3 3 3" xfId="1075" xr:uid="{00000000-0005-0000-0000-000038020000}"/>
    <cellStyle name="InputCells12 2 3 3 4" xfId="1459" xr:uid="{00000000-0005-0000-0000-000038020000}"/>
    <cellStyle name="InputCells12 2 3 3 5" xfId="2100" xr:uid="{00000000-0005-0000-0000-000038020000}"/>
    <cellStyle name="InputCells12 2 3 4" xfId="658" xr:uid="{00000000-0005-0000-0000-00003A020000}"/>
    <cellStyle name="InputCells12 2 3 4 2" xfId="873" xr:uid="{00000000-0005-0000-0000-00003B020000}"/>
    <cellStyle name="InputCells12 2 3 4 2 2" xfId="1401" xr:uid="{00000000-0005-0000-0000-00003B020000}"/>
    <cellStyle name="InputCells12 2 3 4 2 3" xfId="1781" xr:uid="{00000000-0005-0000-0000-00003B020000}"/>
    <cellStyle name="InputCells12 2 3 4 2 4" xfId="2423" xr:uid="{00000000-0005-0000-0000-00003B020000}"/>
    <cellStyle name="InputCells12 2 3 4 3" xfId="1191" xr:uid="{00000000-0005-0000-0000-00003A020000}"/>
    <cellStyle name="InputCells12 2 3 4 4" xfId="1575" xr:uid="{00000000-0005-0000-0000-00003A020000}"/>
    <cellStyle name="InputCells12 2 3 4 5" xfId="2216" xr:uid="{00000000-0005-0000-0000-00003A020000}"/>
    <cellStyle name="InputCells12 2 3 5" xfId="983" xr:uid="{00000000-0005-0000-0000-000035020000}"/>
    <cellStyle name="InputCells12 2 3 6" xfId="1010" xr:uid="{00000000-0005-0000-0000-000035020000}"/>
    <cellStyle name="InputCells12 2 3 7" xfId="1908" xr:uid="{00000000-0005-0000-0000-000035020000}"/>
    <cellStyle name="InputCells12 3" xfId="421" xr:uid="{00000000-0005-0000-0000-00003C020000}"/>
    <cellStyle name="InputCells12 3 2" xfId="526" xr:uid="{00000000-0005-0000-0000-00003D020000}"/>
    <cellStyle name="InputCells12 3 2 2" xfId="741" xr:uid="{00000000-0005-0000-0000-00003E020000}"/>
    <cellStyle name="InputCells12 3 2 2 2" xfId="1269" xr:uid="{00000000-0005-0000-0000-00003E020000}"/>
    <cellStyle name="InputCells12 3 2 2 3" xfId="1649" xr:uid="{00000000-0005-0000-0000-00003E020000}"/>
    <cellStyle name="InputCells12 3 2 2 4" xfId="2291" xr:uid="{00000000-0005-0000-0000-00003E020000}"/>
    <cellStyle name="InputCells12 3 2 3" xfId="1059" xr:uid="{00000000-0005-0000-0000-00003D020000}"/>
    <cellStyle name="InputCells12 3 2 4" xfId="1443" xr:uid="{00000000-0005-0000-0000-00003D020000}"/>
    <cellStyle name="InputCells12 3 2 5" xfId="2084" xr:uid="{00000000-0005-0000-0000-00003D020000}"/>
    <cellStyle name="InputCells12 3 3" xfId="720" xr:uid="{00000000-0005-0000-0000-00003F020000}"/>
    <cellStyle name="InputCells12 3 3 2" xfId="1248" xr:uid="{00000000-0005-0000-0000-00003F020000}"/>
    <cellStyle name="InputCells12 3 3 3" xfId="1628" xr:uid="{00000000-0005-0000-0000-00003F020000}"/>
    <cellStyle name="InputCells12 3 3 4" xfId="2270" xr:uid="{00000000-0005-0000-0000-00003F020000}"/>
    <cellStyle name="InputCells12 4" xfId="280" xr:uid="{00000000-0005-0000-0000-000040020000}"/>
    <cellStyle name="InputCells12 4 2" xfId="618" xr:uid="{00000000-0005-0000-0000-000041020000}"/>
    <cellStyle name="InputCells12 4 2 2" xfId="833" xr:uid="{00000000-0005-0000-0000-000042020000}"/>
    <cellStyle name="InputCells12 4 2 2 2" xfId="1361" xr:uid="{00000000-0005-0000-0000-000042020000}"/>
    <cellStyle name="InputCells12 4 2 2 3" xfId="1741" xr:uid="{00000000-0005-0000-0000-000042020000}"/>
    <cellStyle name="InputCells12 4 2 2 4" xfId="2383" xr:uid="{00000000-0005-0000-0000-000042020000}"/>
    <cellStyle name="InputCells12 4 2 3" xfId="1151" xr:uid="{00000000-0005-0000-0000-000041020000}"/>
    <cellStyle name="InputCells12 4 2 4" xfId="1535" xr:uid="{00000000-0005-0000-0000-000041020000}"/>
    <cellStyle name="InputCells12 4 2 5" xfId="2176" xr:uid="{00000000-0005-0000-0000-000041020000}"/>
    <cellStyle name="InputCells12 4 3" xfId="543" xr:uid="{00000000-0005-0000-0000-000043020000}"/>
    <cellStyle name="InputCells12 4 3 2" xfId="758" xr:uid="{00000000-0005-0000-0000-000044020000}"/>
    <cellStyle name="InputCells12 4 3 2 2" xfId="1286" xr:uid="{00000000-0005-0000-0000-000044020000}"/>
    <cellStyle name="InputCells12 4 3 2 3" xfId="1666" xr:uid="{00000000-0005-0000-0000-000044020000}"/>
    <cellStyle name="InputCells12 4 3 2 4" xfId="2308" xr:uid="{00000000-0005-0000-0000-000044020000}"/>
    <cellStyle name="InputCells12 4 3 3" xfId="1076" xr:uid="{00000000-0005-0000-0000-000043020000}"/>
    <cellStyle name="InputCells12 4 3 4" xfId="1460" xr:uid="{00000000-0005-0000-0000-000043020000}"/>
    <cellStyle name="InputCells12 4 3 5" xfId="2101" xr:uid="{00000000-0005-0000-0000-000043020000}"/>
    <cellStyle name="InputCells12 4 4" xfId="517" xr:uid="{00000000-0005-0000-0000-000045020000}"/>
    <cellStyle name="InputCells12 4 4 2" xfId="732" xr:uid="{00000000-0005-0000-0000-000046020000}"/>
    <cellStyle name="InputCells12 4 4 2 2" xfId="1260" xr:uid="{00000000-0005-0000-0000-000046020000}"/>
    <cellStyle name="InputCells12 4 4 2 3" xfId="1640" xr:uid="{00000000-0005-0000-0000-000046020000}"/>
    <cellStyle name="InputCells12 4 4 2 4" xfId="2282" xr:uid="{00000000-0005-0000-0000-000046020000}"/>
    <cellStyle name="InputCells12 4 4 3" xfId="1050" xr:uid="{00000000-0005-0000-0000-000045020000}"/>
    <cellStyle name="InputCells12 4 4 4" xfId="1434" xr:uid="{00000000-0005-0000-0000-000045020000}"/>
    <cellStyle name="InputCells12 4 4 5" xfId="2075" xr:uid="{00000000-0005-0000-0000-000045020000}"/>
    <cellStyle name="InputCells12 4 5" xfId="982" xr:uid="{00000000-0005-0000-0000-000040020000}"/>
    <cellStyle name="InputCells12 4 6" xfId="936" xr:uid="{00000000-0005-0000-0000-000040020000}"/>
    <cellStyle name="InputCells12 4 7" xfId="1907" xr:uid="{00000000-0005-0000-0000-000040020000}"/>
    <cellStyle name="InputCells12 5" xfId="75" xr:uid="{00000000-0005-0000-0000-000047020000}"/>
    <cellStyle name="InputCells12 5 2" xfId="1848" xr:uid="{00000000-0005-0000-0000-000047020000}"/>
    <cellStyle name="InputCells12_BBorder" xfId="26" xr:uid="{00000000-0005-0000-0000-000048020000}"/>
    <cellStyle name="IntCells" xfId="148" xr:uid="{00000000-0005-0000-0000-00004E020000}"/>
    <cellStyle name="KP_thin_border_dark_grey" xfId="36" xr:uid="{00000000-0005-0000-0000-00004F020000}"/>
    <cellStyle name="Linked Cell 2" xfId="149" xr:uid="{00000000-0005-0000-0000-000058020000}"/>
    <cellStyle name="Linked Cell 3" xfId="235" xr:uid="{00000000-0005-0000-0000-000059020000}"/>
    <cellStyle name="Linked Cell 4" xfId="370" xr:uid="{00000000-0005-0000-0000-00005A020000}"/>
    <cellStyle name="Neutral 2" xfId="150" xr:uid="{00000000-0005-0000-0000-00005C020000}"/>
    <cellStyle name="Neutral 3" xfId="236" xr:uid="{00000000-0005-0000-0000-00005D020000}"/>
    <cellStyle name="Normaali 2" xfId="151" xr:uid="{00000000-0005-0000-0000-00005E020000}"/>
    <cellStyle name="Normaali 2 2" xfId="152" xr:uid="{00000000-0005-0000-0000-00005F020000}"/>
    <cellStyle name="Normal" xfId="0" builtinId="0"/>
    <cellStyle name="Normal 10" xfId="373" xr:uid="{00000000-0005-0000-0000-000061020000}"/>
    <cellStyle name="Normal 10 2" xfId="442" xr:uid="{00000000-0005-0000-0000-000062020000}"/>
    <cellStyle name="Normal 10 2 2" xfId="2002" xr:uid="{00000000-0005-0000-0000-000062020000}"/>
    <cellStyle name="Normal 10 3" xfId="1980" xr:uid="{00000000-0005-0000-0000-000061020000}"/>
    <cellStyle name="Normal 11" xfId="401" xr:uid="{00000000-0005-0000-0000-000063020000}"/>
    <cellStyle name="Normal 11 2" xfId="443" xr:uid="{00000000-0005-0000-0000-000064020000}"/>
    <cellStyle name="Normal 11 2 2" xfId="2003" xr:uid="{00000000-0005-0000-0000-000064020000}"/>
    <cellStyle name="Normal 11 3" xfId="1989" xr:uid="{00000000-0005-0000-0000-000063020000}"/>
    <cellStyle name="Normal 12" xfId="512" xr:uid="{00000000-0005-0000-0000-000065020000}"/>
    <cellStyle name="Normal 12 2" xfId="672" xr:uid="{00000000-0005-0000-0000-000066020000}"/>
    <cellStyle name="Normal 13" xfId="1" xr:uid="{00000000-0005-0000-0000-00006E020000}"/>
    <cellStyle name="Normal 14" xfId="1816" xr:uid="{00000000-0005-0000-0000-0000A2080000}"/>
    <cellStyle name="Normal 2" xfId="5" xr:uid="{00000000-0005-0000-0000-000067020000}"/>
    <cellStyle name="Normal 2 2" xfId="153" xr:uid="{00000000-0005-0000-0000-000068020000}"/>
    <cellStyle name="Normal 2 2 2" xfId="154" xr:uid="{00000000-0005-0000-0000-000069020000}"/>
    <cellStyle name="Normal 2 3" xfId="155" xr:uid="{00000000-0005-0000-0000-00006A020000}"/>
    <cellStyle name="Normal 2 3 2" xfId="423" xr:uid="{00000000-0005-0000-0000-00006B020000}"/>
    <cellStyle name="Normal 2 4" xfId="40" xr:uid="{00000000-0005-0000-0000-00006C020000}"/>
    <cellStyle name="Normal 3" xfId="37" xr:uid="{00000000-0005-0000-0000-00006D020000}"/>
    <cellStyle name="Normal 3 2" xfId="156" xr:uid="{00000000-0005-0000-0000-00006E020000}"/>
    <cellStyle name="Normal 3 2 2" xfId="41" xr:uid="{00000000-0005-0000-0000-00006F020000}"/>
    <cellStyle name="Normal 3 3" xfId="197" xr:uid="{00000000-0005-0000-0000-000070020000}"/>
    <cellStyle name="Normal 3 4" xfId="359" xr:uid="{00000000-0005-0000-0000-000071020000}"/>
    <cellStyle name="Normal 4" xfId="157" xr:uid="{00000000-0005-0000-0000-000072020000}"/>
    <cellStyle name="Normal 4 2" xfId="158" xr:uid="{00000000-0005-0000-0000-000073020000}"/>
    <cellStyle name="Normal 4 2 2" xfId="159" xr:uid="{00000000-0005-0000-0000-000074020000}"/>
    <cellStyle name="Normal 4 2 3" xfId="424" xr:uid="{00000000-0005-0000-0000-000075020000}"/>
    <cellStyle name="Normal 4 3" xfId="198" xr:uid="{00000000-0005-0000-0000-000076020000}"/>
    <cellStyle name="Normal 4 3 2" xfId="425" xr:uid="{00000000-0005-0000-0000-000077020000}"/>
    <cellStyle name="Normal 5" xfId="160" xr:uid="{00000000-0005-0000-0000-000078020000}"/>
    <cellStyle name="Normal 5 2" xfId="291" xr:uid="{00000000-0005-0000-0000-000079020000}"/>
    <cellStyle name="Normal 5 2 2" xfId="298" xr:uid="{00000000-0005-0000-0000-00007A020000}"/>
    <cellStyle name="Normal 5 2 2 2" xfId="304" xr:uid="{00000000-0005-0000-0000-00007B020000}"/>
    <cellStyle name="Normal 5 2 2 2 2" xfId="319" xr:uid="{00000000-0005-0000-0000-00007C020000}"/>
    <cellStyle name="Normal 5 2 2 2 2 2" xfId="448" xr:uid="{00000000-0005-0000-0000-00007D020000}"/>
    <cellStyle name="Normal 5 2 2 2 2 2 2" xfId="2008" xr:uid="{00000000-0005-0000-0000-00007D020000}"/>
    <cellStyle name="Normal 5 2 2 2 2 3" xfId="1945" xr:uid="{00000000-0005-0000-0000-00007C020000}"/>
    <cellStyle name="Normal 5 2 2 2 3" xfId="447" xr:uid="{00000000-0005-0000-0000-00007E020000}"/>
    <cellStyle name="Normal 5 2 2 2 3 2" xfId="2007" xr:uid="{00000000-0005-0000-0000-00007E020000}"/>
    <cellStyle name="Normal 5 2 2 2 4" xfId="1930" xr:uid="{00000000-0005-0000-0000-00007B020000}"/>
    <cellStyle name="Normal 5 2 2 3" xfId="318" xr:uid="{00000000-0005-0000-0000-00007F020000}"/>
    <cellStyle name="Normal 5 2 2 3 2" xfId="449" xr:uid="{00000000-0005-0000-0000-000080020000}"/>
    <cellStyle name="Normal 5 2 2 3 2 2" xfId="2009" xr:uid="{00000000-0005-0000-0000-000080020000}"/>
    <cellStyle name="Normal 5 2 2 3 3" xfId="1944" xr:uid="{00000000-0005-0000-0000-00007F020000}"/>
    <cellStyle name="Normal 5 2 2 4" xfId="446" xr:uid="{00000000-0005-0000-0000-000081020000}"/>
    <cellStyle name="Normal 5 2 2 4 2" xfId="2006" xr:uid="{00000000-0005-0000-0000-000081020000}"/>
    <cellStyle name="Normal 5 2 2 5" xfId="1924" xr:uid="{00000000-0005-0000-0000-00007A020000}"/>
    <cellStyle name="Normal 5 2 3" xfId="303" xr:uid="{00000000-0005-0000-0000-000082020000}"/>
    <cellStyle name="Normal 5 2 3 2" xfId="320" xr:uid="{00000000-0005-0000-0000-000083020000}"/>
    <cellStyle name="Normal 5 2 3 2 2" xfId="451" xr:uid="{00000000-0005-0000-0000-000084020000}"/>
    <cellStyle name="Normal 5 2 3 2 2 2" xfId="2011" xr:uid="{00000000-0005-0000-0000-000084020000}"/>
    <cellStyle name="Normal 5 2 3 2 3" xfId="1946" xr:uid="{00000000-0005-0000-0000-000083020000}"/>
    <cellStyle name="Normal 5 2 3 3" xfId="450" xr:uid="{00000000-0005-0000-0000-000085020000}"/>
    <cellStyle name="Normal 5 2 3 3 2" xfId="2010" xr:uid="{00000000-0005-0000-0000-000085020000}"/>
    <cellStyle name="Normal 5 2 3 4" xfId="1929" xr:uid="{00000000-0005-0000-0000-000082020000}"/>
    <cellStyle name="Normal 5 2 4" xfId="317" xr:uid="{00000000-0005-0000-0000-000086020000}"/>
    <cellStyle name="Normal 5 2 4 2" xfId="452" xr:uid="{00000000-0005-0000-0000-000087020000}"/>
    <cellStyle name="Normal 5 2 4 2 2" xfId="2012" xr:uid="{00000000-0005-0000-0000-000087020000}"/>
    <cellStyle name="Normal 5 2 4 3" xfId="1943" xr:uid="{00000000-0005-0000-0000-000086020000}"/>
    <cellStyle name="Normal 5 2 5" xfId="426" xr:uid="{00000000-0005-0000-0000-000088020000}"/>
    <cellStyle name="Normal 5 2 5 2" xfId="453" xr:uid="{00000000-0005-0000-0000-000089020000}"/>
    <cellStyle name="Normal 5 2 5 2 2" xfId="2013" xr:uid="{00000000-0005-0000-0000-000089020000}"/>
    <cellStyle name="Normal 5 2 5 3" xfId="1996" xr:uid="{00000000-0005-0000-0000-000088020000}"/>
    <cellStyle name="Normal 5 2 6" xfId="445" xr:uid="{00000000-0005-0000-0000-00008A020000}"/>
    <cellStyle name="Normal 5 2 6 2" xfId="2005" xr:uid="{00000000-0005-0000-0000-00008A020000}"/>
    <cellStyle name="Normal 5 2 7" xfId="1917" xr:uid="{00000000-0005-0000-0000-000079020000}"/>
    <cellStyle name="Normal 5 3" xfId="295" xr:uid="{00000000-0005-0000-0000-00008B020000}"/>
    <cellStyle name="Normal 5 3 2" xfId="305" xr:uid="{00000000-0005-0000-0000-00008C020000}"/>
    <cellStyle name="Normal 5 3 2 2" xfId="322" xr:uid="{00000000-0005-0000-0000-00008D020000}"/>
    <cellStyle name="Normal 5 3 2 2 2" xfId="456" xr:uid="{00000000-0005-0000-0000-00008E020000}"/>
    <cellStyle name="Normal 5 3 2 2 2 2" xfId="2016" xr:uid="{00000000-0005-0000-0000-00008E020000}"/>
    <cellStyle name="Normal 5 3 2 2 3" xfId="1948" xr:uid="{00000000-0005-0000-0000-00008D020000}"/>
    <cellStyle name="Normal 5 3 2 3" xfId="455" xr:uid="{00000000-0005-0000-0000-00008F020000}"/>
    <cellStyle name="Normal 5 3 2 3 2" xfId="2015" xr:uid="{00000000-0005-0000-0000-00008F020000}"/>
    <cellStyle name="Normal 5 3 2 4" xfId="1931" xr:uid="{00000000-0005-0000-0000-00008C020000}"/>
    <cellStyle name="Normal 5 3 3" xfId="321" xr:uid="{00000000-0005-0000-0000-000090020000}"/>
    <cellStyle name="Normal 5 3 3 2" xfId="457" xr:uid="{00000000-0005-0000-0000-000091020000}"/>
    <cellStyle name="Normal 5 3 3 2 2" xfId="2017" xr:uid="{00000000-0005-0000-0000-000091020000}"/>
    <cellStyle name="Normal 5 3 3 3" xfId="1947" xr:uid="{00000000-0005-0000-0000-000090020000}"/>
    <cellStyle name="Normal 5 3 4" xfId="454" xr:uid="{00000000-0005-0000-0000-000092020000}"/>
    <cellStyle name="Normal 5 3 4 2" xfId="2014" xr:uid="{00000000-0005-0000-0000-000092020000}"/>
    <cellStyle name="Normal 5 3 5" xfId="1921" xr:uid="{00000000-0005-0000-0000-00008B020000}"/>
    <cellStyle name="Normal 5 4" xfId="302" xr:uid="{00000000-0005-0000-0000-000093020000}"/>
    <cellStyle name="Normal 5 4 2" xfId="323" xr:uid="{00000000-0005-0000-0000-000094020000}"/>
    <cellStyle name="Normal 5 4 2 2" xfId="459" xr:uid="{00000000-0005-0000-0000-000095020000}"/>
    <cellStyle name="Normal 5 4 2 2 2" xfId="2019" xr:uid="{00000000-0005-0000-0000-000095020000}"/>
    <cellStyle name="Normal 5 4 2 3" xfId="1949" xr:uid="{00000000-0005-0000-0000-000094020000}"/>
    <cellStyle name="Normal 5 4 3" xfId="458" xr:uid="{00000000-0005-0000-0000-000096020000}"/>
    <cellStyle name="Normal 5 4 3 2" xfId="2018" xr:uid="{00000000-0005-0000-0000-000096020000}"/>
    <cellStyle name="Normal 5 4 4" xfId="1928" xr:uid="{00000000-0005-0000-0000-000093020000}"/>
    <cellStyle name="Normal 5 5" xfId="316" xr:uid="{00000000-0005-0000-0000-000097020000}"/>
    <cellStyle name="Normal 5 5 2" xfId="460" xr:uid="{00000000-0005-0000-0000-000098020000}"/>
    <cellStyle name="Normal 5 5 2 2" xfId="2020" xr:uid="{00000000-0005-0000-0000-000098020000}"/>
    <cellStyle name="Normal 5 5 3" xfId="1942" xr:uid="{00000000-0005-0000-0000-000097020000}"/>
    <cellStyle name="Normal 5 6" xfId="360" xr:uid="{00000000-0005-0000-0000-000099020000}"/>
    <cellStyle name="Normal 5 7" xfId="444" xr:uid="{00000000-0005-0000-0000-00009A020000}"/>
    <cellStyle name="Normal 5 7 2" xfId="2004" xr:uid="{00000000-0005-0000-0000-00009A020000}"/>
    <cellStyle name="Normal 5 8" xfId="282" xr:uid="{00000000-0005-0000-0000-00009B020000}"/>
    <cellStyle name="Normal 5 8 2" xfId="1909" xr:uid="{00000000-0005-0000-0000-00009B020000}"/>
    <cellStyle name="Normal 6" xfId="161" xr:uid="{00000000-0005-0000-0000-00009C020000}"/>
    <cellStyle name="Normal 6 10" xfId="427" xr:uid="{00000000-0005-0000-0000-00009D020000}"/>
    <cellStyle name="Normal 6 10 2" xfId="462" xr:uid="{00000000-0005-0000-0000-00009E020000}"/>
    <cellStyle name="Normal 6 10 2 2" xfId="2022" xr:uid="{00000000-0005-0000-0000-00009E020000}"/>
    <cellStyle name="Normal 6 10 3" xfId="1997" xr:uid="{00000000-0005-0000-0000-00009D020000}"/>
    <cellStyle name="Normal 6 11" xfId="461" xr:uid="{00000000-0005-0000-0000-00009F020000}"/>
    <cellStyle name="Normal 6 11 2" xfId="2021" xr:uid="{00000000-0005-0000-0000-00009F020000}"/>
    <cellStyle name="Normal 6 12" xfId="1868" xr:uid="{00000000-0005-0000-0000-00009C020000}"/>
    <cellStyle name="Normal 6 2" xfId="292" xr:uid="{00000000-0005-0000-0000-0000A0020000}"/>
    <cellStyle name="Normal 6 2 2" xfId="299" xr:uid="{00000000-0005-0000-0000-0000A1020000}"/>
    <cellStyle name="Normal 6 2 2 2" xfId="308" xr:uid="{00000000-0005-0000-0000-0000A2020000}"/>
    <cellStyle name="Normal 6 2 2 2 2" xfId="327" xr:uid="{00000000-0005-0000-0000-0000A3020000}"/>
    <cellStyle name="Normal 6 2 2 2 2 2" xfId="466" xr:uid="{00000000-0005-0000-0000-0000A4020000}"/>
    <cellStyle name="Normal 6 2 2 2 2 2 2" xfId="2026" xr:uid="{00000000-0005-0000-0000-0000A4020000}"/>
    <cellStyle name="Normal 6 2 2 2 2 3" xfId="1953" xr:uid="{00000000-0005-0000-0000-0000A3020000}"/>
    <cellStyle name="Normal 6 2 2 2 3" xfId="465" xr:uid="{00000000-0005-0000-0000-0000A5020000}"/>
    <cellStyle name="Normal 6 2 2 2 3 2" xfId="2025" xr:uid="{00000000-0005-0000-0000-0000A5020000}"/>
    <cellStyle name="Normal 6 2 2 2 4" xfId="1934" xr:uid="{00000000-0005-0000-0000-0000A2020000}"/>
    <cellStyle name="Normal 6 2 2 3" xfId="326" xr:uid="{00000000-0005-0000-0000-0000A6020000}"/>
    <cellStyle name="Normal 6 2 2 3 2" xfId="467" xr:uid="{00000000-0005-0000-0000-0000A7020000}"/>
    <cellStyle name="Normal 6 2 2 3 2 2" xfId="2027" xr:uid="{00000000-0005-0000-0000-0000A7020000}"/>
    <cellStyle name="Normal 6 2 2 3 3" xfId="1952" xr:uid="{00000000-0005-0000-0000-0000A6020000}"/>
    <cellStyle name="Normal 6 2 2 4" xfId="464" xr:uid="{00000000-0005-0000-0000-0000A8020000}"/>
    <cellStyle name="Normal 6 2 2 4 2" xfId="2024" xr:uid="{00000000-0005-0000-0000-0000A8020000}"/>
    <cellStyle name="Normal 6 2 2 5" xfId="1925" xr:uid="{00000000-0005-0000-0000-0000A1020000}"/>
    <cellStyle name="Normal 6 2 3" xfId="307" xr:uid="{00000000-0005-0000-0000-0000A9020000}"/>
    <cellStyle name="Normal 6 2 3 2" xfId="328" xr:uid="{00000000-0005-0000-0000-0000AA020000}"/>
    <cellStyle name="Normal 6 2 3 2 2" xfId="469" xr:uid="{00000000-0005-0000-0000-0000AB020000}"/>
    <cellStyle name="Normal 6 2 3 2 2 2" xfId="2029" xr:uid="{00000000-0005-0000-0000-0000AB020000}"/>
    <cellStyle name="Normal 6 2 3 2 3" xfId="1954" xr:uid="{00000000-0005-0000-0000-0000AA020000}"/>
    <cellStyle name="Normal 6 2 3 3" xfId="468" xr:uid="{00000000-0005-0000-0000-0000AC020000}"/>
    <cellStyle name="Normal 6 2 3 3 2" xfId="2028" xr:uid="{00000000-0005-0000-0000-0000AC020000}"/>
    <cellStyle name="Normal 6 2 3 4" xfId="1933" xr:uid="{00000000-0005-0000-0000-0000A9020000}"/>
    <cellStyle name="Normal 6 2 4" xfId="325" xr:uid="{00000000-0005-0000-0000-0000AD020000}"/>
    <cellStyle name="Normal 6 2 4 2" xfId="470" xr:uid="{00000000-0005-0000-0000-0000AE020000}"/>
    <cellStyle name="Normal 6 2 4 2 2" xfId="2030" xr:uid="{00000000-0005-0000-0000-0000AE020000}"/>
    <cellStyle name="Normal 6 2 4 3" xfId="1951" xr:uid="{00000000-0005-0000-0000-0000AD020000}"/>
    <cellStyle name="Normal 6 2 5" xfId="428" xr:uid="{00000000-0005-0000-0000-0000AF020000}"/>
    <cellStyle name="Normal 6 2 5 2" xfId="471" xr:uid="{00000000-0005-0000-0000-0000B0020000}"/>
    <cellStyle name="Normal 6 2 5 2 2" xfId="2031" xr:uid="{00000000-0005-0000-0000-0000B0020000}"/>
    <cellStyle name="Normal 6 2 5 3" xfId="1998" xr:uid="{00000000-0005-0000-0000-0000AF020000}"/>
    <cellStyle name="Normal 6 2 6" xfId="463" xr:uid="{00000000-0005-0000-0000-0000B1020000}"/>
    <cellStyle name="Normal 6 2 6 2" xfId="2023" xr:uid="{00000000-0005-0000-0000-0000B1020000}"/>
    <cellStyle name="Normal 6 2 7" xfId="1918" xr:uid="{00000000-0005-0000-0000-0000A0020000}"/>
    <cellStyle name="Normal 6 3" xfId="294" xr:uid="{00000000-0005-0000-0000-0000B2020000}"/>
    <cellStyle name="Normal 6 3 2" xfId="301" xr:uid="{00000000-0005-0000-0000-0000B3020000}"/>
    <cellStyle name="Normal 6 3 2 2" xfId="310" xr:uid="{00000000-0005-0000-0000-0000B4020000}"/>
    <cellStyle name="Normal 6 3 2 2 2" xfId="331" xr:uid="{00000000-0005-0000-0000-0000B5020000}"/>
    <cellStyle name="Normal 6 3 2 2 2 2" xfId="475" xr:uid="{00000000-0005-0000-0000-0000B6020000}"/>
    <cellStyle name="Normal 6 3 2 2 2 2 2" xfId="2035" xr:uid="{00000000-0005-0000-0000-0000B6020000}"/>
    <cellStyle name="Normal 6 3 2 2 2 3" xfId="1957" xr:uid="{00000000-0005-0000-0000-0000B5020000}"/>
    <cellStyle name="Normal 6 3 2 2 3" xfId="474" xr:uid="{00000000-0005-0000-0000-0000B7020000}"/>
    <cellStyle name="Normal 6 3 2 2 3 2" xfId="2034" xr:uid="{00000000-0005-0000-0000-0000B7020000}"/>
    <cellStyle name="Normal 6 3 2 2 4" xfId="1936" xr:uid="{00000000-0005-0000-0000-0000B4020000}"/>
    <cellStyle name="Normal 6 3 2 3" xfId="330" xr:uid="{00000000-0005-0000-0000-0000B8020000}"/>
    <cellStyle name="Normal 6 3 2 3 2" xfId="476" xr:uid="{00000000-0005-0000-0000-0000B9020000}"/>
    <cellStyle name="Normal 6 3 2 3 2 2" xfId="2036" xr:uid="{00000000-0005-0000-0000-0000B9020000}"/>
    <cellStyle name="Normal 6 3 2 3 3" xfId="1956" xr:uid="{00000000-0005-0000-0000-0000B8020000}"/>
    <cellStyle name="Normal 6 3 2 4" xfId="473" xr:uid="{00000000-0005-0000-0000-0000BA020000}"/>
    <cellStyle name="Normal 6 3 2 4 2" xfId="2033" xr:uid="{00000000-0005-0000-0000-0000BA020000}"/>
    <cellStyle name="Normal 6 3 2 5" xfId="1927" xr:uid="{00000000-0005-0000-0000-0000B3020000}"/>
    <cellStyle name="Normal 6 3 3" xfId="309" xr:uid="{00000000-0005-0000-0000-0000BB020000}"/>
    <cellStyle name="Normal 6 3 3 2" xfId="332" xr:uid="{00000000-0005-0000-0000-0000BC020000}"/>
    <cellStyle name="Normal 6 3 3 2 2" xfId="478" xr:uid="{00000000-0005-0000-0000-0000BD020000}"/>
    <cellStyle name="Normal 6 3 3 2 2 2" xfId="2038" xr:uid="{00000000-0005-0000-0000-0000BD020000}"/>
    <cellStyle name="Normal 6 3 3 2 3" xfId="1958" xr:uid="{00000000-0005-0000-0000-0000BC020000}"/>
    <cellStyle name="Normal 6 3 3 3" xfId="477" xr:uid="{00000000-0005-0000-0000-0000BE020000}"/>
    <cellStyle name="Normal 6 3 3 3 2" xfId="2037" xr:uid="{00000000-0005-0000-0000-0000BE020000}"/>
    <cellStyle name="Normal 6 3 3 4" xfId="1935" xr:uid="{00000000-0005-0000-0000-0000BB020000}"/>
    <cellStyle name="Normal 6 3 4" xfId="329" xr:uid="{00000000-0005-0000-0000-0000BF020000}"/>
    <cellStyle name="Normal 6 3 4 2" xfId="479" xr:uid="{00000000-0005-0000-0000-0000C0020000}"/>
    <cellStyle name="Normal 6 3 4 2 2" xfId="2039" xr:uid="{00000000-0005-0000-0000-0000C0020000}"/>
    <cellStyle name="Normal 6 3 4 3" xfId="1955" xr:uid="{00000000-0005-0000-0000-0000BF020000}"/>
    <cellStyle name="Normal 6 3 5" xfId="472" xr:uid="{00000000-0005-0000-0000-0000C1020000}"/>
    <cellStyle name="Normal 6 3 5 2" xfId="2032" xr:uid="{00000000-0005-0000-0000-0000C1020000}"/>
    <cellStyle name="Normal 6 3 6" xfId="1920" xr:uid="{00000000-0005-0000-0000-0000B2020000}"/>
    <cellStyle name="Normal 6 4" xfId="296" xr:uid="{00000000-0005-0000-0000-0000C2020000}"/>
    <cellStyle name="Normal 6 4 2" xfId="311" xr:uid="{00000000-0005-0000-0000-0000C3020000}"/>
    <cellStyle name="Normal 6 4 2 2" xfId="334" xr:uid="{00000000-0005-0000-0000-0000C4020000}"/>
    <cellStyle name="Normal 6 4 2 2 2" xfId="482" xr:uid="{00000000-0005-0000-0000-0000C5020000}"/>
    <cellStyle name="Normal 6 4 2 2 2 2" xfId="2042" xr:uid="{00000000-0005-0000-0000-0000C5020000}"/>
    <cellStyle name="Normal 6 4 2 2 3" xfId="1960" xr:uid="{00000000-0005-0000-0000-0000C4020000}"/>
    <cellStyle name="Normal 6 4 2 3" xfId="481" xr:uid="{00000000-0005-0000-0000-0000C6020000}"/>
    <cellStyle name="Normal 6 4 2 3 2" xfId="2041" xr:uid="{00000000-0005-0000-0000-0000C6020000}"/>
    <cellStyle name="Normal 6 4 2 4" xfId="1937" xr:uid="{00000000-0005-0000-0000-0000C3020000}"/>
    <cellStyle name="Normal 6 4 3" xfId="333" xr:uid="{00000000-0005-0000-0000-0000C7020000}"/>
    <cellStyle name="Normal 6 4 3 2" xfId="483" xr:uid="{00000000-0005-0000-0000-0000C8020000}"/>
    <cellStyle name="Normal 6 4 3 2 2" xfId="2043" xr:uid="{00000000-0005-0000-0000-0000C8020000}"/>
    <cellStyle name="Normal 6 4 3 3" xfId="1959" xr:uid="{00000000-0005-0000-0000-0000C7020000}"/>
    <cellStyle name="Normal 6 4 4" xfId="480" xr:uid="{00000000-0005-0000-0000-0000C9020000}"/>
    <cellStyle name="Normal 6 4 4 2" xfId="2040" xr:uid="{00000000-0005-0000-0000-0000C9020000}"/>
    <cellStyle name="Normal 6 4 5" xfId="1922" xr:uid="{00000000-0005-0000-0000-0000C2020000}"/>
    <cellStyle name="Normal 6 5" xfId="306" xr:uid="{00000000-0005-0000-0000-0000CA020000}"/>
    <cellStyle name="Normal 6 5 2" xfId="335" xr:uid="{00000000-0005-0000-0000-0000CB020000}"/>
    <cellStyle name="Normal 6 5 2 2" xfId="485" xr:uid="{00000000-0005-0000-0000-0000CC020000}"/>
    <cellStyle name="Normal 6 5 2 2 2" xfId="2045" xr:uid="{00000000-0005-0000-0000-0000CC020000}"/>
    <cellStyle name="Normal 6 5 2 3" xfId="1961" xr:uid="{00000000-0005-0000-0000-0000CB020000}"/>
    <cellStyle name="Normal 6 5 3" xfId="484" xr:uid="{00000000-0005-0000-0000-0000CD020000}"/>
    <cellStyle name="Normal 6 5 3 2" xfId="2044" xr:uid="{00000000-0005-0000-0000-0000CD020000}"/>
    <cellStyle name="Normal 6 5 4" xfId="1932" xr:uid="{00000000-0005-0000-0000-0000CA020000}"/>
    <cellStyle name="Normal 6 6" xfId="324" xr:uid="{00000000-0005-0000-0000-0000CE020000}"/>
    <cellStyle name="Normal 6 6 2" xfId="486" xr:uid="{00000000-0005-0000-0000-0000CF020000}"/>
    <cellStyle name="Normal 6 6 2 2" xfId="2046" xr:uid="{00000000-0005-0000-0000-0000CF020000}"/>
    <cellStyle name="Normal 6 6 3" xfId="1950" xr:uid="{00000000-0005-0000-0000-0000CE020000}"/>
    <cellStyle name="Normal 6 7" xfId="361" xr:uid="{00000000-0005-0000-0000-0000D0020000}"/>
    <cellStyle name="Normal 6 7 2" xfId="487" xr:uid="{00000000-0005-0000-0000-0000D1020000}"/>
    <cellStyle name="Normal 6 7 2 2" xfId="2047" xr:uid="{00000000-0005-0000-0000-0000D1020000}"/>
    <cellStyle name="Normal 6 7 3" xfId="1976" xr:uid="{00000000-0005-0000-0000-0000D0020000}"/>
    <cellStyle name="Normal 6 8" xfId="397" xr:uid="{00000000-0005-0000-0000-0000D2020000}"/>
    <cellStyle name="Normal 6 8 2" xfId="488" xr:uid="{00000000-0005-0000-0000-0000D3020000}"/>
    <cellStyle name="Normal 6 8 2 2" xfId="2048" xr:uid="{00000000-0005-0000-0000-0000D3020000}"/>
    <cellStyle name="Normal 6 8 3" xfId="1986" xr:uid="{00000000-0005-0000-0000-0000D2020000}"/>
    <cellStyle name="Normal 6 9" xfId="400" xr:uid="{00000000-0005-0000-0000-0000D4020000}"/>
    <cellStyle name="Normal 6 9 2" xfId="489" xr:uid="{00000000-0005-0000-0000-0000D5020000}"/>
    <cellStyle name="Normal 6 9 2 2" xfId="2049" xr:uid="{00000000-0005-0000-0000-0000D5020000}"/>
    <cellStyle name="Normal 6 9 3" xfId="1988" xr:uid="{00000000-0005-0000-0000-0000D4020000}"/>
    <cellStyle name="Normal 7" xfId="35" xr:uid="{00000000-0005-0000-0000-0000D6020000}"/>
    <cellStyle name="Normal 7 2" xfId="293" xr:uid="{00000000-0005-0000-0000-0000D7020000}"/>
    <cellStyle name="Normal 7 2 2" xfId="300" xr:uid="{00000000-0005-0000-0000-0000D8020000}"/>
    <cellStyle name="Normal 7 2 2 2" xfId="314" xr:uid="{00000000-0005-0000-0000-0000D9020000}"/>
    <cellStyle name="Normal 7 2 2 2 2" xfId="339" xr:uid="{00000000-0005-0000-0000-0000DA020000}"/>
    <cellStyle name="Normal 7 2 2 2 2 2" xfId="494" xr:uid="{00000000-0005-0000-0000-0000DB020000}"/>
    <cellStyle name="Normal 7 2 2 2 2 2 2" xfId="2054" xr:uid="{00000000-0005-0000-0000-0000DB020000}"/>
    <cellStyle name="Normal 7 2 2 2 2 3" xfId="1965" xr:uid="{00000000-0005-0000-0000-0000DA020000}"/>
    <cellStyle name="Normal 7 2 2 2 3" xfId="493" xr:uid="{00000000-0005-0000-0000-0000DC020000}"/>
    <cellStyle name="Normal 7 2 2 2 3 2" xfId="2053" xr:uid="{00000000-0005-0000-0000-0000DC020000}"/>
    <cellStyle name="Normal 7 2 2 2 4" xfId="1940" xr:uid="{00000000-0005-0000-0000-0000D9020000}"/>
    <cellStyle name="Normal 7 2 2 3" xfId="338" xr:uid="{00000000-0005-0000-0000-0000DD020000}"/>
    <cellStyle name="Normal 7 2 2 3 2" xfId="495" xr:uid="{00000000-0005-0000-0000-0000DE020000}"/>
    <cellStyle name="Normal 7 2 2 3 2 2" xfId="2055" xr:uid="{00000000-0005-0000-0000-0000DE020000}"/>
    <cellStyle name="Normal 7 2 2 3 3" xfId="1964" xr:uid="{00000000-0005-0000-0000-0000DD020000}"/>
    <cellStyle name="Normal 7 2 2 4" xfId="492" xr:uid="{00000000-0005-0000-0000-0000DF020000}"/>
    <cellStyle name="Normal 7 2 2 4 2" xfId="2052" xr:uid="{00000000-0005-0000-0000-0000DF020000}"/>
    <cellStyle name="Normal 7 2 2 5" xfId="1926" xr:uid="{00000000-0005-0000-0000-0000D8020000}"/>
    <cellStyle name="Normal 7 2 3" xfId="313" xr:uid="{00000000-0005-0000-0000-0000E0020000}"/>
    <cellStyle name="Normal 7 2 3 2" xfId="340" xr:uid="{00000000-0005-0000-0000-0000E1020000}"/>
    <cellStyle name="Normal 7 2 3 2 2" xfId="497" xr:uid="{00000000-0005-0000-0000-0000E2020000}"/>
    <cellStyle name="Normal 7 2 3 2 2 2" xfId="2057" xr:uid="{00000000-0005-0000-0000-0000E2020000}"/>
    <cellStyle name="Normal 7 2 3 2 3" xfId="1966" xr:uid="{00000000-0005-0000-0000-0000E1020000}"/>
    <cellStyle name="Normal 7 2 3 3" xfId="496" xr:uid="{00000000-0005-0000-0000-0000E3020000}"/>
    <cellStyle name="Normal 7 2 3 3 2" xfId="2056" xr:uid="{00000000-0005-0000-0000-0000E3020000}"/>
    <cellStyle name="Normal 7 2 3 4" xfId="1939" xr:uid="{00000000-0005-0000-0000-0000E0020000}"/>
    <cellStyle name="Normal 7 2 4" xfId="337" xr:uid="{00000000-0005-0000-0000-0000E4020000}"/>
    <cellStyle name="Normal 7 2 4 2" xfId="498" xr:uid="{00000000-0005-0000-0000-0000E5020000}"/>
    <cellStyle name="Normal 7 2 4 2 2" xfId="2058" xr:uid="{00000000-0005-0000-0000-0000E5020000}"/>
    <cellStyle name="Normal 7 2 4 3" xfId="1963" xr:uid="{00000000-0005-0000-0000-0000E4020000}"/>
    <cellStyle name="Normal 7 2 5" xfId="429" xr:uid="{00000000-0005-0000-0000-0000E6020000}"/>
    <cellStyle name="Normal 7 2 5 2" xfId="499" xr:uid="{00000000-0005-0000-0000-0000E7020000}"/>
    <cellStyle name="Normal 7 2 5 2 2" xfId="2059" xr:uid="{00000000-0005-0000-0000-0000E7020000}"/>
    <cellStyle name="Normal 7 2 5 3" xfId="1999" xr:uid="{00000000-0005-0000-0000-0000E6020000}"/>
    <cellStyle name="Normal 7 2 6" xfId="491" xr:uid="{00000000-0005-0000-0000-0000E8020000}"/>
    <cellStyle name="Normal 7 2 6 2" xfId="2051" xr:uid="{00000000-0005-0000-0000-0000E8020000}"/>
    <cellStyle name="Normal 7 2 7" xfId="1919" xr:uid="{00000000-0005-0000-0000-0000D7020000}"/>
    <cellStyle name="Normal 7 3" xfId="297" xr:uid="{00000000-0005-0000-0000-0000E9020000}"/>
    <cellStyle name="Normal 7 3 2" xfId="315" xr:uid="{00000000-0005-0000-0000-0000EA020000}"/>
    <cellStyle name="Normal 7 3 2 2" xfId="342" xr:uid="{00000000-0005-0000-0000-0000EB020000}"/>
    <cellStyle name="Normal 7 3 2 2 2" xfId="502" xr:uid="{00000000-0005-0000-0000-0000EC020000}"/>
    <cellStyle name="Normal 7 3 2 2 2 2" xfId="2062" xr:uid="{00000000-0005-0000-0000-0000EC020000}"/>
    <cellStyle name="Normal 7 3 2 2 3" xfId="1968" xr:uid="{00000000-0005-0000-0000-0000EB020000}"/>
    <cellStyle name="Normal 7 3 2 3" xfId="501" xr:uid="{00000000-0005-0000-0000-0000ED020000}"/>
    <cellStyle name="Normal 7 3 2 3 2" xfId="2061" xr:uid="{00000000-0005-0000-0000-0000ED020000}"/>
    <cellStyle name="Normal 7 3 2 4" xfId="1941" xr:uid="{00000000-0005-0000-0000-0000EA020000}"/>
    <cellStyle name="Normal 7 3 3" xfId="341" xr:uid="{00000000-0005-0000-0000-0000EE020000}"/>
    <cellStyle name="Normal 7 3 3 2" xfId="503" xr:uid="{00000000-0005-0000-0000-0000EF020000}"/>
    <cellStyle name="Normal 7 3 3 2 2" xfId="2063" xr:uid="{00000000-0005-0000-0000-0000EF020000}"/>
    <cellStyle name="Normal 7 3 3 3" xfId="1967" xr:uid="{00000000-0005-0000-0000-0000EE020000}"/>
    <cellStyle name="Normal 7 3 4" xfId="500" xr:uid="{00000000-0005-0000-0000-0000F0020000}"/>
    <cellStyle name="Normal 7 3 4 2" xfId="2060" xr:uid="{00000000-0005-0000-0000-0000F0020000}"/>
    <cellStyle name="Normal 7 3 5" xfId="1923" xr:uid="{00000000-0005-0000-0000-0000E9020000}"/>
    <cellStyle name="Normal 7 4" xfId="312" xr:uid="{00000000-0005-0000-0000-0000F1020000}"/>
    <cellStyle name="Normal 7 4 2" xfId="343" xr:uid="{00000000-0005-0000-0000-0000F2020000}"/>
    <cellStyle name="Normal 7 4 2 2" xfId="505" xr:uid="{00000000-0005-0000-0000-0000F3020000}"/>
    <cellStyle name="Normal 7 4 2 2 2" xfId="2065" xr:uid="{00000000-0005-0000-0000-0000F3020000}"/>
    <cellStyle name="Normal 7 4 2 3" xfId="1969" xr:uid="{00000000-0005-0000-0000-0000F2020000}"/>
    <cellStyle name="Normal 7 4 3" xfId="504" xr:uid="{00000000-0005-0000-0000-0000F4020000}"/>
    <cellStyle name="Normal 7 4 3 2" xfId="2064" xr:uid="{00000000-0005-0000-0000-0000F4020000}"/>
    <cellStyle name="Normal 7 4 4" xfId="1938" xr:uid="{00000000-0005-0000-0000-0000F1020000}"/>
    <cellStyle name="Normal 7 5" xfId="336" xr:uid="{00000000-0005-0000-0000-0000F5020000}"/>
    <cellStyle name="Normal 7 5 2" xfId="506" xr:uid="{00000000-0005-0000-0000-0000F6020000}"/>
    <cellStyle name="Normal 7 5 2 2" xfId="2066" xr:uid="{00000000-0005-0000-0000-0000F6020000}"/>
    <cellStyle name="Normal 7 5 3" xfId="1962" xr:uid="{00000000-0005-0000-0000-0000F5020000}"/>
    <cellStyle name="Normal 7 6" xfId="349" xr:uid="{00000000-0005-0000-0000-0000F7020000}"/>
    <cellStyle name="Normal 7 7" xfId="490" xr:uid="{00000000-0005-0000-0000-0000F8020000}"/>
    <cellStyle name="Normal 7 7 2" xfId="2050" xr:uid="{00000000-0005-0000-0000-0000F8020000}"/>
    <cellStyle name="Normal 7 8" xfId="290" xr:uid="{00000000-0005-0000-0000-0000F9020000}"/>
    <cellStyle name="Normal 7 8 2" xfId="1916" xr:uid="{00000000-0005-0000-0000-0000F9020000}"/>
    <cellStyle name="Normal 8" xfId="237" xr:uid="{00000000-0005-0000-0000-0000FA020000}"/>
    <cellStyle name="Normal 8 2" xfId="431" xr:uid="{00000000-0005-0000-0000-0000FB020000}"/>
    <cellStyle name="Normal 8 3" xfId="430" xr:uid="{00000000-0005-0000-0000-0000FC020000}"/>
    <cellStyle name="Normal 9" xfId="344" xr:uid="{00000000-0005-0000-0000-0000FD020000}"/>
    <cellStyle name="Normal 9 2" xfId="507" xr:uid="{00000000-0005-0000-0000-0000FE020000}"/>
    <cellStyle name="Normal 9 2 2" xfId="2067" xr:uid="{00000000-0005-0000-0000-0000FE020000}"/>
    <cellStyle name="Normal 9 3" xfId="1970" xr:uid="{00000000-0005-0000-0000-0000FD020000}"/>
    <cellStyle name="Normal GHG Numbers (0.00)" xfId="162" xr:uid="{00000000-0005-0000-0000-0000FF020000}"/>
    <cellStyle name="Normal GHG Numbers (0.00) 2" xfId="163" xr:uid="{00000000-0005-0000-0000-000000030000}"/>
    <cellStyle name="Normal GHG Numbers (0.00) 3" xfId="38" xr:uid="{00000000-0005-0000-0000-000001030000}"/>
    <cellStyle name="Normal GHG Numbers (0.00) 3 2" xfId="432" xr:uid="{00000000-0005-0000-0000-000002030000}"/>
    <cellStyle name="Normal GHG Numbers (0.00) 3 2 2" xfId="581" xr:uid="{00000000-0005-0000-0000-000003030000}"/>
    <cellStyle name="Normal GHG Numbers (0.00) 3 2 2 2" xfId="796" xr:uid="{00000000-0005-0000-0000-000004030000}"/>
    <cellStyle name="Normal GHG Numbers (0.00) 3 2 2 2 2" xfId="1324" xr:uid="{00000000-0005-0000-0000-000004030000}"/>
    <cellStyle name="Normal GHG Numbers (0.00) 3 2 2 2 3" xfId="1704" xr:uid="{00000000-0005-0000-0000-000004030000}"/>
    <cellStyle name="Normal GHG Numbers (0.00) 3 2 2 2 4" xfId="2346" xr:uid="{00000000-0005-0000-0000-000004030000}"/>
    <cellStyle name="Normal GHG Numbers (0.00) 3 2 2 3" xfId="1114" xr:uid="{00000000-0005-0000-0000-000003030000}"/>
    <cellStyle name="Normal GHG Numbers (0.00) 3 2 2 4" xfId="1498" xr:uid="{00000000-0005-0000-0000-000003030000}"/>
    <cellStyle name="Normal GHG Numbers (0.00) 3 2 2 5" xfId="2139" xr:uid="{00000000-0005-0000-0000-000003030000}"/>
    <cellStyle name="Normal GHG Numbers (0.00) 3 2 3" xfId="722" xr:uid="{00000000-0005-0000-0000-000005030000}"/>
    <cellStyle name="Normal GHG Numbers (0.00) 3 2 3 2" xfId="1250" xr:uid="{00000000-0005-0000-0000-000005030000}"/>
    <cellStyle name="Normal GHG Numbers (0.00) 3 2 3 3" xfId="1630" xr:uid="{00000000-0005-0000-0000-000005030000}"/>
    <cellStyle name="Normal GHG Numbers (0.00) 3 2 3 4" xfId="2272" xr:uid="{00000000-0005-0000-0000-000005030000}"/>
    <cellStyle name="Normal GHG Numbers (0.00) 3 3" xfId="362" xr:uid="{00000000-0005-0000-0000-000006030000}"/>
    <cellStyle name="Normal GHG Numbers (0.00) 3 3 2" xfId="640" xr:uid="{00000000-0005-0000-0000-000007030000}"/>
    <cellStyle name="Normal GHG Numbers (0.00) 3 3 2 2" xfId="855" xr:uid="{00000000-0005-0000-0000-000008030000}"/>
    <cellStyle name="Normal GHG Numbers (0.00) 3 3 2 2 2" xfId="1383" xr:uid="{00000000-0005-0000-0000-000008030000}"/>
    <cellStyle name="Normal GHG Numbers (0.00) 3 3 2 2 3" xfId="1763" xr:uid="{00000000-0005-0000-0000-000008030000}"/>
    <cellStyle name="Normal GHG Numbers (0.00) 3 3 2 2 4" xfId="2405" xr:uid="{00000000-0005-0000-0000-000008030000}"/>
    <cellStyle name="Normal GHG Numbers (0.00) 3 3 2 3" xfId="1173" xr:uid="{00000000-0005-0000-0000-000007030000}"/>
    <cellStyle name="Normal GHG Numbers (0.00) 3 3 2 4" xfId="1557" xr:uid="{00000000-0005-0000-0000-000007030000}"/>
    <cellStyle name="Normal GHG Numbers (0.00) 3 3 2 5" xfId="2198" xr:uid="{00000000-0005-0000-0000-000007030000}"/>
    <cellStyle name="Normal GHG Numbers (0.00) 3 3 3" xfId="537" xr:uid="{00000000-0005-0000-0000-000009030000}"/>
    <cellStyle name="Normal GHG Numbers (0.00) 3 3 3 2" xfId="752" xr:uid="{00000000-0005-0000-0000-00000A030000}"/>
    <cellStyle name="Normal GHG Numbers (0.00) 3 3 3 2 2" xfId="1280" xr:uid="{00000000-0005-0000-0000-00000A030000}"/>
    <cellStyle name="Normal GHG Numbers (0.00) 3 3 3 2 3" xfId="1660" xr:uid="{00000000-0005-0000-0000-00000A030000}"/>
    <cellStyle name="Normal GHG Numbers (0.00) 3 3 3 2 4" xfId="2302" xr:uid="{00000000-0005-0000-0000-00000A030000}"/>
    <cellStyle name="Normal GHG Numbers (0.00) 3 3 3 3" xfId="1070" xr:uid="{00000000-0005-0000-0000-000009030000}"/>
    <cellStyle name="Normal GHG Numbers (0.00) 3 3 3 4" xfId="1454" xr:uid="{00000000-0005-0000-0000-000009030000}"/>
    <cellStyle name="Normal GHG Numbers (0.00) 3 3 3 5" xfId="2095" xr:uid="{00000000-0005-0000-0000-000009030000}"/>
    <cellStyle name="Normal GHG Numbers (0.00) 3 3 4" xfId="670" xr:uid="{00000000-0005-0000-0000-00000B030000}"/>
    <cellStyle name="Normal GHG Numbers (0.00) 3 3 4 2" xfId="885" xr:uid="{00000000-0005-0000-0000-00000C030000}"/>
    <cellStyle name="Normal GHG Numbers (0.00) 3 3 4 2 2" xfId="1413" xr:uid="{00000000-0005-0000-0000-00000C030000}"/>
    <cellStyle name="Normal GHG Numbers (0.00) 3 3 4 2 3" xfId="1793" xr:uid="{00000000-0005-0000-0000-00000C030000}"/>
    <cellStyle name="Normal GHG Numbers (0.00) 3 3 4 2 4" xfId="2435" xr:uid="{00000000-0005-0000-0000-00000C030000}"/>
    <cellStyle name="Normal GHG Numbers (0.00) 3 3 4 3" xfId="1203" xr:uid="{00000000-0005-0000-0000-00000B030000}"/>
    <cellStyle name="Normal GHG Numbers (0.00) 3 3 4 4" xfId="1587" xr:uid="{00000000-0005-0000-0000-00000B030000}"/>
    <cellStyle name="Normal GHG Numbers (0.00) 3 3 4 5" xfId="2228" xr:uid="{00000000-0005-0000-0000-00000B030000}"/>
    <cellStyle name="Normal GHG Numbers (0.00) 3 3 5" xfId="1008" xr:uid="{00000000-0005-0000-0000-000006030000}"/>
    <cellStyle name="Normal GHG Numbers (0.00) 3 3 6" xfId="926" xr:uid="{00000000-0005-0000-0000-000006030000}"/>
    <cellStyle name="Normal GHG Numbers (0.00) 3 3 7" xfId="1977" xr:uid="{00000000-0005-0000-0000-000006030000}"/>
    <cellStyle name="Normal GHG Numbers (0.00) 3 4" xfId="164" xr:uid="{00000000-0005-0000-0000-00000D030000}"/>
    <cellStyle name="Normal GHG Numbers (0.00) 3 4 2" xfId="1869" xr:uid="{00000000-0005-0000-0000-00000D030000}"/>
    <cellStyle name="Normal GHG Textfiels Bold" xfId="6" xr:uid="{00000000-0005-0000-0000-00000E030000}"/>
    <cellStyle name="Normal GHG Textfiels Bold 2" xfId="165" xr:uid="{00000000-0005-0000-0000-00000F030000}"/>
    <cellStyle name="Normal GHG Textfiels Bold 3" xfId="166" xr:uid="{00000000-0005-0000-0000-000010030000}"/>
    <cellStyle name="Normal GHG Textfiels Bold 3 2" xfId="433" xr:uid="{00000000-0005-0000-0000-000011030000}"/>
    <cellStyle name="Normal GHG Textfiels Bold 3 2 2" xfId="525" xr:uid="{00000000-0005-0000-0000-000012030000}"/>
    <cellStyle name="Normal GHG Textfiels Bold 3 2 2 2" xfId="740" xr:uid="{00000000-0005-0000-0000-000013030000}"/>
    <cellStyle name="Normal GHG Textfiels Bold 3 2 2 2 2" xfId="1268" xr:uid="{00000000-0005-0000-0000-000013030000}"/>
    <cellStyle name="Normal GHG Textfiels Bold 3 2 2 2 3" xfId="1648" xr:uid="{00000000-0005-0000-0000-000013030000}"/>
    <cellStyle name="Normal GHG Textfiels Bold 3 2 2 2 4" xfId="2290" xr:uid="{00000000-0005-0000-0000-000013030000}"/>
    <cellStyle name="Normal GHG Textfiels Bold 3 2 2 3" xfId="1058" xr:uid="{00000000-0005-0000-0000-000012030000}"/>
    <cellStyle name="Normal GHG Textfiels Bold 3 2 2 4" xfId="1442" xr:uid="{00000000-0005-0000-0000-000012030000}"/>
    <cellStyle name="Normal GHG Textfiels Bold 3 2 2 5" xfId="2083" xr:uid="{00000000-0005-0000-0000-000012030000}"/>
    <cellStyle name="Normal GHG Textfiels Bold 3 2 3" xfId="723" xr:uid="{00000000-0005-0000-0000-000014030000}"/>
    <cellStyle name="Normal GHG Textfiels Bold 3 2 3 2" xfId="1251" xr:uid="{00000000-0005-0000-0000-000014030000}"/>
    <cellStyle name="Normal GHG Textfiels Bold 3 2 3 3" xfId="1631" xr:uid="{00000000-0005-0000-0000-000014030000}"/>
    <cellStyle name="Normal GHG Textfiels Bold 3 2 3 4" xfId="2273" xr:uid="{00000000-0005-0000-0000-000014030000}"/>
    <cellStyle name="Normal GHG Textfiels Bold 3 3" xfId="363" xr:uid="{00000000-0005-0000-0000-000015030000}"/>
    <cellStyle name="Normal GHG Textfiels Bold 3 3 2" xfId="641" xr:uid="{00000000-0005-0000-0000-000016030000}"/>
    <cellStyle name="Normal GHG Textfiels Bold 3 3 2 2" xfId="856" xr:uid="{00000000-0005-0000-0000-000017030000}"/>
    <cellStyle name="Normal GHG Textfiels Bold 3 3 2 2 2" xfId="1384" xr:uid="{00000000-0005-0000-0000-000017030000}"/>
    <cellStyle name="Normal GHG Textfiels Bold 3 3 2 2 3" xfId="1764" xr:uid="{00000000-0005-0000-0000-000017030000}"/>
    <cellStyle name="Normal GHG Textfiels Bold 3 3 2 2 4" xfId="2406" xr:uid="{00000000-0005-0000-0000-000017030000}"/>
    <cellStyle name="Normal GHG Textfiels Bold 3 3 2 3" xfId="1174" xr:uid="{00000000-0005-0000-0000-000016030000}"/>
    <cellStyle name="Normal GHG Textfiels Bold 3 3 2 4" xfId="1558" xr:uid="{00000000-0005-0000-0000-000016030000}"/>
    <cellStyle name="Normal GHG Textfiels Bold 3 3 2 5" xfId="2199" xr:uid="{00000000-0005-0000-0000-000016030000}"/>
    <cellStyle name="Normal GHG Textfiels Bold 3 3 3" xfId="584" xr:uid="{00000000-0005-0000-0000-000018030000}"/>
    <cellStyle name="Normal GHG Textfiels Bold 3 3 3 2" xfId="799" xr:uid="{00000000-0005-0000-0000-000019030000}"/>
    <cellStyle name="Normal GHG Textfiels Bold 3 3 3 2 2" xfId="1327" xr:uid="{00000000-0005-0000-0000-000019030000}"/>
    <cellStyle name="Normal GHG Textfiels Bold 3 3 3 2 3" xfId="1707" xr:uid="{00000000-0005-0000-0000-000019030000}"/>
    <cellStyle name="Normal GHG Textfiels Bold 3 3 3 2 4" xfId="2349" xr:uid="{00000000-0005-0000-0000-000019030000}"/>
    <cellStyle name="Normal GHG Textfiels Bold 3 3 3 3" xfId="1117" xr:uid="{00000000-0005-0000-0000-000018030000}"/>
    <cellStyle name="Normal GHG Textfiels Bold 3 3 3 4" xfId="1501" xr:uid="{00000000-0005-0000-0000-000018030000}"/>
    <cellStyle name="Normal GHG Textfiels Bold 3 3 3 5" xfId="2142" xr:uid="{00000000-0005-0000-0000-000018030000}"/>
    <cellStyle name="Normal GHG Textfiels Bold 3 3 4" xfId="559" xr:uid="{00000000-0005-0000-0000-00001A030000}"/>
    <cellStyle name="Normal GHG Textfiels Bold 3 3 4 2" xfId="774" xr:uid="{00000000-0005-0000-0000-00001B030000}"/>
    <cellStyle name="Normal GHG Textfiels Bold 3 3 4 2 2" xfId="1302" xr:uid="{00000000-0005-0000-0000-00001B030000}"/>
    <cellStyle name="Normal GHG Textfiels Bold 3 3 4 2 3" xfId="1682" xr:uid="{00000000-0005-0000-0000-00001B030000}"/>
    <cellStyle name="Normal GHG Textfiels Bold 3 3 4 2 4" xfId="2324" xr:uid="{00000000-0005-0000-0000-00001B030000}"/>
    <cellStyle name="Normal GHG Textfiels Bold 3 3 4 3" xfId="1092" xr:uid="{00000000-0005-0000-0000-00001A030000}"/>
    <cellStyle name="Normal GHG Textfiels Bold 3 3 4 4" xfId="1476" xr:uid="{00000000-0005-0000-0000-00001A030000}"/>
    <cellStyle name="Normal GHG Textfiels Bold 3 3 4 5" xfId="2117" xr:uid="{00000000-0005-0000-0000-00001A030000}"/>
    <cellStyle name="Normal GHG Textfiels Bold 3 3 5" xfId="1009" xr:uid="{00000000-0005-0000-0000-000015030000}"/>
    <cellStyle name="Normal GHG Textfiels Bold 3 3 6" xfId="1007" xr:uid="{00000000-0005-0000-0000-000015030000}"/>
    <cellStyle name="Normal GHG Textfiels Bold 3 3 7" xfId="1978" xr:uid="{00000000-0005-0000-0000-000015030000}"/>
    <cellStyle name="Normal GHG whole table" xfId="14" xr:uid="{00000000-0005-0000-0000-00001C030000}"/>
    <cellStyle name="Normal GHG whole table 2" xfId="434" xr:uid="{00000000-0005-0000-0000-00001D030000}"/>
    <cellStyle name="Normal GHG whole table 2 2" xfId="580" xr:uid="{00000000-0005-0000-0000-00001E030000}"/>
    <cellStyle name="Normal GHG whole table 2 2 2" xfId="795" xr:uid="{00000000-0005-0000-0000-00001F030000}"/>
    <cellStyle name="Normal GHG whole table 2 2 2 2" xfId="1323" xr:uid="{00000000-0005-0000-0000-00001F030000}"/>
    <cellStyle name="Normal GHG whole table 2 2 2 3" xfId="1703" xr:uid="{00000000-0005-0000-0000-00001F030000}"/>
    <cellStyle name="Normal GHG whole table 2 2 2 4" xfId="2345" xr:uid="{00000000-0005-0000-0000-00001F030000}"/>
    <cellStyle name="Normal GHG whole table 2 2 3" xfId="1113" xr:uid="{00000000-0005-0000-0000-00001E030000}"/>
    <cellStyle name="Normal GHG whole table 2 2 4" xfId="1497" xr:uid="{00000000-0005-0000-0000-00001E030000}"/>
    <cellStyle name="Normal GHG whole table 2 2 5" xfId="2138" xr:uid="{00000000-0005-0000-0000-00001E030000}"/>
    <cellStyle name="Normal GHG whole table 2 3" xfId="724" xr:uid="{00000000-0005-0000-0000-000020030000}"/>
    <cellStyle name="Normal GHG whole table 2 3 2" xfId="1252" xr:uid="{00000000-0005-0000-0000-000020030000}"/>
    <cellStyle name="Normal GHG whole table 2 3 3" xfId="1632" xr:uid="{00000000-0005-0000-0000-000020030000}"/>
    <cellStyle name="Normal GHG whole table 2 3 4" xfId="2274" xr:uid="{00000000-0005-0000-0000-000020030000}"/>
    <cellStyle name="Normal GHG whole table 3" xfId="283" xr:uid="{00000000-0005-0000-0000-000021030000}"/>
    <cellStyle name="Normal GHG whole table 3 2" xfId="620" xr:uid="{00000000-0005-0000-0000-000022030000}"/>
    <cellStyle name="Normal GHG whole table 3 2 2" xfId="835" xr:uid="{00000000-0005-0000-0000-000023030000}"/>
    <cellStyle name="Normal GHG whole table 3 2 2 2" xfId="1363" xr:uid="{00000000-0005-0000-0000-000023030000}"/>
    <cellStyle name="Normal GHG whole table 3 2 2 3" xfId="1743" xr:uid="{00000000-0005-0000-0000-000023030000}"/>
    <cellStyle name="Normal GHG whole table 3 2 2 4" xfId="2385" xr:uid="{00000000-0005-0000-0000-000023030000}"/>
    <cellStyle name="Normal GHG whole table 3 2 3" xfId="1153" xr:uid="{00000000-0005-0000-0000-000022030000}"/>
    <cellStyle name="Normal GHG whole table 3 2 4" xfId="1537" xr:uid="{00000000-0005-0000-0000-000022030000}"/>
    <cellStyle name="Normal GHG whole table 3 2 5" xfId="2178" xr:uid="{00000000-0005-0000-0000-000022030000}"/>
    <cellStyle name="Normal GHG whole table 3 3" xfId="541" xr:uid="{00000000-0005-0000-0000-000024030000}"/>
    <cellStyle name="Normal GHG whole table 3 3 2" xfId="756" xr:uid="{00000000-0005-0000-0000-000025030000}"/>
    <cellStyle name="Normal GHG whole table 3 3 2 2" xfId="1284" xr:uid="{00000000-0005-0000-0000-000025030000}"/>
    <cellStyle name="Normal GHG whole table 3 3 2 3" xfId="1664" xr:uid="{00000000-0005-0000-0000-000025030000}"/>
    <cellStyle name="Normal GHG whole table 3 3 2 4" xfId="2306" xr:uid="{00000000-0005-0000-0000-000025030000}"/>
    <cellStyle name="Normal GHG whole table 3 3 3" xfId="1074" xr:uid="{00000000-0005-0000-0000-000024030000}"/>
    <cellStyle name="Normal GHG whole table 3 3 4" xfId="1458" xr:uid="{00000000-0005-0000-0000-000024030000}"/>
    <cellStyle name="Normal GHG whole table 3 3 5" xfId="2099" xr:uid="{00000000-0005-0000-0000-000024030000}"/>
    <cellStyle name="Normal GHG whole table 3 4" xfId="628" xr:uid="{00000000-0005-0000-0000-000026030000}"/>
    <cellStyle name="Normal GHG whole table 3 4 2" xfId="843" xr:uid="{00000000-0005-0000-0000-000027030000}"/>
    <cellStyle name="Normal GHG whole table 3 4 2 2" xfId="1371" xr:uid="{00000000-0005-0000-0000-000027030000}"/>
    <cellStyle name="Normal GHG whole table 3 4 2 3" xfId="1751" xr:uid="{00000000-0005-0000-0000-000027030000}"/>
    <cellStyle name="Normal GHG whole table 3 4 2 4" xfId="2393" xr:uid="{00000000-0005-0000-0000-000027030000}"/>
    <cellStyle name="Normal GHG whole table 3 4 3" xfId="1161" xr:uid="{00000000-0005-0000-0000-000026030000}"/>
    <cellStyle name="Normal GHG whole table 3 4 4" xfId="1545" xr:uid="{00000000-0005-0000-0000-000026030000}"/>
    <cellStyle name="Normal GHG whole table 3 4 5" xfId="2186" xr:uid="{00000000-0005-0000-0000-000026030000}"/>
    <cellStyle name="Normal GHG whole table 3 5" xfId="984" xr:uid="{00000000-0005-0000-0000-000021030000}"/>
    <cellStyle name="Normal GHG whole table 3 6" xfId="935" xr:uid="{00000000-0005-0000-0000-000021030000}"/>
    <cellStyle name="Normal GHG whole table 3 7" xfId="1910" xr:uid="{00000000-0005-0000-0000-000021030000}"/>
    <cellStyle name="Normal GHG whole table 4" xfId="70" xr:uid="{00000000-0005-0000-0000-000028030000}"/>
    <cellStyle name="Normal GHG whole table 4 2" xfId="1845" xr:uid="{00000000-0005-0000-0000-000028030000}"/>
    <cellStyle name="Normal GHG-Shade" xfId="12" xr:uid="{00000000-0005-0000-0000-000029030000}"/>
    <cellStyle name="Normal GHG-Shade 2" xfId="167" xr:uid="{00000000-0005-0000-0000-00002A030000}"/>
    <cellStyle name="Normal GHG-Shade 2 2" xfId="168" xr:uid="{00000000-0005-0000-0000-00002B030000}"/>
    <cellStyle name="Normal GHG-Shade 2 3" xfId="169" xr:uid="{00000000-0005-0000-0000-00002C030000}"/>
    <cellStyle name="Normal GHG-Shade 2 4" xfId="199" xr:uid="{00000000-0005-0000-0000-00002D030000}"/>
    <cellStyle name="Normal GHG-Shade 2 5" xfId="364" xr:uid="{00000000-0005-0000-0000-00002E030000}"/>
    <cellStyle name="Normal GHG-Shade 3" xfId="170" xr:uid="{00000000-0005-0000-0000-00002F030000}"/>
    <cellStyle name="Normal GHG-Shade 3 2" xfId="171" xr:uid="{00000000-0005-0000-0000-000030030000}"/>
    <cellStyle name="Normal GHG-Shade 4" xfId="172" xr:uid="{00000000-0005-0000-0000-000031030000}"/>
    <cellStyle name="Normal GHG-Shade 4 2" xfId="435" xr:uid="{00000000-0005-0000-0000-000032030000}"/>
    <cellStyle name="Normál_Munka1" xfId="27" xr:uid="{00000000-0005-0000-0000-00003B030000}"/>
    <cellStyle name="Note 2" xfId="173" xr:uid="{00000000-0005-0000-0000-000041030000}"/>
    <cellStyle name="Note 2 2" xfId="563" xr:uid="{00000000-0005-0000-0000-000042030000}"/>
    <cellStyle name="Note 2 2 2" xfId="778" xr:uid="{00000000-0005-0000-0000-000043030000}"/>
    <cellStyle name="Note 2 2 2 2" xfId="1306" xr:uid="{00000000-0005-0000-0000-000043030000}"/>
    <cellStyle name="Note 2 2 2 3" xfId="1686" xr:uid="{00000000-0005-0000-0000-000043030000}"/>
    <cellStyle name="Note 2 2 2 4" xfId="2328" xr:uid="{00000000-0005-0000-0000-000043030000}"/>
    <cellStyle name="Note 2 2 3" xfId="1096" xr:uid="{00000000-0005-0000-0000-000042030000}"/>
    <cellStyle name="Note 2 2 4" xfId="1480" xr:uid="{00000000-0005-0000-0000-000042030000}"/>
    <cellStyle name="Note 2 2 5" xfId="2121" xr:uid="{00000000-0005-0000-0000-000042030000}"/>
    <cellStyle name="Note 2 3" xfId="627" xr:uid="{00000000-0005-0000-0000-000044030000}"/>
    <cellStyle name="Note 2 3 2" xfId="842" xr:uid="{00000000-0005-0000-0000-000045030000}"/>
    <cellStyle name="Note 2 3 2 2" xfId="1370" xr:uid="{00000000-0005-0000-0000-000045030000}"/>
    <cellStyle name="Note 2 3 2 3" xfId="1750" xr:uid="{00000000-0005-0000-0000-000045030000}"/>
    <cellStyle name="Note 2 3 2 4" xfId="2392" xr:uid="{00000000-0005-0000-0000-000045030000}"/>
    <cellStyle name="Note 2 3 3" xfId="1160" xr:uid="{00000000-0005-0000-0000-000044030000}"/>
    <cellStyle name="Note 2 3 4" xfId="1544" xr:uid="{00000000-0005-0000-0000-000044030000}"/>
    <cellStyle name="Note 2 3 5" xfId="2185" xr:uid="{00000000-0005-0000-0000-000044030000}"/>
    <cellStyle name="Note 2 4" xfId="522" xr:uid="{00000000-0005-0000-0000-000046030000}"/>
    <cellStyle name="Note 2 4 2" xfId="737" xr:uid="{00000000-0005-0000-0000-000047030000}"/>
    <cellStyle name="Note 2 4 2 2" xfId="1265" xr:uid="{00000000-0005-0000-0000-000047030000}"/>
    <cellStyle name="Note 2 4 2 3" xfId="1645" xr:uid="{00000000-0005-0000-0000-000047030000}"/>
    <cellStyle name="Note 2 4 2 4" xfId="2287" xr:uid="{00000000-0005-0000-0000-000047030000}"/>
    <cellStyle name="Note 2 4 3" xfId="1055" xr:uid="{00000000-0005-0000-0000-000046030000}"/>
    <cellStyle name="Note 2 4 4" xfId="1439" xr:uid="{00000000-0005-0000-0000-000046030000}"/>
    <cellStyle name="Note 2 4 5" xfId="2080" xr:uid="{00000000-0005-0000-0000-000046030000}"/>
    <cellStyle name="Note 2 5" xfId="686" xr:uid="{00000000-0005-0000-0000-000048030000}"/>
    <cellStyle name="Note 2 5 2" xfId="1218" xr:uid="{00000000-0005-0000-0000-000048030000}"/>
    <cellStyle name="Note 2 5 3" xfId="1602" xr:uid="{00000000-0005-0000-0000-000048030000}"/>
    <cellStyle name="Note 2 5 4" xfId="2244" xr:uid="{00000000-0005-0000-0000-000048030000}"/>
    <cellStyle name="Note 2 6" xfId="950" xr:uid="{00000000-0005-0000-0000-000041030000}"/>
    <cellStyle name="Note 2 7" xfId="993" xr:uid="{00000000-0005-0000-0000-000041030000}"/>
    <cellStyle name="Note 2 8" xfId="1870" xr:uid="{00000000-0005-0000-0000-000041030000}"/>
    <cellStyle name="Note 3" xfId="238" xr:uid="{00000000-0005-0000-0000-000049030000}"/>
    <cellStyle name="Note 3 2" xfId="591" xr:uid="{00000000-0005-0000-0000-00004A030000}"/>
    <cellStyle name="Note 3 2 2" xfId="806" xr:uid="{00000000-0005-0000-0000-00004B030000}"/>
    <cellStyle name="Note 3 2 2 2" xfId="1334" xr:uid="{00000000-0005-0000-0000-00004B030000}"/>
    <cellStyle name="Note 3 2 2 3" xfId="1714" xr:uid="{00000000-0005-0000-0000-00004B030000}"/>
    <cellStyle name="Note 3 2 2 4" xfId="2356" xr:uid="{00000000-0005-0000-0000-00004B030000}"/>
    <cellStyle name="Note 3 2 3" xfId="1124" xr:uid="{00000000-0005-0000-0000-00004A030000}"/>
    <cellStyle name="Note 3 2 4" xfId="1508" xr:uid="{00000000-0005-0000-0000-00004A030000}"/>
    <cellStyle name="Note 3 2 5" xfId="2149" xr:uid="{00000000-0005-0000-0000-00004A030000}"/>
    <cellStyle name="Note 3 3" xfId="557" xr:uid="{00000000-0005-0000-0000-00004C030000}"/>
    <cellStyle name="Note 3 3 2" xfId="772" xr:uid="{00000000-0005-0000-0000-00004D030000}"/>
    <cellStyle name="Note 3 3 2 2" xfId="1300" xr:uid="{00000000-0005-0000-0000-00004D030000}"/>
    <cellStyle name="Note 3 3 2 3" xfId="1680" xr:uid="{00000000-0005-0000-0000-00004D030000}"/>
    <cellStyle name="Note 3 3 2 4" xfId="2322" xr:uid="{00000000-0005-0000-0000-00004D030000}"/>
    <cellStyle name="Note 3 3 3" xfId="1090" xr:uid="{00000000-0005-0000-0000-00004C030000}"/>
    <cellStyle name="Note 3 3 4" xfId="1474" xr:uid="{00000000-0005-0000-0000-00004C030000}"/>
    <cellStyle name="Note 3 3 5" xfId="2115" xr:uid="{00000000-0005-0000-0000-00004C030000}"/>
    <cellStyle name="Note 3 4" xfId="575" xr:uid="{00000000-0005-0000-0000-00004E030000}"/>
    <cellStyle name="Note 3 4 2" xfId="790" xr:uid="{00000000-0005-0000-0000-00004F030000}"/>
    <cellStyle name="Note 3 4 2 2" xfId="1318" xr:uid="{00000000-0005-0000-0000-00004F030000}"/>
    <cellStyle name="Note 3 4 2 3" xfId="1698" xr:uid="{00000000-0005-0000-0000-00004F030000}"/>
    <cellStyle name="Note 3 4 2 4" xfId="2340" xr:uid="{00000000-0005-0000-0000-00004F030000}"/>
    <cellStyle name="Note 3 4 3" xfId="1108" xr:uid="{00000000-0005-0000-0000-00004E030000}"/>
    <cellStyle name="Note 3 4 4" xfId="1492" xr:uid="{00000000-0005-0000-0000-00004E030000}"/>
    <cellStyle name="Note 3 4 5" xfId="2133" xr:uid="{00000000-0005-0000-0000-00004E030000}"/>
    <cellStyle name="Note 3 5" xfId="692" xr:uid="{00000000-0005-0000-0000-000050030000}"/>
    <cellStyle name="Note 3 5 2" xfId="1224" xr:uid="{00000000-0005-0000-0000-000050030000}"/>
    <cellStyle name="Note 3 5 3" xfId="1608" xr:uid="{00000000-0005-0000-0000-000050030000}"/>
    <cellStyle name="Note 3 5 4" xfId="2250" xr:uid="{00000000-0005-0000-0000-000050030000}"/>
    <cellStyle name="Note 3 6" xfId="960" xr:uid="{00000000-0005-0000-0000-000049030000}"/>
    <cellStyle name="Note 3 7" xfId="944" xr:uid="{00000000-0005-0000-0000-000049030000}"/>
    <cellStyle name="Note 3 8" xfId="1884" xr:uid="{00000000-0005-0000-0000-000049030000}"/>
    <cellStyle name="Notiz" xfId="174" xr:uid="{00000000-0005-0000-0000-000051030000}"/>
    <cellStyle name="Notiz 2" xfId="564" xr:uid="{00000000-0005-0000-0000-000052030000}"/>
    <cellStyle name="Notiz 2 2" xfId="779" xr:uid="{00000000-0005-0000-0000-000053030000}"/>
    <cellStyle name="Notiz 2 2 2" xfId="1307" xr:uid="{00000000-0005-0000-0000-000053030000}"/>
    <cellStyle name="Notiz 2 2 3" xfId="1687" xr:uid="{00000000-0005-0000-0000-000053030000}"/>
    <cellStyle name="Notiz 2 2 4" xfId="2329" xr:uid="{00000000-0005-0000-0000-000053030000}"/>
    <cellStyle name="Notiz 2 3" xfId="1097" xr:uid="{00000000-0005-0000-0000-000052030000}"/>
    <cellStyle name="Notiz 2 4" xfId="1481" xr:uid="{00000000-0005-0000-0000-000052030000}"/>
    <cellStyle name="Notiz 2 5" xfId="2122" xr:uid="{00000000-0005-0000-0000-000052030000}"/>
    <cellStyle name="Notiz 3" xfId="626" xr:uid="{00000000-0005-0000-0000-000054030000}"/>
    <cellStyle name="Notiz 3 2" xfId="841" xr:uid="{00000000-0005-0000-0000-000055030000}"/>
    <cellStyle name="Notiz 3 2 2" xfId="1369" xr:uid="{00000000-0005-0000-0000-000055030000}"/>
    <cellStyle name="Notiz 3 2 3" xfId="1749" xr:uid="{00000000-0005-0000-0000-000055030000}"/>
    <cellStyle name="Notiz 3 2 4" xfId="2391" xr:uid="{00000000-0005-0000-0000-000055030000}"/>
    <cellStyle name="Notiz 3 3" xfId="1159" xr:uid="{00000000-0005-0000-0000-000054030000}"/>
    <cellStyle name="Notiz 3 4" xfId="1543" xr:uid="{00000000-0005-0000-0000-000054030000}"/>
    <cellStyle name="Notiz 3 5" xfId="2184" xr:uid="{00000000-0005-0000-0000-000054030000}"/>
    <cellStyle name="Notiz 4" xfId="595" xr:uid="{00000000-0005-0000-0000-000056030000}"/>
    <cellStyle name="Notiz 4 2" xfId="810" xr:uid="{00000000-0005-0000-0000-000057030000}"/>
    <cellStyle name="Notiz 4 2 2" xfId="1338" xr:uid="{00000000-0005-0000-0000-000057030000}"/>
    <cellStyle name="Notiz 4 2 3" xfId="1718" xr:uid="{00000000-0005-0000-0000-000057030000}"/>
    <cellStyle name="Notiz 4 2 4" xfId="2360" xr:uid="{00000000-0005-0000-0000-000057030000}"/>
    <cellStyle name="Notiz 4 3" xfId="1128" xr:uid="{00000000-0005-0000-0000-000056030000}"/>
    <cellStyle name="Notiz 4 4" xfId="1512" xr:uid="{00000000-0005-0000-0000-000056030000}"/>
    <cellStyle name="Notiz 4 5" xfId="2153" xr:uid="{00000000-0005-0000-0000-000056030000}"/>
    <cellStyle name="Notiz 5" xfId="687" xr:uid="{00000000-0005-0000-0000-000058030000}"/>
    <cellStyle name="Notiz 5 2" xfId="1219" xr:uid="{00000000-0005-0000-0000-000058030000}"/>
    <cellStyle name="Notiz 5 3" xfId="1603" xr:uid="{00000000-0005-0000-0000-000058030000}"/>
    <cellStyle name="Notiz 5 4" xfId="2245" xr:uid="{00000000-0005-0000-0000-000058030000}"/>
    <cellStyle name="Notiz 6" xfId="951" xr:uid="{00000000-0005-0000-0000-000051030000}"/>
    <cellStyle name="Notiz 7" xfId="1031" xr:uid="{00000000-0005-0000-0000-000051030000}"/>
    <cellStyle name="Notiz 8" xfId="1871" xr:uid="{00000000-0005-0000-0000-000051030000}"/>
    <cellStyle name="Output 2" xfId="175" xr:uid="{00000000-0005-0000-0000-000059030000}"/>
    <cellStyle name="Output 2 2" xfId="565" xr:uid="{00000000-0005-0000-0000-00005A030000}"/>
    <cellStyle name="Output 2 2 2" xfId="780" xr:uid="{00000000-0005-0000-0000-00005B030000}"/>
    <cellStyle name="Output 2 2 2 2" xfId="1308" xr:uid="{00000000-0005-0000-0000-00005B030000}"/>
    <cellStyle name="Output 2 2 2 3" xfId="1688" xr:uid="{00000000-0005-0000-0000-00005B030000}"/>
    <cellStyle name="Output 2 2 2 4" xfId="2330" xr:uid="{00000000-0005-0000-0000-00005B030000}"/>
    <cellStyle name="Output 2 2 3" xfId="1098" xr:uid="{00000000-0005-0000-0000-00005A030000}"/>
    <cellStyle name="Output 2 2 4" xfId="1482" xr:uid="{00000000-0005-0000-0000-00005A030000}"/>
    <cellStyle name="Output 2 2 5" xfId="2123" xr:uid="{00000000-0005-0000-0000-00005A030000}"/>
    <cellStyle name="Output 2 3" xfId="661" xr:uid="{00000000-0005-0000-0000-00005C030000}"/>
    <cellStyle name="Output 2 3 2" xfId="876" xr:uid="{00000000-0005-0000-0000-00005D030000}"/>
    <cellStyle name="Output 2 3 2 2" xfId="1404" xr:uid="{00000000-0005-0000-0000-00005D030000}"/>
    <cellStyle name="Output 2 3 2 3" xfId="1784" xr:uid="{00000000-0005-0000-0000-00005D030000}"/>
    <cellStyle name="Output 2 3 2 4" xfId="2426" xr:uid="{00000000-0005-0000-0000-00005D030000}"/>
    <cellStyle name="Output 2 3 3" xfId="1194" xr:uid="{00000000-0005-0000-0000-00005C030000}"/>
    <cellStyle name="Output 2 3 4" xfId="1578" xr:uid="{00000000-0005-0000-0000-00005C030000}"/>
    <cellStyle name="Output 2 3 5" xfId="2219" xr:uid="{00000000-0005-0000-0000-00005C030000}"/>
    <cellStyle name="Output 2 4" xfId="688" xr:uid="{00000000-0005-0000-0000-00005E030000}"/>
    <cellStyle name="Output 2 4 2" xfId="1220" xr:uid="{00000000-0005-0000-0000-00005E030000}"/>
    <cellStyle name="Output 2 4 3" xfId="1604" xr:uid="{00000000-0005-0000-0000-00005E030000}"/>
    <cellStyle name="Output 2 4 4" xfId="2246" xr:uid="{00000000-0005-0000-0000-00005E030000}"/>
    <cellStyle name="Output 2 5" xfId="1032" xr:uid="{00000000-0005-0000-0000-000059030000}"/>
    <cellStyle name="Output 2 6" xfId="1872" xr:uid="{00000000-0005-0000-0000-000059030000}"/>
    <cellStyle name="Output 3" xfId="239" xr:uid="{00000000-0005-0000-0000-00005F030000}"/>
    <cellStyle name="Output 3 2" xfId="592" xr:uid="{00000000-0005-0000-0000-000060030000}"/>
    <cellStyle name="Output 3 2 2" xfId="807" xr:uid="{00000000-0005-0000-0000-000061030000}"/>
    <cellStyle name="Output 3 2 2 2" xfId="1335" xr:uid="{00000000-0005-0000-0000-000061030000}"/>
    <cellStyle name="Output 3 2 2 3" xfId="1715" xr:uid="{00000000-0005-0000-0000-000061030000}"/>
    <cellStyle name="Output 3 2 2 4" xfId="2357" xr:uid="{00000000-0005-0000-0000-000061030000}"/>
    <cellStyle name="Output 3 2 3" xfId="1125" xr:uid="{00000000-0005-0000-0000-000060030000}"/>
    <cellStyle name="Output 3 2 4" xfId="1509" xr:uid="{00000000-0005-0000-0000-000060030000}"/>
    <cellStyle name="Output 3 2 5" xfId="2150" xr:uid="{00000000-0005-0000-0000-000060030000}"/>
    <cellStyle name="Output 3 3" xfId="643" xr:uid="{00000000-0005-0000-0000-000062030000}"/>
    <cellStyle name="Output 3 3 2" xfId="858" xr:uid="{00000000-0005-0000-0000-000063030000}"/>
    <cellStyle name="Output 3 3 2 2" xfId="1386" xr:uid="{00000000-0005-0000-0000-000063030000}"/>
    <cellStyle name="Output 3 3 2 3" xfId="1766" xr:uid="{00000000-0005-0000-0000-000063030000}"/>
    <cellStyle name="Output 3 3 2 4" xfId="2408" xr:uid="{00000000-0005-0000-0000-000063030000}"/>
    <cellStyle name="Output 3 3 3" xfId="1176" xr:uid="{00000000-0005-0000-0000-000062030000}"/>
    <cellStyle name="Output 3 3 4" xfId="1560" xr:uid="{00000000-0005-0000-0000-000062030000}"/>
    <cellStyle name="Output 3 3 5" xfId="2201" xr:uid="{00000000-0005-0000-0000-000062030000}"/>
    <cellStyle name="Output 3 4" xfId="693" xr:uid="{00000000-0005-0000-0000-000064030000}"/>
    <cellStyle name="Output 3 4 2" xfId="1225" xr:uid="{00000000-0005-0000-0000-000064030000}"/>
    <cellStyle name="Output 3 4 3" xfId="1609" xr:uid="{00000000-0005-0000-0000-000064030000}"/>
    <cellStyle name="Output 3 4 4" xfId="2251" xr:uid="{00000000-0005-0000-0000-000064030000}"/>
    <cellStyle name="Output 3 5" xfId="1012" xr:uid="{00000000-0005-0000-0000-00005F030000}"/>
    <cellStyle name="Output 3 6" xfId="1885" xr:uid="{00000000-0005-0000-0000-00005F030000}"/>
    <cellStyle name="Pattern" xfId="176" xr:uid="{00000000-0005-0000-0000-000065030000}"/>
    <cellStyle name="Pattern 2" xfId="436" xr:uid="{00000000-0005-0000-0000-000066030000}"/>
    <cellStyle name="Pattern 2 2" xfId="579" xr:uid="{00000000-0005-0000-0000-000067030000}"/>
    <cellStyle name="Pattern 2 2 2" xfId="794" xr:uid="{00000000-0005-0000-0000-000068030000}"/>
    <cellStyle name="Pattern 2 2 2 2" xfId="1322" xr:uid="{00000000-0005-0000-0000-000068030000}"/>
    <cellStyle name="Pattern 2 2 2 3" xfId="1702" xr:uid="{00000000-0005-0000-0000-000068030000}"/>
    <cellStyle name="Pattern 2 2 2 4" xfId="2344" xr:uid="{00000000-0005-0000-0000-000068030000}"/>
    <cellStyle name="Pattern 2 2 3" xfId="1112" xr:uid="{00000000-0005-0000-0000-000067030000}"/>
    <cellStyle name="Pattern 2 2 4" xfId="1496" xr:uid="{00000000-0005-0000-0000-000067030000}"/>
    <cellStyle name="Pattern 2 2 5" xfId="2137" xr:uid="{00000000-0005-0000-0000-000067030000}"/>
    <cellStyle name="Pattern 2 3" xfId="725" xr:uid="{00000000-0005-0000-0000-000069030000}"/>
    <cellStyle name="Pattern 2 3 2" xfId="1253" xr:uid="{00000000-0005-0000-0000-000069030000}"/>
    <cellStyle name="Pattern 2 3 3" xfId="1633" xr:uid="{00000000-0005-0000-0000-000069030000}"/>
    <cellStyle name="Pattern 2 3 4" xfId="2275" xr:uid="{00000000-0005-0000-0000-000069030000}"/>
    <cellStyle name="Pattern 3" xfId="285" xr:uid="{00000000-0005-0000-0000-00006A030000}"/>
    <cellStyle name="Pattern 3 2" xfId="622" xr:uid="{00000000-0005-0000-0000-00006B030000}"/>
    <cellStyle name="Pattern 3 2 2" xfId="837" xr:uid="{00000000-0005-0000-0000-00006C030000}"/>
    <cellStyle name="Pattern 3 2 2 2" xfId="1365" xr:uid="{00000000-0005-0000-0000-00006C030000}"/>
    <cellStyle name="Pattern 3 2 2 3" xfId="1745" xr:uid="{00000000-0005-0000-0000-00006C030000}"/>
    <cellStyle name="Pattern 3 2 2 4" xfId="2387" xr:uid="{00000000-0005-0000-0000-00006C030000}"/>
    <cellStyle name="Pattern 3 2 3" xfId="1155" xr:uid="{00000000-0005-0000-0000-00006B030000}"/>
    <cellStyle name="Pattern 3 2 4" xfId="1539" xr:uid="{00000000-0005-0000-0000-00006B030000}"/>
    <cellStyle name="Pattern 3 2 5" xfId="2180" xr:uid="{00000000-0005-0000-0000-00006B030000}"/>
    <cellStyle name="Pattern 3 3" xfId="521" xr:uid="{00000000-0005-0000-0000-00006D030000}"/>
    <cellStyle name="Pattern 3 3 2" xfId="736" xr:uid="{00000000-0005-0000-0000-00006E030000}"/>
    <cellStyle name="Pattern 3 3 2 2" xfId="1264" xr:uid="{00000000-0005-0000-0000-00006E030000}"/>
    <cellStyle name="Pattern 3 3 2 3" xfId="1644" xr:uid="{00000000-0005-0000-0000-00006E030000}"/>
    <cellStyle name="Pattern 3 3 2 4" xfId="2286" xr:uid="{00000000-0005-0000-0000-00006E030000}"/>
    <cellStyle name="Pattern 3 3 3" xfId="1054" xr:uid="{00000000-0005-0000-0000-00006D030000}"/>
    <cellStyle name="Pattern 3 3 4" xfId="1438" xr:uid="{00000000-0005-0000-0000-00006D030000}"/>
    <cellStyle name="Pattern 3 3 5" xfId="2079" xr:uid="{00000000-0005-0000-0000-00006D030000}"/>
    <cellStyle name="Pattern 3 4" xfId="635" xr:uid="{00000000-0005-0000-0000-00006F030000}"/>
    <cellStyle name="Pattern 3 4 2" xfId="850" xr:uid="{00000000-0005-0000-0000-000070030000}"/>
    <cellStyle name="Pattern 3 4 2 2" xfId="1378" xr:uid="{00000000-0005-0000-0000-000070030000}"/>
    <cellStyle name="Pattern 3 4 2 3" xfId="1758" xr:uid="{00000000-0005-0000-0000-000070030000}"/>
    <cellStyle name="Pattern 3 4 2 4" xfId="2400" xr:uid="{00000000-0005-0000-0000-000070030000}"/>
    <cellStyle name="Pattern 3 4 3" xfId="1168" xr:uid="{00000000-0005-0000-0000-00006F030000}"/>
    <cellStyle name="Pattern 3 4 4" xfId="1552" xr:uid="{00000000-0005-0000-0000-00006F030000}"/>
    <cellStyle name="Pattern 3 4 5" xfId="2193" xr:uid="{00000000-0005-0000-0000-00006F030000}"/>
    <cellStyle name="Pattern 3 5" xfId="986" xr:uid="{00000000-0005-0000-0000-00006A030000}"/>
    <cellStyle name="Pattern 3 6" xfId="1017" xr:uid="{00000000-0005-0000-0000-00006A030000}"/>
    <cellStyle name="Pattern 3 7" xfId="1912" xr:uid="{00000000-0005-0000-0000-00006A030000}"/>
    <cellStyle name="Percent 2" xfId="177" xr:uid="{00000000-0005-0000-0000-000071030000}"/>
    <cellStyle name="Percent 2 2" xfId="437" xr:uid="{00000000-0005-0000-0000-000072030000}"/>
    <cellStyle name="RowLevel_1 2" xfId="80" xr:uid="{00000000-0005-0000-0000-000073030000}"/>
    <cellStyle name="Schlecht" xfId="178" xr:uid="{00000000-0005-0000-0000-000074030000}"/>
    <cellStyle name="Shade" xfId="23" xr:uid="{00000000-0005-0000-0000-000075030000}"/>
    <cellStyle name="Shade 2" xfId="179" xr:uid="{00000000-0005-0000-0000-000076030000}"/>
    <cellStyle name="Shade 2 2" xfId="439" xr:uid="{00000000-0005-0000-0000-000077030000}"/>
    <cellStyle name="Shade 2 2 2" xfId="524" xr:uid="{00000000-0005-0000-0000-000078030000}"/>
    <cellStyle name="Shade 2 2 2 2" xfId="739" xr:uid="{00000000-0005-0000-0000-000079030000}"/>
    <cellStyle name="Shade 2 2 2 2 2" xfId="1267" xr:uid="{00000000-0005-0000-0000-000079030000}"/>
    <cellStyle name="Shade 2 2 2 2 3" xfId="1647" xr:uid="{00000000-0005-0000-0000-000079030000}"/>
    <cellStyle name="Shade 2 2 2 2 4" xfId="2289" xr:uid="{00000000-0005-0000-0000-000079030000}"/>
    <cellStyle name="Shade 2 2 2 3" xfId="1057" xr:uid="{00000000-0005-0000-0000-000078030000}"/>
    <cellStyle name="Shade 2 2 2 4" xfId="1441" xr:uid="{00000000-0005-0000-0000-000078030000}"/>
    <cellStyle name="Shade 2 2 2 5" xfId="2082" xr:uid="{00000000-0005-0000-0000-000078030000}"/>
    <cellStyle name="Shade 2 2 3" xfId="727" xr:uid="{00000000-0005-0000-0000-00007A030000}"/>
    <cellStyle name="Shade 2 2 3 2" xfId="1255" xr:uid="{00000000-0005-0000-0000-00007A030000}"/>
    <cellStyle name="Shade 2 2 3 3" xfId="1635" xr:uid="{00000000-0005-0000-0000-00007A030000}"/>
    <cellStyle name="Shade 2 2 3 4" xfId="2277" xr:uid="{00000000-0005-0000-0000-00007A030000}"/>
    <cellStyle name="Shade 2 3" xfId="287" xr:uid="{00000000-0005-0000-0000-00007B030000}"/>
    <cellStyle name="Shade 2 3 2" xfId="624" xr:uid="{00000000-0005-0000-0000-00007C030000}"/>
    <cellStyle name="Shade 2 3 2 2" xfId="839" xr:uid="{00000000-0005-0000-0000-00007D030000}"/>
    <cellStyle name="Shade 2 3 2 2 2" xfId="1367" xr:uid="{00000000-0005-0000-0000-00007D030000}"/>
    <cellStyle name="Shade 2 3 2 2 3" xfId="1747" xr:uid="{00000000-0005-0000-0000-00007D030000}"/>
    <cellStyle name="Shade 2 3 2 2 4" xfId="2389" xr:uid="{00000000-0005-0000-0000-00007D030000}"/>
    <cellStyle name="Shade 2 3 2 3" xfId="1157" xr:uid="{00000000-0005-0000-0000-00007C030000}"/>
    <cellStyle name="Shade 2 3 2 4" xfId="1541" xr:uid="{00000000-0005-0000-0000-00007C030000}"/>
    <cellStyle name="Shade 2 3 2 5" xfId="2182" xr:uid="{00000000-0005-0000-0000-00007C030000}"/>
    <cellStyle name="Shade 2 3 3" xfId="653" xr:uid="{00000000-0005-0000-0000-00007E030000}"/>
    <cellStyle name="Shade 2 3 3 2" xfId="868" xr:uid="{00000000-0005-0000-0000-00007F030000}"/>
    <cellStyle name="Shade 2 3 3 2 2" xfId="1396" xr:uid="{00000000-0005-0000-0000-00007F030000}"/>
    <cellStyle name="Shade 2 3 3 2 3" xfId="1776" xr:uid="{00000000-0005-0000-0000-00007F030000}"/>
    <cellStyle name="Shade 2 3 3 2 4" xfId="2418" xr:uid="{00000000-0005-0000-0000-00007F030000}"/>
    <cellStyle name="Shade 2 3 3 3" xfId="1186" xr:uid="{00000000-0005-0000-0000-00007E030000}"/>
    <cellStyle name="Shade 2 3 3 4" xfId="1570" xr:uid="{00000000-0005-0000-0000-00007E030000}"/>
    <cellStyle name="Shade 2 3 3 5" xfId="2211" xr:uid="{00000000-0005-0000-0000-00007E030000}"/>
    <cellStyle name="Shade 2 3 4" xfId="567" xr:uid="{00000000-0005-0000-0000-000080030000}"/>
    <cellStyle name="Shade 2 3 4 2" xfId="782" xr:uid="{00000000-0005-0000-0000-000081030000}"/>
    <cellStyle name="Shade 2 3 4 2 2" xfId="1310" xr:uid="{00000000-0005-0000-0000-000081030000}"/>
    <cellStyle name="Shade 2 3 4 2 3" xfId="1690" xr:uid="{00000000-0005-0000-0000-000081030000}"/>
    <cellStyle name="Shade 2 3 4 2 4" xfId="2332" xr:uid="{00000000-0005-0000-0000-000081030000}"/>
    <cellStyle name="Shade 2 3 4 3" xfId="1100" xr:uid="{00000000-0005-0000-0000-000080030000}"/>
    <cellStyle name="Shade 2 3 4 4" xfId="1484" xr:uid="{00000000-0005-0000-0000-000080030000}"/>
    <cellStyle name="Shade 2 3 4 5" xfId="2125" xr:uid="{00000000-0005-0000-0000-000080030000}"/>
    <cellStyle name="Shade 2 3 5" xfId="988" xr:uid="{00000000-0005-0000-0000-00007B030000}"/>
    <cellStyle name="Shade 2 3 6" xfId="933" xr:uid="{00000000-0005-0000-0000-00007B030000}"/>
    <cellStyle name="Shade 2 3 7" xfId="1914" xr:uid="{00000000-0005-0000-0000-00007B030000}"/>
    <cellStyle name="Shade 3" xfId="438" xr:uid="{00000000-0005-0000-0000-000082030000}"/>
    <cellStyle name="Shade 3 2" xfId="578" xr:uid="{00000000-0005-0000-0000-000083030000}"/>
    <cellStyle name="Shade 3 2 2" xfId="793" xr:uid="{00000000-0005-0000-0000-000084030000}"/>
    <cellStyle name="Shade 3 2 2 2" xfId="1321" xr:uid="{00000000-0005-0000-0000-000084030000}"/>
    <cellStyle name="Shade 3 2 2 3" xfId="1701" xr:uid="{00000000-0005-0000-0000-000084030000}"/>
    <cellStyle name="Shade 3 2 2 4" xfId="2343" xr:uid="{00000000-0005-0000-0000-000084030000}"/>
    <cellStyle name="Shade 3 2 3" xfId="1111" xr:uid="{00000000-0005-0000-0000-000083030000}"/>
    <cellStyle name="Shade 3 2 4" xfId="1495" xr:uid="{00000000-0005-0000-0000-000083030000}"/>
    <cellStyle name="Shade 3 2 5" xfId="2136" xr:uid="{00000000-0005-0000-0000-000083030000}"/>
    <cellStyle name="Shade 3 3" xfId="726" xr:uid="{00000000-0005-0000-0000-000085030000}"/>
    <cellStyle name="Shade 3 3 2" xfId="1254" xr:uid="{00000000-0005-0000-0000-000085030000}"/>
    <cellStyle name="Shade 3 3 3" xfId="1634" xr:uid="{00000000-0005-0000-0000-000085030000}"/>
    <cellStyle name="Shade 3 3 4" xfId="2276" xr:uid="{00000000-0005-0000-0000-000085030000}"/>
    <cellStyle name="Shade 4" xfId="286" xr:uid="{00000000-0005-0000-0000-000086030000}"/>
    <cellStyle name="Shade 4 2" xfId="43" xr:uid="{00000000-0005-0000-0000-000087030000}"/>
    <cellStyle name="Shade 4 2 2" xfId="623" xr:uid="{00000000-0005-0000-0000-000088030000}"/>
    <cellStyle name="Shade 4 2 2 2" xfId="1156" xr:uid="{00000000-0005-0000-0000-000088030000}"/>
    <cellStyle name="Shade 4 2 2 3" xfId="1540" xr:uid="{00000000-0005-0000-0000-000088030000}"/>
    <cellStyle name="Shade 4 2 2 4" xfId="2181" xr:uid="{00000000-0005-0000-0000-000088030000}"/>
    <cellStyle name="Shade 4 2 3" xfId="838" xr:uid="{00000000-0005-0000-0000-000089030000}"/>
    <cellStyle name="Shade 4 2 3 2" xfId="1366" xr:uid="{00000000-0005-0000-0000-000089030000}"/>
    <cellStyle name="Shade 4 2 3 3" xfId="1746" xr:uid="{00000000-0005-0000-0000-000089030000}"/>
    <cellStyle name="Shade 4 2 3 4" xfId="2388" xr:uid="{00000000-0005-0000-0000-000089030000}"/>
    <cellStyle name="Shade 4 3" xfId="652" xr:uid="{00000000-0005-0000-0000-00008A030000}"/>
    <cellStyle name="Shade 4 3 2" xfId="867" xr:uid="{00000000-0005-0000-0000-00008B030000}"/>
    <cellStyle name="Shade 4 3 2 2" xfId="1395" xr:uid="{00000000-0005-0000-0000-00008B030000}"/>
    <cellStyle name="Shade 4 3 2 3" xfId="1775" xr:uid="{00000000-0005-0000-0000-00008B030000}"/>
    <cellStyle name="Shade 4 3 2 4" xfId="2417" xr:uid="{00000000-0005-0000-0000-00008B030000}"/>
    <cellStyle name="Shade 4 3 3" xfId="1185" xr:uid="{00000000-0005-0000-0000-00008A030000}"/>
    <cellStyle name="Shade 4 3 4" xfId="1569" xr:uid="{00000000-0005-0000-0000-00008A030000}"/>
    <cellStyle name="Shade 4 3 5" xfId="2210" xr:uid="{00000000-0005-0000-0000-00008A030000}"/>
    <cellStyle name="Shade 4 4" xfId="514" xr:uid="{00000000-0005-0000-0000-00008C030000}"/>
    <cellStyle name="Shade 4 4 2" xfId="729" xr:uid="{00000000-0005-0000-0000-00008D030000}"/>
    <cellStyle name="Shade 4 4 2 2" xfId="1257" xr:uid="{00000000-0005-0000-0000-00008D030000}"/>
    <cellStyle name="Shade 4 4 2 3" xfId="1637" xr:uid="{00000000-0005-0000-0000-00008D030000}"/>
    <cellStyle name="Shade 4 4 2 4" xfId="2279" xr:uid="{00000000-0005-0000-0000-00008D030000}"/>
    <cellStyle name="Shade 4 4 3" xfId="1047" xr:uid="{00000000-0005-0000-0000-00008C030000}"/>
    <cellStyle name="Shade 4 4 4" xfId="1431" xr:uid="{00000000-0005-0000-0000-00008C030000}"/>
    <cellStyle name="Shade 4 4 5" xfId="2072" xr:uid="{00000000-0005-0000-0000-00008C030000}"/>
    <cellStyle name="Shade 4 5" xfId="987" xr:uid="{00000000-0005-0000-0000-000086030000}"/>
    <cellStyle name="Shade 4 6" xfId="934" xr:uid="{00000000-0005-0000-0000-000086030000}"/>
    <cellStyle name="Shade 4 7" xfId="1913" xr:uid="{00000000-0005-0000-0000-000086030000}"/>
    <cellStyle name="Shade 5" xfId="77" xr:uid="{00000000-0005-0000-0000-00008E030000}"/>
    <cellStyle name="Shade 5 2" xfId="1850" xr:uid="{00000000-0005-0000-0000-00008E030000}"/>
    <cellStyle name="Shade_B_border2" xfId="180" xr:uid="{00000000-0005-0000-0000-00008F030000}"/>
    <cellStyle name="Standard 2" xfId="42" xr:uid="{00000000-0005-0000-0000-000095030000}"/>
    <cellStyle name="Standard 2 2" xfId="399" xr:uid="{00000000-0005-0000-0000-000096030000}"/>
    <cellStyle name="Standard 2 2 2" xfId="509" xr:uid="{00000000-0005-0000-0000-000097030000}"/>
    <cellStyle name="Standard 2 2 2 2" xfId="2069" xr:uid="{00000000-0005-0000-0000-000097030000}"/>
    <cellStyle name="Standard 2 2 3" xfId="1987" xr:uid="{00000000-0005-0000-0000-000096030000}"/>
    <cellStyle name="Standard 2 3" xfId="508" xr:uid="{00000000-0005-0000-0000-000098030000}"/>
    <cellStyle name="Standard 2 3 2" xfId="2068" xr:uid="{00000000-0005-0000-0000-000098030000}"/>
    <cellStyle name="Standard 2 4" xfId="1821" xr:uid="{00000000-0005-0000-0000-000095030000}"/>
    <cellStyle name="Title 2" xfId="181" xr:uid="{00000000-0005-0000-0000-00009A030000}"/>
    <cellStyle name="Title 3" xfId="240" xr:uid="{00000000-0005-0000-0000-00009B030000}"/>
    <cellStyle name="Total 2" xfId="182" xr:uid="{00000000-0005-0000-0000-00009C030000}"/>
    <cellStyle name="Total 2 2" xfId="569" xr:uid="{00000000-0005-0000-0000-00009D030000}"/>
    <cellStyle name="Total 2 2 2" xfId="784" xr:uid="{00000000-0005-0000-0000-00009E030000}"/>
    <cellStyle name="Total 2 2 2 2" xfId="1312" xr:uid="{00000000-0005-0000-0000-00009E030000}"/>
    <cellStyle name="Total 2 2 2 3" xfId="1692" xr:uid="{00000000-0005-0000-0000-00009E030000}"/>
    <cellStyle name="Total 2 2 2 4" xfId="2334" xr:uid="{00000000-0005-0000-0000-00009E030000}"/>
    <cellStyle name="Total 2 2 3" xfId="1102" xr:uid="{00000000-0005-0000-0000-00009D030000}"/>
    <cellStyle name="Total 2 2 4" xfId="1486" xr:uid="{00000000-0005-0000-0000-00009D030000}"/>
    <cellStyle name="Total 2 2 5" xfId="2127" xr:uid="{00000000-0005-0000-0000-00009D030000}"/>
    <cellStyle name="Total 2 3" xfId="630" xr:uid="{00000000-0005-0000-0000-00009F030000}"/>
    <cellStyle name="Total 2 3 2" xfId="845" xr:uid="{00000000-0005-0000-0000-0000A0030000}"/>
    <cellStyle name="Total 2 3 2 2" xfId="1373" xr:uid="{00000000-0005-0000-0000-0000A0030000}"/>
    <cellStyle name="Total 2 3 2 3" xfId="1753" xr:uid="{00000000-0005-0000-0000-0000A0030000}"/>
    <cellStyle name="Total 2 3 2 4" xfId="2395" xr:uid="{00000000-0005-0000-0000-0000A0030000}"/>
    <cellStyle name="Total 2 3 3" xfId="1163" xr:uid="{00000000-0005-0000-0000-00009F030000}"/>
    <cellStyle name="Total 2 3 4" xfId="1547" xr:uid="{00000000-0005-0000-0000-00009F030000}"/>
    <cellStyle name="Total 2 3 5" xfId="2188" xr:uid="{00000000-0005-0000-0000-00009F030000}"/>
    <cellStyle name="Total 2 4" xfId="518" xr:uid="{00000000-0005-0000-0000-0000A1030000}"/>
    <cellStyle name="Total 2 4 2" xfId="733" xr:uid="{00000000-0005-0000-0000-0000A2030000}"/>
    <cellStyle name="Total 2 4 2 2" xfId="1261" xr:uid="{00000000-0005-0000-0000-0000A2030000}"/>
    <cellStyle name="Total 2 4 2 3" xfId="1641" xr:uid="{00000000-0005-0000-0000-0000A2030000}"/>
    <cellStyle name="Total 2 4 2 4" xfId="2283" xr:uid="{00000000-0005-0000-0000-0000A2030000}"/>
    <cellStyle name="Total 2 4 3" xfId="1051" xr:uid="{00000000-0005-0000-0000-0000A1030000}"/>
    <cellStyle name="Total 2 4 4" xfId="1435" xr:uid="{00000000-0005-0000-0000-0000A1030000}"/>
    <cellStyle name="Total 2 4 5" xfId="2076" xr:uid="{00000000-0005-0000-0000-0000A1030000}"/>
    <cellStyle name="Total 2 5" xfId="689" xr:uid="{00000000-0005-0000-0000-0000A3030000}"/>
    <cellStyle name="Total 2 5 2" xfId="1221" xr:uid="{00000000-0005-0000-0000-0000A3030000}"/>
    <cellStyle name="Total 2 5 3" xfId="1605" xr:uid="{00000000-0005-0000-0000-0000A3030000}"/>
    <cellStyle name="Total 2 5 4" xfId="2247" xr:uid="{00000000-0005-0000-0000-0000A3030000}"/>
    <cellStyle name="Total 2 6" xfId="952" xr:uid="{00000000-0005-0000-0000-00009C030000}"/>
    <cellStyle name="Total 2 7" xfId="990" xr:uid="{00000000-0005-0000-0000-00009C030000}"/>
    <cellStyle name="Total 2 8" xfId="1873" xr:uid="{00000000-0005-0000-0000-00009C030000}"/>
    <cellStyle name="Total 3" xfId="241" xr:uid="{00000000-0005-0000-0000-0000A4030000}"/>
    <cellStyle name="Total 3 2" xfId="593" xr:uid="{00000000-0005-0000-0000-0000A5030000}"/>
    <cellStyle name="Total 3 2 2" xfId="808" xr:uid="{00000000-0005-0000-0000-0000A6030000}"/>
    <cellStyle name="Total 3 2 2 2" xfId="1336" xr:uid="{00000000-0005-0000-0000-0000A6030000}"/>
    <cellStyle name="Total 3 2 2 3" xfId="1716" xr:uid="{00000000-0005-0000-0000-0000A6030000}"/>
    <cellStyle name="Total 3 2 2 4" xfId="2358" xr:uid="{00000000-0005-0000-0000-0000A6030000}"/>
    <cellStyle name="Total 3 2 3" xfId="1126" xr:uid="{00000000-0005-0000-0000-0000A5030000}"/>
    <cellStyle name="Total 3 2 4" xfId="1510" xr:uid="{00000000-0005-0000-0000-0000A5030000}"/>
    <cellStyle name="Total 3 2 5" xfId="2151" xr:uid="{00000000-0005-0000-0000-0000A5030000}"/>
    <cellStyle name="Total 3 3" xfId="556" xr:uid="{00000000-0005-0000-0000-0000A7030000}"/>
    <cellStyle name="Total 3 3 2" xfId="771" xr:uid="{00000000-0005-0000-0000-0000A8030000}"/>
    <cellStyle name="Total 3 3 2 2" xfId="1299" xr:uid="{00000000-0005-0000-0000-0000A8030000}"/>
    <cellStyle name="Total 3 3 2 3" xfId="1679" xr:uid="{00000000-0005-0000-0000-0000A8030000}"/>
    <cellStyle name="Total 3 3 2 4" xfId="2321" xr:uid="{00000000-0005-0000-0000-0000A8030000}"/>
    <cellStyle name="Total 3 3 3" xfId="1089" xr:uid="{00000000-0005-0000-0000-0000A7030000}"/>
    <cellStyle name="Total 3 3 4" xfId="1473" xr:uid="{00000000-0005-0000-0000-0000A7030000}"/>
    <cellStyle name="Total 3 3 5" xfId="2114" xr:uid="{00000000-0005-0000-0000-0000A7030000}"/>
    <cellStyle name="Total 3 4" xfId="597" xr:uid="{00000000-0005-0000-0000-0000A9030000}"/>
    <cellStyle name="Total 3 4 2" xfId="812" xr:uid="{00000000-0005-0000-0000-0000AA030000}"/>
    <cellStyle name="Total 3 4 2 2" xfId="1340" xr:uid="{00000000-0005-0000-0000-0000AA030000}"/>
    <cellStyle name="Total 3 4 2 3" xfId="1720" xr:uid="{00000000-0005-0000-0000-0000AA030000}"/>
    <cellStyle name="Total 3 4 2 4" xfId="2362" xr:uid="{00000000-0005-0000-0000-0000AA030000}"/>
    <cellStyle name="Total 3 4 3" xfId="1130" xr:uid="{00000000-0005-0000-0000-0000A9030000}"/>
    <cellStyle name="Total 3 4 4" xfId="1514" xr:uid="{00000000-0005-0000-0000-0000A9030000}"/>
    <cellStyle name="Total 3 4 5" xfId="2155" xr:uid="{00000000-0005-0000-0000-0000A9030000}"/>
    <cellStyle name="Total 3 5" xfId="694" xr:uid="{00000000-0005-0000-0000-0000AB030000}"/>
    <cellStyle name="Total 3 5 2" xfId="1226" xr:uid="{00000000-0005-0000-0000-0000AB030000}"/>
    <cellStyle name="Total 3 5 3" xfId="1610" xr:uid="{00000000-0005-0000-0000-0000AB030000}"/>
    <cellStyle name="Total 3 5 4" xfId="2252" xr:uid="{00000000-0005-0000-0000-0000AB030000}"/>
    <cellStyle name="Total 3 6" xfId="961" xr:uid="{00000000-0005-0000-0000-0000A4030000}"/>
    <cellStyle name="Total 3 7" xfId="943" xr:uid="{00000000-0005-0000-0000-0000A4030000}"/>
    <cellStyle name="Total 3 8" xfId="1886" xr:uid="{00000000-0005-0000-0000-0000A4030000}"/>
    <cellStyle name="Überschrift" xfId="183" xr:uid="{00000000-0005-0000-0000-0000AC030000}"/>
    <cellStyle name="Überschrift 1" xfId="184" xr:uid="{00000000-0005-0000-0000-0000AD030000}"/>
    <cellStyle name="Überschrift 2" xfId="185" xr:uid="{00000000-0005-0000-0000-0000AE030000}"/>
    <cellStyle name="Überschrift 3" xfId="186" xr:uid="{00000000-0005-0000-0000-0000AF030000}"/>
    <cellStyle name="Überschrift 4" xfId="187" xr:uid="{00000000-0005-0000-0000-0000B0030000}"/>
    <cellStyle name="Verknüpfte Zelle" xfId="188" xr:uid="{00000000-0005-0000-0000-0000B1030000}"/>
    <cellStyle name="Warnender Text" xfId="48" hidden="1" xr:uid="{00000000-0005-0000-0000-0000B2030000}"/>
    <cellStyle name="Warnender Text" xfId="901" hidden="1" xr:uid="{00000000-0005-0000-0000-0000B2030000}"/>
    <cellStyle name="Warnender Text" xfId="949" hidden="1" xr:uid="{00000000-0005-0000-0000-0000B2030000}"/>
    <cellStyle name="Warnender Text" xfId="991" hidden="1" xr:uid="{00000000-0005-0000-0000-0000B2030000}"/>
    <cellStyle name="Warnender Text" xfId="997" hidden="1" xr:uid="{00000000-0005-0000-0000-0000B2030000}"/>
    <cellStyle name="Warnender Text" xfId="1824" hidden="1" xr:uid="{00000000-0005-0000-0000-0000B2030000}"/>
    <cellStyle name="Warnender Text" xfId="1995" hidden="1" xr:uid="{00000000-0005-0000-0000-0000B2030000}"/>
    <cellStyle name="Warnender Text" xfId="1880" hidden="1" xr:uid="{00000000-0005-0000-0000-0000B2030000}"/>
    <cellStyle name="Warnender Text" xfId="2482" hidden="1" xr:uid="{00000000-0005-0000-0000-0000B2030000}"/>
    <cellStyle name="Warnender Text" xfId="1855" hidden="1" xr:uid="{00000000-0005-0000-0000-0000B2030000}"/>
    <cellStyle name="Warnender Text 2" xfId="398" xr:uid="{00000000-0005-0000-0000-0000B3030000}"/>
    <cellStyle name="Warnender Text 3" xfId="289" xr:uid="{00000000-0005-0000-0000-0000B4030000}"/>
    <cellStyle name="Warning Text 2" xfId="189" xr:uid="{00000000-0005-0000-0000-0000B5030000}"/>
    <cellStyle name="Warning Text 3" xfId="242" xr:uid="{00000000-0005-0000-0000-0000B6030000}"/>
    <cellStyle name="Zelle überprüfen" xfId="190" xr:uid="{00000000-0005-0000-0000-0000B7030000}"/>
    <cellStyle name="Гиперссылка" xfId="191" xr:uid="{00000000-0005-0000-0000-0000B8030000}"/>
    <cellStyle name="Гиперссылка 2" xfId="192" xr:uid="{00000000-0005-0000-0000-0000B9030000}"/>
    <cellStyle name="Гиперссылка 3" xfId="200" xr:uid="{00000000-0005-0000-0000-0000BA030000}"/>
    <cellStyle name="Гиперссылка 4" xfId="372" xr:uid="{00000000-0005-0000-0000-0000BB030000}"/>
    <cellStyle name="Обычный_2++" xfId="32" xr:uid="{00000000-0005-0000-0000-0000BC030000}"/>
  </cellStyles>
  <dxfs count="9">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
      <fill>
        <patternFill patternType="solid">
          <fgColor rgb="FFD9E2F3"/>
          <bgColor rgb="FFD9E2F3"/>
        </patternFill>
      </fill>
    </dxf>
    <dxf>
      <fill>
        <patternFill patternType="solid">
          <fgColor rgb="FFE2EFD9"/>
          <bgColor rgb="FFE2EFD9"/>
        </patternFill>
      </fill>
    </dxf>
    <dxf>
      <fill>
        <patternFill patternType="solid">
          <fgColor theme="9"/>
          <bgColor theme="9"/>
        </patternFill>
      </fill>
    </dxf>
  </dxfs>
  <tableStyles count="3" defaultTableStyle="TableStyleMedium2" defaultPivotStyle="PivotStyleLight16">
    <tableStyle name="NDCs-style" pivot="0" count="3" xr9:uid="{00000000-0011-0000-FFFF-FFFF00000000}">
      <tableStyleElement type="headerRow" dxfId="8"/>
      <tableStyleElement type="firstRowStripe" dxfId="7"/>
      <tableStyleElement type="secondRowStripe" dxfId="6"/>
    </tableStyle>
    <tableStyle name="NDCs-style 2" pivot="0" count="3" xr9:uid="{00000000-0011-0000-FFFF-FFFF01000000}">
      <tableStyleElement type="headerRow" dxfId="5"/>
      <tableStyleElement type="firstRowStripe" dxfId="4"/>
      <tableStyleElement type="secondRowStripe" dxfId="3"/>
    </tableStyle>
    <tableStyle name="NDCs-style 3" pivot="0" count="3" xr9:uid="{00000000-0011-0000-FFFF-FFFF02000000}">
      <tableStyleElement type="headerRow" dxfId="2"/>
      <tableStyleElement type="firstRowStripe" dxfId="1"/>
      <tableStyleElement type="secondRowStripe" dxfId="0"/>
    </tableStyle>
  </tableStyles>
  <colors>
    <mruColors>
      <color rgb="FFE2E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A975E-BDEC-4C1E-83C8-A4ABE97F34FE}">
  <dimension ref="A1:FQ178"/>
  <sheetViews>
    <sheetView tabSelected="1" workbookViewId="0">
      <pane xSplit="2" ySplit="3" topLeftCell="N150" activePane="bottomRight" state="frozen"/>
      <selection pane="topRight" activeCell="C1" sqref="C1"/>
      <selection pane="bottomLeft" activeCell="A4" sqref="A4"/>
      <selection pane="bottomRight" activeCell="P168" sqref="P168"/>
    </sheetView>
  </sheetViews>
  <sheetFormatPr defaultRowHeight="13.2" x14ac:dyDescent="0.25"/>
  <cols>
    <col min="1" max="1" width="22.69921875" style="23" bestFit="1" customWidth="1"/>
    <col min="2" max="2" width="45.59765625" style="25" bestFit="1" customWidth="1"/>
    <col min="3" max="12" width="15.69921875" style="21" customWidth="1"/>
    <col min="13" max="173" width="18" style="21" bestFit="1" customWidth="1"/>
    <col min="174" max="16384" width="8.796875" style="21"/>
  </cols>
  <sheetData>
    <row r="1" spans="1:173" x14ac:dyDescent="0.25">
      <c r="A1" s="20" t="s">
        <v>130</v>
      </c>
      <c r="B1" s="8" t="s">
        <v>15</v>
      </c>
      <c r="C1" s="5" t="s">
        <v>11</v>
      </c>
      <c r="D1" s="5" t="s">
        <v>187</v>
      </c>
      <c r="E1" s="5" t="s">
        <v>190</v>
      </c>
      <c r="F1" s="5" t="s">
        <v>196</v>
      </c>
      <c r="G1" s="5" t="s">
        <v>204</v>
      </c>
      <c r="H1" s="5" t="s">
        <v>209</v>
      </c>
      <c r="I1" s="5" t="s">
        <v>217</v>
      </c>
      <c r="J1" s="5" t="s">
        <v>10</v>
      </c>
      <c r="K1" s="5" t="s">
        <v>122</v>
      </c>
      <c r="L1" s="5" t="s">
        <v>178</v>
      </c>
      <c r="M1" s="5" t="s">
        <v>213</v>
      </c>
      <c r="N1" s="5" t="s">
        <v>221</v>
      </c>
      <c r="O1" s="5" t="s">
        <v>225</v>
      </c>
      <c r="P1" s="5" t="s">
        <v>229</v>
      </c>
      <c r="Q1" s="5" t="s">
        <v>234</v>
      </c>
      <c r="R1" s="5" t="s">
        <v>237</v>
      </c>
      <c r="S1" s="5" t="s">
        <v>241</v>
      </c>
      <c r="T1" s="5" t="s">
        <v>245</v>
      </c>
      <c r="U1" s="5" t="s">
        <v>248</v>
      </c>
      <c r="V1" s="5" t="s">
        <v>251</v>
      </c>
      <c r="W1" s="5" t="s">
        <v>255</v>
      </c>
      <c r="X1" s="5" t="s">
        <v>259</v>
      </c>
      <c r="Y1" s="5" t="s">
        <v>263</v>
      </c>
      <c r="Z1" s="5" t="s">
        <v>265</v>
      </c>
      <c r="AA1" s="5" t="s">
        <v>302</v>
      </c>
      <c r="AB1" s="5" t="s">
        <v>305</v>
      </c>
      <c r="AC1" s="5" t="s">
        <v>309</v>
      </c>
      <c r="AD1" s="5" t="s">
        <v>312</v>
      </c>
      <c r="AE1" s="50" t="s">
        <v>464</v>
      </c>
      <c r="AF1" s="50" t="s">
        <v>465</v>
      </c>
      <c r="AG1" s="50" t="s">
        <v>466</v>
      </c>
      <c r="AH1" s="50" t="s">
        <v>467</v>
      </c>
      <c r="AI1" s="50" t="s">
        <v>468</v>
      </c>
      <c r="AJ1" s="50" t="s">
        <v>469</v>
      </c>
      <c r="AK1" s="50" t="s">
        <v>470</v>
      </c>
      <c r="AL1" s="50" t="s">
        <v>471</v>
      </c>
      <c r="AM1" s="50" t="s">
        <v>472</v>
      </c>
      <c r="AN1" s="50" t="s">
        <v>473</v>
      </c>
      <c r="AO1" s="50" t="s">
        <v>474</v>
      </c>
      <c r="AP1" s="50" t="s">
        <v>475</v>
      </c>
      <c r="AQ1" s="39" t="s">
        <v>318</v>
      </c>
      <c r="AR1" s="39" t="s">
        <v>319</v>
      </c>
      <c r="AS1" s="39" t="s">
        <v>320</v>
      </c>
      <c r="AT1" s="39" t="s">
        <v>321</v>
      </c>
      <c r="AU1" s="39" t="s">
        <v>322</v>
      </c>
      <c r="AV1" s="39" t="s">
        <v>323</v>
      </c>
      <c r="AW1" s="39" t="s">
        <v>324</v>
      </c>
      <c r="AX1" s="39" t="s">
        <v>325</v>
      </c>
      <c r="AY1" s="39" t="s">
        <v>326</v>
      </c>
      <c r="AZ1" s="39" t="s">
        <v>327</v>
      </c>
      <c r="BA1" s="39" t="s">
        <v>328</v>
      </c>
      <c r="BB1" s="39" t="s">
        <v>329</v>
      </c>
      <c r="BC1" s="39" t="s">
        <v>330</v>
      </c>
      <c r="BD1" s="39" t="s">
        <v>331</v>
      </c>
      <c r="BE1" s="39" t="s">
        <v>332</v>
      </c>
      <c r="BF1" s="39" t="s">
        <v>333</v>
      </c>
      <c r="BG1" s="39" t="s">
        <v>334</v>
      </c>
      <c r="BH1" s="39" t="s">
        <v>335</v>
      </c>
      <c r="BI1" s="39" t="s">
        <v>336</v>
      </c>
      <c r="BJ1" s="39" t="s">
        <v>337</v>
      </c>
      <c r="BK1" s="39" t="s">
        <v>338</v>
      </c>
      <c r="BL1" s="39" t="s">
        <v>339</v>
      </c>
      <c r="BM1" s="39" t="s">
        <v>340</v>
      </c>
      <c r="BN1" s="39" t="s">
        <v>341</v>
      </c>
      <c r="BO1" s="39" t="s">
        <v>342</v>
      </c>
      <c r="BP1" s="39" t="s">
        <v>343</v>
      </c>
      <c r="BQ1" s="39" t="s">
        <v>344</v>
      </c>
      <c r="BR1" s="39" t="s">
        <v>345</v>
      </c>
      <c r="BS1" s="39" t="s">
        <v>346</v>
      </c>
      <c r="BT1" s="39" t="s">
        <v>347</v>
      </c>
      <c r="BU1" s="39" t="s">
        <v>348</v>
      </c>
      <c r="BV1" s="39" t="s">
        <v>349</v>
      </c>
      <c r="BW1" s="39" t="s">
        <v>350</v>
      </c>
      <c r="BX1" s="39" t="s">
        <v>351</v>
      </c>
      <c r="BY1" s="39" t="s">
        <v>352</v>
      </c>
      <c r="BZ1" s="39" t="s">
        <v>353</v>
      </c>
      <c r="CA1" s="39" t="s">
        <v>354</v>
      </c>
      <c r="CB1" s="39" t="s">
        <v>355</v>
      </c>
      <c r="CC1" s="39" t="s">
        <v>356</v>
      </c>
      <c r="CD1" s="39" t="s">
        <v>357</v>
      </c>
      <c r="CE1" s="39" t="s">
        <v>358</v>
      </c>
      <c r="CF1" s="39" t="s">
        <v>359</v>
      </c>
      <c r="CG1" s="39" t="s">
        <v>360</v>
      </c>
      <c r="CH1" s="39" t="s">
        <v>361</v>
      </c>
      <c r="CI1" s="39" t="s">
        <v>362</v>
      </c>
      <c r="CJ1" s="39" t="s">
        <v>363</v>
      </c>
      <c r="CK1" s="39" t="s">
        <v>364</v>
      </c>
      <c r="CL1" s="39" t="s">
        <v>365</v>
      </c>
      <c r="CM1" s="39" t="s">
        <v>366</v>
      </c>
      <c r="CN1" s="39" t="s">
        <v>367</v>
      </c>
      <c r="CO1" s="39" t="s">
        <v>368</v>
      </c>
      <c r="CP1" s="39" t="s">
        <v>369</v>
      </c>
      <c r="CQ1" s="39" t="s">
        <v>370</v>
      </c>
      <c r="CR1" s="39" t="s">
        <v>371</v>
      </c>
      <c r="CS1" s="39" t="s">
        <v>372</v>
      </c>
      <c r="CT1" s="39" t="s">
        <v>373</v>
      </c>
      <c r="CU1" s="39" t="s">
        <v>374</v>
      </c>
      <c r="CV1" s="39" t="s">
        <v>375</v>
      </c>
      <c r="CW1" s="39" t="s">
        <v>376</v>
      </c>
      <c r="CX1" s="39" t="s">
        <v>377</v>
      </c>
      <c r="CY1" s="39" t="s">
        <v>378</v>
      </c>
      <c r="CZ1" s="39" t="s">
        <v>379</v>
      </c>
      <c r="DA1" s="39" t="s">
        <v>380</v>
      </c>
      <c r="DB1" s="39" t="s">
        <v>381</v>
      </c>
      <c r="DC1" s="39" t="s">
        <v>382</v>
      </c>
      <c r="DD1" s="39" t="s">
        <v>383</v>
      </c>
      <c r="DE1" s="39" t="s">
        <v>384</v>
      </c>
      <c r="DF1" s="39" t="s">
        <v>385</v>
      </c>
      <c r="DG1" s="39" t="s">
        <v>386</v>
      </c>
      <c r="DH1" s="39" t="s">
        <v>387</v>
      </c>
      <c r="DI1" s="39" t="s">
        <v>388</v>
      </c>
      <c r="DJ1" s="39" t="s">
        <v>389</v>
      </c>
      <c r="DK1" s="39" t="s">
        <v>390</v>
      </c>
      <c r="DL1" s="39" t="s">
        <v>391</v>
      </c>
      <c r="DM1" s="39" t="s">
        <v>392</v>
      </c>
      <c r="DN1" s="39" t="s">
        <v>393</v>
      </c>
      <c r="DO1" s="39" t="s">
        <v>394</v>
      </c>
      <c r="DP1" s="39" t="s">
        <v>395</v>
      </c>
      <c r="DQ1" s="39" t="s">
        <v>396</v>
      </c>
      <c r="DR1" s="39" t="s">
        <v>397</v>
      </c>
      <c r="DS1" s="39" t="s">
        <v>398</v>
      </c>
      <c r="DT1" s="39" t="s">
        <v>399</v>
      </c>
      <c r="DU1" s="39" t="s">
        <v>400</v>
      </c>
      <c r="DV1" s="39" t="s">
        <v>402</v>
      </c>
      <c r="DW1" s="39" t="s">
        <v>403</v>
      </c>
      <c r="DX1" s="39" t="s">
        <v>404</v>
      </c>
      <c r="DY1" s="39" t="s">
        <v>405</v>
      </c>
      <c r="DZ1" s="39" t="s">
        <v>406</v>
      </c>
      <c r="EA1" s="39" t="s">
        <v>407</v>
      </c>
      <c r="EB1" s="39" t="s">
        <v>408</v>
      </c>
      <c r="EC1" s="39" t="s">
        <v>409</v>
      </c>
      <c r="ED1" s="39" t="s">
        <v>410</v>
      </c>
      <c r="EE1" s="39" t="s">
        <v>411</v>
      </c>
      <c r="EF1" s="39" t="s">
        <v>412</v>
      </c>
      <c r="EG1" s="39" t="s">
        <v>413</v>
      </c>
      <c r="EH1" s="39" t="s">
        <v>414</v>
      </c>
      <c r="EI1" s="39" t="s">
        <v>415</v>
      </c>
      <c r="EJ1" s="39" t="s">
        <v>416</v>
      </c>
      <c r="EK1" s="39" t="s">
        <v>417</v>
      </c>
      <c r="EL1" s="39" t="s">
        <v>418</v>
      </c>
      <c r="EM1" s="39" t="s">
        <v>419</v>
      </c>
      <c r="EN1" s="39" t="s">
        <v>420</v>
      </c>
      <c r="EO1" s="39" t="s">
        <v>421</v>
      </c>
      <c r="EP1" s="39" t="s">
        <v>422</v>
      </c>
      <c r="EQ1" s="39" t="s">
        <v>423</v>
      </c>
      <c r="ER1" s="39" t="s">
        <v>424</v>
      </c>
      <c r="ES1" s="39" t="s">
        <v>425</v>
      </c>
      <c r="ET1" s="39" t="s">
        <v>426</v>
      </c>
      <c r="EU1" s="39" t="s">
        <v>427</v>
      </c>
      <c r="EV1" s="39" t="s">
        <v>428</v>
      </c>
      <c r="EW1" s="39" t="s">
        <v>429</v>
      </c>
      <c r="EX1" s="39" t="s">
        <v>430</v>
      </c>
      <c r="EY1" s="39" t="s">
        <v>431</v>
      </c>
      <c r="EZ1" s="50" t="s">
        <v>487</v>
      </c>
      <c r="FA1" s="50" t="s">
        <v>488</v>
      </c>
      <c r="FB1" s="50" t="s">
        <v>489</v>
      </c>
      <c r="FC1" s="50" t="s">
        <v>490</v>
      </c>
      <c r="FD1" s="50" t="s">
        <v>491</v>
      </c>
      <c r="FE1" s="50" t="s">
        <v>492</v>
      </c>
      <c r="FF1" s="50" t="s">
        <v>493</v>
      </c>
      <c r="FG1" s="50" t="s">
        <v>494</v>
      </c>
      <c r="FH1" s="50" t="s">
        <v>495</v>
      </c>
      <c r="FI1" s="50" t="s">
        <v>496</v>
      </c>
      <c r="FJ1" s="50" t="s">
        <v>497</v>
      </c>
      <c r="FK1" s="50" t="s">
        <v>498</v>
      </c>
      <c r="FL1" s="50" t="s">
        <v>499</v>
      </c>
      <c r="FM1" s="50" t="s">
        <v>500</v>
      </c>
      <c r="FN1" s="50" t="s">
        <v>501</v>
      </c>
      <c r="FO1" s="50" t="s">
        <v>502</v>
      </c>
      <c r="FP1" s="50" t="s">
        <v>503</v>
      </c>
      <c r="FQ1" s="50" t="s">
        <v>504</v>
      </c>
    </row>
    <row r="2" spans="1:173" x14ac:dyDescent="0.25">
      <c r="A2" s="20"/>
      <c r="B2" s="8" t="s">
        <v>22</v>
      </c>
      <c r="C2" s="5"/>
      <c r="D2" s="5"/>
      <c r="E2" s="5"/>
      <c r="F2" s="5"/>
      <c r="G2" s="5"/>
      <c r="H2" s="5"/>
      <c r="I2" s="5"/>
      <c r="J2" s="5"/>
      <c r="K2" s="5"/>
      <c r="L2" s="5"/>
      <c r="M2" s="5"/>
      <c r="N2" s="5"/>
      <c r="O2" s="5"/>
      <c r="P2" s="5"/>
      <c r="Q2" s="5"/>
      <c r="R2" s="5"/>
      <c r="S2" s="5"/>
      <c r="T2" s="5"/>
      <c r="U2" s="5"/>
      <c r="V2" s="5"/>
      <c r="W2" s="5"/>
      <c r="X2" s="5"/>
      <c r="Y2" s="5"/>
      <c r="Z2" s="5"/>
      <c r="AA2" s="5"/>
      <c r="AB2" s="5"/>
      <c r="AC2" s="5"/>
      <c r="AD2" s="5"/>
      <c r="AE2" s="50"/>
      <c r="AF2" s="50"/>
      <c r="AG2" s="50"/>
      <c r="AH2" s="50"/>
      <c r="AI2" s="50"/>
      <c r="AJ2" s="50"/>
      <c r="AK2" s="50"/>
      <c r="AL2" s="50"/>
      <c r="AM2" s="50"/>
      <c r="AN2" s="50"/>
      <c r="AO2" s="50"/>
      <c r="AP2" s="50"/>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50"/>
      <c r="FA2" s="50"/>
      <c r="FB2" s="50"/>
      <c r="FC2" s="50"/>
      <c r="FD2" s="50"/>
      <c r="FE2" s="50"/>
      <c r="FF2" s="50"/>
      <c r="FG2" s="50"/>
      <c r="FH2" s="50"/>
      <c r="FI2" s="50"/>
      <c r="FJ2" s="50"/>
      <c r="FK2" s="50"/>
      <c r="FL2" s="50"/>
      <c r="FM2" s="50"/>
      <c r="FN2" s="50"/>
      <c r="FO2" s="50"/>
      <c r="FP2" s="50"/>
      <c r="FQ2" s="50"/>
    </row>
    <row r="3" spans="1:173" x14ac:dyDescent="0.25">
      <c r="A3" s="20"/>
      <c r="B3" s="8" t="s">
        <v>16</v>
      </c>
      <c r="C3" s="5" t="s">
        <v>107</v>
      </c>
      <c r="D3" s="5" t="s">
        <v>107</v>
      </c>
      <c r="E3" s="5" t="s">
        <v>107</v>
      </c>
      <c r="F3" s="5" t="s">
        <v>107</v>
      </c>
      <c r="G3" s="5" t="s">
        <v>107</v>
      </c>
      <c r="H3" s="5" t="s">
        <v>107</v>
      </c>
      <c r="I3" s="5" t="s">
        <v>107</v>
      </c>
      <c r="J3" s="5" t="s">
        <v>120</v>
      </c>
      <c r="K3" s="5" t="s">
        <v>120</v>
      </c>
      <c r="L3" s="5" t="s">
        <v>120</v>
      </c>
      <c r="M3" s="5" t="s">
        <v>120</v>
      </c>
      <c r="N3" s="5" t="s">
        <v>120</v>
      </c>
      <c r="O3" s="5" t="s">
        <v>120</v>
      </c>
      <c r="P3" s="5" t="s">
        <v>120</v>
      </c>
      <c r="Q3" s="5" t="s">
        <v>120</v>
      </c>
      <c r="R3" s="5" t="s">
        <v>120</v>
      </c>
      <c r="S3" s="5" t="s">
        <v>120</v>
      </c>
      <c r="T3" s="5" t="s">
        <v>120</v>
      </c>
      <c r="U3" s="5" t="s">
        <v>120</v>
      </c>
      <c r="V3" s="5" t="s">
        <v>120</v>
      </c>
      <c r="W3" s="5" t="s">
        <v>120</v>
      </c>
      <c r="X3" s="5" t="s">
        <v>120</v>
      </c>
      <c r="Y3" s="5" t="s">
        <v>120</v>
      </c>
      <c r="Z3" s="5" t="s">
        <v>120</v>
      </c>
      <c r="AA3" s="5" t="s">
        <v>120</v>
      </c>
      <c r="AB3" s="5" t="s">
        <v>120</v>
      </c>
      <c r="AC3" s="5" t="s">
        <v>120</v>
      </c>
      <c r="AD3" s="5" t="s">
        <v>120</v>
      </c>
      <c r="AE3" s="50"/>
      <c r="AF3" s="50"/>
      <c r="AG3" s="50"/>
      <c r="AH3" s="50"/>
      <c r="AI3" s="50"/>
      <c r="AJ3" s="50"/>
      <c r="AK3" s="50"/>
      <c r="AL3" s="50"/>
      <c r="AM3" s="50"/>
      <c r="AN3" s="50"/>
      <c r="AO3" s="50"/>
      <c r="AP3" s="50"/>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50"/>
      <c r="FA3" s="50"/>
      <c r="FB3" s="50"/>
      <c r="FC3" s="50"/>
      <c r="FD3" s="50"/>
      <c r="FE3" s="50"/>
      <c r="FF3" s="50"/>
      <c r="FG3" s="50"/>
      <c r="FH3" s="50"/>
      <c r="FI3" s="50"/>
      <c r="FJ3" s="50"/>
      <c r="FK3" s="50"/>
      <c r="FL3" s="50"/>
      <c r="FM3" s="50"/>
      <c r="FN3" s="50"/>
      <c r="FO3" s="50"/>
      <c r="FP3" s="50"/>
      <c r="FQ3" s="50"/>
    </row>
    <row r="4" spans="1:173" x14ac:dyDescent="0.25">
      <c r="A4" s="20" t="s">
        <v>175</v>
      </c>
      <c r="B4" s="9" t="s">
        <v>61</v>
      </c>
      <c r="C4" s="6" t="s">
        <v>108</v>
      </c>
      <c r="D4" s="6" t="s">
        <v>188</v>
      </c>
      <c r="E4" s="6" t="s">
        <v>191</v>
      </c>
      <c r="F4" s="6">
        <v>44826</v>
      </c>
      <c r="G4" s="6" t="s">
        <v>205</v>
      </c>
      <c r="H4" s="6">
        <v>44537</v>
      </c>
      <c r="I4" s="6" t="s">
        <v>218</v>
      </c>
      <c r="J4" s="6" t="s">
        <v>163</v>
      </c>
      <c r="K4" s="6" t="s">
        <v>123</v>
      </c>
      <c r="L4" s="6" t="s">
        <v>179</v>
      </c>
      <c r="M4" s="6">
        <v>45237</v>
      </c>
      <c r="N4" s="6" t="s">
        <v>222</v>
      </c>
      <c r="O4" s="6" t="s">
        <v>226</v>
      </c>
      <c r="P4" s="6" t="s">
        <v>230</v>
      </c>
      <c r="Q4" s="6">
        <v>44479</v>
      </c>
      <c r="R4" s="6" t="s">
        <v>239</v>
      </c>
      <c r="S4" s="6" t="s">
        <v>242</v>
      </c>
      <c r="T4" s="6">
        <v>44540</v>
      </c>
      <c r="U4" s="6">
        <v>44540</v>
      </c>
      <c r="V4" s="6" t="s">
        <v>252</v>
      </c>
      <c r="W4" s="6" t="s">
        <v>256</v>
      </c>
      <c r="X4" s="6"/>
      <c r="Y4" s="6" t="s">
        <v>264</v>
      </c>
      <c r="Z4" s="6" t="s">
        <v>266</v>
      </c>
      <c r="AA4" s="6">
        <v>44502</v>
      </c>
      <c r="AB4" s="6">
        <v>44503</v>
      </c>
      <c r="AC4" s="6" t="s">
        <v>311</v>
      </c>
      <c r="AD4" s="6" t="s">
        <v>313</v>
      </c>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row>
    <row r="5" spans="1:173" s="24" customFormat="1" ht="66" x14ac:dyDescent="0.25">
      <c r="A5" s="26"/>
      <c r="B5" s="27" t="s">
        <v>17</v>
      </c>
      <c r="C5" s="7" t="s">
        <v>14</v>
      </c>
      <c r="D5" s="7" t="s">
        <v>189</v>
      </c>
      <c r="E5" s="7" t="s">
        <v>192</v>
      </c>
      <c r="F5" s="7" t="s">
        <v>197</v>
      </c>
      <c r="G5" s="7" t="s">
        <v>206</v>
      </c>
      <c r="H5" s="7" t="s">
        <v>210</v>
      </c>
      <c r="I5" s="7" t="s">
        <v>219</v>
      </c>
      <c r="J5" s="7" t="s">
        <v>164</v>
      </c>
      <c r="K5" s="7" t="s">
        <v>124</v>
      </c>
      <c r="L5" s="7" t="s">
        <v>180</v>
      </c>
      <c r="M5" s="7" t="s">
        <v>214</v>
      </c>
      <c r="N5" s="7" t="s">
        <v>223</v>
      </c>
      <c r="O5" s="7" t="s">
        <v>227</v>
      </c>
      <c r="P5" s="7" t="s">
        <v>231</v>
      </c>
      <c r="Q5" s="7" t="s">
        <v>235</v>
      </c>
      <c r="R5" s="7" t="s">
        <v>238</v>
      </c>
      <c r="S5" s="7" t="s">
        <v>243</v>
      </c>
      <c r="T5" s="7" t="s">
        <v>246</v>
      </c>
      <c r="U5" s="7" t="s">
        <v>249</v>
      </c>
      <c r="V5" s="7" t="s">
        <v>253</v>
      </c>
      <c r="W5" s="7" t="s">
        <v>257</v>
      </c>
      <c r="X5" s="7" t="s">
        <v>260</v>
      </c>
      <c r="Y5" s="7" t="s">
        <v>262</v>
      </c>
      <c r="Z5" s="7" t="s">
        <v>267</v>
      </c>
      <c r="AA5" s="7" t="s">
        <v>303</v>
      </c>
      <c r="AB5" s="7" t="s">
        <v>306</v>
      </c>
      <c r="AC5" s="7" t="s">
        <v>310</v>
      </c>
      <c r="AD5" s="7" t="s">
        <v>314</v>
      </c>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row>
    <row r="6" spans="1:173" x14ac:dyDescent="0.25">
      <c r="A6" s="20"/>
      <c r="B6" s="9" t="s">
        <v>18</v>
      </c>
      <c r="C6" s="5">
        <v>2</v>
      </c>
      <c r="D6" s="5">
        <v>1</v>
      </c>
      <c r="E6" s="5">
        <v>3</v>
      </c>
      <c r="F6" s="5">
        <v>3</v>
      </c>
      <c r="G6" s="5">
        <v>4</v>
      </c>
      <c r="H6" s="5">
        <v>3</v>
      </c>
      <c r="I6" s="5">
        <v>2</v>
      </c>
      <c r="J6" s="5">
        <v>3</v>
      </c>
      <c r="K6" s="5">
        <v>2</v>
      </c>
      <c r="L6" s="5">
        <v>2</v>
      </c>
      <c r="M6" s="5">
        <v>3</v>
      </c>
      <c r="N6" s="5">
        <v>1</v>
      </c>
      <c r="O6" s="5">
        <v>2</v>
      </c>
      <c r="P6" s="5">
        <v>2</v>
      </c>
      <c r="Q6" s="5">
        <v>2</v>
      </c>
      <c r="R6" s="5">
        <v>3</v>
      </c>
      <c r="S6" s="5">
        <v>2</v>
      </c>
      <c r="T6" s="5">
        <v>2</v>
      </c>
      <c r="U6" s="5">
        <v>2</v>
      </c>
      <c r="V6" s="5">
        <v>2</v>
      </c>
      <c r="W6" s="5">
        <v>1</v>
      </c>
      <c r="X6" s="5"/>
      <c r="Y6" s="5">
        <v>3</v>
      </c>
      <c r="Z6" s="5">
        <v>2</v>
      </c>
      <c r="AA6" s="5">
        <v>3</v>
      </c>
      <c r="AB6" s="5">
        <v>4</v>
      </c>
      <c r="AC6" s="5">
        <v>3</v>
      </c>
      <c r="AD6" s="5">
        <v>3</v>
      </c>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row>
    <row r="7" spans="1:173" x14ac:dyDescent="0.25">
      <c r="A7" s="20" t="s">
        <v>176</v>
      </c>
      <c r="B7" s="10" t="s">
        <v>153</v>
      </c>
      <c r="C7" s="5" t="s">
        <v>6</v>
      </c>
      <c r="D7" s="5" t="s">
        <v>6</v>
      </c>
      <c r="E7" s="5" t="s">
        <v>6</v>
      </c>
      <c r="F7" s="5" t="s">
        <v>6</v>
      </c>
      <c r="G7" s="5" t="s">
        <v>6</v>
      </c>
      <c r="H7" s="5" t="s">
        <v>6</v>
      </c>
      <c r="I7" s="5" t="s">
        <v>6</v>
      </c>
      <c r="J7" s="5" t="s">
        <v>6</v>
      </c>
      <c r="K7" s="5" t="s">
        <v>6</v>
      </c>
      <c r="L7" s="5" t="s">
        <v>6</v>
      </c>
      <c r="M7" s="5" t="s">
        <v>6</v>
      </c>
      <c r="N7" s="5" t="s">
        <v>7</v>
      </c>
      <c r="O7" s="5" t="s">
        <v>6</v>
      </c>
      <c r="P7" s="5" t="s">
        <v>6</v>
      </c>
      <c r="Q7" s="5" t="s">
        <v>6</v>
      </c>
      <c r="R7" s="5" t="s">
        <v>6</v>
      </c>
      <c r="S7" s="5" t="s">
        <v>6</v>
      </c>
      <c r="T7" s="5" t="s">
        <v>6</v>
      </c>
      <c r="U7" s="5" t="s">
        <v>6</v>
      </c>
      <c r="V7" s="5" t="s">
        <v>6</v>
      </c>
      <c r="W7" s="5" t="s">
        <v>7</v>
      </c>
      <c r="X7" s="5" t="s">
        <v>7</v>
      </c>
      <c r="Y7" s="5" t="s">
        <v>6</v>
      </c>
      <c r="Z7" s="5" t="s">
        <v>7</v>
      </c>
      <c r="AA7" s="5" t="s">
        <v>6</v>
      </c>
      <c r="AB7" s="5" t="s">
        <v>6</v>
      </c>
      <c r="AC7" s="5" t="s">
        <v>6</v>
      </c>
      <c r="AD7" s="5" t="s">
        <v>6</v>
      </c>
      <c r="AE7" s="5" t="s">
        <v>6</v>
      </c>
      <c r="AF7" s="5" t="s">
        <v>6</v>
      </c>
      <c r="AG7" s="5" t="s">
        <v>6</v>
      </c>
      <c r="AH7" s="5" t="s">
        <v>6</v>
      </c>
      <c r="AI7" s="5" t="s">
        <v>6</v>
      </c>
      <c r="AJ7" s="5" t="s">
        <v>6</v>
      </c>
      <c r="AK7" s="5" t="s">
        <v>6</v>
      </c>
      <c r="AL7" s="5" t="s">
        <v>6</v>
      </c>
      <c r="AM7" s="5" t="s">
        <v>6</v>
      </c>
      <c r="AN7" s="5" t="s">
        <v>6</v>
      </c>
      <c r="AO7" s="5" t="s">
        <v>6</v>
      </c>
      <c r="AP7" s="5" t="s">
        <v>6</v>
      </c>
      <c r="AQ7" s="5" t="s">
        <v>6</v>
      </c>
      <c r="AR7" s="5" t="s">
        <v>6</v>
      </c>
      <c r="AS7" s="5" t="s">
        <v>6</v>
      </c>
      <c r="AT7" s="5" t="s">
        <v>6</v>
      </c>
      <c r="AU7" s="5" t="s">
        <v>6</v>
      </c>
      <c r="AV7" s="5" t="s">
        <v>6</v>
      </c>
      <c r="AW7" s="5" t="s">
        <v>6</v>
      </c>
      <c r="AX7" s="5" t="s">
        <v>6</v>
      </c>
      <c r="AY7" s="5" t="s">
        <v>6</v>
      </c>
      <c r="AZ7" s="5" t="s">
        <v>6</v>
      </c>
      <c r="BA7" s="5" t="s">
        <v>6</v>
      </c>
      <c r="BB7" s="5" t="s">
        <v>6</v>
      </c>
      <c r="BC7" s="5" t="s">
        <v>6</v>
      </c>
      <c r="BD7" s="5" t="s">
        <v>6</v>
      </c>
      <c r="BE7" s="5" t="s">
        <v>6</v>
      </c>
      <c r="BF7" s="5" t="s">
        <v>6</v>
      </c>
      <c r="BG7" s="5" t="s">
        <v>6</v>
      </c>
      <c r="BH7" s="5" t="s">
        <v>6</v>
      </c>
      <c r="BI7" s="5" t="s">
        <v>6</v>
      </c>
      <c r="BJ7" s="5" t="s">
        <v>6</v>
      </c>
      <c r="BK7" s="5" t="s">
        <v>6</v>
      </c>
      <c r="BL7" s="5" t="s">
        <v>6</v>
      </c>
      <c r="BM7" s="5" t="s">
        <v>6</v>
      </c>
      <c r="BN7" s="5" t="s">
        <v>6</v>
      </c>
      <c r="BO7" s="5" t="s">
        <v>6</v>
      </c>
      <c r="BP7" s="5" t="s">
        <v>6</v>
      </c>
      <c r="BQ7" s="5" t="s">
        <v>6</v>
      </c>
      <c r="BR7" s="5" t="s">
        <v>6</v>
      </c>
      <c r="BS7" s="5" t="s">
        <v>6</v>
      </c>
      <c r="BT7" s="5" t="s">
        <v>6</v>
      </c>
      <c r="BU7" s="5" t="s">
        <v>6</v>
      </c>
      <c r="BV7" s="5" t="s">
        <v>6</v>
      </c>
      <c r="BW7" s="5" t="s">
        <v>6</v>
      </c>
      <c r="BX7" s="5" t="s">
        <v>6</v>
      </c>
      <c r="BY7" s="5" t="s">
        <v>6</v>
      </c>
      <c r="BZ7" s="5" t="s">
        <v>6</v>
      </c>
      <c r="CA7" s="5" t="s">
        <v>6</v>
      </c>
      <c r="CB7" s="5" t="s">
        <v>6</v>
      </c>
      <c r="CC7" s="5" t="s">
        <v>6</v>
      </c>
      <c r="CD7" s="5" t="s">
        <v>6</v>
      </c>
      <c r="CE7" s="5" t="s">
        <v>6</v>
      </c>
      <c r="CF7" s="5" t="s">
        <v>6</v>
      </c>
      <c r="CG7" s="5" t="s">
        <v>6</v>
      </c>
      <c r="CH7" s="5" t="s">
        <v>6</v>
      </c>
      <c r="CI7" s="5" t="s">
        <v>6</v>
      </c>
      <c r="CJ7" s="5" t="s">
        <v>6</v>
      </c>
      <c r="CK7" s="5" t="s">
        <v>6</v>
      </c>
      <c r="CL7" s="5" t="s">
        <v>6</v>
      </c>
      <c r="CM7" s="5" t="s">
        <v>6</v>
      </c>
      <c r="CN7" s="5" t="s">
        <v>6</v>
      </c>
      <c r="CO7" s="5" t="s">
        <v>6</v>
      </c>
      <c r="CP7" s="5" t="s">
        <v>6</v>
      </c>
      <c r="CQ7" s="5" t="s">
        <v>6</v>
      </c>
      <c r="CR7" s="5" t="s">
        <v>6</v>
      </c>
      <c r="CS7" s="5" t="s">
        <v>6</v>
      </c>
      <c r="CT7" s="5" t="s">
        <v>6</v>
      </c>
      <c r="CU7" s="5" t="s">
        <v>6</v>
      </c>
      <c r="CV7" s="5" t="s">
        <v>7</v>
      </c>
      <c r="CW7" s="5" t="s">
        <v>6</v>
      </c>
      <c r="CX7" s="5" t="s">
        <v>6</v>
      </c>
      <c r="CY7" s="5" t="s">
        <v>6</v>
      </c>
      <c r="CZ7" s="5" t="s">
        <v>6</v>
      </c>
      <c r="DA7" s="5" t="s">
        <v>6</v>
      </c>
      <c r="DB7" s="5" t="s">
        <v>6</v>
      </c>
      <c r="DC7" s="5" t="s">
        <v>6</v>
      </c>
      <c r="DD7" s="5" t="s">
        <v>6</v>
      </c>
      <c r="DE7" s="5" t="s">
        <v>6</v>
      </c>
      <c r="DF7" s="5" t="s">
        <v>6</v>
      </c>
      <c r="DG7" s="5" t="s">
        <v>6</v>
      </c>
      <c r="DH7" s="5" t="s">
        <v>6</v>
      </c>
      <c r="DI7" s="5" t="s">
        <v>7</v>
      </c>
      <c r="DJ7" s="5" t="s">
        <v>6</v>
      </c>
      <c r="DK7" s="5" t="s">
        <v>6</v>
      </c>
      <c r="DL7" s="5" t="s">
        <v>7</v>
      </c>
      <c r="DM7" s="5" t="s">
        <v>6</v>
      </c>
      <c r="DN7" s="5" t="s">
        <v>6</v>
      </c>
      <c r="DO7" s="5" t="s">
        <v>6</v>
      </c>
      <c r="DP7" s="5" t="s">
        <v>6</v>
      </c>
      <c r="DQ7" s="5" t="s">
        <v>6</v>
      </c>
      <c r="DR7" s="5" t="s">
        <v>6</v>
      </c>
      <c r="DS7" s="5" t="s">
        <v>6</v>
      </c>
      <c r="DT7" s="5" t="s">
        <v>6</v>
      </c>
      <c r="DU7" s="5" t="s">
        <v>6</v>
      </c>
      <c r="DV7" s="5" t="s">
        <v>6</v>
      </c>
      <c r="DW7" s="5" t="s">
        <v>6</v>
      </c>
      <c r="DX7" s="5" t="s">
        <v>6</v>
      </c>
      <c r="DY7" s="5" t="s">
        <v>6</v>
      </c>
      <c r="DZ7" s="5" t="s">
        <v>6</v>
      </c>
      <c r="EA7" s="5" t="s">
        <v>6</v>
      </c>
      <c r="EB7" s="5" t="s">
        <v>6</v>
      </c>
      <c r="EC7" s="5" t="s">
        <v>6</v>
      </c>
      <c r="ED7" s="5" t="s">
        <v>7</v>
      </c>
      <c r="EE7" s="5" t="s">
        <v>6</v>
      </c>
      <c r="EF7" s="5" t="s">
        <v>6</v>
      </c>
      <c r="EG7" s="5" t="s">
        <v>7</v>
      </c>
      <c r="EH7" s="5" t="s">
        <v>6</v>
      </c>
      <c r="EI7" s="5" t="s">
        <v>6</v>
      </c>
      <c r="EJ7" s="5" t="s">
        <v>6</v>
      </c>
      <c r="EK7" s="5" t="s">
        <v>6</v>
      </c>
      <c r="EL7" s="5" t="s">
        <v>6</v>
      </c>
      <c r="EM7" s="5" t="s">
        <v>6</v>
      </c>
      <c r="EN7" s="5" t="s">
        <v>6</v>
      </c>
      <c r="EO7" s="5" t="s">
        <v>6</v>
      </c>
      <c r="EP7" s="5" t="s">
        <v>6</v>
      </c>
      <c r="EQ7" s="5" t="s">
        <v>6</v>
      </c>
      <c r="ER7" s="5" t="s">
        <v>6</v>
      </c>
      <c r="ES7" s="5" t="s">
        <v>6</v>
      </c>
      <c r="ET7" s="5" t="s">
        <v>6</v>
      </c>
      <c r="EU7" s="5" t="s">
        <v>6</v>
      </c>
      <c r="EV7" s="5" t="s">
        <v>6</v>
      </c>
      <c r="EW7" s="5" t="s">
        <v>6</v>
      </c>
      <c r="EX7" s="5" t="s">
        <v>6</v>
      </c>
      <c r="EY7" s="5" t="s">
        <v>6</v>
      </c>
      <c r="EZ7" s="5" t="s">
        <v>6</v>
      </c>
      <c r="FA7" s="5" t="s">
        <v>6</v>
      </c>
      <c r="FB7" s="5" t="s">
        <v>6</v>
      </c>
      <c r="FC7" s="5" t="s">
        <v>6</v>
      </c>
      <c r="FD7" s="5" t="s">
        <v>6</v>
      </c>
      <c r="FE7" s="5" t="s">
        <v>6</v>
      </c>
      <c r="FF7" s="5" t="s">
        <v>6</v>
      </c>
      <c r="FG7" s="5" t="s">
        <v>6</v>
      </c>
      <c r="FH7" s="5" t="s">
        <v>6</v>
      </c>
      <c r="FI7" s="5" t="s">
        <v>6</v>
      </c>
      <c r="FJ7" s="5" t="s">
        <v>6</v>
      </c>
      <c r="FK7" s="5" t="s">
        <v>6</v>
      </c>
      <c r="FL7" s="5" t="s">
        <v>6</v>
      </c>
      <c r="FM7" s="5" t="s">
        <v>6</v>
      </c>
      <c r="FN7" s="5" t="s">
        <v>6</v>
      </c>
      <c r="FO7" s="5" t="s">
        <v>6</v>
      </c>
      <c r="FP7" s="5" t="s">
        <v>6</v>
      </c>
      <c r="FQ7" s="5" t="s">
        <v>6</v>
      </c>
    </row>
    <row r="8" spans="1:173" s="35" customFormat="1" x14ac:dyDescent="0.25">
      <c r="A8" s="20"/>
      <c r="B8" s="11" t="s">
        <v>19</v>
      </c>
      <c r="C8" s="34">
        <v>2030</v>
      </c>
      <c r="D8" s="34">
        <v>2030</v>
      </c>
      <c r="E8" s="34">
        <v>2030</v>
      </c>
      <c r="F8" s="34">
        <v>2030</v>
      </c>
      <c r="G8" s="34">
        <v>2030</v>
      </c>
      <c r="H8" s="34">
        <v>2030</v>
      </c>
      <c r="I8" s="34">
        <v>2030</v>
      </c>
      <c r="J8" s="34">
        <v>2030</v>
      </c>
      <c r="K8" s="34">
        <v>2030</v>
      </c>
      <c r="L8" s="34">
        <v>2030</v>
      </c>
      <c r="M8" s="34">
        <v>2030</v>
      </c>
      <c r="N8" s="34"/>
      <c r="O8" s="34">
        <v>2030</v>
      </c>
      <c r="P8" s="34">
        <v>2030</v>
      </c>
      <c r="Q8" s="34">
        <v>2030</v>
      </c>
      <c r="R8" s="34">
        <v>2030</v>
      </c>
      <c r="S8" s="34">
        <v>2030</v>
      </c>
      <c r="T8" s="34">
        <v>2035</v>
      </c>
      <c r="U8" s="34">
        <v>2030</v>
      </c>
      <c r="V8" s="34">
        <v>2030</v>
      </c>
      <c r="W8" s="34"/>
      <c r="X8" s="34"/>
      <c r="Y8" s="34">
        <v>2030</v>
      </c>
      <c r="Z8" s="34"/>
      <c r="AA8" s="34">
        <v>2030</v>
      </c>
      <c r="AB8" s="34">
        <v>2030</v>
      </c>
      <c r="AC8" s="34">
        <v>2030</v>
      </c>
      <c r="AD8" s="34">
        <v>2030</v>
      </c>
      <c r="AE8" s="34">
        <v>2030</v>
      </c>
      <c r="AF8" s="34">
        <v>2030</v>
      </c>
      <c r="AG8" s="34">
        <v>2030</v>
      </c>
      <c r="AH8" s="34">
        <v>2030</v>
      </c>
      <c r="AI8" s="34">
        <v>2030</v>
      </c>
      <c r="AJ8" s="34">
        <v>2030</v>
      </c>
      <c r="AK8" s="34">
        <v>2030</v>
      </c>
      <c r="AL8" s="34">
        <v>2030</v>
      </c>
      <c r="AM8" s="34">
        <v>2030</v>
      </c>
      <c r="AN8" s="34">
        <v>2030</v>
      </c>
      <c r="AO8" s="34">
        <v>2030</v>
      </c>
      <c r="AP8" s="34">
        <v>2030</v>
      </c>
      <c r="AQ8" s="34">
        <v>2030</v>
      </c>
      <c r="AR8" s="34">
        <v>2030</v>
      </c>
      <c r="AS8" s="34">
        <v>2030</v>
      </c>
      <c r="AT8" s="34">
        <v>2030</v>
      </c>
      <c r="AU8" s="34">
        <v>2030</v>
      </c>
      <c r="AV8" s="34">
        <v>2030</v>
      </c>
      <c r="AW8" s="34">
        <v>2030</v>
      </c>
      <c r="AX8" s="34">
        <v>2030</v>
      </c>
      <c r="AY8" s="34">
        <v>2030</v>
      </c>
      <c r="AZ8" s="34">
        <v>2030</v>
      </c>
      <c r="BA8" s="34">
        <v>2030</v>
      </c>
      <c r="BB8" s="34">
        <v>2030</v>
      </c>
      <c r="BC8" s="34">
        <v>2030</v>
      </c>
      <c r="BD8" s="34">
        <v>2030</v>
      </c>
      <c r="BE8" s="34">
        <v>2030</v>
      </c>
      <c r="BF8" s="34">
        <v>2030</v>
      </c>
      <c r="BG8" s="34">
        <v>2030</v>
      </c>
      <c r="BH8" s="34">
        <v>2030</v>
      </c>
      <c r="BI8" s="34">
        <v>2030</v>
      </c>
      <c r="BJ8" s="34">
        <v>2030</v>
      </c>
      <c r="BK8" s="34">
        <v>2030</v>
      </c>
      <c r="BL8" s="34">
        <v>2030</v>
      </c>
      <c r="BM8" s="34">
        <v>2030</v>
      </c>
      <c r="BN8" s="34">
        <v>2030</v>
      </c>
      <c r="BO8" s="34">
        <v>2030</v>
      </c>
      <c r="BP8" s="34">
        <v>2030</v>
      </c>
      <c r="BQ8" s="34">
        <v>2030</v>
      </c>
      <c r="BR8" s="34">
        <v>2030</v>
      </c>
      <c r="BS8" s="34">
        <v>2030</v>
      </c>
      <c r="BT8" s="34">
        <v>2030</v>
      </c>
      <c r="BU8" s="34">
        <v>2030</v>
      </c>
      <c r="BV8" s="34">
        <v>2030</v>
      </c>
      <c r="BW8" s="34">
        <v>2030</v>
      </c>
      <c r="BX8" s="34">
        <v>2030</v>
      </c>
      <c r="BY8" s="34">
        <v>2030</v>
      </c>
      <c r="BZ8" s="34">
        <v>2030</v>
      </c>
      <c r="CA8" s="34">
        <v>2030</v>
      </c>
      <c r="CB8" s="34">
        <v>2030</v>
      </c>
      <c r="CC8" s="34">
        <v>2030</v>
      </c>
      <c r="CD8" s="34">
        <v>2030</v>
      </c>
      <c r="CE8" s="34">
        <v>2030</v>
      </c>
      <c r="CF8" s="34">
        <v>2030</v>
      </c>
      <c r="CG8" s="34">
        <v>2030</v>
      </c>
      <c r="CH8" s="34">
        <v>2030</v>
      </c>
      <c r="CI8" s="34">
        <v>2030</v>
      </c>
      <c r="CJ8" s="34">
        <v>2030</v>
      </c>
      <c r="CK8" s="34">
        <v>2030</v>
      </c>
      <c r="CL8" s="34">
        <v>2030</v>
      </c>
      <c r="CM8" s="34">
        <v>2030</v>
      </c>
      <c r="CN8" s="34">
        <v>2030</v>
      </c>
      <c r="CO8" s="34">
        <v>2030</v>
      </c>
      <c r="CP8" s="34">
        <v>2030</v>
      </c>
      <c r="CQ8" s="34">
        <v>2030</v>
      </c>
      <c r="CR8" s="34">
        <v>2030</v>
      </c>
      <c r="CS8" s="34">
        <v>2030</v>
      </c>
      <c r="CT8" s="34">
        <v>2030</v>
      </c>
      <c r="CU8" s="34">
        <v>2030</v>
      </c>
      <c r="CV8" s="34"/>
      <c r="CW8" s="34">
        <v>2030</v>
      </c>
      <c r="CX8" s="34">
        <v>2030</v>
      </c>
      <c r="CY8" s="34">
        <v>2030</v>
      </c>
      <c r="CZ8" s="34">
        <v>2030</v>
      </c>
      <c r="DA8" s="34">
        <v>2030</v>
      </c>
      <c r="DB8" s="34">
        <v>2030</v>
      </c>
      <c r="DC8" s="34">
        <v>2030</v>
      </c>
      <c r="DD8" s="34">
        <v>2030</v>
      </c>
      <c r="DE8" s="34">
        <v>2030</v>
      </c>
      <c r="DF8" s="34">
        <v>2030</v>
      </c>
      <c r="DG8" s="34">
        <v>2030</v>
      </c>
      <c r="DH8" s="34">
        <v>2030</v>
      </c>
      <c r="DI8" s="34"/>
      <c r="DJ8" s="34">
        <v>2030</v>
      </c>
      <c r="DK8" s="34">
        <v>2030</v>
      </c>
      <c r="DL8" s="34"/>
      <c r="DM8" s="34">
        <v>2030</v>
      </c>
      <c r="DN8" s="34">
        <v>2030</v>
      </c>
      <c r="DO8" s="34">
        <v>2030</v>
      </c>
      <c r="DP8" s="34">
        <v>2030</v>
      </c>
      <c r="DQ8" s="34">
        <v>2030</v>
      </c>
      <c r="DR8" s="34">
        <v>2030</v>
      </c>
      <c r="DS8" s="34">
        <v>2030</v>
      </c>
      <c r="DT8" s="34">
        <v>2030</v>
      </c>
      <c r="DU8" s="34">
        <v>2030</v>
      </c>
      <c r="DV8" s="34">
        <v>2030</v>
      </c>
      <c r="DW8" s="34">
        <v>2030</v>
      </c>
      <c r="DX8" s="34">
        <v>2030</v>
      </c>
      <c r="DY8" s="34">
        <v>2030</v>
      </c>
      <c r="DZ8" s="34">
        <v>2030</v>
      </c>
      <c r="EA8" s="34">
        <v>2030</v>
      </c>
      <c r="EB8" s="34">
        <v>2030</v>
      </c>
      <c r="EC8" s="34">
        <v>2030</v>
      </c>
      <c r="ED8" s="34"/>
      <c r="EE8" s="34">
        <v>2030</v>
      </c>
      <c r="EF8" s="34">
        <v>2030</v>
      </c>
      <c r="EG8" s="34"/>
      <c r="EH8" s="34">
        <v>2030</v>
      </c>
      <c r="EI8" s="34">
        <v>2030</v>
      </c>
      <c r="EJ8" s="34">
        <v>2030</v>
      </c>
      <c r="EK8" s="34">
        <v>2030</v>
      </c>
      <c r="EL8" s="34">
        <v>2030</v>
      </c>
      <c r="EM8" s="34">
        <v>2030</v>
      </c>
      <c r="EN8" s="34">
        <v>2030</v>
      </c>
      <c r="EO8" s="34">
        <v>2030</v>
      </c>
      <c r="EP8" s="34">
        <v>2030</v>
      </c>
      <c r="EQ8" s="34">
        <v>2030</v>
      </c>
      <c r="ER8" s="34">
        <v>2030</v>
      </c>
      <c r="ES8" s="34">
        <v>2030</v>
      </c>
      <c r="ET8" s="34">
        <v>2030</v>
      </c>
      <c r="EU8" s="34">
        <v>2030</v>
      </c>
      <c r="EV8" s="34">
        <v>2030</v>
      </c>
      <c r="EW8" s="34">
        <v>2030</v>
      </c>
      <c r="EX8" s="34">
        <v>2030</v>
      </c>
      <c r="EY8" s="34">
        <v>2030</v>
      </c>
      <c r="EZ8" s="34">
        <v>2030</v>
      </c>
      <c r="FA8" s="34">
        <v>2030</v>
      </c>
      <c r="FB8" s="34">
        <v>2030</v>
      </c>
      <c r="FC8" s="34">
        <v>2030</v>
      </c>
      <c r="FD8" s="34">
        <v>2030</v>
      </c>
      <c r="FE8" s="34">
        <v>2030</v>
      </c>
      <c r="FF8" s="34">
        <v>2030</v>
      </c>
      <c r="FG8" s="34">
        <v>2030</v>
      </c>
      <c r="FH8" s="34">
        <v>2030</v>
      </c>
      <c r="FI8" s="34">
        <v>2030</v>
      </c>
      <c r="FJ8" s="34">
        <v>2030</v>
      </c>
      <c r="FK8" s="34">
        <v>2030</v>
      </c>
      <c r="FL8" s="34">
        <v>2030</v>
      </c>
      <c r="FM8" s="34">
        <v>2030</v>
      </c>
      <c r="FN8" s="34">
        <v>2030</v>
      </c>
      <c r="FO8" s="34">
        <v>2030</v>
      </c>
      <c r="FP8" s="34">
        <v>2030</v>
      </c>
      <c r="FQ8" s="34">
        <v>2030</v>
      </c>
    </row>
    <row r="9" spans="1:173" x14ac:dyDescent="0.25">
      <c r="A9" s="20"/>
      <c r="B9" s="10" t="s">
        <v>20</v>
      </c>
      <c r="C9" s="5" t="s">
        <v>8</v>
      </c>
      <c r="D9" s="5" t="s">
        <v>8</v>
      </c>
      <c r="E9" s="5" t="s">
        <v>8</v>
      </c>
      <c r="F9" s="5" t="s">
        <v>8</v>
      </c>
      <c r="G9" s="5" t="s">
        <v>8</v>
      </c>
      <c r="H9" s="5" t="s">
        <v>8</v>
      </c>
      <c r="I9" s="5" t="s">
        <v>8</v>
      </c>
      <c r="J9" s="5" t="s">
        <v>8</v>
      </c>
      <c r="K9" s="5" t="s">
        <v>151</v>
      </c>
      <c r="L9" s="5" t="s">
        <v>151</v>
      </c>
      <c r="M9" s="5" t="s">
        <v>8</v>
      </c>
      <c r="N9" s="5"/>
      <c r="O9" s="5" t="s">
        <v>8</v>
      </c>
      <c r="P9" s="5" t="s">
        <v>8</v>
      </c>
      <c r="Q9" s="5" t="s">
        <v>8</v>
      </c>
      <c r="R9" s="5" t="s">
        <v>8</v>
      </c>
      <c r="S9" s="5" t="s">
        <v>8</v>
      </c>
      <c r="T9" s="5" t="s">
        <v>8</v>
      </c>
      <c r="U9" s="5" t="s">
        <v>8</v>
      </c>
      <c r="V9" s="5" t="s">
        <v>8</v>
      </c>
      <c r="W9" s="5"/>
      <c r="X9" s="5"/>
      <c r="Y9" s="5" t="s">
        <v>8</v>
      </c>
      <c r="Z9" s="5"/>
      <c r="AA9" s="5" t="s">
        <v>8</v>
      </c>
      <c r="AB9" s="5" t="s">
        <v>8</v>
      </c>
      <c r="AC9" s="5" t="s">
        <v>8</v>
      </c>
      <c r="AD9" s="5" t="s">
        <v>8</v>
      </c>
      <c r="AE9" s="5" t="s">
        <v>8</v>
      </c>
      <c r="AF9" s="5" t="s">
        <v>8</v>
      </c>
      <c r="AG9" s="5" t="s">
        <v>8</v>
      </c>
      <c r="AH9" s="5" t="s">
        <v>8</v>
      </c>
      <c r="AI9" s="5" t="s">
        <v>8</v>
      </c>
      <c r="AJ9" s="5" t="s">
        <v>8</v>
      </c>
      <c r="AK9" s="5" t="s">
        <v>8</v>
      </c>
      <c r="AL9" s="5" t="s">
        <v>8</v>
      </c>
      <c r="AM9" s="5" t="s">
        <v>8</v>
      </c>
      <c r="AN9" s="5" t="s">
        <v>8</v>
      </c>
      <c r="AO9" s="5" t="s">
        <v>8</v>
      </c>
      <c r="AP9" s="5" t="s">
        <v>8</v>
      </c>
      <c r="AQ9" s="5" t="s">
        <v>8</v>
      </c>
      <c r="AR9" s="5" t="s">
        <v>8</v>
      </c>
      <c r="AS9" s="5" t="s">
        <v>8</v>
      </c>
      <c r="AT9" s="5" t="s">
        <v>8</v>
      </c>
      <c r="AU9" s="5" t="s">
        <v>8</v>
      </c>
      <c r="AV9" s="5" t="s">
        <v>8</v>
      </c>
      <c r="AW9" s="5" t="s">
        <v>8</v>
      </c>
      <c r="AX9" s="5" t="s">
        <v>8</v>
      </c>
      <c r="AY9" s="5" t="s">
        <v>8</v>
      </c>
      <c r="AZ9" s="5" t="s">
        <v>8</v>
      </c>
      <c r="BA9" s="5" t="s">
        <v>8</v>
      </c>
      <c r="BB9" s="5" t="s">
        <v>8</v>
      </c>
      <c r="BC9" s="5" t="s">
        <v>8</v>
      </c>
      <c r="BD9" s="5" t="s">
        <v>8</v>
      </c>
      <c r="BE9" s="5" t="s">
        <v>8</v>
      </c>
      <c r="BF9" s="5" t="s">
        <v>8</v>
      </c>
      <c r="BG9" s="5" t="s">
        <v>8</v>
      </c>
      <c r="BH9" s="5" t="s">
        <v>8</v>
      </c>
      <c r="BI9" s="5" t="s">
        <v>8</v>
      </c>
      <c r="BJ9" s="5" t="s">
        <v>8</v>
      </c>
      <c r="BK9" s="5" t="s">
        <v>8</v>
      </c>
      <c r="BL9" s="5" t="s">
        <v>8</v>
      </c>
      <c r="BM9" s="5" t="s">
        <v>8</v>
      </c>
      <c r="BN9" s="5" t="s">
        <v>8</v>
      </c>
      <c r="BO9" s="5" t="s">
        <v>8</v>
      </c>
      <c r="BP9" s="5" t="s">
        <v>8</v>
      </c>
      <c r="BQ9" s="5" t="s">
        <v>8</v>
      </c>
      <c r="BR9" s="5" t="s">
        <v>8</v>
      </c>
      <c r="BS9" s="5" t="s">
        <v>8</v>
      </c>
      <c r="BT9" s="5" t="s">
        <v>8</v>
      </c>
      <c r="BU9" s="5" t="s">
        <v>8</v>
      </c>
      <c r="BV9" s="5" t="s">
        <v>8</v>
      </c>
      <c r="BW9" s="5" t="s">
        <v>8</v>
      </c>
      <c r="BX9" s="5" t="s">
        <v>8</v>
      </c>
      <c r="BY9" s="5" t="s">
        <v>8</v>
      </c>
      <c r="BZ9" s="5" t="s">
        <v>8</v>
      </c>
      <c r="CA9" s="5" t="s">
        <v>8</v>
      </c>
      <c r="CB9" s="5" t="s">
        <v>8</v>
      </c>
      <c r="CC9" s="5" t="s">
        <v>8</v>
      </c>
      <c r="CD9" s="5" t="s">
        <v>8</v>
      </c>
      <c r="CE9" s="5" t="s">
        <v>8</v>
      </c>
      <c r="CF9" s="5" t="s">
        <v>8</v>
      </c>
      <c r="CG9" s="5" t="s">
        <v>8</v>
      </c>
      <c r="CH9" s="5" t="s">
        <v>8</v>
      </c>
      <c r="CI9" s="5" t="s">
        <v>8</v>
      </c>
      <c r="CJ9" s="5" t="s">
        <v>8</v>
      </c>
      <c r="CK9" s="5" t="s">
        <v>8</v>
      </c>
      <c r="CL9" s="5" t="s">
        <v>8</v>
      </c>
      <c r="CM9" s="5" t="s">
        <v>8</v>
      </c>
      <c r="CN9" s="5" t="s">
        <v>8</v>
      </c>
      <c r="CO9" s="5" t="s">
        <v>8</v>
      </c>
      <c r="CP9" s="5" t="s">
        <v>8</v>
      </c>
      <c r="CQ9" s="5" t="s">
        <v>8</v>
      </c>
      <c r="CR9" s="5" t="s">
        <v>8</v>
      </c>
      <c r="CS9" s="5" t="s">
        <v>8</v>
      </c>
      <c r="CT9" s="5" t="s">
        <v>151</v>
      </c>
      <c r="CU9" s="5" t="s">
        <v>8</v>
      </c>
      <c r="CV9" s="5"/>
      <c r="CW9" s="5" t="s">
        <v>8</v>
      </c>
      <c r="CX9" s="5" t="s">
        <v>8</v>
      </c>
      <c r="CY9" s="5" t="s">
        <v>8</v>
      </c>
      <c r="CZ9" s="5" t="s">
        <v>8</v>
      </c>
      <c r="DA9" s="5" t="s">
        <v>8</v>
      </c>
      <c r="DB9" s="5" t="s">
        <v>8</v>
      </c>
      <c r="DC9" s="5" t="s">
        <v>8</v>
      </c>
      <c r="DD9" s="5" t="s">
        <v>8</v>
      </c>
      <c r="DE9" s="5" t="s">
        <v>8</v>
      </c>
      <c r="DF9" s="5" t="s">
        <v>8</v>
      </c>
      <c r="DG9" s="5" t="s">
        <v>8</v>
      </c>
      <c r="DH9" s="5" t="s">
        <v>8</v>
      </c>
      <c r="DI9" s="5"/>
      <c r="DJ9" s="5" t="s">
        <v>8</v>
      </c>
      <c r="DK9" s="5" t="s">
        <v>8</v>
      </c>
      <c r="DL9" s="5"/>
      <c r="DM9" s="5" t="s">
        <v>8</v>
      </c>
      <c r="DN9" s="5" t="s">
        <v>8</v>
      </c>
      <c r="DO9" s="5" t="s">
        <v>8</v>
      </c>
      <c r="DP9" s="5" t="s">
        <v>8</v>
      </c>
      <c r="DQ9" s="5" t="s">
        <v>8</v>
      </c>
      <c r="DR9" s="5" t="s">
        <v>8</v>
      </c>
      <c r="DS9" s="5" t="s">
        <v>8</v>
      </c>
      <c r="DT9" s="5" t="s">
        <v>8</v>
      </c>
      <c r="DU9" s="5" t="s">
        <v>8</v>
      </c>
      <c r="DV9" s="5" t="s">
        <v>8</v>
      </c>
      <c r="DW9" s="5" t="s">
        <v>8</v>
      </c>
      <c r="DX9" s="5" t="s">
        <v>8</v>
      </c>
      <c r="DY9" s="5" t="s">
        <v>8</v>
      </c>
      <c r="DZ9" s="5" t="s">
        <v>8</v>
      </c>
      <c r="EA9" s="5" t="s">
        <v>8</v>
      </c>
      <c r="EB9" s="5" t="s">
        <v>8</v>
      </c>
      <c r="EC9" s="5" t="s">
        <v>8</v>
      </c>
      <c r="ED9" s="5"/>
      <c r="EE9" s="5" t="s">
        <v>8</v>
      </c>
      <c r="EF9" s="5" t="s">
        <v>8</v>
      </c>
      <c r="EG9" s="5"/>
      <c r="EH9" s="5" t="s">
        <v>8</v>
      </c>
      <c r="EI9" s="5" t="s">
        <v>8</v>
      </c>
      <c r="EJ9" s="5" t="s">
        <v>8</v>
      </c>
      <c r="EK9" s="5" t="s">
        <v>8</v>
      </c>
      <c r="EL9" s="5" t="s">
        <v>8</v>
      </c>
      <c r="EM9" s="5" t="s">
        <v>8</v>
      </c>
      <c r="EN9" s="5" t="s">
        <v>8</v>
      </c>
      <c r="EO9" s="5" t="s">
        <v>8</v>
      </c>
      <c r="EP9" s="5" t="s">
        <v>8</v>
      </c>
      <c r="EQ9" s="5" t="s">
        <v>8</v>
      </c>
      <c r="ER9" s="5" t="s">
        <v>8</v>
      </c>
      <c r="ES9" s="5" t="s">
        <v>8</v>
      </c>
      <c r="ET9" s="5" t="s">
        <v>8</v>
      </c>
      <c r="EU9" s="5" t="s">
        <v>151</v>
      </c>
      <c r="EV9" s="5" t="s">
        <v>8</v>
      </c>
      <c r="EW9" s="5" t="s">
        <v>8</v>
      </c>
      <c r="EX9" s="5" t="s">
        <v>8</v>
      </c>
      <c r="EY9" s="5" t="s">
        <v>8</v>
      </c>
      <c r="EZ9" s="5" t="s">
        <v>8</v>
      </c>
      <c r="FA9" s="5" t="s">
        <v>8</v>
      </c>
      <c r="FB9" s="5" t="s">
        <v>8</v>
      </c>
      <c r="FC9" s="5" t="s">
        <v>8</v>
      </c>
      <c r="FD9" s="5" t="s">
        <v>8</v>
      </c>
      <c r="FE9" s="5" t="s">
        <v>8</v>
      </c>
      <c r="FF9" s="5" t="s">
        <v>8</v>
      </c>
      <c r="FG9" s="5" t="s">
        <v>8</v>
      </c>
      <c r="FH9" s="5" t="s">
        <v>8</v>
      </c>
      <c r="FI9" s="5" t="s">
        <v>8</v>
      </c>
      <c r="FJ9" s="5" t="s">
        <v>8</v>
      </c>
      <c r="FK9" s="5" t="s">
        <v>8</v>
      </c>
      <c r="FL9" s="5" t="s">
        <v>8</v>
      </c>
      <c r="FM9" s="5" t="s">
        <v>8</v>
      </c>
      <c r="FN9" s="5" t="s">
        <v>8</v>
      </c>
      <c r="FO9" s="5" t="s">
        <v>8</v>
      </c>
      <c r="FP9" s="5" t="s">
        <v>8</v>
      </c>
      <c r="FQ9" s="5" t="s">
        <v>8</v>
      </c>
    </row>
    <row r="10" spans="1:173" x14ac:dyDescent="0.25">
      <c r="A10" s="20"/>
      <c r="B10" s="10" t="s">
        <v>109</v>
      </c>
      <c r="C10" s="5" t="s">
        <v>152</v>
      </c>
      <c r="D10" s="5" t="s">
        <v>152</v>
      </c>
      <c r="E10" s="5" t="s">
        <v>152</v>
      </c>
      <c r="F10" s="5" t="s">
        <v>152</v>
      </c>
      <c r="G10" s="5" t="s">
        <v>152</v>
      </c>
      <c r="H10" s="5" t="s">
        <v>152</v>
      </c>
      <c r="I10" s="5" t="s">
        <v>154</v>
      </c>
      <c r="J10" s="5" t="s">
        <v>154</v>
      </c>
      <c r="K10" s="5" t="s">
        <v>152</v>
      </c>
      <c r="L10" s="5" t="s">
        <v>152</v>
      </c>
      <c r="M10" s="5" t="s">
        <v>152</v>
      </c>
      <c r="N10" s="5"/>
      <c r="O10" s="5" t="s">
        <v>154</v>
      </c>
      <c r="P10" s="5" t="s">
        <v>154</v>
      </c>
      <c r="Q10" s="5" t="s">
        <v>154</v>
      </c>
      <c r="R10" s="5" t="s">
        <v>154</v>
      </c>
      <c r="S10" s="5" t="s">
        <v>154</v>
      </c>
      <c r="T10" s="5" t="s">
        <v>154</v>
      </c>
      <c r="U10" s="5" t="s">
        <v>154</v>
      </c>
      <c r="V10" s="5" t="s">
        <v>152</v>
      </c>
      <c r="W10" s="5"/>
      <c r="X10" s="5"/>
      <c r="Y10" s="5" t="s">
        <v>154</v>
      </c>
      <c r="Z10" s="5"/>
      <c r="AA10" s="5" t="s">
        <v>152</v>
      </c>
      <c r="AB10" s="5" t="s">
        <v>152</v>
      </c>
      <c r="AC10" s="5" t="s">
        <v>154</v>
      </c>
      <c r="AD10" s="5" t="s">
        <v>154</v>
      </c>
      <c r="AE10" s="5" t="s">
        <v>154</v>
      </c>
      <c r="AF10" s="5" t="s">
        <v>154</v>
      </c>
      <c r="AG10" s="5" t="s">
        <v>154</v>
      </c>
      <c r="AH10" s="5" t="s">
        <v>152</v>
      </c>
      <c r="AI10" s="5" t="s">
        <v>154</v>
      </c>
      <c r="AJ10" s="5" t="s">
        <v>154</v>
      </c>
      <c r="AK10" s="5" t="s">
        <v>154</v>
      </c>
      <c r="AL10" s="5" t="s">
        <v>154</v>
      </c>
      <c r="AM10" s="5" t="s">
        <v>154</v>
      </c>
      <c r="AN10" s="5" t="s">
        <v>152</v>
      </c>
      <c r="AO10" s="5" t="s">
        <v>154</v>
      </c>
      <c r="AP10" s="5" t="s">
        <v>154</v>
      </c>
      <c r="AQ10" s="5" t="s">
        <v>154</v>
      </c>
      <c r="AR10" s="5" t="s">
        <v>154</v>
      </c>
      <c r="AS10" s="5" t="s">
        <v>152</v>
      </c>
      <c r="AT10" s="5" t="s">
        <v>152</v>
      </c>
      <c r="AU10" s="5" t="s">
        <v>154</v>
      </c>
      <c r="AV10" s="5" t="s">
        <v>152</v>
      </c>
      <c r="AW10" s="5" t="s">
        <v>152</v>
      </c>
      <c r="AX10" s="5" t="s">
        <v>152</v>
      </c>
      <c r="AY10" s="5" t="s">
        <v>152</v>
      </c>
      <c r="AZ10" s="5" t="s">
        <v>154</v>
      </c>
      <c r="BA10" s="5" t="s">
        <v>154</v>
      </c>
      <c r="BB10" s="5" t="s">
        <v>154</v>
      </c>
      <c r="BC10" s="5" t="s">
        <v>154</v>
      </c>
      <c r="BD10" s="5" t="s">
        <v>154</v>
      </c>
      <c r="BE10" s="5" t="s">
        <v>154</v>
      </c>
      <c r="BF10" s="5" t="s">
        <v>154</v>
      </c>
      <c r="BG10" s="5" t="s">
        <v>152</v>
      </c>
      <c r="BH10" s="5" t="s">
        <v>154</v>
      </c>
      <c r="BI10" s="5" t="s">
        <v>152</v>
      </c>
      <c r="BJ10" s="5" t="s">
        <v>154</v>
      </c>
      <c r="BK10" s="5" t="s">
        <v>152</v>
      </c>
      <c r="BL10" s="5" t="s">
        <v>154</v>
      </c>
      <c r="BM10" s="5" t="s">
        <v>152</v>
      </c>
      <c r="BN10" s="5" t="s">
        <v>152</v>
      </c>
      <c r="BO10" s="5" t="s">
        <v>154</v>
      </c>
      <c r="BP10" s="5" t="s">
        <v>154</v>
      </c>
      <c r="BQ10" s="5" t="s">
        <v>154</v>
      </c>
      <c r="BR10" s="5" t="s">
        <v>152</v>
      </c>
      <c r="BS10" s="5" t="s">
        <v>154</v>
      </c>
      <c r="BT10" s="5" t="s">
        <v>152</v>
      </c>
      <c r="BU10" s="5" t="s">
        <v>152</v>
      </c>
      <c r="BV10" s="5" t="s">
        <v>152</v>
      </c>
      <c r="BW10" s="5" t="s">
        <v>154</v>
      </c>
      <c r="BX10" s="5" t="s">
        <v>154</v>
      </c>
      <c r="BY10" s="5" t="s">
        <v>154</v>
      </c>
      <c r="BZ10" s="5" t="s">
        <v>152</v>
      </c>
      <c r="CA10" s="5" t="s">
        <v>154</v>
      </c>
      <c r="CB10" s="5" t="s">
        <v>154</v>
      </c>
      <c r="CC10" s="5" t="s">
        <v>152</v>
      </c>
      <c r="CD10" s="5" t="s">
        <v>152</v>
      </c>
      <c r="CE10" s="5" t="s">
        <v>152</v>
      </c>
      <c r="CF10" s="5" t="s">
        <v>154</v>
      </c>
      <c r="CG10" s="5" t="s">
        <v>152</v>
      </c>
      <c r="CH10" s="5" t="s">
        <v>154</v>
      </c>
      <c r="CI10" s="5" t="s">
        <v>154</v>
      </c>
      <c r="CJ10" s="5" t="s">
        <v>154</v>
      </c>
      <c r="CK10" s="5" t="s">
        <v>152</v>
      </c>
      <c r="CL10" s="5" t="s">
        <v>154</v>
      </c>
      <c r="CM10" s="5" t="s">
        <v>154</v>
      </c>
      <c r="CN10" s="5" t="s">
        <v>154</v>
      </c>
      <c r="CO10" s="5" t="s">
        <v>152</v>
      </c>
      <c r="CP10" s="5" t="s">
        <v>152</v>
      </c>
      <c r="CQ10" s="5" t="s">
        <v>152</v>
      </c>
      <c r="CR10" s="5" t="s">
        <v>154</v>
      </c>
      <c r="CS10" s="5" t="s">
        <v>154</v>
      </c>
      <c r="CT10" s="5" t="s">
        <v>152</v>
      </c>
      <c r="CU10" s="5" t="s">
        <v>154</v>
      </c>
      <c r="CV10" s="5"/>
      <c r="CW10" s="5" t="s">
        <v>152</v>
      </c>
      <c r="CX10" s="5" t="s">
        <v>154</v>
      </c>
      <c r="CY10" s="5" t="s">
        <v>154</v>
      </c>
      <c r="CZ10" s="5" t="s">
        <v>152</v>
      </c>
      <c r="DA10" s="5" t="s">
        <v>152</v>
      </c>
      <c r="DB10" s="5" t="s">
        <v>152</v>
      </c>
      <c r="DC10" s="5" t="s">
        <v>154</v>
      </c>
      <c r="DD10" s="5" t="s">
        <v>152</v>
      </c>
      <c r="DE10" s="5" t="s">
        <v>154</v>
      </c>
      <c r="DF10" s="5" t="s">
        <v>154</v>
      </c>
      <c r="DG10" s="5" t="s">
        <v>154</v>
      </c>
      <c r="DH10" s="5" t="s">
        <v>152</v>
      </c>
      <c r="DI10" s="5"/>
      <c r="DJ10" s="5" t="s">
        <v>154</v>
      </c>
      <c r="DK10" s="5" t="s">
        <v>154</v>
      </c>
      <c r="DL10" s="5"/>
      <c r="DM10" s="5" t="s">
        <v>154</v>
      </c>
      <c r="DN10" s="5" t="s">
        <v>152</v>
      </c>
      <c r="DO10" s="5" t="s">
        <v>152</v>
      </c>
      <c r="DP10" s="5" t="s">
        <v>154</v>
      </c>
      <c r="DQ10" s="5" t="s">
        <v>154</v>
      </c>
      <c r="DR10" s="5" t="s">
        <v>152</v>
      </c>
      <c r="DS10" s="5" t="s">
        <v>152</v>
      </c>
      <c r="DT10" s="5" t="s">
        <v>154</v>
      </c>
      <c r="DU10" s="5" t="s">
        <v>152</v>
      </c>
      <c r="DV10" s="5" t="s">
        <v>154</v>
      </c>
      <c r="DW10" s="5" t="s">
        <v>154</v>
      </c>
      <c r="DX10" s="5" t="s">
        <v>152</v>
      </c>
      <c r="DY10" s="5" t="s">
        <v>154</v>
      </c>
      <c r="DZ10" s="5" t="s">
        <v>154</v>
      </c>
      <c r="EA10" s="5" t="s">
        <v>152</v>
      </c>
      <c r="EB10" s="5" t="s">
        <v>154</v>
      </c>
      <c r="EC10" s="5" t="s">
        <v>154</v>
      </c>
      <c r="ED10" s="5"/>
      <c r="EE10" s="5" t="s">
        <v>154</v>
      </c>
      <c r="EF10" s="5" t="s">
        <v>152</v>
      </c>
      <c r="EG10" s="5"/>
      <c r="EH10" s="5" t="s">
        <v>152</v>
      </c>
      <c r="EI10" s="5" t="s">
        <v>152</v>
      </c>
      <c r="EJ10" s="5" t="s">
        <v>154</v>
      </c>
      <c r="EK10" s="5" t="s">
        <v>154</v>
      </c>
      <c r="EL10" s="5" t="s">
        <v>152</v>
      </c>
      <c r="EM10" s="5" t="s">
        <v>154</v>
      </c>
      <c r="EN10" s="5" t="s">
        <v>152</v>
      </c>
      <c r="EO10" s="5" t="s">
        <v>154</v>
      </c>
      <c r="EP10" s="5" t="s">
        <v>154</v>
      </c>
      <c r="EQ10" s="5" t="s">
        <v>154</v>
      </c>
      <c r="ER10" s="5" t="s">
        <v>152</v>
      </c>
      <c r="ES10" s="5" t="s">
        <v>154</v>
      </c>
      <c r="ET10" s="5" t="s">
        <v>152</v>
      </c>
      <c r="EU10" s="5" t="s">
        <v>152</v>
      </c>
      <c r="EV10" s="5" t="s">
        <v>152</v>
      </c>
      <c r="EW10" s="5" t="s">
        <v>154</v>
      </c>
      <c r="EX10" s="5" t="s">
        <v>152</v>
      </c>
      <c r="EY10" s="5" t="s">
        <v>154</v>
      </c>
      <c r="EZ10" s="5" t="s">
        <v>154</v>
      </c>
      <c r="FA10" s="5" t="s">
        <v>152</v>
      </c>
      <c r="FB10" s="5" t="s">
        <v>152</v>
      </c>
      <c r="FC10" s="5" t="s">
        <v>154</v>
      </c>
      <c r="FD10" s="5" t="s">
        <v>154</v>
      </c>
      <c r="FE10" s="5" t="s">
        <v>152</v>
      </c>
      <c r="FF10" s="5" t="s">
        <v>154</v>
      </c>
      <c r="FG10" s="5" t="s">
        <v>154</v>
      </c>
      <c r="FH10" s="5" t="s">
        <v>154</v>
      </c>
      <c r="FI10" s="5" t="s">
        <v>154</v>
      </c>
      <c r="FJ10" s="5" t="s">
        <v>152</v>
      </c>
      <c r="FK10" s="5" t="s">
        <v>154</v>
      </c>
      <c r="FL10" s="5" t="s">
        <v>152</v>
      </c>
      <c r="FM10" s="5" t="s">
        <v>154</v>
      </c>
      <c r="FN10" s="5" t="s">
        <v>154</v>
      </c>
      <c r="FO10" s="5" t="s">
        <v>152</v>
      </c>
      <c r="FP10" s="5" t="s">
        <v>152</v>
      </c>
      <c r="FQ10" s="5" t="s">
        <v>152</v>
      </c>
    </row>
    <row r="11" spans="1:173" x14ac:dyDescent="0.25">
      <c r="A11" s="20"/>
      <c r="B11" s="10" t="s">
        <v>21</v>
      </c>
      <c r="C11" s="5" t="s">
        <v>118</v>
      </c>
      <c r="D11" s="5" t="s">
        <v>118</v>
      </c>
      <c r="E11" s="5" t="s">
        <v>118</v>
      </c>
      <c r="F11" s="5" t="s">
        <v>118</v>
      </c>
      <c r="G11" s="5" t="s">
        <v>118</v>
      </c>
      <c r="H11" s="5" t="s">
        <v>118</v>
      </c>
      <c r="I11" s="5" t="s">
        <v>118</v>
      </c>
      <c r="J11" s="5" t="s">
        <v>118</v>
      </c>
      <c r="K11" s="5" t="s">
        <v>1</v>
      </c>
      <c r="L11" s="5" t="s">
        <v>1</v>
      </c>
      <c r="M11" s="5" t="s">
        <v>118</v>
      </c>
      <c r="N11" s="5"/>
      <c r="O11" s="5" t="s">
        <v>118</v>
      </c>
      <c r="P11" s="5" t="s">
        <v>118</v>
      </c>
      <c r="Q11" s="5" t="s">
        <v>118</v>
      </c>
      <c r="R11" s="5" t="s">
        <v>118</v>
      </c>
      <c r="S11" s="5" t="s">
        <v>118</v>
      </c>
      <c r="T11" s="5" t="s">
        <v>118</v>
      </c>
      <c r="U11" s="5" t="s">
        <v>118</v>
      </c>
      <c r="V11" s="5" t="s">
        <v>118</v>
      </c>
      <c r="W11" s="5"/>
      <c r="X11" s="5"/>
      <c r="Y11" s="5" t="s">
        <v>118</v>
      </c>
      <c r="Z11" s="5"/>
      <c r="AA11" s="5" t="s">
        <v>118</v>
      </c>
      <c r="AB11" s="5" t="s">
        <v>118</v>
      </c>
      <c r="AC11" s="5" t="s">
        <v>118</v>
      </c>
      <c r="AD11" s="5" t="s">
        <v>118</v>
      </c>
      <c r="AE11" s="5" t="s">
        <v>118</v>
      </c>
      <c r="AF11" s="5" t="s">
        <v>118</v>
      </c>
      <c r="AG11" s="5" t="s">
        <v>118</v>
      </c>
      <c r="AH11" s="5" t="s">
        <v>118</v>
      </c>
      <c r="AI11" s="5" t="s">
        <v>118</v>
      </c>
      <c r="AJ11" s="5" t="s">
        <v>118</v>
      </c>
      <c r="AK11" s="5" t="s">
        <v>118</v>
      </c>
      <c r="AL11" s="5" t="s">
        <v>118</v>
      </c>
      <c r="AM11" s="5" t="s">
        <v>118</v>
      </c>
      <c r="AN11" s="5" t="s">
        <v>118</v>
      </c>
      <c r="AO11" s="5" t="s">
        <v>118</v>
      </c>
      <c r="AP11" s="5" t="s">
        <v>118</v>
      </c>
      <c r="AQ11" s="5" t="s">
        <v>118</v>
      </c>
      <c r="AR11" s="5" t="s">
        <v>118</v>
      </c>
      <c r="AS11" s="5" t="s">
        <v>118</v>
      </c>
      <c r="AT11" s="5" t="s">
        <v>118</v>
      </c>
      <c r="AU11" s="5" t="s">
        <v>118</v>
      </c>
      <c r="AV11" s="5" t="s">
        <v>118</v>
      </c>
      <c r="AW11" s="5" t="s">
        <v>118</v>
      </c>
      <c r="AX11" s="5" t="s">
        <v>118</v>
      </c>
      <c r="AY11" s="5" t="s">
        <v>118</v>
      </c>
      <c r="AZ11" s="5" t="s">
        <v>118</v>
      </c>
      <c r="BA11" s="5" t="s">
        <v>118</v>
      </c>
      <c r="BB11" s="5" t="s">
        <v>118</v>
      </c>
      <c r="BC11" s="5" t="s">
        <v>118</v>
      </c>
      <c r="BD11" s="5" t="s">
        <v>118</v>
      </c>
      <c r="BE11" s="5" t="s">
        <v>118</v>
      </c>
      <c r="BF11" s="5" t="s">
        <v>118</v>
      </c>
      <c r="BG11" s="5" t="s">
        <v>118</v>
      </c>
      <c r="BH11" s="5" t="s">
        <v>118</v>
      </c>
      <c r="BI11" s="5" t="s">
        <v>118</v>
      </c>
      <c r="BJ11" s="5" t="s">
        <v>118</v>
      </c>
      <c r="BK11" s="5" t="s">
        <v>118</v>
      </c>
      <c r="BL11" s="5" t="s">
        <v>118</v>
      </c>
      <c r="BM11" s="5" t="s">
        <v>118</v>
      </c>
      <c r="BN11" s="5" t="s">
        <v>118</v>
      </c>
      <c r="BO11" s="5" t="s">
        <v>118</v>
      </c>
      <c r="BP11" s="5" t="s">
        <v>118</v>
      </c>
      <c r="BQ11" s="5" t="s">
        <v>118</v>
      </c>
      <c r="BR11" s="5" t="s">
        <v>118</v>
      </c>
      <c r="BS11" s="5" t="s">
        <v>118</v>
      </c>
      <c r="BT11" s="5" t="s">
        <v>118</v>
      </c>
      <c r="BU11" s="5" t="s">
        <v>118</v>
      </c>
      <c r="BV11" s="5" t="s">
        <v>118</v>
      </c>
      <c r="BW11" s="5" t="s">
        <v>118</v>
      </c>
      <c r="BX11" s="5" t="s">
        <v>118</v>
      </c>
      <c r="BY11" s="5" t="s">
        <v>118</v>
      </c>
      <c r="BZ11" s="5" t="s">
        <v>118</v>
      </c>
      <c r="CA11" s="5" t="s">
        <v>118</v>
      </c>
      <c r="CB11" s="5" t="s">
        <v>118</v>
      </c>
      <c r="CC11" s="5" t="s">
        <v>118</v>
      </c>
      <c r="CD11" s="5" t="s">
        <v>118</v>
      </c>
      <c r="CE11" s="5" t="s">
        <v>118</v>
      </c>
      <c r="CF11" s="5" t="s">
        <v>118</v>
      </c>
      <c r="CG11" s="5" t="s">
        <v>118</v>
      </c>
      <c r="CH11" s="5" t="s">
        <v>118</v>
      </c>
      <c r="CI11" s="5" t="s">
        <v>118</v>
      </c>
      <c r="CJ11" s="5" t="s">
        <v>118</v>
      </c>
      <c r="CK11" s="5" t="s">
        <v>118</v>
      </c>
      <c r="CL11" s="5" t="s">
        <v>118</v>
      </c>
      <c r="CM11" s="5" t="s">
        <v>118</v>
      </c>
      <c r="CN11" s="5" t="s">
        <v>118</v>
      </c>
      <c r="CO11" s="5" t="s">
        <v>118</v>
      </c>
      <c r="CP11" s="5" t="s">
        <v>118</v>
      </c>
      <c r="CQ11" s="5" t="s">
        <v>118</v>
      </c>
      <c r="CR11" s="5" t="s">
        <v>118</v>
      </c>
      <c r="CS11" s="5" t="s">
        <v>118</v>
      </c>
      <c r="CT11" s="5" t="s">
        <v>118</v>
      </c>
      <c r="CU11" s="5" t="s">
        <v>118</v>
      </c>
      <c r="CV11" s="5"/>
      <c r="CW11" s="5" t="s">
        <v>118</v>
      </c>
      <c r="CX11" s="5" t="s">
        <v>118</v>
      </c>
      <c r="CY11" s="5" t="s">
        <v>118</v>
      </c>
      <c r="CZ11" s="5" t="s">
        <v>118</v>
      </c>
      <c r="DA11" s="5" t="s">
        <v>118</v>
      </c>
      <c r="DB11" s="5" t="s">
        <v>118</v>
      </c>
      <c r="DC11" s="5" t="s">
        <v>118</v>
      </c>
      <c r="DD11" s="5" t="s">
        <v>118</v>
      </c>
      <c r="DE11" s="5" t="s">
        <v>118</v>
      </c>
      <c r="DF11" s="5" t="s">
        <v>118</v>
      </c>
      <c r="DG11" s="5" t="s">
        <v>118</v>
      </c>
      <c r="DH11" s="5" t="s">
        <v>118</v>
      </c>
      <c r="DI11" s="5"/>
      <c r="DJ11" s="5" t="s">
        <v>118</v>
      </c>
      <c r="DK11" s="5" t="s">
        <v>118</v>
      </c>
      <c r="DL11" s="5"/>
      <c r="DM11" s="5" t="s">
        <v>118</v>
      </c>
      <c r="DN11" s="5" t="s">
        <v>118</v>
      </c>
      <c r="DO11" s="5" t="s">
        <v>118</v>
      </c>
      <c r="DP11" s="5" t="s">
        <v>118</v>
      </c>
      <c r="DQ11" s="5" t="s">
        <v>118</v>
      </c>
      <c r="DR11" s="5" t="s">
        <v>118</v>
      </c>
      <c r="DS11" s="5" t="s">
        <v>118</v>
      </c>
      <c r="DT11" s="5" t="s">
        <v>118</v>
      </c>
      <c r="DU11" s="5" t="s">
        <v>118</v>
      </c>
      <c r="DV11" s="5" t="s">
        <v>118</v>
      </c>
      <c r="DW11" s="5" t="s">
        <v>118</v>
      </c>
      <c r="DX11" s="5" t="s">
        <v>118</v>
      </c>
      <c r="DY11" s="5" t="s">
        <v>118</v>
      </c>
      <c r="DZ11" s="5" t="s">
        <v>118</v>
      </c>
      <c r="EA11" s="5" t="s">
        <v>118</v>
      </c>
      <c r="EB11" s="5" t="s">
        <v>118</v>
      </c>
      <c r="EC11" s="5" t="s">
        <v>118</v>
      </c>
      <c r="ED11" s="5"/>
      <c r="EE11" s="5" t="s">
        <v>118</v>
      </c>
      <c r="EF11" s="5" t="s">
        <v>118</v>
      </c>
      <c r="EG11" s="5"/>
      <c r="EH11" s="5" t="s">
        <v>118</v>
      </c>
      <c r="EI11" s="5" t="s">
        <v>118</v>
      </c>
      <c r="EJ11" s="5" t="s">
        <v>118</v>
      </c>
      <c r="EK11" s="5" t="s">
        <v>118</v>
      </c>
      <c r="EL11" s="5" t="s">
        <v>118</v>
      </c>
      <c r="EM11" s="5" t="s">
        <v>118</v>
      </c>
      <c r="EN11" s="5" t="s">
        <v>118</v>
      </c>
      <c r="EO11" s="5" t="s">
        <v>118</v>
      </c>
      <c r="EP11" s="5" t="s">
        <v>118</v>
      </c>
      <c r="EQ11" s="5" t="s">
        <v>118</v>
      </c>
      <c r="ER11" s="5" t="s">
        <v>118</v>
      </c>
      <c r="ES11" s="5" t="s">
        <v>118</v>
      </c>
      <c r="ET11" s="5" t="s">
        <v>118</v>
      </c>
      <c r="EU11" s="5" t="s">
        <v>118</v>
      </c>
      <c r="EV11" s="5" t="s">
        <v>118</v>
      </c>
      <c r="EW11" s="5" t="s">
        <v>118</v>
      </c>
      <c r="EX11" s="5" t="s">
        <v>118</v>
      </c>
      <c r="EY11" s="5" t="s">
        <v>118</v>
      </c>
      <c r="EZ11" s="5" t="s">
        <v>118</v>
      </c>
      <c r="FA11" s="5" t="s">
        <v>118</v>
      </c>
      <c r="FB11" s="5" t="s">
        <v>118</v>
      </c>
      <c r="FC11" s="5" t="s">
        <v>118</v>
      </c>
      <c r="FD11" s="5" t="s">
        <v>118</v>
      </c>
      <c r="FE11" s="5" t="s">
        <v>118</v>
      </c>
      <c r="FF11" s="5" t="s">
        <v>118</v>
      </c>
      <c r="FG11" s="5" t="s">
        <v>118</v>
      </c>
      <c r="FH11" s="5" t="s">
        <v>118</v>
      </c>
      <c r="FI11" s="5" t="s">
        <v>118</v>
      </c>
      <c r="FJ11" s="5" t="s">
        <v>118</v>
      </c>
      <c r="FK11" s="5" t="s">
        <v>118</v>
      </c>
      <c r="FL11" s="5" t="s">
        <v>118</v>
      </c>
      <c r="FM11" s="5" t="s">
        <v>118</v>
      </c>
      <c r="FN11" s="5" t="s">
        <v>118</v>
      </c>
      <c r="FO11" s="5" t="s">
        <v>118</v>
      </c>
      <c r="FP11" s="5" t="s">
        <v>118</v>
      </c>
      <c r="FQ11" s="5" t="s">
        <v>118</v>
      </c>
    </row>
    <row r="12" spans="1:173" x14ac:dyDescent="0.25">
      <c r="A12" s="20"/>
      <c r="B12" s="10" t="s">
        <v>110</v>
      </c>
      <c r="C12" s="5" t="s">
        <v>111</v>
      </c>
      <c r="D12" s="5" t="s">
        <v>111</v>
      </c>
      <c r="E12" s="5" t="s">
        <v>111</v>
      </c>
      <c r="F12" s="5" t="s">
        <v>111</v>
      </c>
      <c r="G12" s="5" t="s">
        <v>111</v>
      </c>
      <c r="H12" s="5" t="s">
        <v>111</v>
      </c>
      <c r="I12" s="5" t="s">
        <v>111</v>
      </c>
      <c r="J12" s="5" t="s">
        <v>111</v>
      </c>
      <c r="K12" s="5" t="s">
        <v>111</v>
      </c>
      <c r="L12" s="5" t="s">
        <v>111</v>
      </c>
      <c r="M12" s="5" t="s">
        <v>186</v>
      </c>
      <c r="N12" s="5"/>
      <c r="O12" s="5" t="s">
        <v>186</v>
      </c>
      <c r="P12" s="5" t="s">
        <v>111</v>
      </c>
      <c r="Q12" s="5" t="s">
        <v>186</v>
      </c>
      <c r="R12" s="5" t="s">
        <v>111</v>
      </c>
      <c r="S12" s="5" t="s">
        <v>111</v>
      </c>
      <c r="T12" s="5" t="s">
        <v>111</v>
      </c>
      <c r="U12" s="5" t="s">
        <v>111</v>
      </c>
      <c r="V12" s="5" t="s">
        <v>111</v>
      </c>
      <c r="W12" s="5"/>
      <c r="X12" s="5"/>
      <c r="Y12" s="5" t="s">
        <v>186</v>
      </c>
      <c r="Z12" s="5"/>
      <c r="AA12" s="5" t="s">
        <v>186</v>
      </c>
      <c r="AB12" s="5" t="s">
        <v>186</v>
      </c>
      <c r="AC12" s="5" t="s">
        <v>186</v>
      </c>
      <c r="AD12" s="5" t="s">
        <v>111</v>
      </c>
      <c r="AE12" s="5" t="s">
        <v>111</v>
      </c>
      <c r="AF12" s="5" t="s">
        <v>111</v>
      </c>
      <c r="AG12" s="5" t="s">
        <v>111</v>
      </c>
      <c r="AH12" s="5" t="s">
        <v>186</v>
      </c>
      <c r="AI12" s="5" t="s">
        <v>111</v>
      </c>
      <c r="AJ12" s="5" t="s">
        <v>111</v>
      </c>
      <c r="AK12" s="5" t="s">
        <v>111</v>
      </c>
      <c r="AL12" s="5" t="s">
        <v>111</v>
      </c>
      <c r="AM12" s="5" t="s">
        <v>111</v>
      </c>
      <c r="AN12" s="5" t="s">
        <v>186</v>
      </c>
      <c r="AO12" s="5" t="s">
        <v>111</v>
      </c>
      <c r="AP12" s="5" t="s">
        <v>111</v>
      </c>
      <c r="AQ12" s="5" t="s">
        <v>111</v>
      </c>
      <c r="AR12" s="5" t="s">
        <v>111</v>
      </c>
      <c r="AS12" s="5" t="s">
        <v>111</v>
      </c>
      <c r="AT12" s="5" t="s">
        <v>111</v>
      </c>
      <c r="AU12" s="5" t="s">
        <v>111</v>
      </c>
      <c r="AV12" s="5" t="s">
        <v>111</v>
      </c>
      <c r="AW12" s="5" t="s">
        <v>111</v>
      </c>
      <c r="AX12" s="5" t="s">
        <v>111</v>
      </c>
      <c r="AY12" s="5" t="s">
        <v>111</v>
      </c>
      <c r="AZ12" s="5" t="s">
        <v>111</v>
      </c>
      <c r="BA12" s="5" t="s">
        <v>111</v>
      </c>
      <c r="BB12" s="5" t="s">
        <v>111</v>
      </c>
      <c r="BC12" s="5" t="s">
        <v>111</v>
      </c>
      <c r="BD12" s="5" t="s">
        <v>111</v>
      </c>
      <c r="BE12" s="5" t="s">
        <v>111</v>
      </c>
      <c r="BF12" s="5" t="s">
        <v>111</v>
      </c>
      <c r="BG12" s="5" t="s">
        <v>111</v>
      </c>
      <c r="BH12" s="5" t="s">
        <v>111</v>
      </c>
      <c r="BI12" s="5" t="s">
        <v>111</v>
      </c>
      <c r="BJ12" s="5" t="s">
        <v>111</v>
      </c>
      <c r="BK12" s="5" t="s">
        <v>111</v>
      </c>
      <c r="BL12" s="5" t="s">
        <v>111</v>
      </c>
      <c r="BM12" s="5" t="s">
        <v>111</v>
      </c>
      <c r="BN12" s="5" t="s">
        <v>111</v>
      </c>
      <c r="BO12" s="5" t="s">
        <v>111</v>
      </c>
      <c r="BP12" s="5" t="s">
        <v>111</v>
      </c>
      <c r="BQ12" s="5" t="s">
        <v>111</v>
      </c>
      <c r="BR12" s="5" t="s">
        <v>111</v>
      </c>
      <c r="BS12" s="5" t="s">
        <v>111</v>
      </c>
      <c r="BT12" s="5" t="s">
        <v>111</v>
      </c>
      <c r="BU12" s="5" t="s">
        <v>111</v>
      </c>
      <c r="BV12" s="5" t="s">
        <v>111</v>
      </c>
      <c r="BW12" s="5" t="s">
        <v>111</v>
      </c>
      <c r="BX12" s="5" t="s">
        <v>111</v>
      </c>
      <c r="BY12" s="5" t="s">
        <v>111</v>
      </c>
      <c r="BZ12" s="5" t="s">
        <v>186</v>
      </c>
      <c r="CA12" s="5" t="s">
        <v>111</v>
      </c>
      <c r="CB12" s="5" t="s">
        <v>111</v>
      </c>
      <c r="CC12" s="5" t="s">
        <v>111</v>
      </c>
      <c r="CD12" s="5" t="s">
        <v>186</v>
      </c>
      <c r="CE12" s="5" t="s">
        <v>111</v>
      </c>
      <c r="CF12" s="5" t="s">
        <v>111</v>
      </c>
      <c r="CG12" s="5" t="s">
        <v>111</v>
      </c>
      <c r="CH12" s="5" t="s">
        <v>111</v>
      </c>
      <c r="CI12" s="5" t="s">
        <v>111</v>
      </c>
      <c r="CJ12" s="5" t="s">
        <v>111</v>
      </c>
      <c r="CK12" s="5" t="s">
        <v>111</v>
      </c>
      <c r="CL12" s="5" t="s">
        <v>111</v>
      </c>
      <c r="CM12" s="5" t="s">
        <v>111</v>
      </c>
      <c r="CN12" s="5" t="s">
        <v>111</v>
      </c>
      <c r="CO12" s="5" t="s">
        <v>111</v>
      </c>
      <c r="CP12" s="5" t="s">
        <v>111</v>
      </c>
      <c r="CQ12" s="5" t="s">
        <v>111</v>
      </c>
      <c r="CR12" s="5" t="s">
        <v>111</v>
      </c>
      <c r="CS12" s="5" t="s">
        <v>111</v>
      </c>
      <c r="CT12" s="5" t="s">
        <v>111</v>
      </c>
      <c r="CU12" s="5" t="s">
        <v>111</v>
      </c>
      <c r="CV12" s="5"/>
      <c r="CW12" s="5" t="s">
        <v>111</v>
      </c>
      <c r="CX12" s="5" t="s">
        <v>111</v>
      </c>
      <c r="CY12" s="5" t="s">
        <v>111</v>
      </c>
      <c r="CZ12" s="5" t="s">
        <v>111</v>
      </c>
      <c r="DA12" s="5" t="s">
        <v>111</v>
      </c>
      <c r="DB12" s="5" t="s">
        <v>111</v>
      </c>
      <c r="DC12" s="5" t="s">
        <v>111</v>
      </c>
      <c r="DD12" s="5" t="s">
        <v>111</v>
      </c>
      <c r="DE12" s="5" t="s">
        <v>111</v>
      </c>
      <c r="DF12" s="5" t="s">
        <v>111</v>
      </c>
      <c r="DG12" s="5" t="s">
        <v>111</v>
      </c>
      <c r="DH12" s="5" t="s">
        <v>186</v>
      </c>
      <c r="DI12" s="5"/>
      <c r="DJ12" s="5" t="s">
        <v>111</v>
      </c>
      <c r="DK12" s="5" t="s">
        <v>111</v>
      </c>
      <c r="DL12" s="5"/>
      <c r="DM12" s="5" t="s">
        <v>111</v>
      </c>
      <c r="DN12" s="5" t="s">
        <v>111</v>
      </c>
      <c r="DO12" s="5" t="s">
        <v>111</v>
      </c>
      <c r="DP12" s="5" t="s">
        <v>111</v>
      </c>
      <c r="DQ12" s="5" t="s">
        <v>111</v>
      </c>
      <c r="DR12" s="5" t="s">
        <v>111</v>
      </c>
      <c r="DS12" s="5" t="s">
        <v>111</v>
      </c>
      <c r="DT12" s="5" t="s">
        <v>111</v>
      </c>
      <c r="DU12" s="5" t="s">
        <v>111</v>
      </c>
      <c r="DV12" s="5" t="s">
        <v>111</v>
      </c>
      <c r="DW12" s="5" t="s">
        <v>111</v>
      </c>
      <c r="DX12" s="5" t="s">
        <v>111</v>
      </c>
      <c r="DY12" s="5" t="s">
        <v>111</v>
      </c>
      <c r="DZ12" s="5" t="s">
        <v>111</v>
      </c>
      <c r="EA12" s="5" t="s">
        <v>186</v>
      </c>
      <c r="EB12" s="5" t="s">
        <v>111</v>
      </c>
      <c r="EC12" s="5" t="s">
        <v>111</v>
      </c>
      <c r="ED12" s="5"/>
      <c r="EE12" s="5" t="s">
        <v>111</v>
      </c>
      <c r="EF12" s="5" t="s">
        <v>186</v>
      </c>
      <c r="EG12" s="5"/>
      <c r="EH12" s="5" t="s">
        <v>111</v>
      </c>
      <c r="EI12" s="5" t="s">
        <v>111</v>
      </c>
      <c r="EJ12" s="5" t="s">
        <v>111</v>
      </c>
      <c r="EK12" s="5" t="s">
        <v>111</v>
      </c>
      <c r="EL12" s="5" t="s">
        <v>186</v>
      </c>
      <c r="EM12" s="5" t="s">
        <v>111</v>
      </c>
      <c r="EN12" s="5" t="s">
        <v>111</v>
      </c>
      <c r="EO12" s="5" t="s">
        <v>111</v>
      </c>
      <c r="EP12" s="5" t="s">
        <v>111</v>
      </c>
      <c r="EQ12" s="5" t="s">
        <v>111</v>
      </c>
      <c r="ER12" s="5" t="s">
        <v>111</v>
      </c>
      <c r="ES12" s="5" t="s">
        <v>111</v>
      </c>
      <c r="ET12" s="5" t="s">
        <v>186</v>
      </c>
      <c r="EU12" s="5" t="s">
        <v>111</v>
      </c>
      <c r="EV12" s="5" t="s">
        <v>111</v>
      </c>
      <c r="EW12" s="5" t="s">
        <v>111</v>
      </c>
      <c r="EX12" s="5" t="s">
        <v>111</v>
      </c>
      <c r="EY12" s="5" t="s">
        <v>111</v>
      </c>
      <c r="EZ12" s="5" t="s">
        <v>111</v>
      </c>
      <c r="FA12" s="5" t="s">
        <v>111</v>
      </c>
      <c r="FB12" s="5" t="s">
        <v>111</v>
      </c>
      <c r="FC12" s="5" t="s">
        <v>111</v>
      </c>
      <c r="FD12" s="5" t="s">
        <v>111</v>
      </c>
      <c r="FE12" s="5" t="s">
        <v>111</v>
      </c>
      <c r="FF12" s="5" t="s">
        <v>111</v>
      </c>
      <c r="FG12" s="5" t="s">
        <v>111</v>
      </c>
      <c r="FH12" s="5" t="s">
        <v>111</v>
      </c>
      <c r="FI12" s="5" t="s">
        <v>111</v>
      </c>
      <c r="FJ12" s="5" t="s">
        <v>111</v>
      </c>
      <c r="FK12" s="5" t="s">
        <v>111</v>
      </c>
      <c r="FL12" s="5" t="s">
        <v>111</v>
      </c>
      <c r="FM12" s="5" t="s">
        <v>111</v>
      </c>
      <c r="FN12" s="5" t="s">
        <v>111</v>
      </c>
      <c r="FO12" s="5" t="s">
        <v>111</v>
      </c>
      <c r="FP12" s="5" t="s">
        <v>111</v>
      </c>
      <c r="FQ12" s="5" t="s">
        <v>111</v>
      </c>
    </row>
    <row r="13" spans="1:173" x14ac:dyDescent="0.25">
      <c r="A13" s="20"/>
      <c r="B13" s="10" t="s">
        <v>119</v>
      </c>
      <c r="C13" s="5" t="s">
        <v>79</v>
      </c>
      <c r="D13" s="5" t="s">
        <v>79</v>
      </c>
      <c r="E13" s="5" t="s">
        <v>79</v>
      </c>
      <c r="F13" s="5" t="s">
        <v>79</v>
      </c>
      <c r="G13" s="5" t="s">
        <v>207</v>
      </c>
      <c r="H13" s="5" t="s">
        <v>207</v>
      </c>
      <c r="I13" s="5" t="s">
        <v>79</v>
      </c>
      <c r="J13" s="5" t="s">
        <v>79</v>
      </c>
      <c r="K13" s="5" t="s">
        <v>79</v>
      </c>
      <c r="L13" s="5" t="s">
        <v>79</v>
      </c>
      <c r="M13" s="5" t="s">
        <v>79</v>
      </c>
      <c r="N13" s="5"/>
      <c r="O13" s="5" t="s">
        <v>79</v>
      </c>
      <c r="P13" s="5" t="s">
        <v>207</v>
      </c>
      <c r="Q13" s="5" t="s">
        <v>79</v>
      </c>
      <c r="R13" s="5" t="s">
        <v>79</v>
      </c>
      <c r="S13" s="5" t="s">
        <v>79</v>
      </c>
      <c r="T13" s="5" t="s">
        <v>79</v>
      </c>
      <c r="U13" s="5" t="s">
        <v>79</v>
      </c>
      <c r="V13" s="5" t="s">
        <v>79</v>
      </c>
      <c r="W13" s="5"/>
      <c r="X13" s="5"/>
      <c r="Y13" s="5" t="s">
        <v>207</v>
      </c>
      <c r="Z13" s="5"/>
      <c r="AA13" s="5" t="s">
        <v>79</v>
      </c>
      <c r="AB13" s="5" t="s">
        <v>79</v>
      </c>
      <c r="AC13" s="5" t="s">
        <v>79</v>
      </c>
      <c r="AD13" s="5" t="s">
        <v>207</v>
      </c>
      <c r="AE13" s="5" t="s">
        <v>79</v>
      </c>
      <c r="AF13" s="5" t="s">
        <v>79</v>
      </c>
      <c r="AG13" s="5" t="s">
        <v>79</v>
      </c>
      <c r="AH13" s="5" t="s">
        <v>79</v>
      </c>
      <c r="AI13" s="5" t="s">
        <v>79</v>
      </c>
      <c r="AJ13" s="5" t="s">
        <v>207</v>
      </c>
      <c r="AK13" s="5" t="s">
        <v>79</v>
      </c>
      <c r="AL13" s="5" t="s">
        <v>79</v>
      </c>
      <c r="AM13" s="5" t="s">
        <v>79</v>
      </c>
      <c r="AN13" s="5" t="s">
        <v>79</v>
      </c>
      <c r="AO13" s="5" t="s">
        <v>79</v>
      </c>
      <c r="AP13" s="5" t="s">
        <v>79</v>
      </c>
      <c r="AQ13" s="5" t="s">
        <v>207</v>
      </c>
      <c r="AR13" s="5" t="s">
        <v>207</v>
      </c>
      <c r="AS13" s="5" t="s">
        <v>207</v>
      </c>
      <c r="AT13" s="5" t="s">
        <v>207</v>
      </c>
      <c r="AU13" s="5" t="s">
        <v>207</v>
      </c>
      <c r="AV13" s="5" t="s">
        <v>207</v>
      </c>
      <c r="AW13" s="5" t="s">
        <v>207</v>
      </c>
      <c r="AX13" s="5" t="s">
        <v>207</v>
      </c>
      <c r="AY13" s="5" t="s">
        <v>207</v>
      </c>
      <c r="AZ13" s="5" t="s">
        <v>207</v>
      </c>
      <c r="BA13" s="5" t="s">
        <v>207</v>
      </c>
      <c r="BB13" s="5" t="s">
        <v>207</v>
      </c>
      <c r="BC13" s="5" t="s">
        <v>207</v>
      </c>
      <c r="BD13" s="5" t="s">
        <v>207</v>
      </c>
      <c r="BE13" s="5" t="s">
        <v>207</v>
      </c>
      <c r="BF13" s="5" t="s">
        <v>207</v>
      </c>
      <c r="BG13" s="5" t="s">
        <v>207</v>
      </c>
      <c r="BH13" s="5" t="s">
        <v>207</v>
      </c>
      <c r="BI13" s="5" t="s">
        <v>207</v>
      </c>
      <c r="BJ13" s="5" t="s">
        <v>207</v>
      </c>
      <c r="BK13" s="5" t="s">
        <v>207</v>
      </c>
      <c r="BL13" s="5" t="s">
        <v>207</v>
      </c>
      <c r="BM13" s="5" t="s">
        <v>207</v>
      </c>
      <c r="BN13" s="5" t="s">
        <v>207</v>
      </c>
      <c r="BO13" s="5" t="s">
        <v>207</v>
      </c>
      <c r="BP13" s="5" t="s">
        <v>207</v>
      </c>
      <c r="BQ13" s="5" t="s">
        <v>207</v>
      </c>
      <c r="BR13" s="5" t="s">
        <v>207</v>
      </c>
      <c r="BS13" s="5" t="s">
        <v>207</v>
      </c>
      <c r="BT13" s="5" t="s">
        <v>207</v>
      </c>
      <c r="BU13" s="5" t="s">
        <v>207</v>
      </c>
      <c r="BV13" s="5" t="s">
        <v>207</v>
      </c>
      <c r="BW13" s="5" t="s">
        <v>207</v>
      </c>
      <c r="BX13" s="5" t="s">
        <v>207</v>
      </c>
      <c r="BY13" s="5" t="s">
        <v>207</v>
      </c>
      <c r="BZ13" s="5" t="s">
        <v>207</v>
      </c>
      <c r="CA13" s="5" t="s">
        <v>207</v>
      </c>
      <c r="CB13" s="5" t="s">
        <v>207</v>
      </c>
      <c r="CC13" s="5" t="s">
        <v>207</v>
      </c>
      <c r="CD13" s="5" t="s">
        <v>207</v>
      </c>
      <c r="CE13" s="5" t="s">
        <v>207</v>
      </c>
      <c r="CF13" s="5" t="s">
        <v>207</v>
      </c>
      <c r="CG13" s="5" t="s">
        <v>207</v>
      </c>
      <c r="CH13" s="5" t="s">
        <v>207</v>
      </c>
      <c r="CI13" s="5" t="s">
        <v>207</v>
      </c>
      <c r="CJ13" s="5" t="s">
        <v>207</v>
      </c>
      <c r="CK13" s="5" t="s">
        <v>207</v>
      </c>
      <c r="CL13" s="5" t="s">
        <v>207</v>
      </c>
      <c r="CM13" s="5" t="s">
        <v>207</v>
      </c>
      <c r="CN13" s="5" t="s">
        <v>207</v>
      </c>
      <c r="CO13" s="5" t="s">
        <v>207</v>
      </c>
      <c r="CP13" s="5" t="s">
        <v>207</v>
      </c>
      <c r="CQ13" s="5" t="s">
        <v>207</v>
      </c>
      <c r="CR13" s="5" t="s">
        <v>207</v>
      </c>
      <c r="CS13" s="5" t="s">
        <v>207</v>
      </c>
      <c r="CT13" s="5" t="s">
        <v>207</v>
      </c>
      <c r="CU13" s="5" t="s">
        <v>207</v>
      </c>
      <c r="CV13" s="5"/>
      <c r="CW13" s="5" t="s">
        <v>207</v>
      </c>
      <c r="CX13" s="5" t="s">
        <v>207</v>
      </c>
      <c r="CY13" s="5" t="s">
        <v>207</v>
      </c>
      <c r="CZ13" s="5" t="s">
        <v>207</v>
      </c>
      <c r="DA13" s="5" t="s">
        <v>207</v>
      </c>
      <c r="DB13" s="5" t="s">
        <v>207</v>
      </c>
      <c r="DC13" s="5" t="s">
        <v>207</v>
      </c>
      <c r="DD13" s="5" t="s">
        <v>207</v>
      </c>
      <c r="DE13" s="5" t="s">
        <v>207</v>
      </c>
      <c r="DF13" s="5" t="s">
        <v>207</v>
      </c>
      <c r="DG13" s="5" t="s">
        <v>207</v>
      </c>
      <c r="DH13" s="5" t="s">
        <v>207</v>
      </c>
      <c r="DI13" s="5"/>
      <c r="DJ13" s="5" t="s">
        <v>207</v>
      </c>
      <c r="DK13" s="5" t="s">
        <v>207</v>
      </c>
      <c r="DL13" s="5"/>
      <c r="DM13" s="5" t="s">
        <v>207</v>
      </c>
      <c r="DN13" s="5" t="s">
        <v>207</v>
      </c>
      <c r="DO13" s="5" t="s">
        <v>207</v>
      </c>
      <c r="DP13" s="5" t="s">
        <v>207</v>
      </c>
      <c r="DQ13" s="5" t="s">
        <v>207</v>
      </c>
      <c r="DR13" s="5" t="s">
        <v>207</v>
      </c>
      <c r="DS13" s="5" t="s">
        <v>207</v>
      </c>
      <c r="DT13" s="5" t="s">
        <v>207</v>
      </c>
      <c r="DU13" s="5" t="s">
        <v>207</v>
      </c>
      <c r="DV13" s="5" t="s">
        <v>207</v>
      </c>
      <c r="DW13" s="5" t="s">
        <v>207</v>
      </c>
      <c r="DX13" s="5" t="s">
        <v>207</v>
      </c>
      <c r="DY13" s="5" t="s">
        <v>207</v>
      </c>
      <c r="DZ13" s="5" t="s">
        <v>207</v>
      </c>
      <c r="EA13" s="5" t="s">
        <v>207</v>
      </c>
      <c r="EB13" s="5" t="s">
        <v>207</v>
      </c>
      <c r="EC13" s="5" t="s">
        <v>207</v>
      </c>
      <c r="ED13" s="5"/>
      <c r="EE13" s="5" t="s">
        <v>207</v>
      </c>
      <c r="EF13" s="5" t="s">
        <v>207</v>
      </c>
      <c r="EG13" s="5"/>
      <c r="EH13" s="5" t="s">
        <v>207</v>
      </c>
      <c r="EI13" s="5" t="s">
        <v>207</v>
      </c>
      <c r="EJ13" s="5" t="s">
        <v>207</v>
      </c>
      <c r="EK13" s="5" t="s">
        <v>207</v>
      </c>
      <c r="EL13" s="5" t="s">
        <v>207</v>
      </c>
      <c r="EM13" s="5" t="s">
        <v>207</v>
      </c>
      <c r="EN13" s="5" t="s">
        <v>207</v>
      </c>
      <c r="EO13" s="5" t="s">
        <v>207</v>
      </c>
      <c r="EP13" s="5" t="s">
        <v>207</v>
      </c>
      <c r="EQ13" s="5" t="s">
        <v>207</v>
      </c>
      <c r="ER13" s="5" t="s">
        <v>207</v>
      </c>
      <c r="ES13" s="5" t="s">
        <v>207</v>
      </c>
      <c r="ET13" s="5" t="s">
        <v>207</v>
      </c>
      <c r="EU13" s="5" t="s">
        <v>207</v>
      </c>
      <c r="EV13" s="5" t="s">
        <v>207</v>
      </c>
      <c r="EW13" s="5" t="s">
        <v>207</v>
      </c>
      <c r="EX13" s="5" t="s">
        <v>207</v>
      </c>
      <c r="EY13" s="5" t="s">
        <v>207</v>
      </c>
      <c r="EZ13" s="5" t="s">
        <v>207</v>
      </c>
      <c r="FA13" s="5" t="s">
        <v>79</v>
      </c>
      <c r="FB13" s="5" t="s">
        <v>207</v>
      </c>
      <c r="FC13" s="5" t="s">
        <v>207</v>
      </c>
      <c r="FD13" s="5" t="s">
        <v>207</v>
      </c>
      <c r="FE13" s="5" t="s">
        <v>79</v>
      </c>
      <c r="FF13" s="5" t="s">
        <v>207</v>
      </c>
      <c r="FG13" s="5" t="s">
        <v>79</v>
      </c>
      <c r="FH13" s="5" t="s">
        <v>79</v>
      </c>
      <c r="FI13" s="5" t="s">
        <v>79</v>
      </c>
      <c r="FJ13" s="5" t="s">
        <v>79</v>
      </c>
      <c r="FK13" s="5" t="s">
        <v>79</v>
      </c>
      <c r="FL13" s="5" t="s">
        <v>79</v>
      </c>
      <c r="FM13" s="5" t="s">
        <v>79</v>
      </c>
      <c r="FN13" s="5" t="s">
        <v>79</v>
      </c>
      <c r="FO13" s="5" t="s">
        <v>79</v>
      </c>
      <c r="FP13" s="5" t="s">
        <v>79</v>
      </c>
      <c r="FQ13" s="5" t="s">
        <v>79</v>
      </c>
    </row>
    <row r="14" spans="1:173" x14ac:dyDescent="0.25">
      <c r="A14" s="20"/>
      <c r="B14" s="10" t="s">
        <v>158</v>
      </c>
      <c r="C14" s="5" t="s">
        <v>159</v>
      </c>
      <c r="D14" s="5" t="s">
        <v>159</v>
      </c>
      <c r="E14" s="5" t="s">
        <v>159</v>
      </c>
      <c r="F14" s="5" t="s">
        <v>159</v>
      </c>
      <c r="G14" s="5" t="s">
        <v>159</v>
      </c>
      <c r="H14" s="5" t="s">
        <v>160</v>
      </c>
      <c r="I14" s="5" t="s">
        <v>159</v>
      </c>
      <c r="J14" s="5" t="s">
        <v>159</v>
      </c>
      <c r="K14" s="5" t="s">
        <v>160</v>
      </c>
      <c r="L14" s="5" t="s">
        <v>160</v>
      </c>
      <c r="M14" s="5" t="s">
        <v>159</v>
      </c>
      <c r="N14" s="5"/>
      <c r="O14" s="5" t="s">
        <v>159</v>
      </c>
      <c r="P14" s="5" t="s">
        <v>159</v>
      </c>
      <c r="Q14" s="5" t="s">
        <v>159</v>
      </c>
      <c r="R14" s="5" t="s">
        <v>159</v>
      </c>
      <c r="S14" s="5" t="s">
        <v>159</v>
      </c>
      <c r="T14" s="5" t="s">
        <v>159</v>
      </c>
      <c r="U14" s="5" t="s">
        <v>159</v>
      </c>
      <c r="V14" s="5" t="s">
        <v>159</v>
      </c>
      <c r="W14" s="5"/>
      <c r="X14" s="5"/>
      <c r="Y14" s="5" t="s">
        <v>159</v>
      </c>
      <c r="Z14" s="5"/>
      <c r="AA14" s="5" t="s">
        <v>159</v>
      </c>
      <c r="AB14" s="5" t="s">
        <v>159</v>
      </c>
      <c r="AC14" s="5" t="s">
        <v>159</v>
      </c>
      <c r="AD14" s="5" t="s">
        <v>159</v>
      </c>
      <c r="AE14" s="5" t="s">
        <v>159</v>
      </c>
      <c r="AF14" s="5" t="s">
        <v>159</v>
      </c>
      <c r="AG14" s="5" t="s">
        <v>159</v>
      </c>
      <c r="AH14" s="5" t="s">
        <v>159</v>
      </c>
      <c r="AI14" s="5" t="s">
        <v>159</v>
      </c>
      <c r="AJ14" s="5" t="s">
        <v>159</v>
      </c>
      <c r="AK14" s="5" t="s">
        <v>159</v>
      </c>
      <c r="AL14" s="5" t="s">
        <v>159</v>
      </c>
      <c r="AM14" s="5" t="s">
        <v>159</v>
      </c>
      <c r="AN14" s="5" t="s">
        <v>159</v>
      </c>
      <c r="AO14" s="5" t="s">
        <v>159</v>
      </c>
      <c r="AP14" s="5" t="s">
        <v>159</v>
      </c>
      <c r="AQ14" s="5" t="s">
        <v>159</v>
      </c>
      <c r="AR14" s="5" t="s">
        <v>159</v>
      </c>
      <c r="AS14" s="5" t="s">
        <v>159</v>
      </c>
      <c r="AT14" s="5" t="s">
        <v>159</v>
      </c>
      <c r="AU14" s="5" t="s">
        <v>159</v>
      </c>
      <c r="AV14" s="5" t="s">
        <v>159</v>
      </c>
      <c r="AW14" s="5" t="s">
        <v>159</v>
      </c>
      <c r="AX14" s="5" t="s">
        <v>159</v>
      </c>
      <c r="AY14" s="5" t="s">
        <v>159</v>
      </c>
      <c r="AZ14" s="5" t="s">
        <v>159</v>
      </c>
      <c r="BA14" s="5" t="s">
        <v>159</v>
      </c>
      <c r="BB14" s="5" t="s">
        <v>159</v>
      </c>
      <c r="BC14" s="5" t="s">
        <v>159</v>
      </c>
      <c r="BD14" s="5" t="s">
        <v>159</v>
      </c>
      <c r="BE14" s="5" t="s">
        <v>159</v>
      </c>
      <c r="BF14" s="5" t="s">
        <v>159</v>
      </c>
      <c r="BG14" s="5" t="s">
        <v>159</v>
      </c>
      <c r="BH14" s="5" t="s">
        <v>159</v>
      </c>
      <c r="BI14" s="5" t="s">
        <v>159</v>
      </c>
      <c r="BJ14" s="5" t="s">
        <v>159</v>
      </c>
      <c r="BK14" s="5" t="s">
        <v>159</v>
      </c>
      <c r="BL14" s="5" t="s">
        <v>159</v>
      </c>
      <c r="BM14" s="5" t="s">
        <v>159</v>
      </c>
      <c r="BN14" s="5" t="s">
        <v>159</v>
      </c>
      <c r="BO14" s="5" t="s">
        <v>159</v>
      </c>
      <c r="BP14" s="5" t="s">
        <v>159</v>
      </c>
      <c r="BQ14" s="5" t="s">
        <v>159</v>
      </c>
      <c r="BR14" s="5" t="s">
        <v>159</v>
      </c>
      <c r="BS14" s="5" t="s">
        <v>159</v>
      </c>
      <c r="BT14" s="5" t="s">
        <v>159</v>
      </c>
      <c r="BU14" s="5" t="s">
        <v>159</v>
      </c>
      <c r="BV14" s="5" t="s">
        <v>159</v>
      </c>
      <c r="BW14" s="5" t="s">
        <v>159</v>
      </c>
      <c r="BX14" s="5" t="s">
        <v>159</v>
      </c>
      <c r="BY14" s="5" t="s">
        <v>159</v>
      </c>
      <c r="BZ14" s="5" t="s">
        <v>159</v>
      </c>
      <c r="CA14" s="5" t="s">
        <v>159</v>
      </c>
      <c r="CB14" s="5" t="s">
        <v>159</v>
      </c>
      <c r="CC14" s="5" t="s">
        <v>159</v>
      </c>
      <c r="CD14" s="5" t="s">
        <v>159</v>
      </c>
      <c r="CE14" s="5" t="s">
        <v>159</v>
      </c>
      <c r="CF14" s="5" t="s">
        <v>159</v>
      </c>
      <c r="CG14" s="5" t="s">
        <v>159</v>
      </c>
      <c r="CH14" s="5" t="s">
        <v>159</v>
      </c>
      <c r="CI14" s="5" t="s">
        <v>159</v>
      </c>
      <c r="CJ14" s="5" t="s">
        <v>159</v>
      </c>
      <c r="CK14" s="5" t="s">
        <v>159</v>
      </c>
      <c r="CL14" s="5" t="s">
        <v>159</v>
      </c>
      <c r="CM14" s="5" t="s">
        <v>159</v>
      </c>
      <c r="CN14" s="5" t="s">
        <v>159</v>
      </c>
      <c r="CO14" s="5" t="s">
        <v>159</v>
      </c>
      <c r="CP14" s="5" t="s">
        <v>159</v>
      </c>
      <c r="CQ14" s="5" t="s">
        <v>159</v>
      </c>
      <c r="CR14" s="5" t="s">
        <v>159</v>
      </c>
      <c r="CS14" s="5" t="s">
        <v>159</v>
      </c>
      <c r="CT14" s="5" t="s">
        <v>159</v>
      </c>
      <c r="CU14" s="5" t="s">
        <v>159</v>
      </c>
      <c r="CV14" s="5"/>
      <c r="CW14" s="5" t="s">
        <v>159</v>
      </c>
      <c r="CX14" s="5" t="s">
        <v>159</v>
      </c>
      <c r="CY14" s="5" t="s">
        <v>159</v>
      </c>
      <c r="CZ14" s="5" t="s">
        <v>159</v>
      </c>
      <c r="DA14" s="5" t="s">
        <v>159</v>
      </c>
      <c r="DB14" s="5" t="s">
        <v>159</v>
      </c>
      <c r="DC14" s="5" t="s">
        <v>159</v>
      </c>
      <c r="DD14" s="5" t="s">
        <v>159</v>
      </c>
      <c r="DE14" s="5" t="s">
        <v>159</v>
      </c>
      <c r="DF14" s="5" t="s">
        <v>159</v>
      </c>
      <c r="DG14" s="5" t="s">
        <v>159</v>
      </c>
      <c r="DH14" s="5" t="s">
        <v>159</v>
      </c>
      <c r="DI14" s="5"/>
      <c r="DJ14" s="5" t="s">
        <v>159</v>
      </c>
      <c r="DK14" s="5" t="s">
        <v>159</v>
      </c>
      <c r="DL14" s="5"/>
      <c r="DM14" s="5" t="s">
        <v>159</v>
      </c>
      <c r="DN14" s="5" t="s">
        <v>159</v>
      </c>
      <c r="DO14" s="5" t="s">
        <v>159</v>
      </c>
      <c r="DP14" s="5" t="s">
        <v>159</v>
      </c>
      <c r="DQ14" s="5" t="s">
        <v>159</v>
      </c>
      <c r="DR14" s="5" t="s">
        <v>159</v>
      </c>
      <c r="DS14" s="5" t="s">
        <v>159</v>
      </c>
      <c r="DT14" s="5" t="s">
        <v>159</v>
      </c>
      <c r="DU14" s="5" t="s">
        <v>159</v>
      </c>
      <c r="DV14" s="5" t="s">
        <v>159</v>
      </c>
      <c r="DW14" s="5" t="s">
        <v>159</v>
      </c>
      <c r="DX14" s="5" t="s">
        <v>159</v>
      </c>
      <c r="DY14" s="5" t="s">
        <v>159</v>
      </c>
      <c r="DZ14" s="5" t="s">
        <v>159</v>
      </c>
      <c r="EA14" s="5" t="s">
        <v>159</v>
      </c>
      <c r="EB14" s="5" t="s">
        <v>159</v>
      </c>
      <c r="EC14" s="5" t="s">
        <v>159</v>
      </c>
      <c r="ED14" s="5"/>
      <c r="EE14" s="5" t="s">
        <v>159</v>
      </c>
      <c r="EF14" s="5" t="s">
        <v>159</v>
      </c>
      <c r="EG14" s="5"/>
      <c r="EH14" s="5" t="s">
        <v>159</v>
      </c>
      <c r="EI14" s="5" t="s">
        <v>159</v>
      </c>
      <c r="EJ14" s="5" t="s">
        <v>159</v>
      </c>
      <c r="EK14" s="5" t="s">
        <v>159</v>
      </c>
      <c r="EL14" s="5" t="s">
        <v>159</v>
      </c>
      <c r="EM14" s="5" t="s">
        <v>159</v>
      </c>
      <c r="EN14" s="5" t="s">
        <v>159</v>
      </c>
      <c r="EO14" s="5" t="s">
        <v>159</v>
      </c>
      <c r="EP14" s="5" t="s">
        <v>159</v>
      </c>
      <c r="EQ14" s="5" t="s">
        <v>159</v>
      </c>
      <c r="ER14" s="5" t="s">
        <v>159</v>
      </c>
      <c r="ES14" s="5" t="s">
        <v>159</v>
      </c>
      <c r="ET14" s="5" t="s">
        <v>159</v>
      </c>
      <c r="EU14" s="5" t="s">
        <v>159</v>
      </c>
      <c r="EV14" s="5" t="s">
        <v>159</v>
      </c>
      <c r="EW14" s="5" t="s">
        <v>159</v>
      </c>
      <c r="EX14" s="5" t="s">
        <v>159</v>
      </c>
      <c r="EY14" s="5" t="s">
        <v>159</v>
      </c>
      <c r="EZ14" s="5" t="s">
        <v>159</v>
      </c>
      <c r="FA14" s="5" t="s">
        <v>159</v>
      </c>
      <c r="FB14" s="5" t="s">
        <v>159</v>
      </c>
      <c r="FC14" s="5" t="s">
        <v>159</v>
      </c>
      <c r="FD14" s="5" t="s">
        <v>159</v>
      </c>
      <c r="FE14" s="5" t="s">
        <v>159</v>
      </c>
      <c r="FF14" s="5" t="s">
        <v>159</v>
      </c>
      <c r="FG14" s="5" t="s">
        <v>159</v>
      </c>
      <c r="FH14" s="5" t="s">
        <v>159</v>
      </c>
      <c r="FI14" s="5" t="s">
        <v>159</v>
      </c>
      <c r="FJ14" s="5" t="s">
        <v>159</v>
      </c>
      <c r="FK14" s="5" t="s">
        <v>159</v>
      </c>
      <c r="FL14" s="5" t="s">
        <v>159</v>
      </c>
      <c r="FM14" s="5" t="s">
        <v>159</v>
      </c>
      <c r="FN14" s="5" t="s">
        <v>159</v>
      </c>
      <c r="FO14" s="5" t="s">
        <v>159</v>
      </c>
      <c r="FP14" s="5" t="s">
        <v>159</v>
      </c>
      <c r="FQ14" s="5" t="s">
        <v>159</v>
      </c>
    </row>
    <row r="15" spans="1:173" x14ac:dyDescent="0.25">
      <c r="A15" s="20"/>
      <c r="B15" s="32" t="s">
        <v>216</v>
      </c>
      <c r="C15" s="5" t="s">
        <v>7</v>
      </c>
      <c r="D15" s="5" t="s">
        <v>7</v>
      </c>
      <c r="E15" s="5" t="s">
        <v>7</v>
      </c>
      <c r="F15" s="5" t="s">
        <v>7</v>
      </c>
      <c r="G15" s="5" t="s">
        <v>7</v>
      </c>
      <c r="H15" s="5" t="s">
        <v>7</v>
      </c>
      <c r="I15" s="5" t="s">
        <v>7</v>
      </c>
      <c r="J15" s="5" t="s">
        <v>7</v>
      </c>
      <c r="K15" s="5" t="s">
        <v>7</v>
      </c>
      <c r="L15" s="5" t="s">
        <v>7</v>
      </c>
      <c r="M15" s="5" t="s">
        <v>6</v>
      </c>
      <c r="N15" s="5"/>
      <c r="O15" s="5" t="s">
        <v>7</v>
      </c>
      <c r="P15" s="5" t="s">
        <v>7</v>
      </c>
      <c r="Q15" s="5" t="s">
        <v>7</v>
      </c>
      <c r="R15" s="5" t="s">
        <v>6</v>
      </c>
      <c r="S15" s="5" t="s">
        <v>7</v>
      </c>
      <c r="T15" s="5" t="s">
        <v>6</v>
      </c>
      <c r="U15" s="5" t="s">
        <v>6</v>
      </c>
      <c r="V15" s="5" t="s">
        <v>6</v>
      </c>
      <c r="W15" s="5" t="s">
        <v>7</v>
      </c>
      <c r="X15" s="5" t="s">
        <v>7</v>
      </c>
      <c r="Y15" s="5" t="s">
        <v>6</v>
      </c>
      <c r="Z15" s="5" t="s">
        <v>7</v>
      </c>
      <c r="AA15" s="5" t="s">
        <v>7</v>
      </c>
      <c r="AB15" s="5" t="s">
        <v>7</v>
      </c>
      <c r="AC15" s="5" t="s">
        <v>6</v>
      </c>
      <c r="AD15" s="5" t="s">
        <v>7</v>
      </c>
      <c r="AE15" s="5" t="s">
        <v>7</v>
      </c>
      <c r="AF15" s="5" t="s">
        <v>7</v>
      </c>
      <c r="AG15" s="5" t="s">
        <v>7</v>
      </c>
      <c r="AH15" s="5" t="s">
        <v>7</v>
      </c>
      <c r="AI15" s="5" t="s">
        <v>7</v>
      </c>
      <c r="AJ15" s="5" t="s">
        <v>7</v>
      </c>
      <c r="AK15" s="5" t="s">
        <v>7</v>
      </c>
      <c r="AL15" s="5" t="s">
        <v>7</v>
      </c>
      <c r="AM15" s="5" t="s">
        <v>7</v>
      </c>
      <c r="AN15" s="5" t="s">
        <v>7</v>
      </c>
      <c r="AO15" s="5" t="s">
        <v>7</v>
      </c>
      <c r="AP15" s="5" t="s">
        <v>7</v>
      </c>
      <c r="AQ15" s="5" t="s">
        <v>7</v>
      </c>
      <c r="AR15" s="5" t="s">
        <v>7</v>
      </c>
      <c r="AS15" s="5" t="s">
        <v>7</v>
      </c>
      <c r="AT15" s="5" t="s">
        <v>7</v>
      </c>
      <c r="AU15" s="5" t="s">
        <v>7</v>
      </c>
      <c r="AV15" s="5" t="s">
        <v>7</v>
      </c>
      <c r="AW15" s="5" t="s">
        <v>7</v>
      </c>
      <c r="AX15" s="5" t="s">
        <v>7</v>
      </c>
      <c r="AY15" s="5" t="s">
        <v>7</v>
      </c>
      <c r="AZ15" s="5" t="s">
        <v>7</v>
      </c>
      <c r="BA15" s="5" t="s">
        <v>7</v>
      </c>
      <c r="BB15" s="5" t="s">
        <v>7</v>
      </c>
      <c r="BC15" s="5" t="s">
        <v>7</v>
      </c>
      <c r="BD15" s="5" t="s">
        <v>7</v>
      </c>
      <c r="BE15" s="5" t="s">
        <v>7</v>
      </c>
      <c r="BF15" s="5" t="s">
        <v>7</v>
      </c>
      <c r="BG15" s="5" t="s">
        <v>7</v>
      </c>
      <c r="BH15" s="5" t="s">
        <v>7</v>
      </c>
      <c r="BI15" s="5" t="s">
        <v>7</v>
      </c>
      <c r="BJ15" s="5" t="s">
        <v>7</v>
      </c>
      <c r="BK15" s="5" t="s">
        <v>7</v>
      </c>
      <c r="BL15" s="5" t="s">
        <v>7</v>
      </c>
      <c r="BM15" s="5" t="s">
        <v>7</v>
      </c>
      <c r="BN15" s="5" t="s">
        <v>7</v>
      </c>
      <c r="BO15" s="5" t="s">
        <v>7</v>
      </c>
      <c r="BP15" s="5" t="s">
        <v>7</v>
      </c>
      <c r="BQ15" s="5" t="s">
        <v>7</v>
      </c>
      <c r="BR15" s="5" t="s">
        <v>7</v>
      </c>
      <c r="BS15" s="5" t="s">
        <v>7</v>
      </c>
      <c r="BT15" s="5" t="s">
        <v>7</v>
      </c>
      <c r="BU15" s="5" t="s">
        <v>7</v>
      </c>
      <c r="BV15" s="5" t="s">
        <v>7</v>
      </c>
      <c r="BW15" s="5" t="s">
        <v>7</v>
      </c>
      <c r="BX15" s="5" t="s">
        <v>7</v>
      </c>
      <c r="BY15" s="5" t="s">
        <v>7</v>
      </c>
      <c r="BZ15" s="5" t="s">
        <v>7</v>
      </c>
      <c r="CA15" s="5" t="s">
        <v>7</v>
      </c>
      <c r="CB15" s="5" t="s">
        <v>7</v>
      </c>
      <c r="CC15" s="5" t="s">
        <v>7</v>
      </c>
      <c r="CD15" s="5" t="s">
        <v>7</v>
      </c>
      <c r="CE15" s="5" t="s">
        <v>7</v>
      </c>
      <c r="CF15" s="5" t="s">
        <v>7</v>
      </c>
      <c r="CG15" s="5" t="s">
        <v>7</v>
      </c>
      <c r="CH15" s="5" t="s">
        <v>7</v>
      </c>
      <c r="CI15" s="5" t="s">
        <v>7</v>
      </c>
      <c r="CJ15" s="5" t="s">
        <v>7</v>
      </c>
      <c r="CK15" s="5" t="s">
        <v>7</v>
      </c>
      <c r="CL15" s="5" t="s">
        <v>7</v>
      </c>
      <c r="CM15" s="5" t="s">
        <v>7</v>
      </c>
      <c r="CN15" s="5" t="s">
        <v>7</v>
      </c>
      <c r="CO15" s="5" t="s">
        <v>7</v>
      </c>
      <c r="CP15" s="5" t="s">
        <v>7</v>
      </c>
      <c r="CQ15" s="5" t="s">
        <v>7</v>
      </c>
      <c r="CR15" s="5" t="s">
        <v>7</v>
      </c>
      <c r="CS15" s="5" t="s">
        <v>7</v>
      </c>
      <c r="CT15" s="5" t="s">
        <v>7</v>
      </c>
      <c r="CU15" s="5" t="s">
        <v>7</v>
      </c>
      <c r="CV15" s="5"/>
      <c r="CW15" s="5" t="s">
        <v>7</v>
      </c>
      <c r="CX15" s="5" t="s">
        <v>7</v>
      </c>
      <c r="CY15" s="5" t="s">
        <v>7</v>
      </c>
      <c r="CZ15" s="5" t="s">
        <v>7</v>
      </c>
      <c r="DA15" s="5" t="s">
        <v>7</v>
      </c>
      <c r="DB15" s="5" t="s">
        <v>7</v>
      </c>
      <c r="DC15" s="5" t="s">
        <v>7</v>
      </c>
      <c r="DD15" s="5" t="s">
        <v>7</v>
      </c>
      <c r="DE15" s="5" t="s">
        <v>7</v>
      </c>
      <c r="DF15" s="5" t="s">
        <v>7</v>
      </c>
      <c r="DG15" s="5" t="s">
        <v>7</v>
      </c>
      <c r="DH15" s="5" t="s">
        <v>7</v>
      </c>
      <c r="DI15" s="5"/>
      <c r="DJ15" s="5" t="s">
        <v>7</v>
      </c>
      <c r="DK15" s="5" t="s">
        <v>7</v>
      </c>
      <c r="DL15" s="5"/>
      <c r="DM15" s="5" t="s">
        <v>7</v>
      </c>
      <c r="DN15" s="5" t="s">
        <v>7</v>
      </c>
      <c r="DO15" s="5" t="s">
        <v>7</v>
      </c>
      <c r="DP15" s="5" t="s">
        <v>7</v>
      </c>
      <c r="DQ15" s="5" t="s">
        <v>7</v>
      </c>
      <c r="DR15" s="5" t="s">
        <v>7</v>
      </c>
      <c r="DS15" s="5" t="s">
        <v>7</v>
      </c>
      <c r="DT15" s="5" t="s">
        <v>7</v>
      </c>
      <c r="DU15" s="5" t="s">
        <v>7</v>
      </c>
      <c r="DV15" s="5" t="s">
        <v>7</v>
      </c>
      <c r="DW15" s="5" t="s">
        <v>7</v>
      </c>
      <c r="DX15" s="5" t="s">
        <v>7</v>
      </c>
      <c r="DY15" s="5" t="s">
        <v>7</v>
      </c>
      <c r="DZ15" s="5" t="s">
        <v>7</v>
      </c>
      <c r="EA15" s="5" t="s">
        <v>7</v>
      </c>
      <c r="EB15" s="5" t="s">
        <v>7</v>
      </c>
      <c r="EC15" s="5" t="s">
        <v>7</v>
      </c>
      <c r="ED15" s="5"/>
      <c r="EE15" s="5" t="s">
        <v>7</v>
      </c>
      <c r="EF15" s="5" t="s">
        <v>7</v>
      </c>
      <c r="EG15" s="5"/>
      <c r="EH15" s="5" t="s">
        <v>7</v>
      </c>
      <c r="EI15" s="5" t="s">
        <v>7</v>
      </c>
      <c r="EJ15" s="5" t="s">
        <v>7</v>
      </c>
      <c r="EK15" s="5" t="s">
        <v>7</v>
      </c>
      <c r="EL15" s="5" t="s">
        <v>7</v>
      </c>
      <c r="EM15" s="5" t="s">
        <v>7</v>
      </c>
      <c r="EN15" s="5" t="s">
        <v>7</v>
      </c>
      <c r="EO15" s="5" t="s">
        <v>7</v>
      </c>
      <c r="EP15" s="5" t="s">
        <v>7</v>
      </c>
      <c r="EQ15" s="5" t="s">
        <v>7</v>
      </c>
      <c r="ER15" s="5" t="s">
        <v>7</v>
      </c>
      <c r="ES15" s="5" t="s">
        <v>7</v>
      </c>
      <c r="ET15" s="5" t="s">
        <v>7</v>
      </c>
      <c r="EU15" s="5" t="s">
        <v>7</v>
      </c>
      <c r="EV15" s="5" t="s">
        <v>7</v>
      </c>
      <c r="EW15" s="5" t="s">
        <v>7</v>
      </c>
      <c r="EX15" s="5" t="s">
        <v>7</v>
      </c>
      <c r="EY15" s="5" t="s">
        <v>7</v>
      </c>
      <c r="EZ15" s="5" t="s">
        <v>7</v>
      </c>
      <c r="FA15" s="5" t="s">
        <v>7</v>
      </c>
      <c r="FB15" s="5" t="s">
        <v>7</v>
      </c>
      <c r="FC15" s="5" t="s">
        <v>7</v>
      </c>
      <c r="FD15" s="5" t="s">
        <v>7</v>
      </c>
      <c r="FE15" s="5" t="s">
        <v>7</v>
      </c>
      <c r="FF15" s="5" t="s">
        <v>7</v>
      </c>
      <c r="FG15" s="5" t="s">
        <v>7</v>
      </c>
      <c r="FH15" s="5" t="s">
        <v>7</v>
      </c>
      <c r="FI15" s="5" t="s">
        <v>7</v>
      </c>
      <c r="FJ15" s="5" t="s">
        <v>7</v>
      </c>
      <c r="FK15" s="5" t="s">
        <v>7</v>
      </c>
      <c r="FL15" s="5" t="s">
        <v>7</v>
      </c>
      <c r="FM15" s="5" t="s">
        <v>7</v>
      </c>
      <c r="FN15" s="5" t="s">
        <v>7</v>
      </c>
      <c r="FO15" s="5" t="s">
        <v>7</v>
      </c>
      <c r="FP15" s="5" t="s">
        <v>7</v>
      </c>
      <c r="FQ15" s="5" t="s">
        <v>7</v>
      </c>
    </row>
    <row r="16" spans="1:173" x14ac:dyDescent="0.25">
      <c r="A16" s="20" t="s">
        <v>128</v>
      </c>
      <c r="B16" s="12" t="s">
        <v>1</v>
      </c>
      <c r="C16" s="5">
        <v>1</v>
      </c>
      <c r="D16" s="5">
        <v>1</v>
      </c>
      <c r="E16" s="5">
        <v>1</v>
      </c>
      <c r="F16" s="5">
        <v>1</v>
      </c>
      <c r="G16" s="5">
        <v>1</v>
      </c>
      <c r="H16" s="5">
        <v>1</v>
      </c>
      <c r="I16" s="5">
        <v>1</v>
      </c>
      <c r="J16" s="5">
        <v>1</v>
      </c>
      <c r="K16" s="5">
        <v>1</v>
      </c>
      <c r="L16" s="5">
        <v>1</v>
      </c>
      <c r="M16" s="5">
        <v>1</v>
      </c>
      <c r="N16" s="5"/>
      <c r="O16" s="5">
        <v>1</v>
      </c>
      <c r="P16" s="5">
        <v>1</v>
      </c>
      <c r="Q16" s="5">
        <v>1</v>
      </c>
      <c r="R16" s="5">
        <v>1</v>
      </c>
      <c r="S16" s="5">
        <v>1</v>
      </c>
      <c r="T16" s="5">
        <v>1</v>
      </c>
      <c r="U16" s="5">
        <v>1</v>
      </c>
      <c r="V16" s="5">
        <v>1</v>
      </c>
      <c r="W16" s="5"/>
      <c r="X16" s="5"/>
      <c r="Y16" s="5">
        <v>1</v>
      </c>
      <c r="Z16" s="5"/>
      <c r="AA16" s="5">
        <v>1</v>
      </c>
      <c r="AB16" s="5">
        <v>1</v>
      </c>
      <c r="AC16" s="5">
        <v>1</v>
      </c>
      <c r="AD16" s="5">
        <v>1</v>
      </c>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row>
    <row r="17" spans="1:173" x14ac:dyDescent="0.25">
      <c r="A17" s="20"/>
      <c r="B17" s="12" t="s">
        <v>2</v>
      </c>
      <c r="C17" s="5">
        <v>1</v>
      </c>
      <c r="D17" s="5">
        <v>1</v>
      </c>
      <c r="E17" s="5">
        <v>1</v>
      </c>
      <c r="F17" s="5">
        <v>1</v>
      </c>
      <c r="G17" s="5">
        <v>1</v>
      </c>
      <c r="H17" s="5">
        <v>1</v>
      </c>
      <c r="I17" s="5">
        <v>1</v>
      </c>
      <c r="J17" s="5">
        <v>1</v>
      </c>
      <c r="K17" s="5"/>
      <c r="L17" s="5">
        <v>1</v>
      </c>
      <c r="M17" s="5">
        <v>1</v>
      </c>
      <c r="N17" s="5"/>
      <c r="O17" s="5">
        <v>1</v>
      </c>
      <c r="P17" s="5">
        <v>1</v>
      </c>
      <c r="Q17" s="5">
        <v>1</v>
      </c>
      <c r="R17" s="5">
        <v>1</v>
      </c>
      <c r="S17" s="5">
        <v>1</v>
      </c>
      <c r="T17" s="5">
        <v>1</v>
      </c>
      <c r="U17" s="5">
        <v>1</v>
      </c>
      <c r="V17" s="5">
        <v>1</v>
      </c>
      <c r="W17" s="5"/>
      <c r="X17" s="5"/>
      <c r="Y17" s="5">
        <v>1</v>
      </c>
      <c r="Z17" s="5"/>
      <c r="AA17" s="5">
        <v>1</v>
      </c>
      <c r="AB17" s="5">
        <v>1</v>
      </c>
      <c r="AC17" s="5">
        <v>1</v>
      </c>
      <c r="AD17" s="5">
        <v>1</v>
      </c>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row>
    <row r="18" spans="1:173" x14ac:dyDescent="0.25">
      <c r="A18" s="20"/>
      <c r="B18" s="12" t="s">
        <v>12</v>
      </c>
      <c r="C18" s="5">
        <v>1</v>
      </c>
      <c r="D18" s="5">
        <v>1</v>
      </c>
      <c r="E18" s="5">
        <v>1</v>
      </c>
      <c r="F18" s="5">
        <v>1</v>
      </c>
      <c r="G18" s="5">
        <v>1</v>
      </c>
      <c r="H18" s="5">
        <v>1</v>
      </c>
      <c r="I18" s="5">
        <v>1</v>
      </c>
      <c r="J18" s="5">
        <v>1</v>
      </c>
      <c r="K18" s="5"/>
      <c r="L18" s="5">
        <v>1</v>
      </c>
      <c r="M18" s="5">
        <v>1</v>
      </c>
      <c r="N18" s="5"/>
      <c r="O18" s="5">
        <v>1</v>
      </c>
      <c r="P18" s="5">
        <v>1</v>
      </c>
      <c r="Q18" s="5">
        <v>1</v>
      </c>
      <c r="R18" s="5">
        <v>1</v>
      </c>
      <c r="S18" s="5">
        <v>1</v>
      </c>
      <c r="T18" s="5">
        <v>1</v>
      </c>
      <c r="U18" s="5">
        <v>1</v>
      </c>
      <c r="V18" s="5">
        <v>1</v>
      </c>
      <c r="W18" s="5"/>
      <c r="X18" s="5"/>
      <c r="Y18" s="5">
        <v>1</v>
      </c>
      <c r="Z18" s="5"/>
      <c r="AA18" s="5">
        <v>1</v>
      </c>
      <c r="AB18" s="5">
        <v>1</v>
      </c>
      <c r="AC18" s="5">
        <v>1</v>
      </c>
      <c r="AD18" s="5">
        <v>1</v>
      </c>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row>
    <row r="19" spans="1:173" x14ac:dyDescent="0.25">
      <c r="A19" s="20"/>
      <c r="B19" s="12" t="s">
        <v>13</v>
      </c>
      <c r="C19" s="5">
        <v>1</v>
      </c>
      <c r="D19" s="5">
        <v>1</v>
      </c>
      <c r="E19" s="5">
        <v>1</v>
      </c>
      <c r="F19" s="5">
        <v>1</v>
      </c>
      <c r="G19" s="5">
        <v>1</v>
      </c>
      <c r="H19" s="5">
        <v>1</v>
      </c>
      <c r="I19" s="5">
        <v>1</v>
      </c>
      <c r="J19" s="5">
        <v>1</v>
      </c>
      <c r="K19" s="5"/>
      <c r="L19" s="5">
        <v>1</v>
      </c>
      <c r="M19" s="5"/>
      <c r="N19" s="5"/>
      <c r="O19" s="5"/>
      <c r="P19" s="5"/>
      <c r="Q19" s="5"/>
      <c r="R19" s="5"/>
      <c r="S19" s="5"/>
      <c r="T19" s="5"/>
      <c r="U19" s="5">
        <v>1</v>
      </c>
      <c r="V19" s="5">
        <v>1</v>
      </c>
      <c r="W19" s="5"/>
      <c r="X19" s="5"/>
      <c r="Y19" s="5"/>
      <c r="Z19" s="5"/>
      <c r="AA19" s="5">
        <v>1</v>
      </c>
      <c r="AB19" s="5">
        <v>1</v>
      </c>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row>
    <row r="20" spans="1:173" x14ac:dyDescent="0.25">
      <c r="A20" s="20"/>
      <c r="B20" s="12" t="s">
        <v>3</v>
      </c>
      <c r="C20" s="5">
        <v>1</v>
      </c>
      <c r="D20" s="5">
        <v>1</v>
      </c>
      <c r="E20" s="5">
        <v>1</v>
      </c>
      <c r="F20" s="5">
        <v>1</v>
      </c>
      <c r="G20" s="5">
        <v>1</v>
      </c>
      <c r="H20" s="5">
        <v>1</v>
      </c>
      <c r="I20" s="5">
        <v>1</v>
      </c>
      <c r="J20" s="5">
        <v>1</v>
      </c>
      <c r="K20" s="5"/>
      <c r="L20" s="5">
        <v>1</v>
      </c>
      <c r="M20" s="5"/>
      <c r="N20" s="5"/>
      <c r="O20" s="5"/>
      <c r="P20" s="5"/>
      <c r="Q20" s="5"/>
      <c r="R20" s="5"/>
      <c r="S20" s="5"/>
      <c r="T20" s="5"/>
      <c r="U20" s="5">
        <v>1</v>
      </c>
      <c r="V20" s="5">
        <v>1</v>
      </c>
      <c r="W20" s="5"/>
      <c r="X20" s="5"/>
      <c r="Y20" s="5"/>
      <c r="Z20" s="5"/>
      <c r="AA20" s="5">
        <v>1</v>
      </c>
      <c r="AB20" s="5">
        <v>1</v>
      </c>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row>
    <row r="21" spans="1:173" x14ac:dyDescent="0.25">
      <c r="A21" s="20"/>
      <c r="B21" s="12" t="s">
        <v>4</v>
      </c>
      <c r="C21" s="5">
        <v>1</v>
      </c>
      <c r="D21" s="5">
        <v>1</v>
      </c>
      <c r="E21" s="5">
        <v>1</v>
      </c>
      <c r="F21" s="5">
        <v>1</v>
      </c>
      <c r="G21" s="5">
        <v>1</v>
      </c>
      <c r="H21" s="5">
        <v>1</v>
      </c>
      <c r="I21" s="5">
        <v>1</v>
      </c>
      <c r="J21" s="5">
        <v>1</v>
      </c>
      <c r="K21" s="5"/>
      <c r="L21" s="5">
        <v>1</v>
      </c>
      <c r="M21" s="5"/>
      <c r="N21" s="5"/>
      <c r="O21" s="5"/>
      <c r="P21" s="5"/>
      <c r="Q21" s="5"/>
      <c r="R21" s="5"/>
      <c r="S21" s="5"/>
      <c r="T21" s="5"/>
      <c r="U21" s="5">
        <v>1</v>
      </c>
      <c r="V21" s="5">
        <v>1</v>
      </c>
      <c r="W21" s="5"/>
      <c r="X21" s="5"/>
      <c r="Y21" s="5"/>
      <c r="Z21" s="5"/>
      <c r="AA21" s="5">
        <v>1</v>
      </c>
      <c r="AB21" s="5">
        <v>1</v>
      </c>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row>
    <row r="22" spans="1:173" x14ac:dyDescent="0.25">
      <c r="A22" s="20"/>
      <c r="B22" s="13" t="s">
        <v>5</v>
      </c>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row>
    <row r="23" spans="1:173" x14ac:dyDescent="0.25">
      <c r="A23" s="20"/>
      <c r="B23" s="13" t="s">
        <v>127</v>
      </c>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row>
    <row r="24" spans="1:173" x14ac:dyDescent="0.25">
      <c r="A24" s="20" t="s">
        <v>129</v>
      </c>
      <c r="B24" s="13" t="s">
        <v>9</v>
      </c>
      <c r="C24" s="5">
        <v>1</v>
      </c>
      <c r="D24" s="5">
        <v>1</v>
      </c>
      <c r="E24" s="5">
        <v>1</v>
      </c>
      <c r="F24" s="5">
        <v>1</v>
      </c>
      <c r="G24" s="5">
        <v>1</v>
      </c>
      <c r="H24" s="5">
        <v>1</v>
      </c>
      <c r="I24" s="5">
        <v>1</v>
      </c>
      <c r="J24" s="5">
        <v>1</v>
      </c>
      <c r="K24" s="5">
        <v>1</v>
      </c>
      <c r="L24" s="5">
        <v>1</v>
      </c>
      <c r="M24" s="5">
        <v>1</v>
      </c>
      <c r="N24" s="5"/>
      <c r="O24" s="5">
        <v>1</v>
      </c>
      <c r="P24" s="5">
        <v>1</v>
      </c>
      <c r="Q24" s="5">
        <v>1</v>
      </c>
      <c r="R24" s="5">
        <v>1</v>
      </c>
      <c r="S24" s="5">
        <v>1</v>
      </c>
      <c r="T24" s="5">
        <v>1</v>
      </c>
      <c r="U24" s="5">
        <v>1</v>
      </c>
      <c r="V24" s="5">
        <v>1</v>
      </c>
      <c r="W24" s="5"/>
      <c r="X24" s="5"/>
      <c r="Y24" s="5">
        <v>1</v>
      </c>
      <c r="Z24" s="5"/>
      <c r="AA24" s="5">
        <v>1</v>
      </c>
      <c r="AB24" s="5">
        <v>1</v>
      </c>
      <c r="AC24" s="5">
        <v>1</v>
      </c>
      <c r="AD24" s="5">
        <v>1</v>
      </c>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c r="EU24" s="5"/>
      <c r="EV24" s="5"/>
      <c r="EW24" s="5"/>
      <c r="EX24" s="5"/>
      <c r="EY24" s="5"/>
      <c r="EZ24" s="5"/>
      <c r="FA24" s="5"/>
      <c r="FB24" s="5"/>
      <c r="FC24" s="5"/>
      <c r="FD24" s="5"/>
      <c r="FE24" s="5"/>
      <c r="FF24" s="5"/>
      <c r="FG24" s="5"/>
      <c r="FH24" s="5"/>
      <c r="FI24" s="5"/>
      <c r="FJ24" s="5"/>
      <c r="FK24" s="5"/>
      <c r="FL24" s="5"/>
      <c r="FM24" s="5"/>
      <c r="FN24" s="5"/>
      <c r="FO24" s="5"/>
      <c r="FP24" s="5"/>
      <c r="FQ24" s="5"/>
    </row>
    <row r="25" spans="1:173" x14ac:dyDescent="0.25">
      <c r="A25" s="20"/>
      <c r="B25" s="13" t="s">
        <v>25</v>
      </c>
      <c r="C25" s="5">
        <v>1</v>
      </c>
      <c r="D25" s="5">
        <v>1</v>
      </c>
      <c r="E25" s="5">
        <v>1</v>
      </c>
      <c r="F25" s="5">
        <v>1</v>
      </c>
      <c r="G25" s="5">
        <v>1</v>
      </c>
      <c r="H25" s="5">
        <v>1</v>
      </c>
      <c r="I25" s="5">
        <v>1</v>
      </c>
      <c r="J25" s="5">
        <v>1</v>
      </c>
      <c r="K25" s="5">
        <v>1</v>
      </c>
      <c r="L25" s="5">
        <v>1</v>
      </c>
      <c r="M25" s="5">
        <v>1</v>
      </c>
      <c r="N25" s="5"/>
      <c r="O25" s="5">
        <v>1</v>
      </c>
      <c r="P25" s="5">
        <v>1</v>
      </c>
      <c r="Q25" s="5">
        <v>1</v>
      </c>
      <c r="R25" s="5">
        <v>1</v>
      </c>
      <c r="S25" s="5">
        <v>1</v>
      </c>
      <c r="T25" s="5">
        <v>1</v>
      </c>
      <c r="U25" s="5">
        <v>1</v>
      </c>
      <c r="V25" s="5">
        <v>1</v>
      </c>
      <c r="W25" s="5"/>
      <c r="X25" s="5"/>
      <c r="Y25" s="5">
        <v>1</v>
      </c>
      <c r="Z25" s="5"/>
      <c r="AA25" s="5">
        <v>1</v>
      </c>
      <c r="AB25" s="5">
        <v>1</v>
      </c>
      <c r="AC25" s="5">
        <v>1</v>
      </c>
      <c r="AD25" s="5">
        <v>1</v>
      </c>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row>
    <row r="26" spans="1:173" x14ac:dyDescent="0.25">
      <c r="A26" s="20"/>
      <c r="B26" s="13" t="s">
        <v>26</v>
      </c>
      <c r="C26" s="5">
        <v>1</v>
      </c>
      <c r="D26" s="5">
        <v>1</v>
      </c>
      <c r="E26" s="5">
        <v>1</v>
      </c>
      <c r="F26" s="5">
        <v>1</v>
      </c>
      <c r="G26" s="5">
        <v>1</v>
      </c>
      <c r="H26" s="5">
        <v>1</v>
      </c>
      <c r="I26" s="5">
        <v>1</v>
      </c>
      <c r="J26" s="5">
        <v>1</v>
      </c>
      <c r="K26" s="5">
        <v>1</v>
      </c>
      <c r="L26" s="5">
        <v>1</v>
      </c>
      <c r="M26" s="5">
        <v>1</v>
      </c>
      <c r="N26" s="5"/>
      <c r="O26" s="5">
        <v>1</v>
      </c>
      <c r="P26" s="5">
        <v>1</v>
      </c>
      <c r="Q26" s="5">
        <v>1</v>
      </c>
      <c r="R26" s="5">
        <v>1</v>
      </c>
      <c r="S26" s="5">
        <v>1</v>
      </c>
      <c r="T26" s="5">
        <v>1</v>
      </c>
      <c r="U26" s="5">
        <v>1</v>
      </c>
      <c r="V26" s="5">
        <v>1</v>
      </c>
      <c r="W26" s="5"/>
      <c r="X26" s="5"/>
      <c r="Y26" s="5">
        <v>1</v>
      </c>
      <c r="Z26" s="5"/>
      <c r="AA26" s="5">
        <v>1</v>
      </c>
      <c r="AB26" s="5">
        <v>1</v>
      </c>
      <c r="AC26" s="5">
        <v>1</v>
      </c>
      <c r="AD26" s="5">
        <v>1</v>
      </c>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c r="EU26" s="5"/>
      <c r="EV26" s="5"/>
      <c r="EW26" s="5"/>
      <c r="EX26" s="5"/>
      <c r="EY26" s="5"/>
      <c r="EZ26" s="5"/>
      <c r="FA26" s="5"/>
      <c r="FB26" s="5"/>
      <c r="FC26" s="5"/>
      <c r="FD26" s="5"/>
      <c r="FE26" s="5"/>
      <c r="FF26" s="5"/>
      <c r="FG26" s="5"/>
      <c r="FH26" s="5"/>
      <c r="FI26" s="5"/>
      <c r="FJ26" s="5"/>
      <c r="FK26" s="5"/>
      <c r="FL26" s="5"/>
      <c r="FM26" s="5"/>
      <c r="FN26" s="5"/>
      <c r="FO26" s="5"/>
      <c r="FP26" s="5"/>
      <c r="FQ26" s="5"/>
    </row>
    <row r="27" spans="1:173" x14ac:dyDescent="0.25">
      <c r="A27" s="20"/>
      <c r="B27" s="13" t="s">
        <v>27</v>
      </c>
      <c r="C27" s="5">
        <v>1</v>
      </c>
      <c r="D27" s="5">
        <v>1</v>
      </c>
      <c r="E27" s="5">
        <v>1</v>
      </c>
      <c r="F27" s="5">
        <v>1</v>
      </c>
      <c r="G27" s="5">
        <v>1</v>
      </c>
      <c r="H27" s="5">
        <v>1</v>
      </c>
      <c r="I27" s="5">
        <v>1</v>
      </c>
      <c r="J27" s="5">
        <v>1</v>
      </c>
      <c r="K27" s="5">
        <v>1</v>
      </c>
      <c r="L27" s="5">
        <v>1</v>
      </c>
      <c r="M27" s="5">
        <v>1</v>
      </c>
      <c r="N27" s="5"/>
      <c r="O27" s="5">
        <v>1</v>
      </c>
      <c r="P27" s="5"/>
      <c r="Q27" s="5">
        <v>1</v>
      </c>
      <c r="R27" s="5">
        <v>1</v>
      </c>
      <c r="S27" s="5">
        <v>1</v>
      </c>
      <c r="T27" s="5">
        <v>1</v>
      </c>
      <c r="U27" s="5">
        <v>1</v>
      </c>
      <c r="V27" s="5">
        <v>1</v>
      </c>
      <c r="W27" s="5"/>
      <c r="X27" s="5"/>
      <c r="Y27" s="5"/>
      <c r="Z27" s="5"/>
      <c r="AA27" s="5">
        <v>1</v>
      </c>
      <c r="AB27" s="5">
        <v>1</v>
      </c>
      <c r="AC27" s="5">
        <v>1</v>
      </c>
      <c r="AD27" s="5">
        <v>1</v>
      </c>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row>
    <row r="28" spans="1:173" x14ac:dyDescent="0.25">
      <c r="A28" s="20"/>
      <c r="B28" s="10" t="s">
        <v>157</v>
      </c>
      <c r="C28" s="5">
        <v>1</v>
      </c>
      <c r="D28" s="5">
        <v>1</v>
      </c>
      <c r="E28" s="5">
        <v>1</v>
      </c>
      <c r="F28" s="5">
        <v>1</v>
      </c>
      <c r="G28" s="5">
        <v>1</v>
      </c>
      <c r="H28" s="5">
        <v>1</v>
      </c>
      <c r="I28" s="5">
        <v>1</v>
      </c>
      <c r="J28" s="5">
        <v>1</v>
      </c>
      <c r="K28" s="5">
        <v>1</v>
      </c>
      <c r="L28" s="5">
        <v>1</v>
      </c>
      <c r="M28" s="5">
        <v>1</v>
      </c>
      <c r="N28" s="5"/>
      <c r="O28" s="5">
        <v>1</v>
      </c>
      <c r="P28" s="5"/>
      <c r="Q28" s="5">
        <v>1</v>
      </c>
      <c r="R28" s="5">
        <v>1</v>
      </c>
      <c r="S28" s="5">
        <v>1</v>
      </c>
      <c r="T28" s="5">
        <v>1</v>
      </c>
      <c r="U28" s="5">
        <v>1</v>
      </c>
      <c r="V28" s="5">
        <v>1</v>
      </c>
      <c r="W28" s="5"/>
      <c r="X28" s="5"/>
      <c r="Y28" s="5"/>
      <c r="Z28" s="5"/>
      <c r="AA28" s="5">
        <v>1</v>
      </c>
      <c r="AB28" s="5">
        <v>1</v>
      </c>
      <c r="AC28" s="5">
        <v>1</v>
      </c>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row>
    <row r="29" spans="1:173" x14ac:dyDescent="0.25">
      <c r="A29" s="22" t="s">
        <v>157</v>
      </c>
      <c r="B29" s="19" t="s">
        <v>165</v>
      </c>
      <c r="C29" s="5" t="s">
        <v>166</v>
      </c>
      <c r="D29" s="5" t="s">
        <v>166</v>
      </c>
      <c r="E29" s="5" t="s">
        <v>166</v>
      </c>
      <c r="F29" s="5" t="s">
        <v>166</v>
      </c>
      <c r="G29" s="5" t="s">
        <v>166</v>
      </c>
      <c r="H29" s="5" t="s">
        <v>211</v>
      </c>
      <c r="I29" s="5" t="s">
        <v>166</v>
      </c>
      <c r="J29" s="5" t="s">
        <v>166</v>
      </c>
      <c r="K29" s="5" t="s">
        <v>166</v>
      </c>
      <c r="L29" s="5" t="s">
        <v>166</v>
      </c>
      <c r="M29" s="5" t="s">
        <v>166</v>
      </c>
      <c r="N29" s="5" t="s">
        <v>233</v>
      </c>
      <c r="O29" s="5" t="s">
        <v>166</v>
      </c>
      <c r="P29" s="5" t="s">
        <v>232</v>
      </c>
      <c r="Q29" s="5" t="s">
        <v>166</v>
      </c>
      <c r="R29" s="5" t="s">
        <v>166</v>
      </c>
      <c r="S29" s="5" t="s">
        <v>166</v>
      </c>
      <c r="T29" s="5" t="s">
        <v>166</v>
      </c>
      <c r="U29" s="5" t="s">
        <v>166</v>
      </c>
      <c r="V29" s="5" t="s">
        <v>166</v>
      </c>
      <c r="W29" s="5" t="s">
        <v>233</v>
      </c>
      <c r="X29" s="5" t="s">
        <v>233</v>
      </c>
      <c r="Y29" s="5" t="s">
        <v>232</v>
      </c>
      <c r="Z29" s="5" t="s">
        <v>233</v>
      </c>
      <c r="AA29" s="5" t="s">
        <v>166</v>
      </c>
      <c r="AB29" s="5" t="s">
        <v>166</v>
      </c>
      <c r="AC29" s="5" t="s">
        <v>166</v>
      </c>
      <c r="AD29" s="5" t="s">
        <v>232</v>
      </c>
      <c r="AE29" s="5" t="s">
        <v>166</v>
      </c>
      <c r="AF29" s="5" t="s">
        <v>166</v>
      </c>
      <c r="AG29" s="5" t="s">
        <v>166</v>
      </c>
      <c r="AH29" s="5" t="s">
        <v>166</v>
      </c>
      <c r="AI29" s="5" t="s">
        <v>166</v>
      </c>
      <c r="AJ29" s="5" t="s">
        <v>211</v>
      </c>
      <c r="AK29" s="5" t="s">
        <v>166</v>
      </c>
      <c r="AL29" s="5" t="s">
        <v>166</v>
      </c>
      <c r="AM29" s="5" t="s">
        <v>166</v>
      </c>
      <c r="AN29" s="5" t="s">
        <v>166</v>
      </c>
      <c r="AO29" s="5" t="s">
        <v>166</v>
      </c>
      <c r="AP29" s="5" t="s">
        <v>166</v>
      </c>
      <c r="AQ29" s="5" t="s">
        <v>232</v>
      </c>
      <c r="AR29" s="5" t="s">
        <v>232</v>
      </c>
      <c r="AS29" s="5" t="s">
        <v>232</v>
      </c>
      <c r="AT29" s="5" t="s">
        <v>232</v>
      </c>
      <c r="AU29" s="5" t="s">
        <v>232</v>
      </c>
      <c r="AV29" s="5" t="s">
        <v>232</v>
      </c>
      <c r="AW29" s="5" t="s">
        <v>232</v>
      </c>
      <c r="AX29" s="5" t="s">
        <v>232</v>
      </c>
      <c r="AY29" s="5" t="s">
        <v>232</v>
      </c>
      <c r="AZ29" s="5" t="s">
        <v>232</v>
      </c>
      <c r="BA29" s="5" t="s">
        <v>232</v>
      </c>
      <c r="BB29" s="5" t="s">
        <v>232</v>
      </c>
      <c r="BC29" s="5" t="s">
        <v>232</v>
      </c>
      <c r="BD29" s="5" t="s">
        <v>232</v>
      </c>
      <c r="BE29" s="5" t="s">
        <v>232</v>
      </c>
      <c r="BF29" s="5" t="s">
        <v>232</v>
      </c>
      <c r="BG29" s="5" t="s">
        <v>232</v>
      </c>
      <c r="BH29" s="5" t="s">
        <v>232</v>
      </c>
      <c r="BI29" s="5" t="s">
        <v>232</v>
      </c>
      <c r="BJ29" s="5" t="s">
        <v>232</v>
      </c>
      <c r="BK29" s="5" t="s">
        <v>232</v>
      </c>
      <c r="BL29" s="5" t="s">
        <v>232</v>
      </c>
      <c r="BM29" s="5" t="s">
        <v>232</v>
      </c>
      <c r="BN29" s="5" t="s">
        <v>232</v>
      </c>
      <c r="BO29" s="5" t="s">
        <v>232</v>
      </c>
      <c r="BP29" s="5" t="s">
        <v>232</v>
      </c>
      <c r="BQ29" s="5" t="s">
        <v>232</v>
      </c>
      <c r="BR29" s="5" t="s">
        <v>232</v>
      </c>
      <c r="BS29" s="5" t="s">
        <v>232</v>
      </c>
      <c r="BT29" s="5" t="s">
        <v>232</v>
      </c>
      <c r="BU29" s="5" t="s">
        <v>232</v>
      </c>
      <c r="BV29" s="5" t="s">
        <v>232</v>
      </c>
      <c r="BW29" s="5" t="s">
        <v>232</v>
      </c>
      <c r="BX29" s="5" t="s">
        <v>232</v>
      </c>
      <c r="BY29" s="5" t="s">
        <v>232</v>
      </c>
      <c r="BZ29" s="5" t="s">
        <v>232</v>
      </c>
      <c r="CA29" s="5" t="s">
        <v>232</v>
      </c>
      <c r="CB29" s="5" t="s">
        <v>232</v>
      </c>
      <c r="CC29" s="5" t="s">
        <v>232</v>
      </c>
      <c r="CD29" s="5" t="s">
        <v>232</v>
      </c>
      <c r="CE29" s="5" t="s">
        <v>232</v>
      </c>
      <c r="CF29" s="5" t="s">
        <v>232</v>
      </c>
      <c r="CG29" s="5" t="s">
        <v>232</v>
      </c>
      <c r="CH29" s="5" t="s">
        <v>232</v>
      </c>
      <c r="CI29" s="5" t="s">
        <v>232</v>
      </c>
      <c r="CJ29" s="5" t="s">
        <v>232</v>
      </c>
      <c r="CK29" s="5" t="s">
        <v>232</v>
      </c>
      <c r="CL29" s="5" t="s">
        <v>232</v>
      </c>
      <c r="CM29" s="5" t="s">
        <v>232</v>
      </c>
      <c r="CN29" s="5" t="s">
        <v>232</v>
      </c>
      <c r="CO29" s="5" t="s">
        <v>232</v>
      </c>
      <c r="CP29" s="5" t="s">
        <v>232</v>
      </c>
      <c r="CQ29" s="5" t="s">
        <v>232</v>
      </c>
      <c r="CR29" s="5" t="s">
        <v>232</v>
      </c>
      <c r="CS29" s="5" t="s">
        <v>232</v>
      </c>
      <c r="CT29" s="5" t="s">
        <v>232</v>
      </c>
      <c r="CU29" s="5" t="s">
        <v>232</v>
      </c>
      <c r="CV29" s="5" t="s">
        <v>232</v>
      </c>
      <c r="CW29" s="5" t="s">
        <v>232</v>
      </c>
      <c r="CX29" s="5" t="s">
        <v>232</v>
      </c>
      <c r="CY29" s="5" t="s">
        <v>232</v>
      </c>
      <c r="CZ29" s="5" t="s">
        <v>232</v>
      </c>
      <c r="DA29" s="5" t="s">
        <v>232</v>
      </c>
      <c r="DB29" s="5" t="s">
        <v>232</v>
      </c>
      <c r="DC29" s="5" t="s">
        <v>232</v>
      </c>
      <c r="DD29" s="5" t="s">
        <v>232</v>
      </c>
      <c r="DE29" s="5" t="s">
        <v>232</v>
      </c>
      <c r="DF29" s="5" t="s">
        <v>232</v>
      </c>
      <c r="DG29" s="5" t="s">
        <v>232</v>
      </c>
      <c r="DH29" s="5" t="s">
        <v>232</v>
      </c>
      <c r="DI29" s="5" t="s">
        <v>232</v>
      </c>
      <c r="DJ29" s="5" t="s">
        <v>232</v>
      </c>
      <c r="DK29" s="5" t="s">
        <v>232</v>
      </c>
      <c r="DL29" s="5" t="s">
        <v>232</v>
      </c>
      <c r="DM29" s="5" t="s">
        <v>232</v>
      </c>
      <c r="DN29" s="5" t="s">
        <v>232</v>
      </c>
      <c r="DO29" s="5" t="s">
        <v>232</v>
      </c>
      <c r="DP29" s="5" t="s">
        <v>232</v>
      </c>
      <c r="DQ29" s="5" t="s">
        <v>232</v>
      </c>
      <c r="DR29" s="5" t="s">
        <v>232</v>
      </c>
      <c r="DS29" s="5" t="s">
        <v>232</v>
      </c>
      <c r="DT29" s="5" t="s">
        <v>232</v>
      </c>
      <c r="DU29" s="5" t="s">
        <v>232</v>
      </c>
      <c r="DV29" s="5" t="s">
        <v>232</v>
      </c>
      <c r="DW29" s="5" t="s">
        <v>232</v>
      </c>
      <c r="DX29" s="5" t="s">
        <v>232</v>
      </c>
      <c r="DY29" s="5" t="s">
        <v>232</v>
      </c>
      <c r="DZ29" s="5" t="s">
        <v>232</v>
      </c>
      <c r="EA29" s="5" t="s">
        <v>232</v>
      </c>
      <c r="EB29" s="5" t="s">
        <v>232</v>
      </c>
      <c r="EC29" s="5" t="s">
        <v>232</v>
      </c>
      <c r="ED29" s="5" t="s">
        <v>232</v>
      </c>
      <c r="EE29" s="5" t="s">
        <v>232</v>
      </c>
      <c r="EF29" s="5" t="s">
        <v>232</v>
      </c>
      <c r="EG29" s="5" t="s">
        <v>232</v>
      </c>
      <c r="EH29" s="5" t="s">
        <v>232</v>
      </c>
      <c r="EI29" s="5" t="s">
        <v>232</v>
      </c>
      <c r="EJ29" s="5" t="s">
        <v>232</v>
      </c>
      <c r="EK29" s="5" t="s">
        <v>232</v>
      </c>
      <c r="EL29" s="5" t="s">
        <v>232</v>
      </c>
      <c r="EM29" s="5" t="s">
        <v>232</v>
      </c>
      <c r="EN29" s="5" t="s">
        <v>232</v>
      </c>
      <c r="EO29" s="5" t="s">
        <v>232</v>
      </c>
      <c r="EP29" s="5" t="s">
        <v>232</v>
      </c>
      <c r="EQ29" s="5" t="s">
        <v>232</v>
      </c>
      <c r="ER29" s="5" t="s">
        <v>232</v>
      </c>
      <c r="ES29" s="5" t="s">
        <v>232</v>
      </c>
      <c r="ET29" s="5" t="s">
        <v>232</v>
      </c>
      <c r="EU29" s="5" t="s">
        <v>232</v>
      </c>
      <c r="EV29" s="5" t="s">
        <v>232</v>
      </c>
      <c r="EW29" s="5" t="s">
        <v>232</v>
      </c>
      <c r="EX29" s="5" t="s">
        <v>232</v>
      </c>
      <c r="EY29" s="5" t="s">
        <v>232</v>
      </c>
      <c r="EZ29" s="5" t="s">
        <v>232</v>
      </c>
      <c r="FA29" s="5" t="s">
        <v>166</v>
      </c>
      <c r="FB29" s="5" t="s">
        <v>232</v>
      </c>
      <c r="FC29" s="5" t="s">
        <v>232</v>
      </c>
      <c r="FD29" s="5" t="s">
        <v>232</v>
      </c>
      <c r="FE29" s="5" t="s">
        <v>166</v>
      </c>
      <c r="FF29" s="5" t="s">
        <v>232</v>
      </c>
      <c r="FG29" s="5" t="s">
        <v>166</v>
      </c>
      <c r="FH29" s="5" t="s">
        <v>166</v>
      </c>
      <c r="FI29" s="5" t="s">
        <v>166</v>
      </c>
      <c r="FJ29" s="5" t="s">
        <v>166</v>
      </c>
      <c r="FK29" s="5" t="s">
        <v>166</v>
      </c>
      <c r="FL29" s="5" t="s">
        <v>166</v>
      </c>
      <c r="FM29" s="5" t="s">
        <v>166</v>
      </c>
      <c r="FN29" s="5" t="s">
        <v>166</v>
      </c>
      <c r="FO29" s="5" t="s">
        <v>166</v>
      </c>
      <c r="FP29" s="5" t="s">
        <v>166</v>
      </c>
      <c r="FQ29" s="5" t="s">
        <v>166</v>
      </c>
    </row>
    <row r="30" spans="1:173" x14ac:dyDescent="0.25">
      <c r="A30" s="22"/>
      <c r="B30" s="19" t="s">
        <v>202</v>
      </c>
      <c r="C30" s="5" t="s">
        <v>7</v>
      </c>
      <c r="D30" s="5" t="s">
        <v>7</v>
      </c>
      <c r="E30" s="5" t="s">
        <v>6</v>
      </c>
      <c r="F30" s="5" t="s">
        <v>7</v>
      </c>
      <c r="G30" s="5" t="s">
        <v>6</v>
      </c>
      <c r="H30" s="5" t="s">
        <v>7</v>
      </c>
      <c r="I30" s="5" t="s">
        <v>7</v>
      </c>
      <c r="J30" s="5" t="s">
        <v>6</v>
      </c>
      <c r="K30" s="5" t="s">
        <v>7</v>
      </c>
      <c r="L30" s="5" t="s">
        <v>7</v>
      </c>
      <c r="M30" s="5" t="s">
        <v>6</v>
      </c>
      <c r="N30" s="5" t="s">
        <v>7</v>
      </c>
      <c r="O30" s="5" t="s">
        <v>7</v>
      </c>
      <c r="P30" s="5" t="s">
        <v>7</v>
      </c>
      <c r="Q30" s="5" t="s">
        <v>7</v>
      </c>
      <c r="R30" s="5" t="s">
        <v>7</v>
      </c>
      <c r="S30" s="5" t="s">
        <v>7</v>
      </c>
      <c r="T30" s="5" t="s">
        <v>7</v>
      </c>
      <c r="U30" s="5" t="s">
        <v>7</v>
      </c>
      <c r="V30" s="5" t="s">
        <v>7</v>
      </c>
      <c r="W30" s="5" t="s">
        <v>7</v>
      </c>
      <c r="X30" s="5" t="s">
        <v>7</v>
      </c>
      <c r="Y30" s="5" t="s">
        <v>7</v>
      </c>
      <c r="Z30" s="5" t="s">
        <v>7</v>
      </c>
      <c r="AA30" s="5" t="s">
        <v>7</v>
      </c>
      <c r="AB30" s="5" t="s">
        <v>7</v>
      </c>
      <c r="AC30" s="5" t="s">
        <v>6</v>
      </c>
      <c r="AD30" s="5" t="s">
        <v>6</v>
      </c>
      <c r="AE30" s="5" t="s">
        <v>6</v>
      </c>
      <c r="AF30" s="5" t="s">
        <v>6</v>
      </c>
      <c r="AG30" s="5" t="s">
        <v>6</v>
      </c>
      <c r="AH30" s="5" t="s">
        <v>6</v>
      </c>
      <c r="AI30" s="5" t="s">
        <v>6</v>
      </c>
      <c r="AJ30" s="5" t="s">
        <v>6</v>
      </c>
      <c r="AK30" s="5" t="s">
        <v>6</v>
      </c>
      <c r="AL30" s="5" t="s">
        <v>6</v>
      </c>
      <c r="AM30" s="5" t="s">
        <v>6</v>
      </c>
      <c r="AN30" s="5" t="s">
        <v>6</v>
      </c>
      <c r="AO30" s="5" t="s">
        <v>6</v>
      </c>
      <c r="AP30" s="5" t="s">
        <v>6</v>
      </c>
      <c r="AQ30" s="5" t="s">
        <v>7</v>
      </c>
      <c r="AR30" s="5" t="s">
        <v>7</v>
      </c>
      <c r="AS30" s="5" t="s">
        <v>7</v>
      </c>
      <c r="AT30" s="5" t="s">
        <v>7</v>
      </c>
      <c r="AU30" s="5" t="s">
        <v>7</v>
      </c>
      <c r="AV30" s="5" t="s">
        <v>7</v>
      </c>
      <c r="AW30" s="5" t="s">
        <v>7</v>
      </c>
      <c r="AX30" s="5" t="s">
        <v>7</v>
      </c>
      <c r="AY30" s="5" t="s">
        <v>7</v>
      </c>
      <c r="AZ30" s="5" t="s">
        <v>7</v>
      </c>
      <c r="BA30" s="5" t="s">
        <v>7</v>
      </c>
      <c r="BB30" s="5" t="s">
        <v>7</v>
      </c>
      <c r="BC30" s="5" t="s">
        <v>7</v>
      </c>
      <c r="BD30" s="5" t="s">
        <v>7</v>
      </c>
      <c r="BE30" s="5" t="s">
        <v>7</v>
      </c>
      <c r="BF30" s="5" t="s">
        <v>7</v>
      </c>
      <c r="BG30" s="5" t="s">
        <v>7</v>
      </c>
      <c r="BH30" s="5" t="s">
        <v>7</v>
      </c>
      <c r="BI30" s="5" t="s">
        <v>7</v>
      </c>
      <c r="BJ30" s="5" t="s">
        <v>7</v>
      </c>
      <c r="BK30" s="5" t="s">
        <v>7</v>
      </c>
      <c r="BL30" s="5" t="s">
        <v>7</v>
      </c>
      <c r="BM30" s="5" t="s">
        <v>7</v>
      </c>
      <c r="BN30" s="5" t="s">
        <v>7</v>
      </c>
      <c r="BO30" s="5" t="s">
        <v>7</v>
      </c>
      <c r="BP30" s="5" t="s">
        <v>7</v>
      </c>
      <c r="BQ30" s="5" t="s">
        <v>7</v>
      </c>
      <c r="BR30" s="5" t="s">
        <v>7</v>
      </c>
      <c r="BS30" s="5" t="s">
        <v>7</v>
      </c>
      <c r="BT30" s="5" t="s">
        <v>7</v>
      </c>
      <c r="BU30" s="5" t="s">
        <v>7</v>
      </c>
      <c r="BV30" s="5" t="s">
        <v>7</v>
      </c>
      <c r="BW30" s="5" t="s">
        <v>7</v>
      </c>
      <c r="BX30" s="5" t="s">
        <v>7</v>
      </c>
      <c r="BY30" s="5" t="s">
        <v>7</v>
      </c>
      <c r="BZ30" s="5" t="s">
        <v>7</v>
      </c>
      <c r="CA30" s="5" t="s">
        <v>7</v>
      </c>
      <c r="CB30" s="5" t="s">
        <v>7</v>
      </c>
      <c r="CC30" s="5" t="s">
        <v>7</v>
      </c>
      <c r="CD30" s="5" t="s">
        <v>7</v>
      </c>
      <c r="CE30" s="5" t="s">
        <v>7</v>
      </c>
      <c r="CF30" s="5" t="s">
        <v>7</v>
      </c>
      <c r="CG30" s="5" t="s">
        <v>7</v>
      </c>
      <c r="CH30" s="5" t="s">
        <v>7</v>
      </c>
      <c r="CI30" s="5" t="s">
        <v>7</v>
      </c>
      <c r="CJ30" s="5" t="s">
        <v>7</v>
      </c>
      <c r="CK30" s="5" t="s">
        <v>7</v>
      </c>
      <c r="CL30" s="5" t="s">
        <v>7</v>
      </c>
      <c r="CM30" s="5" t="s">
        <v>7</v>
      </c>
      <c r="CN30" s="5" t="s">
        <v>7</v>
      </c>
      <c r="CO30" s="5" t="s">
        <v>7</v>
      </c>
      <c r="CP30" s="5" t="s">
        <v>7</v>
      </c>
      <c r="CQ30" s="5" t="s">
        <v>7</v>
      </c>
      <c r="CR30" s="5" t="s">
        <v>7</v>
      </c>
      <c r="CS30" s="5" t="s">
        <v>7</v>
      </c>
      <c r="CT30" s="5" t="s">
        <v>7</v>
      </c>
      <c r="CU30" s="5" t="s">
        <v>7</v>
      </c>
      <c r="CV30" s="5" t="s">
        <v>7</v>
      </c>
      <c r="CW30" s="5" t="s">
        <v>7</v>
      </c>
      <c r="CX30" s="5" t="s">
        <v>7</v>
      </c>
      <c r="CY30" s="5" t="s">
        <v>7</v>
      </c>
      <c r="CZ30" s="5" t="s">
        <v>7</v>
      </c>
      <c r="DA30" s="5" t="s">
        <v>7</v>
      </c>
      <c r="DB30" s="5" t="s">
        <v>7</v>
      </c>
      <c r="DC30" s="5" t="s">
        <v>7</v>
      </c>
      <c r="DD30" s="5" t="s">
        <v>7</v>
      </c>
      <c r="DE30" s="5" t="s">
        <v>7</v>
      </c>
      <c r="DF30" s="5" t="s">
        <v>7</v>
      </c>
      <c r="DG30" s="5" t="s">
        <v>7</v>
      </c>
      <c r="DH30" s="5" t="s">
        <v>7</v>
      </c>
      <c r="DI30" s="5" t="s">
        <v>7</v>
      </c>
      <c r="DJ30" s="5" t="s">
        <v>7</v>
      </c>
      <c r="DK30" s="5" t="s">
        <v>7</v>
      </c>
      <c r="DL30" s="5" t="s">
        <v>7</v>
      </c>
      <c r="DM30" s="5" t="s">
        <v>7</v>
      </c>
      <c r="DN30" s="5" t="s">
        <v>7</v>
      </c>
      <c r="DO30" s="5" t="s">
        <v>7</v>
      </c>
      <c r="DP30" s="5" t="s">
        <v>7</v>
      </c>
      <c r="DQ30" s="5" t="s">
        <v>7</v>
      </c>
      <c r="DR30" s="5" t="s">
        <v>7</v>
      </c>
      <c r="DS30" s="5" t="s">
        <v>7</v>
      </c>
      <c r="DT30" s="5" t="s">
        <v>7</v>
      </c>
      <c r="DU30" s="5" t="s">
        <v>7</v>
      </c>
      <c r="DV30" s="5" t="s">
        <v>7</v>
      </c>
      <c r="DW30" s="5" t="s">
        <v>7</v>
      </c>
      <c r="DX30" s="5" t="s">
        <v>7</v>
      </c>
      <c r="DY30" s="5" t="s">
        <v>7</v>
      </c>
      <c r="DZ30" s="5" t="s">
        <v>7</v>
      </c>
      <c r="EA30" s="5" t="s">
        <v>7</v>
      </c>
      <c r="EB30" s="5" t="s">
        <v>7</v>
      </c>
      <c r="EC30" s="5" t="s">
        <v>7</v>
      </c>
      <c r="ED30" s="5" t="s">
        <v>7</v>
      </c>
      <c r="EE30" s="5" t="s">
        <v>7</v>
      </c>
      <c r="EF30" s="5" t="s">
        <v>7</v>
      </c>
      <c r="EG30" s="5" t="s">
        <v>7</v>
      </c>
      <c r="EH30" s="5" t="s">
        <v>7</v>
      </c>
      <c r="EI30" s="5" t="s">
        <v>7</v>
      </c>
      <c r="EJ30" s="5" t="s">
        <v>7</v>
      </c>
      <c r="EK30" s="5" t="s">
        <v>7</v>
      </c>
      <c r="EL30" s="5" t="s">
        <v>7</v>
      </c>
      <c r="EM30" s="5" t="s">
        <v>7</v>
      </c>
      <c r="EN30" s="5" t="s">
        <v>7</v>
      </c>
      <c r="EO30" s="5" t="s">
        <v>7</v>
      </c>
      <c r="EP30" s="5" t="s">
        <v>7</v>
      </c>
      <c r="EQ30" s="5" t="s">
        <v>7</v>
      </c>
      <c r="ER30" s="5" t="s">
        <v>7</v>
      </c>
      <c r="ES30" s="5" t="s">
        <v>7</v>
      </c>
      <c r="ET30" s="5" t="s">
        <v>7</v>
      </c>
      <c r="EU30" s="5" t="s">
        <v>7</v>
      </c>
      <c r="EV30" s="5" t="s">
        <v>7</v>
      </c>
      <c r="EW30" s="5" t="s">
        <v>7</v>
      </c>
      <c r="EX30" s="5" t="s">
        <v>7</v>
      </c>
      <c r="EY30" s="5" t="s">
        <v>7</v>
      </c>
      <c r="EZ30" s="5" t="s">
        <v>7</v>
      </c>
      <c r="FA30" s="5" t="s">
        <v>7</v>
      </c>
      <c r="FB30" s="5" t="s">
        <v>7</v>
      </c>
      <c r="FC30" s="5" t="s">
        <v>7</v>
      </c>
      <c r="FD30" s="5" t="s">
        <v>7</v>
      </c>
      <c r="FE30" s="5" t="s">
        <v>7</v>
      </c>
      <c r="FF30" s="5" t="s">
        <v>7</v>
      </c>
      <c r="FG30" s="5" t="s">
        <v>7</v>
      </c>
      <c r="FH30" s="5" t="s">
        <v>7</v>
      </c>
      <c r="FI30" s="5" t="s">
        <v>7</v>
      </c>
      <c r="FJ30" s="5" t="s">
        <v>7</v>
      </c>
      <c r="FK30" s="5" t="s">
        <v>7</v>
      </c>
      <c r="FL30" s="5" t="s">
        <v>7</v>
      </c>
      <c r="FM30" s="5" t="s">
        <v>7</v>
      </c>
      <c r="FN30" s="5" t="s">
        <v>7</v>
      </c>
      <c r="FO30" s="5" t="s">
        <v>7</v>
      </c>
      <c r="FP30" s="5" t="s">
        <v>7</v>
      </c>
      <c r="FQ30" s="5" t="s">
        <v>7</v>
      </c>
    </row>
    <row r="31" spans="1:173" x14ac:dyDescent="0.25">
      <c r="A31" s="22"/>
      <c r="B31" s="19" t="s">
        <v>201</v>
      </c>
      <c r="C31" s="5"/>
      <c r="D31" s="5"/>
      <c r="E31" s="5" t="s">
        <v>121</v>
      </c>
      <c r="F31" s="5"/>
      <c r="G31" s="5" t="s">
        <v>121</v>
      </c>
      <c r="H31" s="5"/>
      <c r="I31" s="5"/>
      <c r="J31" s="5"/>
      <c r="K31" s="5"/>
      <c r="L31" s="5"/>
      <c r="M31" s="5" t="s">
        <v>121</v>
      </c>
      <c r="N31" s="5"/>
      <c r="O31" s="5"/>
      <c r="P31" s="5"/>
      <c r="Q31" s="5"/>
      <c r="R31" s="5"/>
      <c r="S31" s="5"/>
      <c r="T31" s="5"/>
      <c r="U31" s="5"/>
      <c r="V31" s="5"/>
      <c r="W31" s="5"/>
      <c r="X31" s="5"/>
      <c r="Y31" s="5"/>
      <c r="Z31" s="5"/>
      <c r="AA31" s="5"/>
      <c r="AB31" s="5"/>
      <c r="AC31" s="5" t="s">
        <v>121</v>
      </c>
      <c r="AD31" s="5" t="s">
        <v>121</v>
      </c>
      <c r="AE31" s="5" t="s">
        <v>121</v>
      </c>
      <c r="AF31" s="5" t="s">
        <v>121</v>
      </c>
      <c r="AG31" s="5" t="s">
        <v>121</v>
      </c>
      <c r="AH31" s="5" t="s">
        <v>121</v>
      </c>
      <c r="AI31" s="5" t="s">
        <v>121</v>
      </c>
      <c r="AJ31" s="5" t="s">
        <v>121</v>
      </c>
      <c r="AK31" s="5" t="s">
        <v>121</v>
      </c>
      <c r="AL31" s="5" t="s">
        <v>121</v>
      </c>
      <c r="AM31" s="5" t="s">
        <v>121</v>
      </c>
      <c r="AN31" s="5" t="s">
        <v>121</v>
      </c>
      <c r="AO31" s="5" t="s">
        <v>121</v>
      </c>
      <c r="AP31" s="5" t="s">
        <v>121</v>
      </c>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c r="DI31" s="5"/>
      <c r="DJ31" s="5"/>
      <c r="DK31" s="5"/>
      <c r="DL31" s="5"/>
      <c r="DM31" s="5"/>
      <c r="DN31" s="5"/>
      <c r="DO31" s="5"/>
      <c r="DP31" s="5"/>
      <c r="DQ31" s="5"/>
      <c r="DR31" s="5"/>
      <c r="DS31" s="5"/>
      <c r="DT31" s="5"/>
      <c r="DU31" s="5"/>
      <c r="DV31" s="5"/>
      <c r="DW31" s="5"/>
      <c r="DX31" s="5"/>
      <c r="DY31" s="5"/>
      <c r="DZ31" s="5"/>
      <c r="EA31" s="5"/>
      <c r="EB31" s="5"/>
      <c r="EC31" s="5"/>
      <c r="ED31" s="5"/>
      <c r="EE31" s="5"/>
      <c r="EF31" s="5"/>
      <c r="EG31" s="5"/>
      <c r="EH31" s="5"/>
      <c r="EI31" s="5"/>
      <c r="EJ31" s="5"/>
      <c r="EK31" s="5"/>
      <c r="EL31" s="5"/>
      <c r="EM31" s="5"/>
      <c r="EN31" s="5"/>
      <c r="EO31" s="5"/>
      <c r="EP31" s="5"/>
      <c r="EQ31" s="5"/>
      <c r="ER31" s="5"/>
      <c r="ES31" s="5"/>
      <c r="ET31" s="5"/>
      <c r="EU31" s="5"/>
      <c r="EV31" s="5"/>
      <c r="EW31" s="5"/>
      <c r="EX31" s="5"/>
      <c r="EY31" s="5"/>
      <c r="EZ31" s="5"/>
      <c r="FA31" s="5"/>
      <c r="FB31" s="5"/>
      <c r="FC31" s="5"/>
      <c r="FD31" s="5"/>
      <c r="FE31" s="5"/>
      <c r="FF31" s="5"/>
      <c r="FG31" s="5"/>
      <c r="FH31" s="5"/>
      <c r="FI31" s="5"/>
      <c r="FJ31" s="5"/>
      <c r="FK31" s="5"/>
      <c r="FL31" s="5"/>
      <c r="FM31" s="5"/>
      <c r="FN31" s="5"/>
      <c r="FO31" s="5"/>
      <c r="FP31" s="5"/>
      <c r="FQ31" s="5"/>
    </row>
    <row r="32" spans="1:173" x14ac:dyDescent="0.25">
      <c r="A32" s="22"/>
      <c r="B32" s="19" t="s">
        <v>203</v>
      </c>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c r="DI32" s="5"/>
      <c r="DJ32" s="5"/>
      <c r="DK32" s="5"/>
      <c r="DL32" s="5"/>
      <c r="DM32" s="5"/>
      <c r="DN32" s="5"/>
      <c r="DO32" s="5"/>
      <c r="DP32" s="5"/>
      <c r="DQ32" s="5"/>
      <c r="DR32" s="5"/>
      <c r="DS32" s="5"/>
      <c r="DT32" s="5"/>
      <c r="DU32" s="5"/>
      <c r="DV32" s="5"/>
      <c r="DW32" s="5"/>
      <c r="DX32" s="5"/>
      <c r="DY32" s="5"/>
      <c r="DZ32" s="5"/>
      <c r="EA32" s="5"/>
      <c r="EB32" s="5"/>
      <c r="EC32" s="5"/>
      <c r="ED32" s="5"/>
      <c r="EE32" s="5"/>
      <c r="EF32" s="5"/>
      <c r="EG32" s="5"/>
      <c r="EH32" s="5"/>
      <c r="EI32" s="5"/>
      <c r="EJ32" s="5"/>
      <c r="EK32" s="5"/>
      <c r="EL32" s="5"/>
      <c r="EM32" s="5"/>
      <c r="EN32" s="5"/>
      <c r="EO32" s="5"/>
      <c r="EP32" s="5"/>
      <c r="EQ32" s="5"/>
      <c r="ER32" s="5"/>
      <c r="ES32" s="5"/>
      <c r="ET32" s="5"/>
      <c r="EU32" s="5"/>
      <c r="EV32" s="5"/>
      <c r="EW32" s="5"/>
      <c r="EX32" s="5"/>
      <c r="EY32" s="5"/>
      <c r="EZ32" s="5"/>
      <c r="FA32" s="5"/>
      <c r="FB32" s="5"/>
      <c r="FC32" s="5"/>
      <c r="FD32" s="5"/>
      <c r="FE32" s="5"/>
      <c r="FF32" s="5"/>
      <c r="FG32" s="5"/>
      <c r="FH32" s="5"/>
      <c r="FI32" s="5"/>
      <c r="FJ32" s="5"/>
      <c r="FK32" s="5"/>
      <c r="FL32" s="5"/>
      <c r="FM32" s="5"/>
      <c r="FN32" s="5"/>
      <c r="FO32" s="5"/>
      <c r="FP32" s="5"/>
      <c r="FQ32" s="5"/>
    </row>
    <row r="33" spans="1:173" x14ac:dyDescent="0.25">
      <c r="A33" s="22"/>
      <c r="B33" s="19" t="s">
        <v>167</v>
      </c>
      <c r="C33" s="5"/>
      <c r="D33" s="5"/>
      <c r="E33" s="5" t="s">
        <v>186</v>
      </c>
      <c r="F33" s="5"/>
      <c r="G33" s="5" t="s">
        <v>186</v>
      </c>
      <c r="H33" s="5"/>
      <c r="I33" s="5"/>
      <c r="J33" s="5"/>
      <c r="K33" s="5"/>
      <c r="L33" s="5"/>
      <c r="M33" s="5" t="s">
        <v>186</v>
      </c>
      <c r="N33" s="5"/>
      <c r="O33" s="5"/>
      <c r="P33" s="5"/>
      <c r="Q33" s="5"/>
      <c r="R33" s="5"/>
      <c r="S33" s="5"/>
      <c r="T33" s="5"/>
      <c r="U33" s="5"/>
      <c r="V33" s="5"/>
      <c r="W33" s="5"/>
      <c r="X33" s="5"/>
      <c r="Y33" s="5"/>
      <c r="Z33" s="5"/>
      <c r="AA33" s="5"/>
      <c r="AB33" s="5"/>
      <c r="AC33" s="5" t="s">
        <v>186</v>
      </c>
      <c r="AD33" s="5" t="s">
        <v>186</v>
      </c>
      <c r="AE33" s="5" t="s">
        <v>186</v>
      </c>
      <c r="AF33" s="5" t="s">
        <v>186</v>
      </c>
      <c r="AG33" s="5" t="s">
        <v>186</v>
      </c>
      <c r="AH33" s="5" t="s">
        <v>186</v>
      </c>
      <c r="AI33" s="5" t="s">
        <v>186</v>
      </c>
      <c r="AJ33" s="5" t="s">
        <v>186</v>
      </c>
      <c r="AK33" s="5" t="s">
        <v>186</v>
      </c>
      <c r="AL33" s="5" t="s">
        <v>186</v>
      </c>
      <c r="AM33" s="5" t="s">
        <v>186</v>
      </c>
      <c r="AN33" s="5" t="s">
        <v>186</v>
      </c>
      <c r="AO33" s="5" t="s">
        <v>186</v>
      </c>
      <c r="AP33" s="5" t="s">
        <v>186</v>
      </c>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c r="EP33" s="5"/>
      <c r="EQ33" s="5"/>
      <c r="ER33" s="5"/>
      <c r="ES33" s="5"/>
      <c r="ET33" s="5"/>
      <c r="EU33" s="5"/>
      <c r="EV33" s="5"/>
      <c r="EW33" s="5"/>
      <c r="EX33" s="5"/>
      <c r="EY33" s="5"/>
      <c r="EZ33" s="5"/>
      <c r="FA33" s="5"/>
      <c r="FB33" s="5"/>
      <c r="FC33" s="5"/>
      <c r="FD33" s="5"/>
      <c r="FE33" s="5"/>
      <c r="FF33" s="5"/>
      <c r="FG33" s="5"/>
      <c r="FH33" s="5"/>
      <c r="FI33" s="5"/>
      <c r="FJ33" s="5"/>
      <c r="FK33" s="5"/>
      <c r="FL33" s="5"/>
      <c r="FM33" s="5"/>
      <c r="FN33" s="5"/>
      <c r="FO33" s="5"/>
      <c r="FP33" s="5"/>
      <c r="FQ33" s="5"/>
    </row>
    <row r="34" spans="1:173" x14ac:dyDescent="0.25">
      <c r="A34" s="22"/>
      <c r="B34" s="19" t="s">
        <v>168</v>
      </c>
      <c r="C34" s="5"/>
      <c r="D34" s="5"/>
      <c r="E34" s="5" t="s">
        <v>118</v>
      </c>
      <c r="F34" s="5"/>
      <c r="G34" s="5" t="s">
        <v>118</v>
      </c>
      <c r="H34" s="5"/>
      <c r="I34" s="5"/>
      <c r="J34" s="5"/>
      <c r="K34" s="5"/>
      <c r="L34" s="5"/>
      <c r="M34" s="5" t="s">
        <v>118</v>
      </c>
      <c r="N34" s="5"/>
      <c r="O34" s="5"/>
      <c r="P34" s="5"/>
      <c r="Q34" s="5"/>
      <c r="R34" s="5"/>
      <c r="S34" s="5"/>
      <c r="T34" s="5"/>
      <c r="U34" s="5"/>
      <c r="V34" s="5"/>
      <c r="W34" s="5"/>
      <c r="X34" s="5"/>
      <c r="Y34" s="5"/>
      <c r="Z34" s="5"/>
      <c r="AA34" s="5"/>
      <c r="AB34" s="5"/>
      <c r="AC34" s="5" t="s">
        <v>118</v>
      </c>
      <c r="AD34" s="5" t="s">
        <v>118</v>
      </c>
      <c r="AE34" s="5" t="s">
        <v>118</v>
      </c>
      <c r="AF34" s="5" t="s">
        <v>118</v>
      </c>
      <c r="AG34" s="5" t="s">
        <v>118</v>
      </c>
      <c r="AH34" s="5" t="s">
        <v>118</v>
      </c>
      <c r="AI34" s="5" t="s">
        <v>118</v>
      </c>
      <c r="AJ34" s="5" t="s">
        <v>118</v>
      </c>
      <c r="AK34" s="5" t="s">
        <v>118</v>
      </c>
      <c r="AL34" s="5" t="s">
        <v>118</v>
      </c>
      <c r="AM34" s="5" t="s">
        <v>118</v>
      </c>
      <c r="AN34" s="5" t="s">
        <v>118</v>
      </c>
      <c r="AO34" s="5" t="s">
        <v>118</v>
      </c>
      <c r="AP34" s="5" t="s">
        <v>118</v>
      </c>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c r="DI34" s="5"/>
      <c r="DJ34" s="5"/>
      <c r="DK34" s="5"/>
      <c r="DL34" s="5"/>
      <c r="DM34" s="5"/>
      <c r="DN34" s="5"/>
      <c r="DO34" s="5"/>
      <c r="DP34" s="5"/>
      <c r="DQ34" s="5"/>
      <c r="DR34" s="5"/>
      <c r="DS34" s="5"/>
      <c r="DT34" s="5"/>
      <c r="DU34" s="5"/>
      <c r="DV34" s="5"/>
      <c r="DW34" s="5"/>
      <c r="DX34" s="5"/>
      <c r="DY34" s="5"/>
      <c r="DZ34" s="5"/>
      <c r="EA34" s="5"/>
      <c r="EB34" s="5"/>
      <c r="EC34" s="5"/>
      <c r="ED34" s="5"/>
      <c r="EE34" s="5"/>
      <c r="EF34" s="5"/>
      <c r="EG34" s="5"/>
      <c r="EH34" s="5"/>
      <c r="EI34" s="5"/>
      <c r="EJ34" s="5"/>
      <c r="EK34" s="5"/>
      <c r="EL34" s="5"/>
      <c r="EM34" s="5"/>
      <c r="EN34" s="5"/>
      <c r="EO34" s="5"/>
      <c r="EP34" s="5"/>
      <c r="EQ34" s="5"/>
      <c r="ER34" s="5"/>
      <c r="ES34" s="5"/>
      <c r="ET34" s="5"/>
      <c r="EU34" s="5"/>
      <c r="EV34" s="5"/>
      <c r="EW34" s="5"/>
      <c r="EX34" s="5"/>
      <c r="EY34" s="5"/>
      <c r="EZ34" s="5"/>
      <c r="FA34" s="5"/>
      <c r="FB34" s="5"/>
      <c r="FC34" s="5"/>
      <c r="FD34" s="5"/>
      <c r="FE34" s="5"/>
      <c r="FF34" s="5"/>
      <c r="FG34" s="5"/>
      <c r="FH34" s="5"/>
      <c r="FI34" s="5"/>
      <c r="FJ34" s="5"/>
      <c r="FK34" s="5"/>
      <c r="FL34" s="5"/>
      <c r="FM34" s="5"/>
      <c r="FN34" s="5"/>
      <c r="FO34" s="5"/>
      <c r="FP34" s="5"/>
      <c r="FQ34" s="5"/>
    </row>
    <row r="35" spans="1:173" s="24" customFormat="1" ht="145.19999999999999" x14ac:dyDescent="0.25">
      <c r="A35" s="28"/>
      <c r="B35" s="29" t="s">
        <v>161</v>
      </c>
      <c r="C35" s="7"/>
      <c r="D35" s="7"/>
      <c r="E35" s="7" t="s">
        <v>193</v>
      </c>
      <c r="F35" s="7"/>
      <c r="G35" s="7"/>
      <c r="H35" s="7"/>
      <c r="I35" s="7"/>
      <c r="J35" s="7" t="s">
        <v>177</v>
      </c>
      <c r="K35" s="7" t="s">
        <v>162</v>
      </c>
      <c r="L35" s="7" t="s">
        <v>181</v>
      </c>
      <c r="M35" s="7" t="s">
        <v>215</v>
      </c>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row>
    <row r="36" spans="1:173" x14ac:dyDescent="0.25">
      <c r="A36" s="23" t="s">
        <v>184</v>
      </c>
      <c r="B36" s="17" t="s">
        <v>28</v>
      </c>
      <c r="C36" s="4">
        <v>50</v>
      </c>
      <c r="D36" s="4">
        <v>30</v>
      </c>
      <c r="E36" s="4">
        <v>55</v>
      </c>
      <c r="F36" s="4">
        <v>68</v>
      </c>
      <c r="G36" s="4">
        <v>46</v>
      </c>
      <c r="H36" s="4"/>
      <c r="I36" s="4">
        <v>41</v>
      </c>
      <c r="J36" s="4">
        <v>15</v>
      </c>
      <c r="K36" s="4"/>
      <c r="L36" s="4"/>
      <c r="M36" s="4"/>
      <c r="N36" s="4"/>
      <c r="O36" s="4"/>
      <c r="P36" s="4"/>
      <c r="Q36" s="4"/>
      <c r="R36" s="4">
        <v>7</v>
      </c>
      <c r="S36" s="4">
        <v>20</v>
      </c>
      <c r="T36" s="4">
        <v>7.4</v>
      </c>
      <c r="U36" s="4">
        <v>5</v>
      </c>
      <c r="V36" s="4">
        <v>27</v>
      </c>
      <c r="W36" s="4"/>
      <c r="X36" s="4"/>
      <c r="Y36" s="4"/>
      <c r="Z36" s="4"/>
      <c r="AA36" s="4"/>
      <c r="AB36" s="4"/>
      <c r="AC36" s="4"/>
      <c r="AD36" s="4"/>
      <c r="AE36" s="4">
        <v>20.9</v>
      </c>
      <c r="AF36" s="4">
        <v>21</v>
      </c>
      <c r="AG36" s="4">
        <v>6.73</v>
      </c>
      <c r="AH36" s="4" t="s">
        <v>434</v>
      </c>
      <c r="AI36" s="4">
        <v>0.5</v>
      </c>
      <c r="AJ36" s="4"/>
      <c r="AK36" s="4">
        <v>30.41</v>
      </c>
      <c r="AL36" s="4">
        <v>7.2</v>
      </c>
      <c r="AM36" s="4">
        <v>14</v>
      </c>
      <c r="AN36" s="4" t="s">
        <v>434</v>
      </c>
      <c r="AO36" s="4">
        <v>27.355645278980411</v>
      </c>
      <c r="AP36" s="4">
        <v>15.8</v>
      </c>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54"/>
      <c r="FA36" s="54">
        <v>43</v>
      </c>
      <c r="FB36" s="54"/>
      <c r="FC36" s="54"/>
      <c r="FD36" s="54"/>
      <c r="FE36" s="54">
        <v>35</v>
      </c>
      <c r="FF36" s="54"/>
      <c r="FG36" s="54">
        <v>41.7</v>
      </c>
      <c r="FH36" s="54">
        <v>11.82</v>
      </c>
      <c r="FI36" s="54">
        <v>51</v>
      </c>
      <c r="FJ36" s="54">
        <v>50</v>
      </c>
      <c r="FK36" s="54">
        <v>20</v>
      </c>
      <c r="FL36" s="54">
        <v>55</v>
      </c>
      <c r="FM36" s="54">
        <v>10</v>
      </c>
      <c r="FN36" s="54">
        <v>30</v>
      </c>
      <c r="FO36" s="54">
        <v>12.865962955586541</v>
      </c>
      <c r="FP36" s="54">
        <v>65</v>
      </c>
      <c r="FQ36" s="54">
        <v>25</v>
      </c>
    </row>
    <row r="37" spans="1:173" x14ac:dyDescent="0.25">
      <c r="B37" s="17" t="s">
        <v>29</v>
      </c>
      <c r="C37" s="4">
        <v>52</v>
      </c>
      <c r="D37" s="4">
        <v>30</v>
      </c>
      <c r="E37" s="4">
        <v>55</v>
      </c>
      <c r="F37" s="4">
        <v>68</v>
      </c>
      <c r="G37" s="4">
        <v>50</v>
      </c>
      <c r="H37" s="4"/>
      <c r="I37" s="4">
        <v>41</v>
      </c>
      <c r="J37" s="4">
        <v>15</v>
      </c>
      <c r="K37" s="4"/>
      <c r="L37" s="4"/>
      <c r="M37" s="4"/>
      <c r="N37" s="4"/>
      <c r="O37" s="4"/>
      <c r="P37" s="4"/>
      <c r="Q37" s="4"/>
      <c r="R37" s="4">
        <v>7</v>
      </c>
      <c r="S37" s="4">
        <v>20</v>
      </c>
      <c r="T37" s="4">
        <v>7.4</v>
      </c>
      <c r="U37" s="4">
        <v>5</v>
      </c>
      <c r="V37" s="4">
        <v>27</v>
      </c>
      <c r="W37" s="4"/>
      <c r="X37" s="4"/>
      <c r="Y37" s="4"/>
      <c r="Z37" s="4"/>
      <c r="AA37" s="4"/>
      <c r="AB37" s="4"/>
      <c r="AC37" s="4"/>
      <c r="AD37" s="4"/>
      <c r="AE37" s="4">
        <v>20.9</v>
      </c>
      <c r="AF37" s="4">
        <v>21</v>
      </c>
      <c r="AG37" s="4">
        <v>6.73</v>
      </c>
      <c r="AH37" s="4" t="s">
        <v>434</v>
      </c>
      <c r="AI37" s="4">
        <v>0.5</v>
      </c>
      <c r="AJ37" s="4"/>
      <c r="AK37" s="4">
        <v>30.41</v>
      </c>
      <c r="AL37" s="4">
        <v>7.2</v>
      </c>
      <c r="AM37" s="4">
        <v>14</v>
      </c>
      <c r="AN37" s="4" t="s">
        <v>434</v>
      </c>
      <c r="AO37" s="4">
        <v>27.355645278980411</v>
      </c>
      <c r="AP37" s="4">
        <v>15.8</v>
      </c>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54"/>
      <c r="FA37" s="54">
        <v>43</v>
      </c>
      <c r="FB37" s="54"/>
      <c r="FC37" s="54"/>
      <c r="FD37" s="54"/>
      <c r="FE37" s="54">
        <v>35</v>
      </c>
      <c r="FF37" s="54"/>
      <c r="FG37" s="54">
        <v>41.7</v>
      </c>
      <c r="FH37" s="54">
        <v>11.82</v>
      </c>
      <c r="FI37" s="54">
        <v>51</v>
      </c>
      <c r="FJ37" s="54">
        <v>50</v>
      </c>
      <c r="FK37" s="54">
        <v>20</v>
      </c>
      <c r="FL37" s="54">
        <v>55</v>
      </c>
      <c r="FM37" s="54">
        <v>10</v>
      </c>
      <c r="FN37" s="54">
        <v>30</v>
      </c>
      <c r="FO37" s="54">
        <v>12.865962955586541</v>
      </c>
      <c r="FP37" s="54">
        <v>65</v>
      </c>
      <c r="FQ37" s="54">
        <v>25</v>
      </c>
    </row>
    <row r="38" spans="1:173" x14ac:dyDescent="0.25">
      <c r="B38" s="17" t="s">
        <v>30</v>
      </c>
      <c r="C38" s="4"/>
      <c r="D38" s="4"/>
      <c r="E38" s="4"/>
      <c r="F38" s="4"/>
      <c r="G38" s="4"/>
      <c r="H38" s="4"/>
      <c r="I38" s="4"/>
      <c r="J38" s="4">
        <v>50</v>
      </c>
      <c r="K38" s="4"/>
      <c r="L38" s="4"/>
      <c r="M38" s="4"/>
      <c r="N38" s="4"/>
      <c r="O38" s="4"/>
      <c r="P38" s="4"/>
      <c r="Q38" s="4"/>
      <c r="R38" s="4">
        <v>21</v>
      </c>
      <c r="S38" s="4">
        <v>31</v>
      </c>
      <c r="T38" s="4"/>
      <c r="U38" s="4">
        <v>31</v>
      </c>
      <c r="V38" s="4"/>
      <c r="W38" s="4"/>
      <c r="X38" s="4"/>
      <c r="Y38" s="4"/>
      <c r="Z38" s="4"/>
      <c r="AA38" s="4"/>
      <c r="AB38" s="4"/>
      <c r="AC38" s="4"/>
      <c r="AD38" s="4"/>
      <c r="AE38" s="4">
        <v>20.9</v>
      </c>
      <c r="AF38" s="4">
        <v>36</v>
      </c>
      <c r="AG38" s="4">
        <v>21.85</v>
      </c>
      <c r="AH38" s="4" t="s">
        <v>434</v>
      </c>
      <c r="AI38" s="4">
        <v>19.3</v>
      </c>
      <c r="AJ38" s="4"/>
      <c r="AK38" s="4">
        <v>98.95</v>
      </c>
      <c r="AL38" s="4">
        <v>20.6</v>
      </c>
      <c r="AM38" s="4">
        <v>68.8</v>
      </c>
      <c r="AN38" s="4" t="s">
        <v>434</v>
      </c>
      <c r="AO38" s="4">
        <v>46.112638030841083</v>
      </c>
      <c r="AP38" s="4">
        <v>43.5</v>
      </c>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54"/>
      <c r="FA38" s="54">
        <v>43</v>
      </c>
      <c r="FB38" s="54"/>
      <c r="FC38" s="54"/>
      <c r="FD38" s="54"/>
      <c r="FE38" s="54">
        <v>40</v>
      </c>
      <c r="FF38" s="54"/>
      <c r="FG38" s="54">
        <v>41.7</v>
      </c>
      <c r="FH38" s="54">
        <v>24.28</v>
      </c>
      <c r="FI38" s="54">
        <v>51</v>
      </c>
      <c r="FJ38" s="54">
        <v>50</v>
      </c>
      <c r="FK38" s="54">
        <v>47</v>
      </c>
      <c r="FL38" s="54">
        <v>55</v>
      </c>
      <c r="FM38" s="54">
        <v>20</v>
      </c>
      <c r="FN38" s="54">
        <v>40</v>
      </c>
      <c r="FO38" s="54">
        <v>27.388302462988783</v>
      </c>
      <c r="FP38" s="54">
        <v>65</v>
      </c>
      <c r="FQ38" s="54">
        <v>47</v>
      </c>
    </row>
    <row r="39" spans="1:173" x14ac:dyDescent="0.25">
      <c r="B39" s="17" t="s">
        <v>31</v>
      </c>
      <c r="C39" s="4"/>
      <c r="D39" s="4"/>
      <c r="E39" s="4"/>
      <c r="F39" s="4"/>
      <c r="G39" s="4"/>
      <c r="H39" s="4"/>
      <c r="I39" s="4"/>
      <c r="J39" s="4">
        <v>50</v>
      </c>
      <c r="K39" s="4"/>
      <c r="L39" s="4"/>
      <c r="M39" s="4"/>
      <c r="N39" s="4"/>
      <c r="O39" s="4"/>
      <c r="P39" s="4"/>
      <c r="Q39" s="4"/>
      <c r="R39" s="4">
        <v>21</v>
      </c>
      <c r="S39" s="4">
        <v>31</v>
      </c>
      <c r="T39" s="4"/>
      <c r="U39" s="4">
        <v>31</v>
      </c>
      <c r="V39" s="4"/>
      <c r="W39" s="4"/>
      <c r="X39" s="4"/>
      <c r="Y39" s="4"/>
      <c r="Z39" s="4"/>
      <c r="AA39" s="4"/>
      <c r="AB39" s="4"/>
      <c r="AC39" s="4"/>
      <c r="AD39" s="4"/>
      <c r="AE39" s="4">
        <v>20.9</v>
      </c>
      <c r="AF39" s="4">
        <v>36</v>
      </c>
      <c r="AG39" s="4">
        <v>21.85</v>
      </c>
      <c r="AH39" s="4" t="s">
        <v>434</v>
      </c>
      <c r="AI39" s="4">
        <v>19.3</v>
      </c>
      <c r="AJ39" s="4"/>
      <c r="AK39" s="4">
        <v>98.95</v>
      </c>
      <c r="AL39" s="4">
        <v>20.6</v>
      </c>
      <c r="AM39" s="4">
        <v>68.8</v>
      </c>
      <c r="AN39" s="4" t="s">
        <v>434</v>
      </c>
      <c r="AO39" s="4">
        <v>46.112638030841083</v>
      </c>
      <c r="AP39" s="4">
        <v>43.5</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54"/>
      <c r="FA39" s="54">
        <v>43</v>
      </c>
      <c r="FB39" s="54"/>
      <c r="FC39" s="54"/>
      <c r="FD39" s="54"/>
      <c r="FE39" s="54">
        <v>40</v>
      </c>
      <c r="FF39" s="54"/>
      <c r="FG39" s="54">
        <v>41.7</v>
      </c>
      <c r="FH39" s="54">
        <v>24.28</v>
      </c>
      <c r="FI39" s="54">
        <v>51</v>
      </c>
      <c r="FJ39" s="54">
        <v>50</v>
      </c>
      <c r="FK39" s="54">
        <v>47</v>
      </c>
      <c r="FL39" s="54">
        <v>55</v>
      </c>
      <c r="FM39" s="54">
        <v>20</v>
      </c>
      <c r="FN39" s="54">
        <v>40</v>
      </c>
      <c r="FO39" s="54">
        <v>27.388302462988783</v>
      </c>
      <c r="FP39" s="54">
        <v>65</v>
      </c>
      <c r="FQ39" s="54">
        <v>47</v>
      </c>
    </row>
    <row r="40" spans="1:173" x14ac:dyDescent="0.25">
      <c r="B40" s="17" t="s">
        <v>32</v>
      </c>
      <c r="C40" s="1"/>
      <c r="D40" s="1"/>
      <c r="E40" s="1"/>
      <c r="F40" s="1"/>
      <c r="G40" s="1">
        <v>43</v>
      </c>
      <c r="H40" s="1">
        <v>40</v>
      </c>
      <c r="I40" s="1"/>
      <c r="J40" s="1"/>
      <c r="K40" s="1"/>
      <c r="L40" s="1"/>
      <c r="M40" s="1"/>
      <c r="N40" s="1"/>
      <c r="O40" s="1"/>
      <c r="P40" s="1">
        <v>25</v>
      </c>
      <c r="Q40" s="1"/>
      <c r="R40" s="1"/>
      <c r="S40" s="1"/>
      <c r="T40" s="1"/>
      <c r="U40" s="1"/>
      <c r="V40" s="1"/>
      <c r="W40" s="1"/>
      <c r="X40" s="1"/>
      <c r="Y40" s="1"/>
      <c r="Z40" s="1"/>
      <c r="AA40" s="1"/>
      <c r="AB40" s="1"/>
      <c r="AC40" s="1"/>
      <c r="AD40" s="1">
        <v>30</v>
      </c>
      <c r="AE40" s="43"/>
      <c r="AF40" s="43"/>
      <c r="AG40" s="43"/>
      <c r="AH40" s="43"/>
      <c r="AI40" s="43"/>
      <c r="AJ40" s="43">
        <v>18.521897810218988</v>
      </c>
      <c r="AK40" s="43"/>
      <c r="AL40" s="43"/>
      <c r="AM40" s="43"/>
      <c r="AN40" s="43"/>
      <c r="AO40" s="43"/>
      <c r="AP40" s="43"/>
      <c r="AQ40" s="43">
        <v>0</v>
      </c>
      <c r="AR40" s="43">
        <v>55</v>
      </c>
      <c r="AS40" s="43">
        <v>40</v>
      </c>
      <c r="AT40" s="43">
        <v>40</v>
      </c>
      <c r="AU40" s="43">
        <v>12.508614748449343</v>
      </c>
      <c r="AV40" s="43">
        <v>50</v>
      </c>
      <c r="AW40" s="43">
        <v>0</v>
      </c>
      <c r="AX40" s="43">
        <v>12.8</v>
      </c>
      <c r="AY40" s="43">
        <v>15</v>
      </c>
      <c r="AZ40" s="43">
        <v>20</v>
      </c>
      <c r="BA40" s="43">
        <v>3.04</v>
      </c>
      <c r="BB40" s="43">
        <v>12</v>
      </c>
      <c r="BC40" s="43">
        <v>18</v>
      </c>
      <c r="BD40" s="43">
        <v>0</v>
      </c>
      <c r="BE40" s="43">
        <v>23</v>
      </c>
      <c r="BF40" s="43">
        <v>2</v>
      </c>
      <c r="BG40" s="43">
        <v>12.9</v>
      </c>
      <c r="BH40" s="43">
        <v>0</v>
      </c>
      <c r="BI40" s="43">
        <v>0</v>
      </c>
      <c r="BJ40" s="43">
        <v>40</v>
      </c>
      <c r="BK40" s="43">
        <v>45</v>
      </c>
      <c r="BL40" s="43">
        <v>7</v>
      </c>
      <c r="BM40" s="43">
        <v>0</v>
      </c>
      <c r="BN40" s="43">
        <v>35</v>
      </c>
      <c r="BO40" s="43">
        <v>8.56</v>
      </c>
      <c r="BP40" s="43">
        <v>5</v>
      </c>
      <c r="BQ40" s="43">
        <v>10</v>
      </c>
      <c r="BR40" s="43">
        <v>8.4</v>
      </c>
      <c r="BS40" s="43">
        <v>49.7</v>
      </c>
      <c r="BT40" s="43">
        <v>35</v>
      </c>
      <c r="BU40" s="43">
        <v>7.6066790352504574</v>
      </c>
      <c r="BV40" s="43">
        <v>0</v>
      </c>
      <c r="BW40" s="43">
        <v>11.2</v>
      </c>
      <c r="BX40" s="43">
        <v>8.9</v>
      </c>
      <c r="BY40" s="43">
        <v>10</v>
      </c>
      <c r="BZ40" s="43" t="s">
        <v>434</v>
      </c>
      <c r="CA40" s="43">
        <v>6.3046916183447443</v>
      </c>
      <c r="CB40" s="43">
        <v>16</v>
      </c>
      <c r="CC40" s="43">
        <v>55</v>
      </c>
      <c r="CD40" s="43" t="s">
        <v>434</v>
      </c>
      <c r="CE40" s="43">
        <v>20</v>
      </c>
      <c r="CF40" s="43">
        <v>12.7</v>
      </c>
      <c r="CG40" s="43">
        <v>15</v>
      </c>
      <c r="CH40" s="43">
        <v>32</v>
      </c>
      <c r="CI40" s="43">
        <v>8</v>
      </c>
      <c r="CJ40" s="43">
        <v>16.399999999999999</v>
      </c>
      <c r="CK40" s="43">
        <v>40</v>
      </c>
      <c r="CL40" s="43">
        <v>15.97</v>
      </c>
      <c r="CM40" s="43">
        <v>10</v>
      </c>
      <c r="CN40" s="43">
        <v>10</v>
      </c>
      <c r="CO40" s="43">
        <v>0</v>
      </c>
      <c r="CP40" s="43">
        <v>40</v>
      </c>
      <c r="CQ40" s="43">
        <v>51</v>
      </c>
      <c r="CR40" s="43">
        <v>0</v>
      </c>
      <c r="CS40" s="43">
        <v>6</v>
      </c>
      <c r="CT40" s="43">
        <v>45</v>
      </c>
      <c r="CU40" s="43">
        <v>26</v>
      </c>
      <c r="CV40" s="43" t="s">
        <v>434</v>
      </c>
      <c r="CW40" s="43">
        <v>45</v>
      </c>
      <c r="CX40" s="43">
        <v>11</v>
      </c>
      <c r="CY40" s="43">
        <v>40</v>
      </c>
      <c r="CZ40" s="43">
        <v>28</v>
      </c>
      <c r="DA40" s="43">
        <v>70</v>
      </c>
      <c r="DB40" s="43">
        <v>55</v>
      </c>
      <c r="DC40" s="43">
        <v>22.7</v>
      </c>
      <c r="DD40" s="43">
        <v>35</v>
      </c>
      <c r="DE40" s="43">
        <v>18.3</v>
      </c>
      <c r="DF40" s="43">
        <v>0</v>
      </c>
      <c r="DG40" s="43">
        <v>14</v>
      </c>
      <c r="DH40" s="43" t="s">
        <v>434</v>
      </c>
      <c r="DI40" s="43" t="s">
        <v>434</v>
      </c>
      <c r="DJ40" s="43">
        <v>8</v>
      </c>
      <c r="DK40" s="43">
        <v>12.375468870745555</v>
      </c>
      <c r="DL40" s="43" t="s">
        <v>434</v>
      </c>
      <c r="DM40" s="43">
        <v>51.4</v>
      </c>
      <c r="DN40" s="43">
        <v>0</v>
      </c>
      <c r="DO40" s="43">
        <v>50</v>
      </c>
      <c r="DP40" s="43">
        <v>2.71</v>
      </c>
      <c r="DQ40" s="43">
        <v>16</v>
      </c>
      <c r="DR40" s="43">
        <v>0</v>
      </c>
      <c r="DS40" s="43">
        <v>7</v>
      </c>
      <c r="DT40" s="43">
        <v>22</v>
      </c>
      <c r="DU40" s="43">
        <v>26</v>
      </c>
      <c r="DV40" s="43">
        <v>27</v>
      </c>
      <c r="DW40" s="43">
        <v>7</v>
      </c>
      <c r="DX40" s="43">
        <v>13.2</v>
      </c>
      <c r="DY40" s="43">
        <v>26.4</v>
      </c>
      <c r="DZ40" s="43">
        <v>10</v>
      </c>
      <c r="EA40" s="43" t="s">
        <v>434</v>
      </c>
      <c r="EB40" s="43">
        <v>33</v>
      </c>
      <c r="EC40" s="43">
        <v>30</v>
      </c>
      <c r="ED40" s="43" t="s">
        <v>434</v>
      </c>
      <c r="EE40" s="43">
        <v>4</v>
      </c>
      <c r="EF40" s="43" t="s">
        <v>434</v>
      </c>
      <c r="EG40" s="43" t="s">
        <v>434</v>
      </c>
      <c r="EH40" s="43">
        <v>50</v>
      </c>
      <c r="EI40" s="43">
        <v>30</v>
      </c>
      <c r="EJ40" s="43">
        <v>30</v>
      </c>
      <c r="EK40" s="43">
        <v>30</v>
      </c>
      <c r="EL40" s="43" t="s">
        <v>434</v>
      </c>
      <c r="EM40" s="43">
        <v>20.51</v>
      </c>
      <c r="EN40" s="43">
        <v>10</v>
      </c>
      <c r="EO40" s="43">
        <v>5</v>
      </c>
      <c r="EP40" s="43">
        <v>17.137096774193548</v>
      </c>
      <c r="EQ40" s="43">
        <v>20</v>
      </c>
      <c r="ER40" s="43">
        <v>36</v>
      </c>
      <c r="ES40" s="43">
        <v>5.89</v>
      </c>
      <c r="ET40" s="43" t="s">
        <v>434</v>
      </c>
      <c r="EU40" s="43">
        <v>35</v>
      </c>
      <c r="EV40" s="43">
        <v>0</v>
      </c>
      <c r="EW40" s="43">
        <v>20</v>
      </c>
      <c r="EX40" s="43">
        <v>0</v>
      </c>
      <c r="EY40" s="43">
        <v>40.700000000000003</v>
      </c>
      <c r="EZ40" s="43">
        <v>7</v>
      </c>
      <c r="FA40" s="43"/>
      <c r="FB40" s="43">
        <v>0</v>
      </c>
      <c r="FC40" s="43">
        <v>0</v>
      </c>
      <c r="FD40" s="43">
        <v>35</v>
      </c>
      <c r="FE40" s="43"/>
      <c r="FF40" s="43">
        <v>19.600000000000001</v>
      </c>
      <c r="FG40" s="43"/>
      <c r="FH40" s="43"/>
      <c r="FI40" s="43"/>
      <c r="FJ40" s="43"/>
      <c r="FK40" s="43"/>
      <c r="FL40" s="43"/>
      <c r="FM40" s="43"/>
      <c r="FN40" s="43"/>
      <c r="FO40" s="43"/>
      <c r="FP40" s="43"/>
      <c r="FQ40" s="43"/>
    </row>
    <row r="41" spans="1:173" x14ac:dyDescent="0.25">
      <c r="B41" s="17" t="s">
        <v>33</v>
      </c>
      <c r="C41" s="1"/>
      <c r="D41" s="1"/>
      <c r="E41" s="1"/>
      <c r="F41" s="1"/>
      <c r="G41" s="1">
        <v>47</v>
      </c>
      <c r="H41" s="1">
        <v>45</v>
      </c>
      <c r="I41" s="1"/>
      <c r="J41" s="1"/>
      <c r="K41" s="1"/>
      <c r="L41" s="1"/>
      <c r="M41" s="1"/>
      <c r="N41" s="1"/>
      <c r="O41" s="1"/>
      <c r="P41" s="1">
        <v>25</v>
      </c>
      <c r="Q41" s="1"/>
      <c r="R41" s="1"/>
      <c r="S41" s="1"/>
      <c r="T41" s="1"/>
      <c r="U41" s="1"/>
      <c r="V41" s="1"/>
      <c r="W41" s="1"/>
      <c r="X41" s="1"/>
      <c r="Y41" s="1"/>
      <c r="Z41" s="1"/>
      <c r="AA41" s="1"/>
      <c r="AB41" s="1"/>
      <c r="AC41" s="1"/>
      <c r="AD41" s="1">
        <v>30</v>
      </c>
      <c r="AE41" s="43"/>
      <c r="AF41" s="43"/>
      <c r="AG41" s="43"/>
      <c r="AH41" s="43"/>
      <c r="AI41" s="43"/>
      <c r="AJ41" s="43">
        <v>18.521897810218988</v>
      </c>
      <c r="AK41" s="43"/>
      <c r="AL41" s="43"/>
      <c r="AM41" s="43"/>
      <c r="AN41" s="43"/>
      <c r="AO41" s="43"/>
      <c r="AP41" s="43"/>
      <c r="AQ41" s="43">
        <v>0</v>
      </c>
      <c r="AR41" s="43">
        <v>55</v>
      </c>
      <c r="AS41" s="43">
        <v>40</v>
      </c>
      <c r="AT41" s="43">
        <v>40</v>
      </c>
      <c r="AU41" s="43">
        <v>12.508614748449343</v>
      </c>
      <c r="AV41" s="43">
        <v>50</v>
      </c>
      <c r="AW41" s="43">
        <v>0</v>
      </c>
      <c r="AX41" s="43">
        <v>12.8</v>
      </c>
      <c r="AY41" s="43">
        <v>15</v>
      </c>
      <c r="AZ41" s="43">
        <v>20</v>
      </c>
      <c r="BA41" s="43">
        <v>3.04</v>
      </c>
      <c r="BB41" s="43">
        <v>12</v>
      </c>
      <c r="BC41" s="43">
        <v>18</v>
      </c>
      <c r="BD41" s="43">
        <v>0</v>
      </c>
      <c r="BE41" s="43">
        <v>23</v>
      </c>
      <c r="BF41" s="43">
        <v>2</v>
      </c>
      <c r="BG41" s="43">
        <v>12.9</v>
      </c>
      <c r="BH41" s="43">
        <v>0</v>
      </c>
      <c r="BI41" s="43">
        <v>0</v>
      </c>
      <c r="BJ41" s="43">
        <v>40</v>
      </c>
      <c r="BK41" s="43">
        <v>45</v>
      </c>
      <c r="BL41" s="43">
        <v>7</v>
      </c>
      <c r="BM41" s="43">
        <v>0</v>
      </c>
      <c r="BN41" s="43">
        <v>35</v>
      </c>
      <c r="BO41" s="43">
        <v>8.56</v>
      </c>
      <c r="BP41" s="43">
        <v>5</v>
      </c>
      <c r="BQ41" s="43">
        <v>10</v>
      </c>
      <c r="BR41" s="43">
        <v>8.4</v>
      </c>
      <c r="BS41" s="43">
        <v>49.7</v>
      </c>
      <c r="BT41" s="43">
        <v>35</v>
      </c>
      <c r="BU41" s="43">
        <v>7.6066790352504574</v>
      </c>
      <c r="BV41" s="43">
        <v>0</v>
      </c>
      <c r="BW41" s="43">
        <v>11.2</v>
      </c>
      <c r="BX41" s="43">
        <v>8.9</v>
      </c>
      <c r="BY41" s="43">
        <v>10</v>
      </c>
      <c r="BZ41" s="43" t="s">
        <v>434</v>
      </c>
      <c r="CA41" s="43">
        <v>6.3046916183447443</v>
      </c>
      <c r="CB41" s="43">
        <v>16</v>
      </c>
      <c r="CC41" s="43">
        <v>55</v>
      </c>
      <c r="CD41" s="43" t="s">
        <v>434</v>
      </c>
      <c r="CE41" s="43">
        <v>20</v>
      </c>
      <c r="CF41" s="43">
        <v>12.7</v>
      </c>
      <c r="CG41" s="43">
        <v>15</v>
      </c>
      <c r="CH41" s="43">
        <v>32</v>
      </c>
      <c r="CI41" s="43">
        <v>8</v>
      </c>
      <c r="CJ41" s="43">
        <v>16.399999999999999</v>
      </c>
      <c r="CK41" s="43">
        <v>40</v>
      </c>
      <c r="CL41" s="43">
        <v>15.97</v>
      </c>
      <c r="CM41" s="43">
        <v>10</v>
      </c>
      <c r="CN41" s="43">
        <v>10</v>
      </c>
      <c r="CO41" s="43">
        <v>0</v>
      </c>
      <c r="CP41" s="43">
        <v>40</v>
      </c>
      <c r="CQ41" s="43">
        <v>51</v>
      </c>
      <c r="CR41" s="43">
        <v>0</v>
      </c>
      <c r="CS41" s="43">
        <v>6</v>
      </c>
      <c r="CT41" s="43">
        <v>45</v>
      </c>
      <c r="CU41" s="43">
        <v>26</v>
      </c>
      <c r="CV41" s="43" t="s">
        <v>434</v>
      </c>
      <c r="CW41" s="43">
        <v>45</v>
      </c>
      <c r="CX41" s="43">
        <v>11</v>
      </c>
      <c r="CY41" s="43">
        <v>40</v>
      </c>
      <c r="CZ41" s="43">
        <v>28</v>
      </c>
      <c r="DA41" s="43">
        <v>70</v>
      </c>
      <c r="DB41" s="43">
        <v>55</v>
      </c>
      <c r="DC41" s="43">
        <v>22.7</v>
      </c>
      <c r="DD41" s="43">
        <v>35</v>
      </c>
      <c r="DE41" s="43">
        <v>18.3</v>
      </c>
      <c r="DF41" s="43">
        <v>0</v>
      </c>
      <c r="DG41" s="43">
        <v>14</v>
      </c>
      <c r="DH41" s="43" t="s">
        <v>434</v>
      </c>
      <c r="DI41" s="43" t="s">
        <v>434</v>
      </c>
      <c r="DJ41" s="43">
        <v>8</v>
      </c>
      <c r="DK41" s="43">
        <v>12.375468870745555</v>
      </c>
      <c r="DL41" s="43" t="s">
        <v>434</v>
      </c>
      <c r="DM41" s="43">
        <v>51.4</v>
      </c>
      <c r="DN41" s="43">
        <v>0</v>
      </c>
      <c r="DO41" s="43">
        <v>50</v>
      </c>
      <c r="DP41" s="43">
        <v>2.71</v>
      </c>
      <c r="DQ41" s="43">
        <v>16</v>
      </c>
      <c r="DR41" s="43">
        <v>0</v>
      </c>
      <c r="DS41" s="43">
        <v>7</v>
      </c>
      <c r="DT41" s="43">
        <v>22</v>
      </c>
      <c r="DU41" s="43">
        <v>26</v>
      </c>
      <c r="DV41" s="43">
        <v>27</v>
      </c>
      <c r="DW41" s="43">
        <v>7</v>
      </c>
      <c r="DX41" s="43">
        <v>13.2</v>
      </c>
      <c r="DY41" s="43">
        <v>26.4</v>
      </c>
      <c r="DZ41" s="43">
        <v>10</v>
      </c>
      <c r="EA41" s="43" t="s">
        <v>434</v>
      </c>
      <c r="EB41" s="43">
        <v>33</v>
      </c>
      <c r="EC41" s="43">
        <v>30</v>
      </c>
      <c r="ED41" s="43" t="s">
        <v>434</v>
      </c>
      <c r="EE41" s="43">
        <v>4</v>
      </c>
      <c r="EF41" s="43" t="s">
        <v>434</v>
      </c>
      <c r="EG41" s="43" t="s">
        <v>434</v>
      </c>
      <c r="EH41" s="43">
        <v>50</v>
      </c>
      <c r="EI41" s="43">
        <v>30</v>
      </c>
      <c r="EJ41" s="43">
        <v>30</v>
      </c>
      <c r="EK41" s="43">
        <v>30</v>
      </c>
      <c r="EL41" s="43" t="s">
        <v>434</v>
      </c>
      <c r="EM41" s="43">
        <v>20.51</v>
      </c>
      <c r="EN41" s="43">
        <v>10</v>
      </c>
      <c r="EO41" s="43">
        <v>5</v>
      </c>
      <c r="EP41" s="43">
        <v>17.137096774193548</v>
      </c>
      <c r="EQ41" s="43">
        <v>20</v>
      </c>
      <c r="ER41" s="43">
        <v>36</v>
      </c>
      <c r="ES41" s="43">
        <v>5.89</v>
      </c>
      <c r="ET41" s="43" t="s">
        <v>434</v>
      </c>
      <c r="EU41" s="43">
        <v>35</v>
      </c>
      <c r="EV41" s="43">
        <v>0</v>
      </c>
      <c r="EW41" s="43">
        <v>20</v>
      </c>
      <c r="EX41" s="43">
        <v>0</v>
      </c>
      <c r="EY41" s="43">
        <v>40.700000000000003</v>
      </c>
      <c r="EZ41" s="43">
        <v>7</v>
      </c>
      <c r="FA41" s="43"/>
      <c r="FB41" s="43">
        <v>0</v>
      </c>
      <c r="FC41" s="43">
        <v>0</v>
      </c>
      <c r="FD41" s="43">
        <v>35</v>
      </c>
      <c r="FE41" s="43"/>
      <c r="FF41" s="43">
        <v>19.600000000000001</v>
      </c>
      <c r="FG41" s="43"/>
      <c r="FH41" s="43"/>
      <c r="FI41" s="43"/>
      <c r="FJ41" s="43"/>
      <c r="FK41" s="43"/>
      <c r="FL41" s="43"/>
      <c r="FM41" s="43"/>
      <c r="FN41" s="43"/>
      <c r="FO41" s="43"/>
      <c r="FP41" s="43"/>
      <c r="FQ41" s="43"/>
    </row>
    <row r="42" spans="1:173" x14ac:dyDescent="0.25">
      <c r="B42" s="17" t="s">
        <v>34</v>
      </c>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v>35</v>
      </c>
      <c r="AE42" s="43"/>
      <c r="AF42" s="43"/>
      <c r="AG42" s="43"/>
      <c r="AH42" s="43"/>
      <c r="AI42" s="43"/>
      <c r="AJ42" s="43">
        <v>46.32299270072992</v>
      </c>
      <c r="AK42" s="43"/>
      <c r="AL42" s="43"/>
      <c r="AM42" s="43"/>
      <c r="AN42" s="43"/>
      <c r="AO42" s="43"/>
      <c r="AP42" s="43"/>
      <c r="AQ42" s="43">
        <v>13.6</v>
      </c>
      <c r="AR42" s="43">
        <v>55</v>
      </c>
      <c r="AS42" s="43">
        <v>40</v>
      </c>
      <c r="AT42" s="43">
        <v>40</v>
      </c>
      <c r="AU42" s="43">
        <v>21.295658166781529</v>
      </c>
      <c r="AV42" s="43">
        <v>50</v>
      </c>
      <c r="AW42" s="43">
        <v>0</v>
      </c>
      <c r="AX42" s="43">
        <v>17.5</v>
      </c>
      <c r="AY42" s="43">
        <v>15</v>
      </c>
      <c r="AZ42" s="43">
        <v>20</v>
      </c>
      <c r="BA42" s="43">
        <v>12.61</v>
      </c>
      <c r="BB42" s="43">
        <v>35</v>
      </c>
      <c r="BC42" s="43">
        <v>24</v>
      </c>
      <c r="BD42" s="43">
        <v>0</v>
      </c>
      <c r="BE42" s="43">
        <v>23</v>
      </c>
      <c r="BF42" s="43">
        <v>21</v>
      </c>
      <c r="BG42" s="43">
        <v>27.5</v>
      </c>
      <c r="BH42" s="43">
        <v>0</v>
      </c>
      <c r="BI42" s="43">
        <v>0</v>
      </c>
      <c r="BJ42" s="43">
        <v>60</v>
      </c>
      <c r="BK42" s="43">
        <v>100</v>
      </c>
      <c r="BL42" s="43">
        <v>27</v>
      </c>
      <c r="BM42" s="43">
        <v>0</v>
      </c>
      <c r="BN42" s="43">
        <v>35</v>
      </c>
      <c r="BO42" s="43">
        <v>27.49</v>
      </c>
      <c r="BP42" s="43">
        <v>14</v>
      </c>
      <c r="BQ42" s="43">
        <v>30</v>
      </c>
      <c r="BR42" s="43">
        <v>8.4</v>
      </c>
      <c r="BS42" s="43">
        <v>49.7</v>
      </c>
      <c r="BT42" s="43">
        <v>57</v>
      </c>
      <c r="BU42" s="43">
        <v>19.789734075448369</v>
      </c>
      <c r="BV42" s="43">
        <v>40</v>
      </c>
      <c r="BW42" s="43">
        <v>22.6</v>
      </c>
      <c r="BX42" s="43">
        <v>17</v>
      </c>
      <c r="BY42" s="43">
        <v>30</v>
      </c>
      <c r="BZ42" s="43" t="s">
        <v>434</v>
      </c>
      <c r="CA42" s="43">
        <v>31.797575118608322</v>
      </c>
      <c r="CB42" s="43">
        <v>16</v>
      </c>
      <c r="CC42" s="43">
        <v>55</v>
      </c>
      <c r="CD42" s="43" t="s">
        <v>434</v>
      </c>
      <c r="CE42" s="43">
        <v>30</v>
      </c>
      <c r="CF42" s="43">
        <v>14.25</v>
      </c>
      <c r="CG42" s="43">
        <v>25</v>
      </c>
      <c r="CH42" s="43">
        <v>32</v>
      </c>
      <c r="CI42" s="43">
        <v>31.8</v>
      </c>
      <c r="CJ42" s="43">
        <v>52</v>
      </c>
      <c r="CK42" s="43">
        <v>40</v>
      </c>
      <c r="CL42" s="43">
        <v>43.62</v>
      </c>
      <c r="CM42" s="43">
        <v>35</v>
      </c>
      <c r="CN42" s="43">
        <v>64</v>
      </c>
      <c r="CO42" s="43">
        <v>0</v>
      </c>
      <c r="CP42" s="43">
        <v>40</v>
      </c>
      <c r="CQ42" s="43">
        <v>51</v>
      </c>
      <c r="CR42" s="43">
        <v>14</v>
      </c>
      <c r="CS42" s="43">
        <v>51</v>
      </c>
      <c r="CT42" s="43">
        <v>45</v>
      </c>
      <c r="CU42" s="43">
        <v>100</v>
      </c>
      <c r="CV42" s="43" t="s">
        <v>434</v>
      </c>
      <c r="CW42" s="43">
        <v>45</v>
      </c>
      <c r="CX42" s="43">
        <v>92</v>
      </c>
      <c r="CY42" s="43">
        <v>40</v>
      </c>
      <c r="CZ42" s="43">
        <v>35</v>
      </c>
      <c r="DA42" s="43">
        <v>88</v>
      </c>
      <c r="DB42" s="43">
        <v>55</v>
      </c>
      <c r="DC42" s="43">
        <v>27.2</v>
      </c>
      <c r="DD42" s="43">
        <v>35</v>
      </c>
      <c r="DE42" s="43">
        <v>45.5</v>
      </c>
      <c r="DF42" s="43">
        <v>18.399999999999999</v>
      </c>
      <c r="DG42" s="43">
        <v>91</v>
      </c>
      <c r="DH42" s="43" t="s">
        <v>434</v>
      </c>
      <c r="DI42" s="43" t="s">
        <v>434</v>
      </c>
      <c r="DJ42" s="43">
        <v>10</v>
      </c>
      <c r="DK42" s="43">
        <v>24.947115546147899</v>
      </c>
      <c r="DL42" s="43" t="s">
        <v>434</v>
      </c>
      <c r="DM42" s="43">
        <v>51.4</v>
      </c>
      <c r="DN42" s="43">
        <v>0</v>
      </c>
      <c r="DO42" s="43">
        <v>90</v>
      </c>
      <c r="DP42" s="43">
        <v>75</v>
      </c>
      <c r="DQ42" s="43">
        <v>38</v>
      </c>
      <c r="DR42" s="43">
        <v>61</v>
      </c>
      <c r="DS42" s="43">
        <v>7</v>
      </c>
      <c r="DT42" s="43">
        <v>22</v>
      </c>
      <c r="DU42" s="43">
        <v>26</v>
      </c>
      <c r="DV42" s="43">
        <v>27</v>
      </c>
      <c r="DW42" s="43">
        <v>29.5</v>
      </c>
      <c r="DX42" s="43">
        <v>13.2</v>
      </c>
      <c r="DY42" s="43">
        <v>26.4</v>
      </c>
      <c r="DZ42" s="43">
        <v>10</v>
      </c>
      <c r="EA42" s="43" t="s">
        <v>434</v>
      </c>
      <c r="EB42" s="43">
        <v>45</v>
      </c>
      <c r="EC42" s="43">
        <v>30</v>
      </c>
      <c r="ED42" s="43" t="s">
        <v>434</v>
      </c>
      <c r="EE42" s="43">
        <v>14.5</v>
      </c>
      <c r="EF42" s="43" t="s">
        <v>434</v>
      </c>
      <c r="EG42" s="43" t="s">
        <v>434</v>
      </c>
      <c r="EH42" s="43">
        <v>50</v>
      </c>
      <c r="EI42" s="43">
        <v>50</v>
      </c>
      <c r="EJ42" s="43">
        <v>35</v>
      </c>
      <c r="EK42" s="43">
        <v>40</v>
      </c>
      <c r="EL42" s="43" t="s">
        <v>434</v>
      </c>
      <c r="EM42" s="43">
        <v>50.57</v>
      </c>
      <c r="EN42" s="43">
        <v>10</v>
      </c>
      <c r="EO42" s="43">
        <v>15</v>
      </c>
      <c r="EP42" s="43">
        <v>37.5</v>
      </c>
      <c r="EQ42" s="43">
        <v>20</v>
      </c>
      <c r="ER42" s="43">
        <v>36</v>
      </c>
      <c r="ES42" s="43">
        <v>24.7</v>
      </c>
      <c r="ET42" s="43" t="s">
        <v>434</v>
      </c>
      <c r="EU42" s="43">
        <v>35</v>
      </c>
      <c r="EV42" s="43">
        <v>0</v>
      </c>
      <c r="EW42" s="43">
        <v>20</v>
      </c>
      <c r="EX42" s="43">
        <v>0</v>
      </c>
      <c r="EY42" s="43">
        <v>40.700000000000003</v>
      </c>
      <c r="EZ42" s="43">
        <v>22</v>
      </c>
      <c r="FA42" s="43"/>
      <c r="FB42" s="43">
        <v>26.58732670760271</v>
      </c>
      <c r="FC42" s="43">
        <v>30</v>
      </c>
      <c r="FD42" s="43">
        <v>70</v>
      </c>
      <c r="FE42" s="43"/>
      <c r="FF42" s="43">
        <v>29.42</v>
      </c>
      <c r="FG42" s="43"/>
      <c r="FH42" s="43"/>
      <c r="FI42" s="43"/>
      <c r="FJ42" s="43"/>
      <c r="FK42" s="43"/>
      <c r="FL42" s="43"/>
      <c r="FM42" s="43"/>
      <c r="FN42" s="43"/>
      <c r="FO42" s="43"/>
      <c r="FP42" s="43"/>
      <c r="FQ42" s="43"/>
    </row>
    <row r="43" spans="1:173" x14ac:dyDescent="0.25">
      <c r="B43" s="17" t="s">
        <v>35</v>
      </c>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v>40</v>
      </c>
      <c r="AE43" s="43"/>
      <c r="AF43" s="43"/>
      <c r="AG43" s="43"/>
      <c r="AH43" s="43"/>
      <c r="AI43" s="43"/>
      <c r="AJ43" s="43">
        <v>46.32299270072992</v>
      </c>
      <c r="AK43" s="43"/>
      <c r="AL43" s="43"/>
      <c r="AM43" s="43"/>
      <c r="AN43" s="43"/>
      <c r="AO43" s="43"/>
      <c r="AP43" s="43"/>
      <c r="AQ43" s="43">
        <v>13.6</v>
      </c>
      <c r="AR43" s="43">
        <v>55</v>
      </c>
      <c r="AS43" s="43">
        <v>40</v>
      </c>
      <c r="AT43" s="43">
        <v>40</v>
      </c>
      <c r="AU43" s="43">
        <v>21.295658166781529</v>
      </c>
      <c r="AV43" s="43">
        <v>50</v>
      </c>
      <c r="AW43" s="43">
        <v>0</v>
      </c>
      <c r="AX43" s="43">
        <v>17.5</v>
      </c>
      <c r="AY43" s="43">
        <v>15</v>
      </c>
      <c r="AZ43" s="43">
        <v>20</v>
      </c>
      <c r="BA43" s="43">
        <v>12.61</v>
      </c>
      <c r="BB43" s="43">
        <v>35</v>
      </c>
      <c r="BC43" s="43">
        <v>24</v>
      </c>
      <c r="BD43" s="43">
        <v>0</v>
      </c>
      <c r="BE43" s="43">
        <v>23</v>
      </c>
      <c r="BF43" s="43">
        <v>21</v>
      </c>
      <c r="BG43" s="43">
        <v>27.5</v>
      </c>
      <c r="BH43" s="43">
        <v>0</v>
      </c>
      <c r="BI43" s="43">
        <v>0</v>
      </c>
      <c r="BJ43" s="43">
        <v>60</v>
      </c>
      <c r="BK43" s="43">
        <v>100</v>
      </c>
      <c r="BL43" s="43">
        <v>27</v>
      </c>
      <c r="BM43" s="43">
        <v>0</v>
      </c>
      <c r="BN43" s="43">
        <v>35</v>
      </c>
      <c r="BO43" s="43">
        <v>27.49</v>
      </c>
      <c r="BP43" s="43">
        <v>14</v>
      </c>
      <c r="BQ43" s="43">
        <v>30</v>
      </c>
      <c r="BR43" s="43">
        <v>8.4</v>
      </c>
      <c r="BS43" s="43">
        <v>49.7</v>
      </c>
      <c r="BT43" s="43">
        <v>57</v>
      </c>
      <c r="BU43" s="43">
        <v>19.789734075448369</v>
      </c>
      <c r="BV43" s="43">
        <v>40</v>
      </c>
      <c r="BW43" s="43">
        <v>22.6</v>
      </c>
      <c r="BX43" s="43">
        <v>17</v>
      </c>
      <c r="BY43" s="43">
        <v>30</v>
      </c>
      <c r="BZ43" s="43" t="s">
        <v>434</v>
      </c>
      <c r="CA43" s="43">
        <v>31.797575118608322</v>
      </c>
      <c r="CB43" s="43">
        <v>16</v>
      </c>
      <c r="CC43" s="43">
        <v>55</v>
      </c>
      <c r="CD43" s="43" t="s">
        <v>434</v>
      </c>
      <c r="CE43" s="43">
        <v>30</v>
      </c>
      <c r="CF43" s="43">
        <v>14.25</v>
      </c>
      <c r="CG43" s="43">
        <v>25</v>
      </c>
      <c r="CH43" s="43">
        <v>32</v>
      </c>
      <c r="CI43" s="43">
        <v>31.8</v>
      </c>
      <c r="CJ43" s="43">
        <v>52</v>
      </c>
      <c r="CK43" s="43">
        <v>40</v>
      </c>
      <c r="CL43" s="43">
        <v>43.62</v>
      </c>
      <c r="CM43" s="43">
        <v>35</v>
      </c>
      <c r="CN43" s="43">
        <v>64</v>
      </c>
      <c r="CO43" s="43">
        <v>0</v>
      </c>
      <c r="CP43" s="43">
        <v>40</v>
      </c>
      <c r="CQ43" s="43">
        <v>51</v>
      </c>
      <c r="CR43" s="43">
        <v>14</v>
      </c>
      <c r="CS43" s="43">
        <v>51</v>
      </c>
      <c r="CT43" s="43">
        <v>45</v>
      </c>
      <c r="CU43" s="43">
        <v>100</v>
      </c>
      <c r="CV43" s="43" t="s">
        <v>434</v>
      </c>
      <c r="CW43" s="43">
        <v>45</v>
      </c>
      <c r="CX43" s="43">
        <v>92</v>
      </c>
      <c r="CY43" s="43">
        <v>40</v>
      </c>
      <c r="CZ43" s="43">
        <v>35</v>
      </c>
      <c r="DA43" s="43">
        <v>88</v>
      </c>
      <c r="DB43" s="43">
        <v>55</v>
      </c>
      <c r="DC43" s="43">
        <v>27.2</v>
      </c>
      <c r="DD43" s="43">
        <v>35</v>
      </c>
      <c r="DE43" s="43">
        <v>45.5</v>
      </c>
      <c r="DF43" s="43">
        <v>18.399999999999999</v>
      </c>
      <c r="DG43" s="43">
        <v>91</v>
      </c>
      <c r="DH43" s="43" t="s">
        <v>434</v>
      </c>
      <c r="DI43" s="43" t="s">
        <v>434</v>
      </c>
      <c r="DJ43" s="43">
        <v>10</v>
      </c>
      <c r="DK43" s="43">
        <v>24.947115546147899</v>
      </c>
      <c r="DL43" s="43" t="s">
        <v>434</v>
      </c>
      <c r="DM43" s="43">
        <v>51.4</v>
      </c>
      <c r="DN43" s="43">
        <v>0</v>
      </c>
      <c r="DO43" s="43">
        <v>90</v>
      </c>
      <c r="DP43" s="43">
        <v>75</v>
      </c>
      <c r="DQ43" s="43">
        <v>38</v>
      </c>
      <c r="DR43" s="43">
        <v>61</v>
      </c>
      <c r="DS43" s="43">
        <v>7</v>
      </c>
      <c r="DT43" s="43">
        <v>22</v>
      </c>
      <c r="DU43" s="43">
        <v>26</v>
      </c>
      <c r="DV43" s="43">
        <v>27</v>
      </c>
      <c r="DW43" s="43">
        <v>29.5</v>
      </c>
      <c r="DX43" s="43">
        <v>13.2</v>
      </c>
      <c r="DY43" s="43">
        <v>26.4</v>
      </c>
      <c r="DZ43" s="43">
        <v>10</v>
      </c>
      <c r="EA43" s="43" t="s">
        <v>434</v>
      </c>
      <c r="EB43" s="43">
        <v>45</v>
      </c>
      <c r="EC43" s="43">
        <v>30</v>
      </c>
      <c r="ED43" s="43" t="s">
        <v>434</v>
      </c>
      <c r="EE43" s="43">
        <v>14.5</v>
      </c>
      <c r="EF43" s="43" t="s">
        <v>434</v>
      </c>
      <c r="EG43" s="43" t="s">
        <v>434</v>
      </c>
      <c r="EH43" s="43">
        <v>50</v>
      </c>
      <c r="EI43" s="43">
        <v>50</v>
      </c>
      <c r="EJ43" s="43">
        <v>35</v>
      </c>
      <c r="EK43" s="43">
        <v>40</v>
      </c>
      <c r="EL43" s="43" t="s">
        <v>434</v>
      </c>
      <c r="EM43" s="43">
        <v>50.57</v>
      </c>
      <c r="EN43" s="43">
        <v>10</v>
      </c>
      <c r="EO43" s="43">
        <v>15</v>
      </c>
      <c r="EP43" s="43">
        <v>37.5</v>
      </c>
      <c r="EQ43" s="43">
        <v>20</v>
      </c>
      <c r="ER43" s="43">
        <v>36</v>
      </c>
      <c r="ES43" s="43">
        <v>24.7</v>
      </c>
      <c r="ET43" s="43" t="s">
        <v>434</v>
      </c>
      <c r="EU43" s="43">
        <v>35</v>
      </c>
      <c r="EV43" s="43">
        <v>0</v>
      </c>
      <c r="EW43" s="43">
        <v>20</v>
      </c>
      <c r="EX43" s="43">
        <v>0</v>
      </c>
      <c r="EY43" s="43">
        <v>40.700000000000003</v>
      </c>
      <c r="EZ43" s="43">
        <v>22</v>
      </c>
      <c r="FA43" s="43"/>
      <c r="FB43" s="43">
        <v>26.58732670760271</v>
      </c>
      <c r="FC43" s="43">
        <v>30</v>
      </c>
      <c r="FD43" s="43">
        <v>70</v>
      </c>
      <c r="FE43" s="43"/>
      <c r="FF43" s="43">
        <v>29.42</v>
      </c>
      <c r="FG43" s="43"/>
      <c r="FH43" s="43"/>
      <c r="FI43" s="43"/>
      <c r="FJ43" s="43"/>
      <c r="FK43" s="43"/>
      <c r="FL43" s="43"/>
      <c r="FM43" s="43"/>
      <c r="FN43" s="43"/>
      <c r="FO43" s="43"/>
      <c r="FP43" s="43"/>
      <c r="FQ43" s="43"/>
    </row>
    <row r="44" spans="1:173" x14ac:dyDescent="0.25">
      <c r="B44" s="17" t="s">
        <v>62</v>
      </c>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row>
    <row r="45" spans="1:173" x14ac:dyDescent="0.25">
      <c r="B45" s="17" t="s">
        <v>63</v>
      </c>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row>
    <row r="46" spans="1:173" x14ac:dyDescent="0.25">
      <c r="B46" s="17" t="s">
        <v>64</v>
      </c>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row>
    <row r="47" spans="1:173" x14ac:dyDescent="0.25">
      <c r="B47" s="17" t="s">
        <v>65</v>
      </c>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row>
    <row r="48" spans="1:173" x14ac:dyDescent="0.25">
      <c r="A48" s="23" t="s">
        <v>185</v>
      </c>
      <c r="B48" s="18" t="s">
        <v>44</v>
      </c>
      <c r="C48" s="1"/>
      <c r="D48" s="1"/>
      <c r="E48" s="1"/>
      <c r="F48" s="1"/>
      <c r="G48" s="1"/>
      <c r="H48" s="1"/>
      <c r="I48" s="1"/>
      <c r="J48" s="1"/>
      <c r="K48" s="1">
        <v>65</v>
      </c>
      <c r="L48" s="1">
        <v>45</v>
      </c>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row>
    <row r="49" spans="1:173" x14ac:dyDescent="0.25">
      <c r="B49" s="18" t="s">
        <v>45</v>
      </c>
      <c r="C49" s="1"/>
      <c r="D49" s="1"/>
      <c r="E49" s="1"/>
      <c r="F49" s="1"/>
      <c r="G49" s="1"/>
      <c r="H49" s="1"/>
      <c r="I49" s="1"/>
      <c r="J49" s="1"/>
      <c r="K49" s="1">
        <v>65</v>
      </c>
      <c r="L49" s="1">
        <v>45</v>
      </c>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row>
    <row r="50" spans="1:173" x14ac:dyDescent="0.25">
      <c r="B50" s="18" t="s">
        <v>46</v>
      </c>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row>
    <row r="51" spans="1:173" x14ac:dyDescent="0.25">
      <c r="B51" s="18" t="s">
        <v>47</v>
      </c>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row>
    <row r="52" spans="1:173" x14ac:dyDescent="0.25">
      <c r="B52" s="18" t="s">
        <v>48</v>
      </c>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row>
    <row r="53" spans="1:173" x14ac:dyDescent="0.25">
      <c r="B53" s="18" t="s">
        <v>49</v>
      </c>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row>
    <row r="54" spans="1:173" x14ac:dyDescent="0.25">
      <c r="B54" s="18" t="s">
        <v>50</v>
      </c>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row>
    <row r="55" spans="1:173" x14ac:dyDescent="0.25">
      <c r="B55" s="18" t="s">
        <v>51</v>
      </c>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row>
    <row r="56" spans="1:173" x14ac:dyDescent="0.25">
      <c r="B56" s="18" t="s">
        <v>70</v>
      </c>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row>
    <row r="57" spans="1:173" x14ac:dyDescent="0.25">
      <c r="B57" s="18" t="s">
        <v>71</v>
      </c>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row>
    <row r="58" spans="1:173" x14ac:dyDescent="0.25">
      <c r="B58" s="18" t="s">
        <v>72</v>
      </c>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row>
    <row r="59" spans="1:173" x14ac:dyDescent="0.25">
      <c r="B59" s="18" t="s">
        <v>73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row>
    <row r="60" spans="1:173" x14ac:dyDescent="0.25">
      <c r="A60" s="23" t="s">
        <v>182</v>
      </c>
      <c r="B60" s="17" t="s">
        <v>36</v>
      </c>
      <c r="C60" s="4"/>
      <c r="D60" s="4"/>
      <c r="E60" s="4"/>
      <c r="F60" s="4"/>
      <c r="G60" s="4"/>
      <c r="H60" s="4"/>
      <c r="I60" s="4"/>
      <c r="J60" s="4"/>
      <c r="K60" s="4"/>
      <c r="L60" s="4"/>
      <c r="M60" s="4">
        <v>182</v>
      </c>
      <c r="N60" s="4"/>
      <c r="O60" s="4">
        <v>364</v>
      </c>
      <c r="P60" s="4"/>
      <c r="Q60" s="4">
        <v>12</v>
      </c>
      <c r="R60" s="4"/>
      <c r="S60" s="4"/>
      <c r="T60" s="4"/>
      <c r="U60" s="4"/>
      <c r="V60" s="4"/>
      <c r="W60" s="4"/>
      <c r="X60" s="4"/>
      <c r="Y60" s="4"/>
      <c r="Z60" s="4"/>
      <c r="AA60" s="4">
        <v>349</v>
      </c>
      <c r="AB60" s="4">
        <v>1200</v>
      </c>
      <c r="AC60" s="4">
        <v>1953</v>
      </c>
      <c r="AD60" s="4"/>
      <c r="AE60" s="4" t="s">
        <v>434</v>
      </c>
      <c r="AF60" s="4" t="s">
        <v>434</v>
      </c>
      <c r="AG60" s="4" t="s">
        <v>434</v>
      </c>
      <c r="AH60" s="4">
        <v>-7.1820000000000004</v>
      </c>
      <c r="AI60" s="4" t="s">
        <v>434</v>
      </c>
      <c r="AJ60" s="4" t="s">
        <v>434</v>
      </c>
      <c r="AK60" s="4" t="s">
        <v>434</v>
      </c>
      <c r="AL60" s="4" t="s">
        <v>434</v>
      </c>
      <c r="AM60" s="4" t="s">
        <v>434</v>
      </c>
      <c r="AN60" s="4">
        <v>-118.31</v>
      </c>
      <c r="AO60" s="4" t="s">
        <v>434</v>
      </c>
      <c r="AP60" s="4" t="s">
        <v>434</v>
      </c>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row>
    <row r="61" spans="1:173" x14ac:dyDescent="0.25">
      <c r="B61" s="17" t="s">
        <v>37</v>
      </c>
      <c r="C61" s="4"/>
      <c r="D61" s="4"/>
      <c r="E61" s="4"/>
      <c r="F61" s="4"/>
      <c r="G61" s="4"/>
      <c r="H61" s="4"/>
      <c r="I61" s="4"/>
      <c r="J61" s="4"/>
      <c r="K61" s="4"/>
      <c r="L61" s="4"/>
      <c r="M61" s="4">
        <v>182</v>
      </c>
      <c r="N61" s="4"/>
      <c r="O61" s="4">
        <v>726</v>
      </c>
      <c r="P61" s="4"/>
      <c r="Q61" s="4">
        <v>15</v>
      </c>
      <c r="R61" s="4"/>
      <c r="S61" s="4"/>
      <c r="T61" s="4"/>
      <c r="U61" s="4"/>
      <c r="V61" s="4"/>
      <c r="W61" s="4"/>
      <c r="X61" s="4"/>
      <c r="Y61" s="4"/>
      <c r="Z61" s="4"/>
      <c r="AA61" s="4">
        <v>349</v>
      </c>
      <c r="AB61" s="4">
        <v>1200</v>
      </c>
      <c r="AC61" s="4">
        <v>1953</v>
      </c>
      <c r="AD61" s="4"/>
      <c r="AE61" s="4" t="s">
        <v>434</v>
      </c>
      <c r="AF61" s="4" t="s">
        <v>434</v>
      </c>
      <c r="AG61" s="4" t="s">
        <v>434</v>
      </c>
      <c r="AH61" s="4">
        <v>-7.1820000000000004</v>
      </c>
      <c r="AI61" s="4" t="s">
        <v>434</v>
      </c>
      <c r="AJ61" s="4" t="s">
        <v>434</v>
      </c>
      <c r="AK61" s="4" t="s">
        <v>434</v>
      </c>
      <c r="AL61" s="4" t="s">
        <v>434</v>
      </c>
      <c r="AM61" s="4" t="s">
        <v>434</v>
      </c>
      <c r="AN61" s="4">
        <v>-118.31</v>
      </c>
      <c r="AO61" s="4" t="s">
        <v>434</v>
      </c>
      <c r="AP61" s="4" t="s">
        <v>434</v>
      </c>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row>
    <row r="62" spans="1:173" x14ac:dyDescent="0.25">
      <c r="B62" s="17" t="s">
        <v>38</v>
      </c>
      <c r="C62" s="4"/>
      <c r="D62" s="4"/>
      <c r="E62" s="4"/>
      <c r="F62" s="4"/>
      <c r="G62" s="4"/>
      <c r="H62" s="4"/>
      <c r="I62" s="4"/>
      <c r="J62" s="4"/>
      <c r="K62" s="4"/>
      <c r="L62" s="4"/>
      <c r="M62" s="4"/>
      <c r="N62" s="4"/>
      <c r="O62" s="4"/>
      <c r="P62" s="4"/>
      <c r="Q62" s="4">
        <v>10</v>
      </c>
      <c r="R62" s="4"/>
      <c r="S62" s="4"/>
      <c r="T62" s="4"/>
      <c r="U62" s="4"/>
      <c r="V62" s="4"/>
      <c r="W62" s="4"/>
      <c r="X62" s="4"/>
      <c r="Y62" s="4"/>
      <c r="Z62" s="4"/>
      <c r="AA62" s="4"/>
      <c r="AB62" s="4"/>
      <c r="AC62" s="4">
        <v>1632</v>
      </c>
      <c r="AD62" s="4"/>
      <c r="AE62" s="4" t="s">
        <v>434</v>
      </c>
      <c r="AF62" s="4" t="s">
        <v>434</v>
      </c>
      <c r="AG62" s="4" t="s">
        <v>434</v>
      </c>
      <c r="AH62" s="4">
        <v>-8.4030000000000005</v>
      </c>
      <c r="AI62" s="4" t="s">
        <v>434</v>
      </c>
      <c r="AJ62" s="4" t="s">
        <v>434</v>
      </c>
      <c r="AK62" s="4" t="s">
        <v>434</v>
      </c>
      <c r="AL62" s="4" t="s">
        <v>434</v>
      </c>
      <c r="AM62" s="4" t="s">
        <v>434</v>
      </c>
      <c r="AN62" s="4">
        <v>-118.31</v>
      </c>
      <c r="AO62" s="4" t="s">
        <v>434</v>
      </c>
      <c r="AP62" s="4" t="s">
        <v>434</v>
      </c>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row>
    <row r="63" spans="1:173" x14ac:dyDescent="0.25">
      <c r="B63" s="17" t="s">
        <v>39</v>
      </c>
      <c r="C63" s="4"/>
      <c r="D63" s="4"/>
      <c r="E63" s="4"/>
      <c r="F63" s="4"/>
      <c r="G63" s="4"/>
      <c r="H63" s="4"/>
      <c r="I63" s="4"/>
      <c r="J63" s="4"/>
      <c r="K63" s="4"/>
      <c r="L63" s="4"/>
      <c r="M63" s="4"/>
      <c r="N63" s="4"/>
      <c r="O63" s="4"/>
      <c r="P63" s="4"/>
      <c r="Q63" s="4">
        <v>12</v>
      </c>
      <c r="R63" s="4"/>
      <c r="S63" s="4"/>
      <c r="T63" s="4"/>
      <c r="U63" s="4"/>
      <c r="V63" s="4"/>
      <c r="W63" s="4"/>
      <c r="X63" s="4"/>
      <c r="Y63" s="4"/>
      <c r="Z63" s="4"/>
      <c r="AA63" s="4"/>
      <c r="AB63" s="4"/>
      <c r="AC63" s="4">
        <v>1632</v>
      </c>
      <c r="AD63" s="4"/>
      <c r="AE63" s="4" t="s">
        <v>434</v>
      </c>
      <c r="AF63" s="4" t="s">
        <v>434</v>
      </c>
      <c r="AG63" s="4" t="s">
        <v>434</v>
      </c>
      <c r="AH63" s="4">
        <v>-8.4030000000000005</v>
      </c>
      <c r="AI63" s="4" t="s">
        <v>434</v>
      </c>
      <c r="AJ63" s="4" t="s">
        <v>434</v>
      </c>
      <c r="AK63" s="4" t="s">
        <v>434</v>
      </c>
      <c r="AL63" s="4" t="s">
        <v>434</v>
      </c>
      <c r="AM63" s="4" t="s">
        <v>434</v>
      </c>
      <c r="AN63" s="4">
        <v>-118.31</v>
      </c>
      <c r="AO63" s="4" t="s">
        <v>434</v>
      </c>
      <c r="AP63" s="4" t="s">
        <v>434</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row>
    <row r="64" spans="1:173" x14ac:dyDescent="0.25">
      <c r="B64" s="17" t="s">
        <v>40</v>
      </c>
      <c r="C64" s="1"/>
      <c r="D64" s="1"/>
      <c r="E64" s="1"/>
      <c r="F64" s="1"/>
      <c r="G64" s="1"/>
      <c r="H64" s="1"/>
      <c r="I64" s="1"/>
      <c r="J64" s="1"/>
      <c r="K64" s="1"/>
      <c r="L64" s="1"/>
      <c r="M64" s="1"/>
      <c r="N64" s="1"/>
      <c r="O64" s="1"/>
      <c r="P64" s="1"/>
      <c r="Q64" s="1"/>
      <c r="R64" s="1"/>
      <c r="S64" s="1"/>
      <c r="T64" s="1"/>
      <c r="U64" s="1"/>
      <c r="V64" s="1"/>
      <c r="W64" s="1"/>
      <c r="X64" s="1"/>
      <c r="Y64" s="1">
        <v>316</v>
      </c>
      <c r="Z64" s="1"/>
      <c r="AA64" s="1"/>
      <c r="AB64" s="1"/>
      <c r="AC64" s="1">
        <f>AC60-AC68</f>
        <v>1739</v>
      </c>
      <c r="AD64" s="1"/>
      <c r="AE64" s="1"/>
      <c r="AF64" s="1"/>
      <c r="AG64" s="1"/>
      <c r="AH64" s="1"/>
      <c r="AI64" s="1"/>
      <c r="AJ64" s="1"/>
      <c r="AK64" s="1"/>
      <c r="AL64" s="1"/>
      <c r="AM64" s="1"/>
      <c r="AN64" s="1"/>
      <c r="AO64" s="1"/>
      <c r="AP64" s="1"/>
      <c r="AQ64" s="1" t="s">
        <v>434</v>
      </c>
      <c r="AR64" s="1" t="s">
        <v>434</v>
      </c>
      <c r="AS64" s="1" t="s">
        <v>434</v>
      </c>
      <c r="AT64" s="1" t="s">
        <v>434</v>
      </c>
      <c r="AU64" s="1" t="s">
        <v>434</v>
      </c>
      <c r="AV64" s="1" t="s">
        <v>434</v>
      </c>
      <c r="AW64" s="1" t="s">
        <v>434</v>
      </c>
      <c r="AX64" s="1" t="s">
        <v>434</v>
      </c>
      <c r="AY64" s="1" t="s">
        <v>434</v>
      </c>
      <c r="AZ64" s="1" t="s">
        <v>434</v>
      </c>
      <c r="BA64" s="1" t="s">
        <v>434</v>
      </c>
      <c r="BB64" s="1" t="s">
        <v>434</v>
      </c>
      <c r="BC64" s="1" t="s">
        <v>434</v>
      </c>
      <c r="BD64" s="1" t="s">
        <v>434</v>
      </c>
      <c r="BE64" s="1" t="s">
        <v>434</v>
      </c>
      <c r="BF64" s="1" t="s">
        <v>434</v>
      </c>
      <c r="BG64" s="1" t="s">
        <v>434</v>
      </c>
      <c r="BH64" s="1" t="s">
        <v>434</v>
      </c>
      <c r="BI64" s="1" t="s">
        <v>434</v>
      </c>
      <c r="BJ64" s="1" t="s">
        <v>434</v>
      </c>
      <c r="BK64" s="1" t="s">
        <v>434</v>
      </c>
      <c r="BL64" s="1" t="s">
        <v>434</v>
      </c>
      <c r="BM64" s="1" t="s">
        <v>434</v>
      </c>
      <c r="BN64" s="1" t="s">
        <v>434</v>
      </c>
      <c r="BO64" s="1" t="s">
        <v>434</v>
      </c>
      <c r="BP64" s="1" t="s">
        <v>434</v>
      </c>
      <c r="BQ64" s="1" t="s">
        <v>434</v>
      </c>
      <c r="BR64" s="1" t="s">
        <v>434</v>
      </c>
      <c r="BS64" s="1" t="s">
        <v>434</v>
      </c>
      <c r="BT64" s="1" t="s">
        <v>434</v>
      </c>
      <c r="BU64" s="1" t="s">
        <v>434</v>
      </c>
      <c r="BV64" s="1" t="s">
        <v>434</v>
      </c>
      <c r="BW64" s="1" t="s">
        <v>434</v>
      </c>
      <c r="BX64" s="1" t="s">
        <v>434</v>
      </c>
      <c r="BY64" s="1" t="s">
        <v>434</v>
      </c>
      <c r="BZ64" s="1">
        <v>17</v>
      </c>
      <c r="CA64" s="1" t="s">
        <v>434</v>
      </c>
      <c r="CB64" s="1" t="s">
        <v>434</v>
      </c>
      <c r="CC64" s="1" t="s">
        <v>434</v>
      </c>
      <c r="CD64" s="1">
        <v>627</v>
      </c>
      <c r="CE64" s="1" t="s">
        <v>434</v>
      </c>
      <c r="CF64" s="1" t="s">
        <v>434</v>
      </c>
      <c r="CG64" s="1" t="s">
        <v>434</v>
      </c>
      <c r="CH64" s="1" t="s">
        <v>434</v>
      </c>
      <c r="CI64" s="1" t="s">
        <v>434</v>
      </c>
      <c r="CJ64" s="1" t="s">
        <v>434</v>
      </c>
      <c r="CK64" s="1" t="s">
        <v>434</v>
      </c>
      <c r="CL64" s="1" t="s">
        <v>434</v>
      </c>
      <c r="CM64" s="1" t="s">
        <v>434</v>
      </c>
      <c r="CN64" s="1" t="s">
        <v>434</v>
      </c>
      <c r="CO64" s="1" t="s">
        <v>434</v>
      </c>
      <c r="CP64" s="1" t="s">
        <v>434</v>
      </c>
      <c r="CQ64" s="1" t="s">
        <v>434</v>
      </c>
      <c r="CR64" s="1" t="s">
        <v>434</v>
      </c>
      <c r="CS64" s="1" t="s">
        <v>434</v>
      </c>
      <c r="CT64" s="1" t="s">
        <v>434</v>
      </c>
      <c r="CU64" s="1" t="s">
        <v>434</v>
      </c>
      <c r="CV64" s="1" t="s">
        <v>434</v>
      </c>
      <c r="CW64" s="1" t="s">
        <v>434</v>
      </c>
      <c r="CX64" s="1" t="s">
        <v>434</v>
      </c>
      <c r="CY64" s="1" t="s">
        <v>434</v>
      </c>
      <c r="CZ64" s="1" t="s">
        <v>434</v>
      </c>
      <c r="DA64" s="1" t="s">
        <v>434</v>
      </c>
      <c r="DB64" s="1" t="s">
        <v>434</v>
      </c>
      <c r="DC64" s="1" t="s">
        <v>434</v>
      </c>
      <c r="DD64" s="1" t="s">
        <v>434</v>
      </c>
      <c r="DE64" s="1" t="s">
        <v>434</v>
      </c>
      <c r="DF64" s="1" t="s">
        <v>434</v>
      </c>
      <c r="DG64" s="1" t="s">
        <v>434</v>
      </c>
      <c r="DH64" s="1">
        <v>0</v>
      </c>
      <c r="DI64" s="1" t="s">
        <v>434</v>
      </c>
      <c r="DJ64" s="1" t="s">
        <v>434</v>
      </c>
      <c r="DK64" s="1" t="s">
        <v>434</v>
      </c>
      <c r="DL64" s="1" t="s">
        <v>434</v>
      </c>
      <c r="DM64" s="1" t="s">
        <v>434</v>
      </c>
      <c r="DN64" s="1" t="s">
        <v>434</v>
      </c>
      <c r="DO64" s="1" t="s">
        <v>434</v>
      </c>
      <c r="DP64" s="1" t="s">
        <v>434</v>
      </c>
      <c r="DQ64" s="1" t="s">
        <v>434</v>
      </c>
      <c r="DR64" s="1" t="s">
        <v>434</v>
      </c>
      <c r="DS64" s="1" t="s">
        <v>434</v>
      </c>
      <c r="DT64" s="1" t="s">
        <v>434</v>
      </c>
      <c r="DU64" s="1" t="s">
        <v>434</v>
      </c>
      <c r="DV64" s="1" t="s">
        <v>434</v>
      </c>
      <c r="DW64" s="1" t="s">
        <v>434</v>
      </c>
      <c r="DX64" s="1" t="s">
        <v>434</v>
      </c>
      <c r="DY64" s="1" t="s">
        <v>434</v>
      </c>
      <c r="DZ64" s="1" t="s">
        <v>434</v>
      </c>
      <c r="EA64" s="1">
        <v>60</v>
      </c>
      <c r="EB64" s="1" t="s">
        <v>434</v>
      </c>
      <c r="EC64" s="1" t="s">
        <v>434</v>
      </c>
      <c r="ED64" s="1" t="s">
        <v>434</v>
      </c>
      <c r="EE64" s="1" t="s">
        <v>434</v>
      </c>
      <c r="EF64" s="1">
        <v>41.905000000000001</v>
      </c>
      <c r="EG64" s="1" t="s">
        <v>434</v>
      </c>
      <c r="EH64" s="1" t="s">
        <v>434</v>
      </c>
      <c r="EI64" s="1" t="s">
        <v>434</v>
      </c>
      <c r="EJ64" s="1" t="s">
        <v>434</v>
      </c>
      <c r="EK64" s="1" t="s">
        <v>434</v>
      </c>
      <c r="EL64" s="1">
        <v>2</v>
      </c>
      <c r="EM64" s="1" t="s">
        <v>434</v>
      </c>
      <c r="EN64" s="1" t="s">
        <v>434</v>
      </c>
      <c r="EO64" s="1" t="s">
        <v>434</v>
      </c>
      <c r="EP64" s="1" t="s">
        <v>434</v>
      </c>
      <c r="EQ64" s="1" t="s">
        <v>434</v>
      </c>
      <c r="ER64" s="1" t="s">
        <v>434</v>
      </c>
      <c r="ES64" s="1" t="s">
        <v>434</v>
      </c>
      <c r="ET64" s="1">
        <v>40.650999999999996</v>
      </c>
      <c r="EU64" s="1" t="s">
        <v>434</v>
      </c>
      <c r="EV64" s="1" t="s">
        <v>434</v>
      </c>
      <c r="EW64" s="1" t="s">
        <v>434</v>
      </c>
      <c r="EX64" s="1" t="s">
        <v>434</v>
      </c>
      <c r="EY64" s="1" t="s">
        <v>434</v>
      </c>
      <c r="EZ64" s="1"/>
      <c r="FA64" s="1"/>
      <c r="FB64" s="1"/>
      <c r="FC64" s="1"/>
      <c r="FD64" s="1"/>
      <c r="FE64" s="1"/>
      <c r="FF64" s="1"/>
      <c r="FG64" s="1"/>
      <c r="FH64" s="1"/>
      <c r="FI64" s="1"/>
      <c r="FJ64" s="1"/>
      <c r="FK64" s="1"/>
      <c r="FL64" s="1"/>
      <c r="FM64" s="1"/>
      <c r="FN64" s="1"/>
      <c r="FO64" s="1"/>
      <c r="FP64" s="1"/>
      <c r="FQ64" s="1"/>
    </row>
    <row r="65" spans="1:173" x14ac:dyDescent="0.25">
      <c r="B65" s="17" t="s">
        <v>41</v>
      </c>
      <c r="C65" s="1"/>
      <c r="D65" s="1"/>
      <c r="E65" s="1"/>
      <c r="F65" s="1"/>
      <c r="G65" s="1"/>
      <c r="H65" s="1"/>
      <c r="I65" s="1"/>
      <c r="J65" s="1"/>
      <c r="K65" s="1"/>
      <c r="L65" s="1"/>
      <c r="M65" s="1"/>
      <c r="N65" s="1"/>
      <c r="O65" s="1"/>
      <c r="P65" s="1"/>
      <c r="Q65" s="1"/>
      <c r="R65" s="1"/>
      <c r="S65" s="1"/>
      <c r="T65" s="1"/>
      <c r="U65" s="1"/>
      <c r="V65" s="1"/>
      <c r="W65" s="1"/>
      <c r="X65" s="1"/>
      <c r="Y65" s="1">
        <v>723</v>
      </c>
      <c r="Z65" s="1"/>
      <c r="AA65" s="1"/>
      <c r="AB65" s="1"/>
      <c r="AC65" s="1">
        <f t="shared" ref="AC65:AC67" si="0">AC61-AC69</f>
        <v>1739</v>
      </c>
      <c r="AD65" s="1"/>
      <c r="AE65" s="1"/>
      <c r="AF65" s="1"/>
      <c r="AG65" s="1"/>
      <c r="AH65" s="1"/>
      <c r="AI65" s="1"/>
      <c r="AJ65" s="1"/>
      <c r="AK65" s="1"/>
      <c r="AL65" s="1"/>
      <c r="AM65" s="1"/>
      <c r="AN65" s="1"/>
      <c r="AO65" s="1"/>
      <c r="AP65" s="1"/>
      <c r="AQ65" s="1" t="s">
        <v>434</v>
      </c>
      <c r="AR65" s="1" t="s">
        <v>434</v>
      </c>
      <c r="AS65" s="1" t="s">
        <v>434</v>
      </c>
      <c r="AT65" s="1" t="s">
        <v>434</v>
      </c>
      <c r="AU65" s="1" t="s">
        <v>434</v>
      </c>
      <c r="AV65" s="1" t="s">
        <v>434</v>
      </c>
      <c r="AW65" s="1" t="s">
        <v>434</v>
      </c>
      <c r="AX65" s="1" t="s">
        <v>434</v>
      </c>
      <c r="AY65" s="1" t="s">
        <v>434</v>
      </c>
      <c r="AZ65" s="1" t="s">
        <v>434</v>
      </c>
      <c r="BA65" s="1" t="s">
        <v>434</v>
      </c>
      <c r="BB65" s="1" t="s">
        <v>434</v>
      </c>
      <c r="BC65" s="1" t="s">
        <v>434</v>
      </c>
      <c r="BD65" s="1" t="s">
        <v>434</v>
      </c>
      <c r="BE65" s="1" t="s">
        <v>434</v>
      </c>
      <c r="BF65" s="1" t="s">
        <v>434</v>
      </c>
      <c r="BG65" s="1" t="s">
        <v>434</v>
      </c>
      <c r="BH65" s="1" t="s">
        <v>434</v>
      </c>
      <c r="BI65" s="1" t="s">
        <v>434</v>
      </c>
      <c r="BJ65" s="1" t="s">
        <v>434</v>
      </c>
      <c r="BK65" s="1" t="s">
        <v>434</v>
      </c>
      <c r="BL65" s="1" t="s">
        <v>434</v>
      </c>
      <c r="BM65" s="1" t="s">
        <v>434</v>
      </c>
      <c r="BN65" s="1" t="s">
        <v>434</v>
      </c>
      <c r="BO65" s="1" t="s">
        <v>434</v>
      </c>
      <c r="BP65" s="1" t="s">
        <v>434</v>
      </c>
      <c r="BQ65" s="1" t="s">
        <v>434</v>
      </c>
      <c r="BR65" s="1" t="s">
        <v>434</v>
      </c>
      <c r="BS65" s="1" t="s">
        <v>434</v>
      </c>
      <c r="BT65" s="1" t="s">
        <v>434</v>
      </c>
      <c r="BU65" s="1" t="s">
        <v>434</v>
      </c>
      <c r="BV65" s="1" t="s">
        <v>434</v>
      </c>
      <c r="BW65" s="1" t="s">
        <v>434</v>
      </c>
      <c r="BX65" s="1" t="s">
        <v>434</v>
      </c>
      <c r="BY65" s="1" t="s">
        <v>434</v>
      </c>
      <c r="BZ65" s="1">
        <v>17</v>
      </c>
      <c r="CA65" s="1" t="s">
        <v>434</v>
      </c>
      <c r="CB65" s="1" t="s">
        <v>434</v>
      </c>
      <c r="CC65" s="1" t="s">
        <v>434</v>
      </c>
      <c r="CD65" s="1">
        <v>627</v>
      </c>
      <c r="CE65" s="1" t="s">
        <v>434</v>
      </c>
      <c r="CF65" s="1" t="s">
        <v>434</v>
      </c>
      <c r="CG65" s="1" t="s">
        <v>434</v>
      </c>
      <c r="CH65" s="1" t="s">
        <v>434</v>
      </c>
      <c r="CI65" s="1" t="s">
        <v>434</v>
      </c>
      <c r="CJ65" s="1" t="s">
        <v>434</v>
      </c>
      <c r="CK65" s="1" t="s">
        <v>434</v>
      </c>
      <c r="CL65" s="1" t="s">
        <v>434</v>
      </c>
      <c r="CM65" s="1" t="s">
        <v>434</v>
      </c>
      <c r="CN65" s="1" t="s">
        <v>434</v>
      </c>
      <c r="CO65" s="1" t="s">
        <v>434</v>
      </c>
      <c r="CP65" s="1" t="s">
        <v>434</v>
      </c>
      <c r="CQ65" s="1" t="s">
        <v>434</v>
      </c>
      <c r="CR65" s="1" t="s">
        <v>434</v>
      </c>
      <c r="CS65" s="1" t="s">
        <v>434</v>
      </c>
      <c r="CT65" s="1" t="s">
        <v>434</v>
      </c>
      <c r="CU65" s="1" t="s">
        <v>434</v>
      </c>
      <c r="CV65" s="1" t="s">
        <v>434</v>
      </c>
      <c r="CW65" s="1" t="s">
        <v>434</v>
      </c>
      <c r="CX65" s="1" t="s">
        <v>434</v>
      </c>
      <c r="CY65" s="1" t="s">
        <v>434</v>
      </c>
      <c r="CZ65" s="1" t="s">
        <v>434</v>
      </c>
      <c r="DA65" s="1" t="s">
        <v>434</v>
      </c>
      <c r="DB65" s="1" t="s">
        <v>434</v>
      </c>
      <c r="DC65" s="1" t="s">
        <v>434</v>
      </c>
      <c r="DD65" s="1" t="s">
        <v>434</v>
      </c>
      <c r="DE65" s="1" t="s">
        <v>434</v>
      </c>
      <c r="DF65" s="1" t="s">
        <v>434</v>
      </c>
      <c r="DG65" s="1" t="s">
        <v>434</v>
      </c>
      <c r="DH65" s="1">
        <v>0</v>
      </c>
      <c r="DI65" s="1" t="s">
        <v>434</v>
      </c>
      <c r="DJ65" s="1" t="s">
        <v>434</v>
      </c>
      <c r="DK65" s="1" t="s">
        <v>434</v>
      </c>
      <c r="DL65" s="1" t="s">
        <v>434</v>
      </c>
      <c r="DM65" s="1" t="s">
        <v>434</v>
      </c>
      <c r="DN65" s="1" t="s">
        <v>434</v>
      </c>
      <c r="DO65" s="1" t="s">
        <v>434</v>
      </c>
      <c r="DP65" s="1" t="s">
        <v>434</v>
      </c>
      <c r="DQ65" s="1" t="s">
        <v>434</v>
      </c>
      <c r="DR65" s="1" t="s">
        <v>434</v>
      </c>
      <c r="DS65" s="1" t="s">
        <v>434</v>
      </c>
      <c r="DT65" s="1" t="s">
        <v>434</v>
      </c>
      <c r="DU65" s="1" t="s">
        <v>434</v>
      </c>
      <c r="DV65" s="1" t="s">
        <v>434</v>
      </c>
      <c r="DW65" s="1" t="s">
        <v>434</v>
      </c>
      <c r="DX65" s="1" t="s">
        <v>434</v>
      </c>
      <c r="DY65" s="1" t="s">
        <v>434</v>
      </c>
      <c r="DZ65" s="1" t="s">
        <v>434</v>
      </c>
      <c r="EA65" s="1">
        <v>60</v>
      </c>
      <c r="EB65" s="1" t="s">
        <v>434</v>
      </c>
      <c r="EC65" s="1" t="s">
        <v>434</v>
      </c>
      <c r="ED65" s="1" t="s">
        <v>434</v>
      </c>
      <c r="EE65" s="1" t="s">
        <v>434</v>
      </c>
      <c r="EF65" s="1">
        <v>41.905000000000001</v>
      </c>
      <c r="EG65" s="1" t="s">
        <v>434</v>
      </c>
      <c r="EH65" s="1" t="s">
        <v>434</v>
      </c>
      <c r="EI65" s="1" t="s">
        <v>434</v>
      </c>
      <c r="EJ65" s="1" t="s">
        <v>434</v>
      </c>
      <c r="EK65" s="1" t="s">
        <v>434</v>
      </c>
      <c r="EL65" s="1">
        <v>2</v>
      </c>
      <c r="EM65" s="1" t="s">
        <v>434</v>
      </c>
      <c r="EN65" s="1" t="s">
        <v>434</v>
      </c>
      <c r="EO65" s="1" t="s">
        <v>434</v>
      </c>
      <c r="EP65" s="1" t="s">
        <v>434</v>
      </c>
      <c r="EQ65" s="1" t="s">
        <v>434</v>
      </c>
      <c r="ER65" s="1" t="s">
        <v>434</v>
      </c>
      <c r="ES65" s="1" t="s">
        <v>434</v>
      </c>
      <c r="ET65" s="1">
        <v>40.650999999999996</v>
      </c>
      <c r="EU65" s="1" t="s">
        <v>434</v>
      </c>
      <c r="EV65" s="1" t="s">
        <v>434</v>
      </c>
      <c r="EW65" s="1" t="s">
        <v>434</v>
      </c>
      <c r="EX65" s="1" t="s">
        <v>434</v>
      </c>
      <c r="EY65" s="1" t="s">
        <v>434</v>
      </c>
      <c r="EZ65" s="1"/>
      <c r="FA65" s="1"/>
      <c r="FB65" s="1"/>
      <c r="FC65" s="1"/>
      <c r="FD65" s="1"/>
      <c r="FE65" s="1"/>
      <c r="FF65" s="1"/>
      <c r="FG65" s="1"/>
      <c r="FH65" s="1"/>
      <c r="FI65" s="1"/>
      <c r="FJ65" s="1"/>
      <c r="FK65" s="1"/>
      <c r="FL65" s="1"/>
      <c r="FM65" s="1"/>
      <c r="FN65" s="1"/>
      <c r="FO65" s="1"/>
      <c r="FP65" s="1"/>
      <c r="FQ65" s="1"/>
    </row>
    <row r="66" spans="1:173" x14ac:dyDescent="0.25">
      <c r="B66" s="17" t="s">
        <v>42</v>
      </c>
      <c r="C66" s="1"/>
      <c r="D66" s="1"/>
      <c r="E66" s="1"/>
      <c r="F66" s="1"/>
      <c r="G66" s="1"/>
      <c r="H66" s="1"/>
      <c r="I66" s="1"/>
      <c r="J66" s="1"/>
      <c r="K66" s="1"/>
      <c r="L66" s="1"/>
      <c r="M66" s="1"/>
      <c r="N66" s="1"/>
      <c r="O66" s="1"/>
      <c r="P66" s="1"/>
      <c r="Q66" s="1"/>
      <c r="R66" s="1"/>
      <c r="S66" s="1"/>
      <c r="T66" s="1"/>
      <c r="U66" s="1"/>
      <c r="V66" s="1"/>
      <c r="W66" s="1"/>
      <c r="X66" s="1"/>
      <c r="Y66" s="1"/>
      <c r="Z66" s="1"/>
      <c r="AA66" s="1"/>
      <c r="AB66" s="1"/>
      <c r="AC66" s="1">
        <f t="shared" si="0"/>
        <v>1647</v>
      </c>
      <c r="AD66" s="1"/>
      <c r="AE66" s="1"/>
      <c r="AF66" s="1"/>
      <c r="AG66" s="1"/>
      <c r="AH66" s="1"/>
      <c r="AI66" s="1"/>
      <c r="AJ66" s="1"/>
      <c r="AK66" s="1"/>
      <c r="AL66" s="1"/>
      <c r="AM66" s="1"/>
      <c r="AN66" s="1"/>
      <c r="AO66" s="1"/>
      <c r="AP66" s="1"/>
      <c r="AQ66" s="1" t="s">
        <v>434</v>
      </c>
      <c r="AR66" s="1" t="s">
        <v>434</v>
      </c>
      <c r="AS66" s="1" t="s">
        <v>434</v>
      </c>
      <c r="AT66" s="1" t="s">
        <v>434</v>
      </c>
      <c r="AU66" s="1" t="s">
        <v>434</v>
      </c>
      <c r="AV66" s="1" t="s">
        <v>434</v>
      </c>
      <c r="AW66" s="1" t="s">
        <v>434</v>
      </c>
      <c r="AX66" s="1" t="s">
        <v>434</v>
      </c>
      <c r="AY66" s="1" t="s">
        <v>434</v>
      </c>
      <c r="AZ66" s="1" t="s">
        <v>434</v>
      </c>
      <c r="BA66" s="1" t="s">
        <v>434</v>
      </c>
      <c r="BB66" s="1" t="s">
        <v>434</v>
      </c>
      <c r="BC66" s="1" t="s">
        <v>434</v>
      </c>
      <c r="BD66" s="1" t="s">
        <v>434</v>
      </c>
      <c r="BE66" s="1" t="s">
        <v>434</v>
      </c>
      <c r="BF66" s="1" t="s">
        <v>434</v>
      </c>
      <c r="BG66" s="1" t="s">
        <v>434</v>
      </c>
      <c r="BH66" s="1" t="s">
        <v>434</v>
      </c>
      <c r="BI66" s="1" t="s">
        <v>434</v>
      </c>
      <c r="BJ66" s="1" t="s">
        <v>434</v>
      </c>
      <c r="BK66" s="1" t="s">
        <v>434</v>
      </c>
      <c r="BL66" s="1" t="s">
        <v>434</v>
      </c>
      <c r="BM66" s="1" t="s">
        <v>434</v>
      </c>
      <c r="BN66" s="1" t="s">
        <v>434</v>
      </c>
      <c r="BO66" s="1" t="s">
        <v>434</v>
      </c>
      <c r="BP66" s="1" t="s">
        <v>434</v>
      </c>
      <c r="BQ66" s="1" t="s">
        <v>434</v>
      </c>
      <c r="BR66" s="1" t="s">
        <v>434</v>
      </c>
      <c r="BS66" s="1" t="s">
        <v>434</v>
      </c>
      <c r="BT66" s="1" t="s">
        <v>434</v>
      </c>
      <c r="BU66" s="1" t="s">
        <v>434</v>
      </c>
      <c r="BV66" s="1" t="s">
        <v>434</v>
      </c>
      <c r="BW66" s="1" t="s">
        <v>434</v>
      </c>
      <c r="BX66" s="1" t="s">
        <v>434</v>
      </c>
      <c r="BY66" s="1" t="s">
        <v>434</v>
      </c>
      <c r="BZ66" s="1">
        <v>17</v>
      </c>
      <c r="CA66" s="1" t="s">
        <v>434</v>
      </c>
      <c r="CB66" s="1" t="s">
        <v>434</v>
      </c>
      <c r="CC66" s="1" t="s">
        <v>434</v>
      </c>
      <c r="CD66" s="1">
        <v>627</v>
      </c>
      <c r="CE66" s="1" t="s">
        <v>434</v>
      </c>
      <c r="CF66" s="1" t="s">
        <v>434</v>
      </c>
      <c r="CG66" s="1" t="s">
        <v>434</v>
      </c>
      <c r="CH66" s="1" t="s">
        <v>434</v>
      </c>
      <c r="CI66" s="1" t="s">
        <v>434</v>
      </c>
      <c r="CJ66" s="1" t="s">
        <v>434</v>
      </c>
      <c r="CK66" s="1" t="s">
        <v>434</v>
      </c>
      <c r="CL66" s="1" t="s">
        <v>434</v>
      </c>
      <c r="CM66" s="1" t="s">
        <v>434</v>
      </c>
      <c r="CN66" s="1" t="s">
        <v>434</v>
      </c>
      <c r="CO66" s="1" t="s">
        <v>434</v>
      </c>
      <c r="CP66" s="1" t="s">
        <v>434</v>
      </c>
      <c r="CQ66" s="1" t="s">
        <v>434</v>
      </c>
      <c r="CR66" s="1" t="s">
        <v>434</v>
      </c>
      <c r="CS66" s="1" t="s">
        <v>434</v>
      </c>
      <c r="CT66" s="1" t="s">
        <v>434</v>
      </c>
      <c r="CU66" s="1" t="s">
        <v>434</v>
      </c>
      <c r="CV66" s="1" t="s">
        <v>434</v>
      </c>
      <c r="CW66" s="1" t="s">
        <v>434</v>
      </c>
      <c r="CX66" s="1" t="s">
        <v>434</v>
      </c>
      <c r="CY66" s="1" t="s">
        <v>434</v>
      </c>
      <c r="CZ66" s="1" t="s">
        <v>434</v>
      </c>
      <c r="DA66" s="1" t="s">
        <v>434</v>
      </c>
      <c r="DB66" s="1" t="s">
        <v>434</v>
      </c>
      <c r="DC66" s="1" t="s">
        <v>434</v>
      </c>
      <c r="DD66" s="1" t="s">
        <v>434</v>
      </c>
      <c r="DE66" s="1" t="s">
        <v>434</v>
      </c>
      <c r="DF66" s="1" t="s">
        <v>434</v>
      </c>
      <c r="DG66" s="1" t="s">
        <v>434</v>
      </c>
      <c r="DH66" s="1">
        <v>0</v>
      </c>
      <c r="DI66" s="1" t="s">
        <v>434</v>
      </c>
      <c r="DJ66" s="1" t="s">
        <v>434</v>
      </c>
      <c r="DK66" s="1" t="s">
        <v>434</v>
      </c>
      <c r="DL66" s="1" t="s">
        <v>434</v>
      </c>
      <c r="DM66" s="1" t="s">
        <v>434</v>
      </c>
      <c r="DN66" s="1" t="s">
        <v>434</v>
      </c>
      <c r="DO66" s="1" t="s">
        <v>434</v>
      </c>
      <c r="DP66" s="1" t="s">
        <v>434</v>
      </c>
      <c r="DQ66" s="1" t="s">
        <v>434</v>
      </c>
      <c r="DR66" s="1" t="s">
        <v>434</v>
      </c>
      <c r="DS66" s="1" t="s">
        <v>434</v>
      </c>
      <c r="DT66" s="1" t="s">
        <v>434</v>
      </c>
      <c r="DU66" s="1" t="s">
        <v>434</v>
      </c>
      <c r="DV66" s="1" t="s">
        <v>434</v>
      </c>
      <c r="DW66" s="1" t="s">
        <v>434</v>
      </c>
      <c r="DX66" s="1" t="s">
        <v>434</v>
      </c>
      <c r="DY66" s="1" t="s">
        <v>434</v>
      </c>
      <c r="DZ66" s="1" t="s">
        <v>434</v>
      </c>
      <c r="EA66" s="1">
        <v>60</v>
      </c>
      <c r="EB66" s="1" t="s">
        <v>434</v>
      </c>
      <c r="EC66" s="1" t="s">
        <v>434</v>
      </c>
      <c r="ED66" s="1" t="s">
        <v>434</v>
      </c>
      <c r="EE66" s="1" t="s">
        <v>434</v>
      </c>
      <c r="EF66" s="1">
        <v>41.905000000000001</v>
      </c>
      <c r="EG66" s="1" t="s">
        <v>434</v>
      </c>
      <c r="EH66" s="1" t="s">
        <v>434</v>
      </c>
      <c r="EI66" s="1" t="s">
        <v>434</v>
      </c>
      <c r="EJ66" s="1" t="s">
        <v>434</v>
      </c>
      <c r="EK66" s="1" t="s">
        <v>434</v>
      </c>
      <c r="EL66" s="1">
        <v>2</v>
      </c>
      <c r="EM66" s="1" t="s">
        <v>434</v>
      </c>
      <c r="EN66" s="1" t="s">
        <v>434</v>
      </c>
      <c r="EO66" s="1" t="s">
        <v>434</v>
      </c>
      <c r="EP66" s="1" t="s">
        <v>434</v>
      </c>
      <c r="EQ66" s="1" t="s">
        <v>434</v>
      </c>
      <c r="ER66" s="1" t="s">
        <v>434</v>
      </c>
      <c r="ES66" s="1" t="s">
        <v>434</v>
      </c>
      <c r="ET66" s="1">
        <v>31.414000000000001</v>
      </c>
      <c r="EU66" s="1" t="s">
        <v>434</v>
      </c>
      <c r="EV66" s="1" t="s">
        <v>434</v>
      </c>
      <c r="EW66" s="1" t="s">
        <v>434</v>
      </c>
      <c r="EX66" s="1" t="s">
        <v>434</v>
      </c>
      <c r="EY66" s="1" t="s">
        <v>434</v>
      </c>
      <c r="EZ66" s="1"/>
      <c r="FA66" s="1"/>
      <c r="FB66" s="1"/>
      <c r="FC66" s="1"/>
      <c r="FD66" s="1"/>
      <c r="FE66" s="1"/>
      <c r="FF66" s="1"/>
      <c r="FG66" s="1"/>
      <c r="FH66" s="1"/>
      <c r="FI66" s="1"/>
      <c r="FJ66" s="1"/>
      <c r="FK66" s="1"/>
      <c r="FL66" s="1"/>
      <c r="FM66" s="1"/>
      <c r="FN66" s="1"/>
      <c r="FO66" s="1"/>
      <c r="FP66" s="1"/>
      <c r="FQ66" s="1"/>
    </row>
    <row r="67" spans="1:173" x14ac:dyDescent="0.25">
      <c r="B67" s="17" t="s">
        <v>43</v>
      </c>
      <c r="C67" s="1"/>
      <c r="D67" s="1"/>
      <c r="E67" s="1"/>
      <c r="F67" s="1"/>
      <c r="G67" s="1"/>
      <c r="H67" s="1"/>
      <c r="I67" s="1"/>
      <c r="J67" s="1"/>
      <c r="K67" s="1"/>
      <c r="L67" s="1"/>
      <c r="M67" s="1"/>
      <c r="N67" s="1"/>
      <c r="O67" s="1"/>
      <c r="P67" s="1"/>
      <c r="Q67" s="1"/>
      <c r="R67" s="1"/>
      <c r="S67" s="1"/>
      <c r="T67" s="1"/>
      <c r="U67" s="1"/>
      <c r="V67" s="1"/>
      <c r="W67" s="1"/>
      <c r="X67" s="1"/>
      <c r="Y67" s="1"/>
      <c r="Z67" s="1"/>
      <c r="AA67" s="1"/>
      <c r="AB67" s="1"/>
      <c r="AC67" s="1">
        <f t="shared" si="0"/>
        <v>1647</v>
      </c>
      <c r="AD67" s="1"/>
      <c r="AE67" s="1"/>
      <c r="AF67" s="1"/>
      <c r="AG67" s="1"/>
      <c r="AH67" s="1"/>
      <c r="AI67" s="1"/>
      <c r="AJ67" s="1"/>
      <c r="AK67" s="1"/>
      <c r="AL67" s="1"/>
      <c r="AM67" s="1"/>
      <c r="AN67" s="1"/>
      <c r="AO67" s="1"/>
      <c r="AP67" s="1"/>
      <c r="AQ67" s="1" t="s">
        <v>434</v>
      </c>
      <c r="AR67" s="1" t="s">
        <v>434</v>
      </c>
      <c r="AS67" s="1" t="s">
        <v>434</v>
      </c>
      <c r="AT67" s="1" t="s">
        <v>434</v>
      </c>
      <c r="AU67" s="1" t="s">
        <v>434</v>
      </c>
      <c r="AV67" s="1" t="s">
        <v>434</v>
      </c>
      <c r="AW67" s="1" t="s">
        <v>434</v>
      </c>
      <c r="AX67" s="1" t="s">
        <v>434</v>
      </c>
      <c r="AY67" s="1" t="s">
        <v>434</v>
      </c>
      <c r="AZ67" s="1" t="s">
        <v>434</v>
      </c>
      <c r="BA67" s="1" t="s">
        <v>434</v>
      </c>
      <c r="BB67" s="1" t="s">
        <v>434</v>
      </c>
      <c r="BC67" s="1" t="s">
        <v>434</v>
      </c>
      <c r="BD67" s="1" t="s">
        <v>434</v>
      </c>
      <c r="BE67" s="1" t="s">
        <v>434</v>
      </c>
      <c r="BF67" s="1" t="s">
        <v>434</v>
      </c>
      <c r="BG67" s="1" t="s">
        <v>434</v>
      </c>
      <c r="BH67" s="1" t="s">
        <v>434</v>
      </c>
      <c r="BI67" s="1" t="s">
        <v>434</v>
      </c>
      <c r="BJ67" s="1" t="s">
        <v>434</v>
      </c>
      <c r="BK67" s="1" t="s">
        <v>434</v>
      </c>
      <c r="BL67" s="1" t="s">
        <v>434</v>
      </c>
      <c r="BM67" s="1" t="s">
        <v>434</v>
      </c>
      <c r="BN67" s="1" t="s">
        <v>434</v>
      </c>
      <c r="BO67" s="1" t="s">
        <v>434</v>
      </c>
      <c r="BP67" s="1" t="s">
        <v>434</v>
      </c>
      <c r="BQ67" s="1" t="s">
        <v>434</v>
      </c>
      <c r="BR67" s="1" t="s">
        <v>434</v>
      </c>
      <c r="BS67" s="1" t="s">
        <v>434</v>
      </c>
      <c r="BT67" s="1" t="s">
        <v>434</v>
      </c>
      <c r="BU67" s="1" t="s">
        <v>434</v>
      </c>
      <c r="BV67" s="1" t="s">
        <v>434</v>
      </c>
      <c r="BW67" s="1" t="s">
        <v>434</v>
      </c>
      <c r="BX67" s="1" t="s">
        <v>434</v>
      </c>
      <c r="BY67" s="1" t="s">
        <v>434</v>
      </c>
      <c r="BZ67" s="1">
        <v>17</v>
      </c>
      <c r="CA67" s="1" t="s">
        <v>434</v>
      </c>
      <c r="CB67" s="1" t="s">
        <v>434</v>
      </c>
      <c r="CC67" s="1" t="s">
        <v>434</v>
      </c>
      <c r="CD67" s="1">
        <v>627</v>
      </c>
      <c r="CE67" s="1" t="s">
        <v>434</v>
      </c>
      <c r="CF67" s="1" t="s">
        <v>434</v>
      </c>
      <c r="CG67" s="1" t="s">
        <v>434</v>
      </c>
      <c r="CH67" s="1" t="s">
        <v>434</v>
      </c>
      <c r="CI67" s="1" t="s">
        <v>434</v>
      </c>
      <c r="CJ67" s="1" t="s">
        <v>434</v>
      </c>
      <c r="CK67" s="1" t="s">
        <v>434</v>
      </c>
      <c r="CL67" s="1" t="s">
        <v>434</v>
      </c>
      <c r="CM67" s="1" t="s">
        <v>434</v>
      </c>
      <c r="CN67" s="1" t="s">
        <v>434</v>
      </c>
      <c r="CO67" s="1" t="s">
        <v>434</v>
      </c>
      <c r="CP67" s="1" t="s">
        <v>434</v>
      </c>
      <c r="CQ67" s="1" t="s">
        <v>434</v>
      </c>
      <c r="CR67" s="1" t="s">
        <v>434</v>
      </c>
      <c r="CS67" s="1" t="s">
        <v>434</v>
      </c>
      <c r="CT67" s="1" t="s">
        <v>434</v>
      </c>
      <c r="CU67" s="1" t="s">
        <v>434</v>
      </c>
      <c r="CV67" s="1" t="s">
        <v>434</v>
      </c>
      <c r="CW67" s="1" t="s">
        <v>434</v>
      </c>
      <c r="CX67" s="1" t="s">
        <v>434</v>
      </c>
      <c r="CY67" s="1" t="s">
        <v>434</v>
      </c>
      <c r="CZ67" s="1" t="s">
        <v>434</v>
      </c>
      <c r="DA67" s="1" t="s">
        <v>434</v>
      </c>
      <c r="DB67" s="1" t="s">
        <v>434</v>
      </c>
      <c r="DC67" s="1" t="s">
        <v>434</v>
      </c>
      <c r="DD67" s="1" t="s">
        <v>434</v>
      </c>
      <c r="DE67" s="1" t="s">
        <v>434</v>
      </c>
      <c r="DF67" s="1" t="s">
        <v>434</v>
      </c>
      <c r="DG67" s="1" t="s">
        <v>434</v>
      </c>
      <c r="DH67" s="1">
        <v>0</v>
      </c>
      <c r="DI67" s="1" t="s">
        <v>434</v>
      </c>
      <c r="DJ67" s="1" t="s">
        <v>434</v>
      </c>
      <c r="DK67" s="1" t="s">
        <v>434</v>
      </c>
      <c r="DL67" s="1" t="s">
        <v>434</v>
      </c>
      <c r="DM67" s="1" t="s">
        <v>434</v>
      </c>
      <c r="DN67" s="1" t="s">
        <v>434</v>
      </c>
      <c r="DO67" s="1" t="s">
        <v>434</v>
      </c>
      <c r="DP67" s="1" t="s">
        <v>434</v>
      </c>
      <c r="DQ67" s="1" t="s">
        <v>434</v>
      </c>
      <c r="DR67" s="1" t="s">
        <v>434</v>
      </c>
      <c r="DS67" s="1" t="s">
        <v>434</v>
      </c>
      <c r="DT67" s="1" t="s">
        <v>434</v>
      </c>
      <c r="DU67" s="1" t="s">
        <v>434</v>
      </c>
      <c r="DV67" s="1" t="s">
        <v>434</v>
      </c>
      <c r="DW67" s="1" t="s">
        <v>434</v>
      </c>
      <c r="DX67" s="1" t="s">
        <v>434</v>
      </c>
      <c r="DY67" s="1" t="s">
        <v>434</v>
      </c>
      <c r="DZ67" s="1" t="s">
        <v>434</v>
      </c>
      <c r="EA67" s="1">
        <v>60</v>
      </c>
      <c r="EB67" s="1" t="s">
        <v>434</v>
      </c>
      <c r="EC67" s="1" t="s">
        <v>434</v>
      </c>
      <c r="ED67" s="1" t="s">
        <v>434</v>
      </c>
      <c r="EE67" s="1" t="s">
        <v>434</v>
      </c>
      <c r="EF67" s="1">
        <v>41.905000000000001</v>
      </c>
      <c r="EG67" s="1" t="s">
        <v>434</v>
      </c>
      <c r="EH67" s="1" t="s">
        <v>434</v>
      </c>
      <c r="EI67" s="1" t="s">
        <v>434</v>
      </c>
      <c r="EJ67" s="1" t="s">
        <v>434</v>
      </c>
      <c r="EK67" s="1" t="s">
        <v>434</v>
      </c>
      <c r="EL67" s="1">
        <v>2</v>
      </c>
      <c r="EM67" s="1" t="s">
        <v>434</v>
      </c>
      <c r="EN67" s="1" t="s">
        <v>434</v>
      </c>
      <c r="EO67" s="1" t="s">
        <v>434</v>
      </c>
      <c r="EP67" s="1" t="s">
        <v>434</v>
      </c>
      <c r="EQ67" s="1" t="s">
        <v>434</v>
      </c>
      <c r="ER67" s="1" t="s">
        <v>434</v>
      </c>
      <c r="ES67" s="1" t="s">
        <v>434</v>
      </c>
      <c r="ET67" s="1">
        <v>31.414000000000001</v>
      </c>
      <c r="EU67" s="1" t="s">
        <v>434</v>
      </c>
      <c r="EV67" s="1" t="s">
        <v>434</v>
      </c>
      <c r="EW67" s="1" t="s">
        <v>434</v>
      </c>
      <c r="EX67" s="1" t="s">
        <v>434</v>
      </c>
      <c r="EY67" s="1" t="s">
        <v>434</v>
      </c>
      <c r="EZ67" s="1"/>
      <c r="FA67" s="1"/>
      <c r="FB67" s="1"/>
      <c r="FC67" s="1"/>
      <c r="FD67" s="1"/>
      <c r="FE67" s="1"/>
      <c r="FF67" s="1"/>
      <c r="FG67" s="1"/>
      <c r="FH67" s="1"/>
      <c r="FI67" s="1"/>
      <c r="FJ67" s="1"/>
      <c r="FK67" s="1"/>
      <c r="FL67" s="1"/>
      <c r="FM67" s="1"/>
      <c r="FN67" s="1"/>
      <c r="FO67" s="1"/>
      <c r="FP67" s="1"/>
      <c r="FQ67" s="1"/>
    </row>
    <row r="68" spans="1:173" x14ac:dyDescent="0.25">
      <c r="B68" s="17" t="s">
        <v>66</v>
      </c>
      <c r="C68" s="4"/>
      <c r="D68" s="4"/>
      <c r="E68" s="4">
        <v>-310</v>
      </c>
      <c r="F68" s="4"/>
      <c r="G68" s="4">
        <v>-47.7</v>
      </c>
      <c r="H68" s="4"/>
      <c r="I68" s="4"/>
      <c r="J68" s="4">
        <v>32</v>
      </c>
      <c r="K68" s="4"/>
      <c r="L68" s="4"/>
      <c r="M68" s="4">
        <v>-2</v>
      </c>
      <c r="N68" s="4"/>
      <c r="O68" s="4"/>
      <c r="P68" s="4"/>
      <c r="Q68" s="4"/>
      <c r="R68" s="4"/>
      <c r="S68" s="4"/>
      <c r="T68" s="4"/>
      <c r="U68" s="4"/>
      <c r="V68" s="4"/>
      <c r="W68" s="4"/>
      <c r="X68" s="4"/>
      <c r="Y68" s="4"/>
      <c r="Z68" s="4"/>
      <c r="AA68" s="4"/>
      <c r="AB68" s="4"/>
      <c r="AC68" s="4">
        <v>214</v>
      </c>
      <c r="AD68" s="4">
        <f>49-158</f>
        <v>-109</v>
      </c>
      <c r="AE68" s="51">
        <v>0.54900000000000004</v>
      </c>
      <c r="AF68" s="51">
        <v>68.329112000000009</v>
      </c>
      <c r="AG68" s="51">
        <v>0.37</v>
      </c>
      <c r="AH68" s="51">
        <v>-8.8840000000000003</v>
      </c>
      <c r="AI68" s="51">
        <v>-0.72199999999999998</v>
      </c>
      <c r="AJ68" s="51">
        <v>-29.341000000000001</v>
      </c>
      <c r="AK68" s="51">
        <v>44.81</v>
      </c>
      <c r="AL68" s="51">
        <v>40.799999999999997</v>
      </c>
      <c r="AM68" s="51">
        <v>91.8</v>
      </c>
      <c r="AN68" s="51">
        <v>-122.108</v>
      </c>
      <c r="AO68" s="51">
        <v>25.661999999999999</v>
      </c>
      <c r="AP68" s="51">
        <v>-81.7</v>
      </c>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row>
    <row r="69" spans="1:173" x14ac:dyDescent="0.25">
      <c r="B69" s="17" t="s">
        <v>67</v>
      </c>
      <c r="C69" s="4"/>
      <c r="D69" s="4"/>
      <c r="E69" s="4">
        <v>-310</v>
      </c>
      <c r="F69" s="4"/>
      <c r="G69" s="4">
        <v>-47.7</v>
      </c>
      <c r="H69" s="4"/>
      <c r="I69" s="4"/>
      <c r="J69" s="4">
        <v>32</v>
      </c>
      <c r="K69" s="4"/>
      <c r="L69" s="4"/>
      <c r="M69" s="4">
        <v>-2</v>
      </c>
      <c r="N69" s="4"/>
      <c r="O69" s="4"/>
      <c r="P69" s="4"/>
      <c r="Q69" s="4"/>
      <c r="R69" s="4"/>
      <c r="S69" s="4"/>
      <c r="T69" s="4"/>
      <c r="U69" s="4"/>
      <c r="V69" s="4"/>
      <c r="W69" s="4"/>
      <c r="X69" s="4"/>
      <c r="Y69" s="4"/>
      <c r="Z69" s="4"/>
      <c r="AA69" s="4"/>
      <c r="AB69" s="4"/>
      <c r="AC69" s="4">
        <v>214</v>
      </c>
      <c r="AD69" s="4">
        <f>49-158</f>
        <v>-109</v>
      </c>
      <c r="AE69" s="51">
        <v>0.54900000000000004</v>
      </c>
      <c r="AF69" s="51">
        <v>68.329112000000009</v>
      </c>
      <c r="AG69" s="51">
        <v>0.37</v>
      </c>
      <c r="AH69" s="51">
        <v>-8.8840000000000003</v>
      </c>
      <c r="AI69" s="51">
        <v>-0.72199999999999998</v>
      </c>
      <c r="AJ69" s="51">
        <v>-29.341000000000001</v>
      </c>
      <c r="AK69" s="51">
        <v>44.81</v>
      </c>
      <c r="AL69" s="51">
        <v>40.799999999999997</v>
      </c>
      <c r="AM69" s="51">
        <v>91.8</v>
      </c>
      <c r="AN69" s="51">
        <v>-122.108</v>
      </c>
      <c r="AO69" s="51">
        <v>25.661999999999999</v>
      </c>
      <c r="AP69" s="51">
        <v>-81.7</v>
      </c>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row>
    <row r="70" spans="1:173" x14ac:dyDescent="0.25">
      <c r="B70" s="17" t="s">
        <v>68</v>
      </c>
      <c r="C70" s="4"/>
      <c r="D70" s="4"/>
      <c r="E70" s="4"/>
      <c r="F70" s="4"/>
      <c r="G70" s="4"/>
      <c r="H70" s="4"/>
      <c r="I70" s="4"/>
      <c r="J70" s="4">
        <v>4</v>
      </c>
      <c r="K70" s="4"/>
      <c r="L70" s="4"/>
      <c r="M70" s="4"/>
      <c r="N70" s="4"/>
      <c r="O70" s="4"/>
      <c r="P70" s="4"/>
      <c r="Q70" s="4"/>
      <c r="R70" s="4"/>
      <c r="S70" s="4"/>
      <c r="T70" s="4"/>
      <c r="U70" s="4"/>
      <c r="V70" s="4"/>
      <c r="W70" s="4"/>
      <c r="X70" s="4"/>
      <c r="Y70" s="4"/>
      <c r="Z70" s="4"/>
      <c r="AA70" s="4"/>
      <c r="AB70" s="4"/>
      <c r="AC70" s="4">
        <v>-15</v>
      </c>
      <c r="AD70" s="4">
        <f>49-158</f>
        <v>-109</v>
      </c>
      <c r="AE70" s="51">
        <v>0.54900000000000004</v>
      </c>
      <c r="AF70" s="51">
        <v>68.328232</v>
      </c>
      <c r="AG70" s="51">
        <v>0.37</v>
      </c>
      <c r="AH70" s="51">
        <v>-9.84</v>
      </c>
      <c r="AI70" s="51">
        <v>-15.048999999999999</v>
      </c>
      <c r="AJ70" s="51">
        <v>-31.213000000000001</v>
      </c>
      <c r="AK70" s="51">
        <v>-34.409999999999997</v>
      </c>
      <c r="AL70" s="51">
        <v>34</v>
      </c>
      <c r="AM70" s="51">
        <v>-99.9</v>
      </c>
      <c r="AN70" s="51">
        <v>-122.108</v>
      </c>
      <c r="AO70" s="51">
        <v>2.8969999999999998</v>
      </c>
      <c r="AP70" s="51">
        <v>-95.8</v>
      </c>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row>
    <row r="71" spans="1:173" x14ac:dyDescent="0.25">
      <c r="B71" s="17" t="s">
        <v>69</v>
      </c>
      <c r="C71" s="4"/>
      <c r="D71" s="4"/>
      <c r="E71" s="4"/>
      <c r="F71" s="4"/>
      <c r="G71" s="4"/>
      <c r="H71" s="4"/>
      <c r="I71" s="4"/>
      <c r="J71" s="4">
        <v>4</v>
      </c>
      <c r="K71" s="4"/>
      <c r="L71" s="4"/>
      <c r="M71" s="4"/>
      <c r="N71" s="4"/>
      <c r="O71" s="4"/>
      <c r="P71" s="4"/>
      <c r="Q71" s="4"/>
      <c r="R71" s="4"/>
      <c r="S71" s="4"/>
      <c r="T71" s="4"/>
      <c r="U71" s="4"/>
      <c r="V71" s="4"/>
      <c r="W71" s="4"/>
      <c r="X71" s="4"/>
      <c r="Y71" s="4"/>
      <c r="Z71" s="4"/>
      <c r="AA71" s="4"/>
      <c r="AB71" s="4"/>
      <c r="AC71" s="4">
        <v>-15</v>
      </c>
      <c r="AD71" s="4">
        <f>49-158</f>
        <v>-109</v>
      </c>
      <c r="AE71" s="51">
        <v>0.54900000000000004</v>
      </c>
      <c r="AF71" s="51">
        <v>68.328232</v>
      </c>
      <c r="AG71" s="51">
        <v>0.37</v>
      </c>
      <c r="AH71" s="51">
        <v>-9.84</v>
      </c>
      <c r="AI71" s="51">
        <v>-15.048999999999999</v>
      </c>
      <c r="AJ71" s="51">
        <v>-31.213000000000001</v>
      </c>
      <c r="AK71" s="51">
        <v>-34.409999999999997</v>
      </c>
      <c r="AL71" s="51">
        <v>34</v>
      </c>
      <c r="AM71" s="51">
        <v>-99.9</v>
      </c>
      <c r="AN71" s="51">
        <v>-122.108</v>
      </c>
      <c r="AO71" s="51">
        <v>2.8969999999999998</v>
      </c>
      <c r="AP71" s="51">
        <v>-95.8</v>
      </c>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row>
    <row r="72" spans="1:173" x14ac:dyDescent="0.25">
      <c r="A72" s="23" t="s">
        <v>183</v>
      </c>
      <c r="B72" s="18" t="s">
        <v>52</v>
      </c>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row>
    <row r="73" spans="1:173" x14ac:dyDescent="0.25">
      <c r="B73" s="18" t="s">
        <v>53</v>
      </c>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row>
    <row r="74" spans="1:173" x14ac:dyDescent="0.25">
      <c r="B74" s="18" t="s">
        <v>54</v>
      </c>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row>
    <row r="75" spans="1:173" x14ac:dyDescent="0.25">
      <c r="B75" s="18" t="s">
        <v>55</v>
      </c>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row>
    <row r="76" spans="1:173" x14ac:dyDescent="0.25">
      <c r="B76" s="18" t="s">
        <v>56</v>
      </c>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row>
    <row r="77" spans="1:173" x14ac:dyDescent="0.25">
      <c r="B77" s="18" t="s">
        <v>57</v>
      </c>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row>
    <row r="78" spans="1:173" x14ac:dyDescent="0.25">
      <c r="B78" s="18" t="s">
        <v>58</v>
      </c>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row>
    <row r="79" spans="1:173" x14ac:dyDescent="0.25">
      <c r="B79" s="18" t="s">
        <v>59</v>
      </c>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c r="DH79" s="4"/>
      <c r="DI79" s="4"/>
      <c r="DJ79" s="4"/>
      <c r="DK79" s="4"/>
      <c r="DL79" s="4"/>
      <c r="DM79" s="4"/>
      <c r="DN79" s="4"/>
      <c r="DO79" s="4"/>
      <c r="DP79" s="4"/>
      <c r="DQ79" s="4"/>
      <c r="DR79" s="4"/>
      <c r="DS79" s="4"/>
      <c r="DT79" s="4"/>
      <c r="DU79" s="4"/>
      <c r="DV79" s="4"/>
      <c r="DW79" s="4"/>
      <c r="DX79" s="4"/>
      <c r="DY79" s="4"/>
      <c r="DZ79" s="4"/>
      <c r="EA79" s="4"/>
      <c r="EB79" s="4"/>
      <c r="EC79" s="4"/>
      <c r="ED79" s="4"/>
      <c r="EE79" s="4"/>
      <c r="EF79" s="4"/>
      <c r="EG79" s="4"/>
      <c r="EH79" s="4"/>
      <c r="EI79" s="4"/>
      <c r="EJ79" s="4"/>
      <c r="EK79" s="4"/>
      <c r="EL79" s="4"/>
      <c r="EM79" s="4"/>
      <c r="EN79" s="4"/>
      <c r="EO79" s="4"/>
      <c r="EP79" s="4"/>
      <c r="EQ79" s="4"/>
      <c r="ER79" s="4"/>
      <c r="ES79" s="4"/>
      <c r="ET79" s="4"/>
      <c r="EU79" s="4"/>
      <c r="EV79" s="4"/>
      <c r="EW79" s="4"/>
      <c r="EX79" s="4"/>
      <c r="EY79" s="4"/>
      <c r="EZ79" s="4"/>
      <c r="FA79" s="4"/>
      <c r="FB79" s="4"/>
      <c r="FC79" s="4"/>
      <c r="FD79" s="4"/>
      <c r="FE79" s="4"/>
      <c r="FF79" s="4"/>
      <c r="FG79" s="4"/>
      <c r="FH79" s="4"/>
      <c r="FI79" s="4"/>
      <c r="FJ79" s="4"/>
      <c r="FK79" s="4"/>
      <c r="FL79" s="4"/>
      <c r="FM79" s="4"/>
      <c r="FN79" s="4"/>
      <c r="FO79" s="4"/>
      <c r="FP79" s="4"/>
      <c r="FQ79" s="4"/>
    </row>
    <row r="80" spans="1:173" x14ac:dyDescent="0.25">
      <c r="B80" s="18" t="s">
        <v>74</v>
      </c>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row>
    <row r="81" spans="1:173" x14ac:dyDescent="0.25">
      <c r="B81" s="18" t="s">
        <v>75</v>
      </c>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row>
    <row r="82" spans="1:173" x14ac:dyDescent="0.25">
      <c r="B82" s="18" t="s">
        <v>76</v>
      </c>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row>
    <row r="83" spans="1:173" x14ac:dyDescent="0.25">
      <c r="B83" s="18" t="s">
        <v>77</v>
      </c>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row>
    <row r="84" spans="1:173" x14ac:dyDescent="0.25">
      <c r="A84" s="20" t="s">
        <v>131</v>
      </c>
      <c r="B84" s="10" t="s">
        <v>131</v>
      </c>
      <c r="C84" s="5" t="s">
        <v>6</v>
      </c>
      <c r="D84" s="5" t="s">
        <v>6</v>
      </c>
      <c r="E84" s="5" t="s">
        <v>6</v>
      </c>
      <c r="F84" s="5" t="s">
        <v>6</v>
      </c>
      <c r="G84" s="5" t="s">
        <v>6</v>
      </c>
      <c r="H84" s="5" t="s">
        <v>6</v>
      </c>
      <c r="I84" s="5" t="s">
        <v>6</v>
      </c>
      <c r="J84" s="5" t="s">
        <v>7</v>
      </c>
      <c r="K84" s="5" t="s">
        <v>6</v>
      </c>
      <c r="L84" s="5" t="s">
        <v>6</v>
      </c>
      <c r="M84" s="5" t="s">
        <v>6</v>
      </c>
      <c r="N84" s="5" t="s">
        <v>7</v>
      </c>
      <c r="O84" s="5" t="s">
        <v>6</v>
      </c>
      <c r="P84" s="5" t="s">
        <v>7</v>
      </c>
      <c r="Q84" s="5" t="s">
        <v>7</v>
      </c>
      <c r="R84" s="5" t="s">
        <v>6</v>
      </c>
      <c r="S84" s="5" t="s">
        <v>7</v>
      </c>
      <c r="T84" s="5" t="s">
        <v>7</v>
      </c>
      <c r="U84" s="5" t="s">
        <v>7</v>
      </c>
      <c r="V84" s="5" t="s">
        <v>7</v>
      </c>
      <c r="W84" s="5" t="s">
        <v>7</v>
      </c>
      <c r="X84" s="5" t="s">
        <v>7</v>
      </c>
      <c r="Y84" s="5" t="s">
        <v>7</v>
      </c>
      <c r="Z84" s="5" t="s">
        <v>7</v>
      </c>
      <c r="AA84" s="5" t="s">
        <v>6</v>
      </c>
      <c r="AB84" s="5" t="s">
        <v>6</v>
      </c>
      <c r="AC84" s="5" t="s">
        <v>6</v>
      </c>
      <c r="AD84" s="5" t="s">
        <v>7</v>
      </c>
      <c r="AE84" s="5" t="s">
        <v>7</v>
      </c>
      <c r="AF84" s="5" t="s">
        <v>7</v>
      </c>
      <c r="AG84" s="5" t="s">
        <v>7</v>
      </c>
      <c r="AH84" s="5" t="s">
        <v>6</v>
      </c>
      <c r="AI84" s="5" t="s">
        <v>7</v>
      </c>
      <c r="AJ84" s="5" t="s">
        <v>7</v>
      </c>
      <c r="AK84" s="5" t="s">
        <v>7</v>
      </c>
      <c r="AL84" s="5" t="s">
        <v>6</v>
      </c>
      <c r="AM84" s="5" t="s">
        <v>6</v>
      </c>
      <c r="AN84" s="5" t="s">
        <v>6</v>
      </c>
      <c r="AO84" s="5" t="s">
        <v>7</v>
      </c>
      <c r="AP84" s="5" t="s">
        <v>6</v>
      </c>
      <c r="AQ84" s="5" t="s">
        <v>7</v>
      </c>
      <c r="AR84" s="5" t="s">
        <v>6</v>
      </c>
      <c r="AS84" s="5" t="s">
        <v>6</v>
      </c>
      <c r="AT84" s="5" t="s">
        <v>6</v>
      </c>
      <c r="AU84" s="5" t="s">
        <v>7</v>
      </c>
      <c r="AV84" s="5" t="s">
        <v>6</v>
      </c>
      <c r="AW84" s="5" t="s">
        <v>7</v>
      </c>
      <c r="AX84" s="5" t="s">
        <v>7</v>
      </c>
      <c r="AY84" s="5" t="s">
        <v>7</v>
      </c>
      <c r="AZ84" s="5" t="s">
        <v>7</v>
      </c>
      <c r="BA84" s="5" t="s">
        <v>7</v>
      </c>
      <c r="BB84" s="5" t="s">
        <v>7</v>
      </c>
      <c r="BC84" s="5" t="s">
        <v>6</v>
      </c>
      <c r="BD84" s="5" t="s">
        <v>6</v>
      </c>
      <c r="BE84" s="5" t="s">
        <v>7</v>
      </c>
      <c r="BF84" s="5" t="s">
        <v>7</v>
      </c>
      <c r="BG84" s="5" t="s">
        <v>7</v>
      </c>
      <c r="BH84" s="5" t="s">
        <v>6</v>
      </c>
      <c r="BI84" s="5" t="s">
        <v>7</v>
      </c>
      <c r="BJ84" s="5" t="s">
        <v>7</v>
      </c>
      <c r="BK84" s="5" t="s">
        <v>7</v>
      </c>
      <c r="BL84" s="5" t="s">
        <v>7</v>
      </c>
      <c r="BM84" s="5" t="s">
        <v>7</v>
      </c>
      <c r="BN84" s="5" t="s">
        <v>7</v>
      </c>
      <c r="BO84" s="5" t="s">
        <v>7</v>
      </c>
      <c r="BP84" s="5" t="s">
        <v>7</v>
      </c>
      <c r="BQ84" s="5" t="s">
        <v>6</v>
      </c>
      <c r="BR84" s="5" t="s">
        <v>7</v>
      </c>
      <c r="BS84" s="5" t="s">
        <v>6</v>
      </c>
      <c r="BT84" s="5" t="s">
        <v>6</v>
      </c>
      <c r="BU84" s="5" t="s">
        <v>6</v>
      </c>
      <c r="BV84" s="5" t="s">
        <v>7</v>
      </c>
      <c r="BW84" s="5" t="s">
        <v>7</v>
      </c>
      <c r="BX84" s="5" t="s">
        <v>7</v>
      </c>
      <c r="BY84" s="5" t="s">
        <v>7</v>
      </c>
      <c r="BZ84" s="5" t="s">
        <v>7</v>
      </c>
      <c r="CA84" s="5" t="s">
        <v>7</v>
      </c>
      <c r="CB84" s="5" t="s">
        <v>7</v>
      </c>
      <c r="CC84" s="5" t="s">
        <v>6</v>
      </c>
      <c r="CD84" s="5" t="s">
        <v>6</v>
      </c>
      <c r="CE84" s="5" t="s">
        <v>6</v>
      </c>
      <c r="CF84" s="5" t="s">
        <v>7</v>
      </c>
      <c r="CG84" s="5" t="s">
        <v>6</v>
      </c>
      <c r="CH84" s="5" t="s">
        <v>7</v>
      </c>
      <c r="CI84" s="5" t="s">
        <v>7</v>
      </c>
      <c r="CJ84" s="5" t="s">
        <v>7</v>
      </c>
      <c r="CK84" s="5" t="s">
        <v>6</v>
      </c>
      <c r="CL84" s="5" t="s">
        <v>7</v>
      </c>
      <c r="CM84" s="5" t="s">
        <v>7</v>
      </c>
      <c r="CN84" s="5" t="s">
        <v>6</v>
      </c>
      <c r="CO84" s="5" t="s">
        <v>7</v>
      </c>
      <c r="CP84" s="5" t="s">
        <v>7</v>
      </c>
      <c r="CQ84" s="5" t="s">
        <v>7</v>
      </c>
      <c r="CR84" s="5" t="s">
        <v>7</v>
      </c>
      <c r="CS84" s="5" t="s">
        <v>7</v>
      </c>
      <c r="CT84" s="5" t="s">
        <v>6</v>
      </c>
      <c r="CU84" s="5" t="s">
        <v>7</v>
      </c>
      <c r="CV84" s="5" t="s">
        <v>7</v>
      </c>
      <c r="CW84" s="5" t="s">
        <v>6</v>
      </c>
      <c r="CX84" s="5" t="s">
        <v>7</v>
      </c>
      <c r="CY84" s="5" t="s">
        <v>7</v>
      </c>
      <c r="CZ84" s="5" t="s">
        <v>6</v>
      </c>
      <c r="DA84" s="5" t="s">
        <v>7</v>
      </c>
      <c r="DB84" s="5" t="s">
        <v>6</v>
      </c>
      <c r="DC84" s="5" t="s">
        <v>7</v>
      </c>
      <c r="DD84" s="5" t="s">
        <v>7</v>
      </c>
      <c r="DE84" s="5" t="s">
        <v>7</v>
      </c>
      <c r="DF84" s="5" t="s">
        <v>7</v>
      </c>
      <c r="DG84" s="5" t="s">
        <v>6</v>
      </c>
      <c r="DH84" s="5" t="s">
        <v>6</v>
      </c>
      <c r="DI84" s="5" t="s">
        <v>6</v>
      </c>
      <c r="DJ84" s="5" t="s">
        <v>7</v>
      </c>
      <c r="DK84" s="5" t="s">
        <v>7</v>
      </c>
      <c r="DL84" s="5" t="s">
        <v>7</v>
      </c>
      <c r="DM84" s="5" t="s">
        <v>6</v>
      </c>
      <c r="DN84" s="5" t="s">
        <v>6</v>
      </c>
      <c r="DO84" s="5" t="s">
        <v>6</v>
      </c>
      <c r="DP84" s="5" t="s">
        <v>7</v>
      </c>
      <c r="DQ84" s="5" t="s">
        <v>7</v>
      </c>
      <c r="DR84" s="5" t="s">
        <v>7</v>
      </c>
      <c r="DS84" s="5" t="s">
        <v>7</v>
      </c>
      <c r="DT84" s="5" t="s">
        <v>7</v>
      </c>
      <c r="DU84" s="5" t="s">
        <v>7</v>
      </c>
      <c r="DV84" s="5" t="s">
        <v>7</v>
      </c>
      <c r="DW84" s="5" t="s">
        <v>7</v>
      </c>
      <c r="DX84" s="5" t="s">
        <v>7</v>
      </c>
      <c r="DY84" s="5" t="s">
        <v>6</v>
      </c>
      <c r="DZ84" s="5" t="s">
        <v>7</v>
      </c>
      <c r="EA84" s="5" t="s">
        <v>6</v>
      </c>
      <c r="EB84" s="5" t="s">
        <v>6</v>
      </c>
      <c r="EC84" s="5" t="s">
        <v>7</v>
      </c>
      <c r="ED84" s="5" t="s">
        <v>7</v>
      </c>
      <c r="EE84" s="5" t="s">
        <v>6</v>
      </c>
      <c r="EF84" s="5" t="s">
        <v>7</v>
      </c>
      <c r="EG84" s="5" t="s">
        <v>7</v>
      </c>
      <c r="EH84" s="5" t="s">
        <v>6</v>
      </c>
      <c r="EI84" s="5" t="s">
        <v>7</v>
      </c>
      <c r="EJ84" s="5" t="s">
        <v>7</v>
      </c>
      <c r="EK84" s="5" t="s">
        <v>6</v>
      </c>
      <c r="EL84" s="5" t="s">
        <v>7</v>
      </c>
      <c r="EM84" s="5" t="s">
        <v>7</v>
      </c>
      <c r="EN84" s="5" t="s">
        <v>7</v>
      </c>
      <c r="EO84" s="5" t="s">
        <v>7</v>
      </c>
      <c r="EP84" s="5" t="s">
        <v>6</v>
      </c>
      <c r="EQ84" s="5" t="s">
        <v>7</v>
      </c>
      <c r="ER84" s="5" t="s">
        <v>6</v>
      </c>
      <c r="ES84" s="5" t="s">
        <v>7</v>
      </c>
      <c r="ET84" s="5" t="s">
        <v>6</v>
      </c>
      <c r="EU84" s="5" t="s">
        <v>7</v>
      </c>
      <c r="EV84" s="5" t="s">
        <v>6</v>
      </c>
      <c r="EW84" s="5" t="s">
        <v>7</v>
      </c>
      <c r="EX84" s="5" t="s">
        <v>7</v>
      </c>
      <c r="EY84" s="5" t="s">
        <v>7</v>
      </c>
      <c r="EZ84" s="5" t="s">
        <v>7</v>
      </c>
      <c r="FA84" s="5" t="s">
        <v>6</v>
      </c>
      <c r="FB84" s="5" t="s">
        <v>7</v>
      </c>
      <c r="FC84" s="5" t="s">
        <v>7</v>
      </c>
      <c r="FD84" s="5" t="s">
        <v>7</v>
      </c>
      <c r="FE84" s="5" t="s">
        <v>7</v>
      </c>
      <c r="FF84" s="5" t="s">
        <v>7</v>
      </c>
      <c r="FG84" s="5" t="s">
        <v>6</v>
      </c>
      <c r="FH84" s="5" t="s">
        <v>7</v>
      </c>
      <c r="FI84" s="5" t="s">
        <v>6</v>
      </c>
      <c r="FJ84" s="5" t="s">
        <v>6</v>
      </c>
      <c r="FK84" s="5" t="s">
        <v>6</v>
      </c>
      <c r="FL84" s="5" t="s">
        <v>7</v>
      </c>
      <c r="FM84" s="5" t="s">
        <v>7</v>
      </c>
      <c r="FN84" s="5" t="s">
        <v>6</v>
      </c>
      <c r="FO84" s="5" t="s">
        <v>6</v>
      </c>
      <c r="FP84" s="5" t="s">
        <v>6</v>
      </c>
      <c r="FQ84" s="5" t="s">
        <v>7</v>
      </c>
    </row>
    <row r="85" spans="1:173" x14ac:dyDescent="0.25">
      <c r="A85" s="20"/>
      <c r="B85" s="10" t="s">
        <v>60</v>
      </c>
      <c r="C85" s="5">
        <v>2050</v>
      </c>
      <c r="D85" s="5">
        <v>2060</v>
      </c>
      <c r="E85" s="5">
        <v>2050</v>
      </c>
      <c r="F85" s="5">
        <v>2050</v>
      </c>
      <c r="G85" s="5">
        <v>2050</v>
      </c>
      <c r="H85" s="5">
        <v>2050</v>
      </c>
      <c r="I85" s="5">
        <v>2053</v>
      </c>
      <c r="J85" s="5"/>
      <c r="K85" s="5">
        <v>2060</v>
      </c>
      <c r="L85" s="5">
        <v>2070</v>
      </c>
      <c r="M85" s="5">
        <v>2050</v>
      </c>
      <c r="N85" s="5"/>
      <c r="O85" s="5">
        <v>2060</v>
      </c>
      <c r="P85" s="5"/>
      <c r="Q85" s="5"/>
      <c r="R85" s="5">
        <v>2050</v>
      </c>
      <c r="S85" s="5"/>
      <c r="T85" s="5"/>
      <c r="U85" s="5"/>
      <c r="V85" s="5"/>
      <c r="W85" s="5"/>
      <c r="X85" s="5"/>
      <c r="Y85" s="5"/>
      <c r="Z85" s="5"/>
      <c r="AA85" s="5">
        <v>2050</v>
      </c>
      <c r="AB85" s="5">
        <v>2050</v>
      </c>
      <c r="AC85" s="5">
        <v>2060</v>
      </c>
      <c r="AD85" s="5"/>
      <c r="AE85" s="5" t="s">
        <v>434</v>
      </c>
      <c r="AF85" s="5" t="s">
        <v>434</v>
      </c>
      <c r="AG85" s="5" t="s">
        <v>434</v>
      </c>
      <c r="AH85" s="5">
        <v>2050</v>
      </c>
      <c r="AI85" s="5" t="s">
        <v>434</v>
      </c>
      <c r="AJ85" s="5" t="s">
        <v>434</v>
      </c>
      <c r="AK85" s="5" t="s">
        <v>434</v>
      </c>
      <c r="AL85" s="5">
        <v>2050</v>
      </c>
      <c r="AM85" s="5">
        <v>2050</v>
      </c>
      <c r="AN85" s="5">
        <v>2050</v>
      </c>
      <c r="AO85" s="5" t="s">
        <v>434</v>
      </c>
      <c r="AP85" s="5">
        <v>2050</v>
      </c>
      <c r="AQ85" s="5" t="s">
        <v>434</v>
      </c>
      <c r="AR85" s="5">
        <v>2050</v>
      </c>
      <c r="AS85" s="5">
        <v>2040</v>
      </c>
      <c r="AT85" s="5">
        <v>2070</v>
      </c>
      <c r="AU85" s="5" t="s">
        <v>434</v>
      </c>
      <c r="AV85" s="5">
        <v>2050</v>
      </c>
      <c r="AW85" s="5" t="s">
        <v>434</v>
      </c>
      <c r="AX85" s="5" t="s">
        <v>434</v>
      </c>
      <c r="AY85" s="5" t="s">
        <v>434</v>
      </c>
      <c r="AZ85" s="5" t="s">
        <v>434</v>
      </c>
      <c r="BA85" s="5" t="s">
        <v>434</v>
      </c>
      <c r="BB85" s="5" t="s">
        <v>434</v>
      </c>
      <c r="BC85" s="5">
        <v>2050</v>
      </c>
      <c r="BD85" s="5">
        <v>2050</v>
      </c>
      <c r="BE85" s="5" t="s">
        <v>434</v>
      </c>
      <c r="BF85" s="5" t="s">
        <v>434</v>
      </c>
      <c r="BG85" s="5" t="s">
        <v>434</v>
      </c>
      <c r="BH85" s="5">
        <v>2050</v>
      </c>
      <c r="BI85" s="5" t="s">
        <v>434</v>
      </c>
      <c r="BJ85" s="5" t="s">
        <v>434</v>
      </c>
      <c r="BK85" s="5" t="s">
        <v>434</v>
      </c>
      <c r="BL85" s="5" t="s">
        <v>434</v>
      </c>
      <c r="BM85" s="5" t="s">
        <v>434</v>
      </c>
      <c r="BN85" s="5" t="s">
        <v>434</v>
      </c>
      <c r="BO85" s="5" t="s">
        <v>434</v>
      </c>
      <c r="BP85" s="5" t="s">
        <v>434</v>
      </c>
      <c r="BQ85" s="5">
        <v>2050</v>
      </c>
      <c r="BR85" s="5" t="s">
        <v>434</v>
      </c>
      <c r="BS85" s="5">
        <v>2050</v>
      </c>
      <c r="BT85" s="5">
        <v>2050</v>
      </c>
      <c r="BU85" s="5">
        <v>2070</v>
      </c>
      <c r="BV85" s="5" t="s">
        <v>434</v>
      </c>
      <c r="BW85" s="5" t="s">
        <v>434</v>
      </c>
      <c r="BX85" s="5" t="s">
        <v>434</v>
      </c>
      <c r="BY85" s="5" t="s">
        <v>434</v>
      </c>
      <c r="BZ85" s="5" t="s">
        <v>434</v>
      </c>
      <c r="CA85" s="5" t="s">
        <v>434</v>
      </c>
      <c r="CB85" s="5" t="s">
        <v>434</v>
      </c>
      <c r="CC85" s="5">
        <v>2040</v>
      </c>
      <c r="CD85" s="5">
        <v>2050</v>
      </c>
      <c r="CE85" s="5">
        <v>2050</v>
      </c>
      <c r="CF85" s="5" t="s">
        <v>434</v>
      </c>
      <c r="CG85" s="5">
        <v>2060</v>
      </c>
      <c r="CH85" s="5" t="s">
        <v>434</v>
      </c>
      <c r="CI85" s="5" t="s">
        <v>434</v>
      </c>
      <c r="CJ85" s="5" t="s">
        <v>434</v>
      </c>
      <c r="CK85" s="5">
        <v>2050</v>
      </c>
      <c r="CL85" s="5" t="s">
        <v>434</v>
      </c>
      <c r="CM85" s="5" t="s">
        <v>434</v>
      </c>
      <c r="CN85" s="5">
        <v>2050</v>
      </c>
      <c r="CO85" s="5" t="s">
        <v>434</v>
      </c>
      <c r="CP85" s="5" t="s">
        <v>434</v>
      </c>
      <c r="CQ85" s="5" t="s">
        <v>434</v>
      </c>
      <c r="CR85" s="5" t="s">
        <v>434</v>
      </c>
      <c r="CS85" s="5" t="s">
        <v>434</v>
      </c>
      <c r="CT85" s="5">
        <v>2050</v>
      </c>
      <c r="CU85" s="5" t="s">
        <v>434</v>
      </c>
      <c r="CV85" s="5" t="s">
        <v>434</v>
      </c>
      <c r="CW85" s="5">
        <v>2050</v>
      </c>
      <c r="CX85" s="5" t="s">
        <v>434</v>
      </c>
      <c r="CY85" s="5" t="s">
        <v>434</v>
      </c>
      <c r="CZ85" s="5">
        <v>2050</v>
      </c>
      <c r="DA85" s="5" t="s">
        <v>434</v>
      </c>
      <c r="DB85" s="5">
        <v>2050</v>
      </c>
      <c r="DC85" s="5" t="s">
        <v>434</v>
      </c>
      <c r="DD85" s="5" t="s">
        <v>434</v>
      </c>
      <c r="DE85" s="5" t="s">
        <v>434</v>
      </c>
      <c r="DF85" s="5" t="s">
        <v>434</v>
      </c>
      <c r="DG85" s="5">
        <v>2050</v>
      </c>
      <c r="DH85" s="5">
        <v>2050</v>
      </c>
      <c r="DI85" s="5">
        <v>2045</v>
      </c>
      <c r="DJ85" s="5" t="s">
        <v>434</v>
      </c>
      <c r="DK85" s="5" t="s">
        <v>434</v>
      </c>
      <c r="DL85" s="5" t="s">
        <v>434</v>
      </c>
      <c r="DM85" s="5">
        <v>2050</v>
      </c>
      <c r="DN85" s="5">
        <v>2050</v>
      </c>
      <c r="DO85" s="5">
        <v>2050</v>
      </c>
      <c r="DP85" s="5" t="s">
        <v>434</v>
      </c>
      <c r="DQ85" s="5" t="s">
        <v>434</v>
      </c>
      <c r="DR85" s="5" t="s">
        <v>434</v>
      </c>
      <c r="DS85" s="5" t="s">
        <v>434</v>
      </c>
      <c r="DT85" s="5" t="s">
        <v>434</v>
      </c>
      <c r="DU85" s="5" t="s">
        <v>434</v>
      </c>
      <c r="DV85" s="5" t="s">
        <v>434</v>
      </c>
      <c r="DW85" s="5" t="s">
        <v>434</v>
      </c>
      <c r="DX85" s="5" t="s">
        <v>434</v>
      </c>
      <c r="DY85" s="5">
        <v>2050</v>
      </c>
      <c r="DZ85" s="5" t="s">
        <v>434</v>
      </c>
      <c r="EA85" s="5">
        <v>2050</v>
      </c>
      <c r="EB85" s="5">
        <v>2050</v>
      </c>
      <c r="EC85" s="5" t="s">
        <v>434</v>
      </c>
      <c r="ED85" s="5" t="s">
        <v>434</v>
      </c>
      <c r="EE85" s="5">
        <v>2050</v>
      </c>
      <c r="EF85" s="5" t="s">
        <v>434</v>
      </c>
      <c r="EG85" s="5" t="s">
        <v>434</v>
      </c>
      <c r="EH85" s="5">
        <v>2050</v>
      </c>
      <c r="EI85" s="5" t="s">
        <v>434</v>
      </c>
      <c r="EJ85" s="5" t="s">
        <v>434</v>
      </c>
      <c r="EK85" s="5">
        <v>2065</v>
      </c>
      <c r="EL85" s="5" t="s">
        <v>434</v>
      </c>
      <c r="EM85" s="5" t="s">
        <v>434</v>
      </c>
      <c r="EN85" s="5" t="s">
        <v>434</v>
      </c>
      <c r="EO85" s="5" t="s">
        <v>434</v>
      </c>
      <c r="EP85" s="5">
        <v>2050</v>
      </c>
      <c r="EQ85" s="5" t="s">
        <v>434</v>
      </c>
      <c r="ER85" s="5">
        <v>2050</v>
      </c>
      <c r="ES85" s="5" t="s">
        <v>434</v>
      </c>
      <c r="ET85" s="5">
        <v>2050</v>
      </c>
      <c r="EU85" s="5" t="s">
        <v>434</v>
      </c>
      <c r="EV85" s="5">
        <v>2050</v>
      </c>
      <c r="EW85" s="5" t="s">
        <v>434</v>
      </c>
      <c r="EX85" s="5" t="s">
        <v>434</v>
      </c>
      <c r="EY85" s="5" t="s">
        <v>434</v>
      </c>
      <c r="EZ85" s="5" t="s">
        <v>434</v>
      </c>
      <c r="FA85" s="5">
        <v>2050</v>
      </c>
      <c r="FB85" s="5" t="s">
        <v>434</v>
      </c>
      <c r="FC85" s="5" t="s">
        <v>434</v>
      </c>
      <c r="FD85" s="5" t="s">
        <v>434</v>
      </c>
      <c r="FE85" s="5" t="s">
        <v>434</v>
      </c>
      <c r="FF85" s="5" t="s">
        <v>434</v>
      </c>
      <c r="FG85" s="5">
        <v>2050</v>
      </c>
      <c r="FH85" s="5" t="s">
        <v>434</v>
      </c>
      <c r="FI85" s="5">
        <v>2050</v>
      </c>
      <c r="FJ85" s="5">
        <v>2050</v>
      </c>
      <c r="FK85" s="5">
        <v>2070</v>
      </c>
      <c r="FL85" s="5" t="s">
        <v>434</v>
      </c>
      <c r="FM85" s="5" t="s">
        <v>434</v>
      </c>
      <c r="FN85" s="5">
        <v>2050</v>
      </c>
      <c r="FO85" s="5">
        <v>2050</v>
      </c>
      <c r="FP85" s="5">
        <v>2060</v>
      </c>
      <c r="FQ85" s="5" t="s">
        <v>434</v>
      </c>
    </row>
    <row r="86" spans="1:173" x14ac:dyDescent="0.25">
      <c r="A86" s="20"/>
      <c r="B86" s="10" t="s">
        <v>194</v>
      </c>
      <c r="C86" s="5" t="s">
        <v>118</v>
      </c>
      <c r="D86" s="5" t="s">
        <v>118</v>
      </c>
      <c r="E86" s="5" t="s">
        <v>118</v>
      </c>
      <c r="F86" s="5" t="s">
        <v>118</v>
      </c>
      <c r="G86" s="5" t="s">
        <v>118</v>
      </c>
      <c r="H86" s="5" t="s">
        <v>118</v>
      </c>
      <c r="I86" s="5" t="s">
        <v>118</v>
      </c>
      <c r="J86" s="5"/>
      <c r="K86" s="38" t="s">
        <v>1</v>
      </c>
      <c r="L86" s="5" t="s">
        <v>1</v>
      </c>
      <c r="M86" s="5" t="s">
        <v>118</v>
      </c>
      <c r="N86" s="5"/>
      <c r="O86" s="5" t="s">
        <v>118</v>
      </c>
      <c r="P86" s="5"/>
      <c r="Q86" s="5"/>
      <c r="R86" s="5" t="s">
        <v>1</v>
      </c>
      <c r="S86" s="5"/>
      <c r="T86" s="5"/>
      <c r="U86" s="5"/>
      <c r="V86" s="5"/>
      <c r="W86" s="5"/>
      <c r="X86" s="5"/>
      <c r="Y86" s="5"/>
      <c r="Z86" s="5"/>
      <c r="AA86" s="5" t="s">
        <v>118</v>
      </c>
      <c r="AB86" s="5" t="s">
        <v>118</v>
      </c>
      <c r="AC86" s="5" t="s">
        <v>118</v>
      </c>
      <c r="AD86" s="5"/>
      <c r="AE86" s="5" t="s">
        <v>434</v>
      </c>
      <c r="AF86" s="5" t="s">
        <v>434</v>
      </c>
      <c r="AG86" s="5" t="s">
        <v>434</v>
      </c>
      <c r="AH86" s="5" t="s">
        <v>1</v>
      </c>
      <c r="AI86" s="5" t="s">
        <v>434</v>
      </c>
      <c r="AJ86" s="5" t="s">
        <v>434</v>
      </c>
      <c r="AK86" s="5" t="s">
        <v>434</v>
      </c>
      <c r="AL86" s="5" t="s">
        <v>118</v>
      </c>
      <c r="AM86" s="5" t="s">
        <v>118</v>
      </c>
      <c r="AN86" s="5" t="s">
        <v>118</v>
      </c>
      <c r="AO86" s="5" t="s">
        <v>434</v>
      </c>
      <c r="AP86" s="5" t="s">
        <v>118</v>
      </c>
      <c r="AQ86" s="5" t="s">
        <v>434</v>
      </c>
      <c r="AR86" s="5" t="s">
        <v>118</v>
      </c>
      <c r="AS86" s="5" t="s">
        <v>1</v>
      </c>
      <c r="AT86" s="5" t="s">
        <v>118</v>
      </c>
      <c r="AU86" s="5" t="s">
        <v>434</v>
      </c>
      <c r="AV86" s="5" t="s">
        <v>1</v>
      </c>
      <c r="AW86" s="5" t="s">
        <v>434</v>
      </c>
      <c r="AX86" s="5" t="s">
        <v>434</v>
      </c>
      <c r="AY86" s="5" t="s">
        <v>434</v>
      </c>
      <c r="AZ86" s="5" t="s">
        <v>434</v>
      </c>
      <c r="BA86" s="5" t="s">
        <v>434</v>
      </c>
      <c r="BB86" s="5" t="s">
        <v>434</v>
      </c>
      <c r="BC86" s="5" t="s">
        <v>1</v>
      </c>
      <c r="BD86" s="5" t="s">
        <v>1</v>
      </c>
      <c r="BE86" s="5" t="s">
        <v>434</v>
      </c>
      <c r="BF86" s="5" t="s">
        <v>434</v>
      </c>
      <c r="BG86" s="5" t="s">
        <v>434</v>
      </c>
      <c r="BH86" s="5" t="s">
        <v>118</v>
      </c>
      <c r="BI86" s="5" t="s">
        <v>434</v>
      </c>
      <c r="BJ86" s="5" t="s">
        <v>434</v>
      </c>
      <c r="BK86" s="5" t="s">
        <v>434</v>
      </c>
      <c r="BL86" s="5" t="s">
        <v>434</v>
      </c>
      <c r="BM86" s="5" t="s">
        <v>434</v>
      </c>
      <c r="BN86" s="5" t="s">
        <v>434</v>
      </c>
      <c r="BO86" s="5" t="s">
        <v>434</v>
      </c>
      <c r="BP86" s="5" t="s">
        <v>434</v>
      </c>
      <c r="BQ86" s="5" t="s">
        <v>118</v>
      </c>
      <c r="BR86" s="5" t="s">
        <v>434</v>
      </c>
      <c r="BS86" s="5" t="s">
        <v>1</v>
      </c>
      <c r="BT86" s="5" t="s">
        <v>118</v>
      </c>
      <c r="BU86" s="5" t="s">
        <v>118</v>
      </c>
      <c r="BV86" s="5" t="s">
        <v>434</v>
      </c>
      <c r="BW86" s="5" t="s">
        <v>434</v>
      </c>
      <c r="BX86" s="5" t="s">
        <v>434</v>
      </c>
      <c r="BY86" s="5" t="s">
        <v>434</v>
      </c>
      <c r="BZ86" s="5" t="s">
        <v>434</v>
      </c>
      <c r="CA86" s="5" t="s">
        <v>434</v>
      </c>
      <c r="CB86" s="5" t="s">
        <v>434</v>
      </c>
      <c r="CC86" s="5" t="s">
        <v>118</v>
      </c>
      <c r="CD86" s="5" t="s">
        <v>1</v>
      </c>
      <c r="CE86" s="5" t="s">
        <v>118</v>
      </c>
      <c r="CF86" s="5" t="s">
        <v>434</v>
      </c>
      <c r="CG86" s="5" t="s">
        <v>118</v>
      </c>
      <c r="CH86" s="5" t="s">
        <v>434</v>
      </c>
      <c r="CI86" s="5" t="s">
        <v>434</v>
      </c>
      <c r="CJ86" s="5" t="s">
        <v>434</v>
      </c>
      <c r="CK86" s="5" t="s">
        <v>118</v>
      </c>
      <c r="CL86" s="5" t="s">
        <v>434</v>
      </c>
      <c r="CM86" s="5" t="s">
        <v>434</v>
      </c>
      <c r="CN86" s="5" t="s">
        <v>1</v>
      </c>
      <c r="CO86" s="5" t="s">
        <v>434</v>
      </c>
      <c r="CP86" s="5" t="s">
        <v>434</v>
      </c>
      <c r="CQ86" s="5" t="s">
        <v>434</v>
      </c>
      <c r="CR86" s="5" t="s">
        <v>434</v>
      </c>
      <c r="CS86" s="5" t="s">
        <v>434</v>
      </c>
      <c r="CT86" s="5" t="s">
        <v>118</v>
      </c>
      <c r="CU86" s="5" t="s">
        <v>434</v>
      </c>
      <c r="CV86" s="5" t="s">
        <v>434</v>
      </c>
      <c r="CW86" s="5" t="s">
        <v>118</v>
      </c>
      <c r="CX86" s="5" t="s">
        <v>434</v>
      </c>
      <c r="CY86" s="5" t="s">
        <v>434</v>
      </c>
      <c r="CZ86" s="5" t="s">
        <v>118</v>
      </c>
      <c r="DA86" s="5" t="s">
        <v>434</v>
      </c>
      <c r="DB86" s="5" t="s">
        <v>1</v>
      </c>
      <c r="DC86" s="5" t="s">
        <v>434</v>
      </c>
      <c r="DD86" s="5" t="s">
        <v>434</v>
      </c>
      <c r="DE86" s="5" t="s">
        <v>434</v>
      </c>
      <c r="DF86" s="5" t="s">
        <v>434</v>
      </c>
      <c r="DG86" s="5" t="s">
        <v>118</v>
      </c>
      <c r="DH86" s="5" t="s">
        <v>118</v>
      </c>
      <c r="DI86" s="5" t="s">
        <v>118</v>
      </c>
      <c r="DJ86" s="5" t="s">
        <v>434</v>
      </c>
      <c r="DK86" s="5" t="s">
        <v>434</v>
      </c>
      <c r="DL86" s="5" t="s">
        <v>434</v>
      </c>
      <c r="DM86" s="5" t="s">
        <v>118</v>
      </c>
      <c r="DN86" s="5" t="s">
        <v>118</v>
      </c>
      <c r="DO86" s="5" t="s">
        <v>118</v>
      </c>
      <c r="DP86" s="5" t="s">
        <v>434</v>
      </c>
      <c r="DQ86" s="5" t="s">
        <v>434</v>
      </c>
      <c r="DR86" s="5" t="s">
        <v>434</v>
      </c>
      <c r="DS86" s="5" t="s">
        <v>434</v>
      </c>
      <c r="DT86" s="5" t="s">
        <v>434</v>
      </c>
      <c r="DU86" s="5" t="s">
        <v>434</v>
      </c>
      <c r="DV86" s="5" t="s">
        <v>434</v>
      </c>
      <c r="DW86" s="5" t="s">
        <v>434</v>
      </c>
      <c r="DX86" s="5" t="s">
        <v>434</v>
      </c>
      <c r="DY86" s="5" t="s">
        <v>118</v>
      </c>
      <c r="DZ86" s="5" t="s">
        <v>434</v>
      </c>
      <c r="EA86" s="5" t="s">
        <v>118</v>
      </c>
      <c r="EB86" s="5" t="s">
        <v>1</v>
      </c>
      <c r="EC86" s="5" t="s">
        <v>434</v>
      </c>
      <c r="ED86" s="5" t="s">
        <v>434</v>
      </c>
      <c r="EE86" s="5" t="s">
        <v>118</v>
      </c>
      <c r="EF86" s="5" t="s">
        <v>434</v>
      </c>
      <c r="EG86" s="5" t="s">
        <v>434</v>
      </c>
      <c r="EH86" s="5" t="s">
        <v>118</v>
      </c>
      <c r="EI86" s="5" t="s">
        <v>434</v>
      </c>
      <c r="EJ86" s="5" t="s">
        <v>434</v>
      </c>
      <c r="EK86" s="5" t="s">
        <v>118</v>
      </c>
      <c r="EL86" s="5" t="s">
        <v>434</v>
      </c>
      <c r="EM86" s="5" t="s">
        <v>434</v>
      </c>
      <c r="EN86" s="5" t="s">
        <v>434</v>
      </c>
      <c r="EO86" s="5" t="s">
        <v>434</v>
      </c>
      <c r="EP86" s="5" t="s">
        <v>1</v>
      </c>
      <c r="EQ86" s="5" t="s">
        <v>434</v>
      </c>
      <c r="ER86" s="5" t="s">
        <v>118</v>
      </c>
      <c r="ES86" s="5" t="s">
        <v>434</v>
      </c>
      <c r="ET86" s="5" t="s">
        <v>118</v>
      </c>
      <c r="EU86" s="5" t="s">
        <v>434</v>
      </c>
      <c r="EV86" s="5" t="s">
        <v>118</v>
      </c>
      <c r="EW86" s="5" t="s">
        <v>434</v>
      </c>
      <c r="EX86" s="5" t="s">
        <v>434</v>
      </c>
      <c r="EY86" s="5" t="s">
        <v>434</v>
      </c>
      <c r="EZ86" s="5" t="s">
        <v>434</v>
      </c>
      <c r="FA86" s="5" t="s">
        <v>118</v>
      </c>
      <c r="FB86" s="5" t="s">
        <v>434</v>
      </c>
      <c r="FC86" s="5" t="s">
        <v>434</v>
      </c>
      <c r="FD86" s="5" t="s">
        <v>434</v>
      </c>
      <c r="FE86" s="5" t="s">
        <v>434</v>
      </c>
      <c r="FF86" s="5" t="s">
        <v>434</v>
      </c>
      <c r="FG86" s="5" t="s">
        <v>118</v>
      </c>
      <c r="FH86" s="5" t="s">
        <v>434</v>
      </c>
      <c r="FI86" s="5" t="s">
        <v>118</v>
      </c>
      <c r="FJ86" s="5" t="s">
        <v>118</v>
      </c>
      <c r="FK86" s="5" t="s">
        <v>118</v>
      </c>
      <c r="FL86" s="5" t="s">
        <v>434</v>
      </c>
      <c r="FM86" s="5" t="s">
        <v>434</v>
      </c>
      <c r="FN86" s="5" t="s">
        <v>118</v>
      </c>
      <c r="FO86" s="5" t="s">
        <v>1</v>
      </c>
      <c r="FP86" s="5" t="s">
        <v>118</v>
      </c>
      <c r="FQ86" s="5" t="s">
        <v>434</v>
      </c>
    </row>
    <row r="87" spans="1:173" x14ac:dyDescent="0.25">
      <c r="A87" s="20"/>
      <c r="B87" s="10" t="s">
        <v>195</v>
      </c>
      <c r="C87" s="5" t="s">
        <v>159</v>
      </c>
      <c r="D87" s="5" t="s">
        <v>159</v>
      </c>
      <c r="E87" s="5" t="s">
        <v>159</v>
      </c>
      <c r="F87" s="5" t="s">
        <v>159</v>
      </c>
      <c r="G87" s="5" t="s">
        <v>159</v>
      </c>
      <c r="H87" s="5" t="s">
        <v>159</v>
      </c>
      <c r="I87" s="5" t="s">
        <v>159</v>
      </c>
      <c r="J87" s="5"/>
      <c r="K87" s="5" t="s">
        <v>159</v>
      </c>
      <c r="L87" s="5" t="s">
        <v>160</v>
      </c>
      <c r="M87" s="5" t="s">
        <v>160</v>
      </c>
      <c r="N87" s="5"/>
      <c r="O87" s="5" t="s">
        <v>159</v>
      </c>
      <c r="P87" s="5"/>
      <c r="Q87" s="5"/>
      <c r="R87" s="5" t="s">
        <v>159</v>
      </c>
      <c r="S87" s="5"/>
      <c r="T87" s="5"/>
      <c r="U87" s="5"/>
      <c r="V87" s="5"/>
      <c r="W87" s="5"/>
      <c r="X87" s="5"/>
      <c r="Y87" s="5"/>
      <c r="Z87" s="5"/>
      <c r="AA87" s="5" t="s">
        <v>159</v>
      </c>
      <c r="AB87" s="5" t="s">
        <v>160</v>
      </c>
      <c r="AC87" s="5" t="s">
        <v>160</v>
      </c>
      <c r="AD87" s="5"/>
      <c r="AE87" s="5" t="s">
        <v>434</v>
      </c>
      <c r="AF87" s="5" t="s">
        <v>434</v>
      </c>
      <c r="AG87" s="5" t="s">
        <v>434</v>
      </c>
      <c r="AH87" s="5" t="s">
        <v>159</v>
      </c>
      <c r="AI87" s="5" t="s">
        <v>434</v>
      </c>
      <c r="AJ87" s="5" t="s">
        <v>434</v>
      </c>
      <c r="AK87" s="5" t="s">
        <v>434</v>
      </c>
      <c r="AL87" s="5" t="s">
        <v>159</v>
      </c>
      <c r="AM87" s="5" t="s">
        <v>159</v>
      </c>
      <c r="AN87" s="5" t="s">
        <v>159</v>
      </c>
      <c r="AO87" s="5" t="s">
        <v>434</v>
      </c>
      <c r="AP87" s="5" t="s">
        <v>159</v>
      </c>
      <c r="AQ87" s="5" t="s">
        <v>434</v>
      </c>
      <c r="AR87" s="5" t="s">
        <v>159</v>
      </c>
      <c r="AS87" s="5" t="s">
        <v>160</v>
      </c>
      <c r="AT87" s="5" t="s">
        <v>159</v>
      </c>
      <c r="AU87" s="5" t="s">
        <v>434</v>
      </c>
      <c r="AV87" s="5" t="s">
        <v>159</v>
      </c>
      <c r="AW87" s="5" t="s">
        <v>434</v>
      </c>
      <c r="AX87" s="5" t="s">
        <v>434</v>
      </c>
      <c r="AY87" s="5" t="s">
        <v>434</v>
      </c>
      <c r="AZ87" s="5" t="s">
        <v>434</v>
      </c>
      <c r="BA87" s="5" t="s">
        <v>434</v>
      </c>
      <c r="BB87" s="5" t="s">
        <v>434</v>
      </c>
      <c r="BC87" s="5" t="s">
        <v>160</v>
      </c>
      <c r="BD87" s="5" t="s">
        <v>160</v>
      </c>
      <c r="BE87" s="5" t="s">
        <v>434</v>
      </c>
      <c r="BF87" s="5" t="s">
        <v>434</v>
      </c>
      <c r="BG87" s="5" t="s">
        <v>434</v>
      </c>
      <c r="BH87" s="5" t="s">
        <v>159</v>
      </c>
      <c r="BI87" s="5" t="s">
        <v>434</v>
      </c>
      <c r="BJ87" s="5" t="s">
        <v>434</v>
      </c>
      <c r="BK87" s="5" t="s">
        <v>434</v>
      </c>
      <c r="BL87" s="5" t="s">
        <v>434</v>
      </c>
      <c r="BM87" s="5" t="s">
        <v>434</v>
      </c>
      <c r="BN87" s="5" t="s">
        <v>434</v>
      </c>
      <c r="BO87" s="5" t="s">
        <v>434</v>
      </c>
      <c r="BP87" s="5" t="s">
        <v>434</v>
      </c>
      <c r="BQ87" s="5" t="s">
        <v>159</v>
      </c>
      <c r="BR87" s="5" t="s">
        <v>434</v>
      </c>
      <c r="BS87" s="5" t="s">
        <v>159</v>
      </c>
      <c r="BT87" s="5" t="s">
        <v>159</v>
      </c>
      <c r="BU87" s="5" t="s">
        <v>159</v>
      </c>
      <c r="BV87" s="5" t="s">
        <v>434</v>
      </c>
      <c r="BW87" s="5" t="s">
        <v>434</v>
      </c>
      <c r="BX87" s="5" t="s">
        <v>434</v>
      </c>
      <c r="BY87" s="5" t="s">
        <v>434</v>
      </c>
      <c r="BZ87" s="5" t="s">
        <v>434</v>
      </c>
      <c r="CA87" s="5" t="s">
        <v>434</v>
      </c>
      <c r="CB87" s="5" t="s">
        <v>434</v>
      </c>
      <c r="CC87" s="5" t="s">
        <v>159</v>
      </c>
      <c r="CD87" s="5" t="s">
        <v>159</v>
      </c>
      <c r="CE87" s="5" t="s">
        <v>159</v>
      </c>
      <c r="CF87" s="5" t="s">
        <v>434</v>
      </c>
      <c r="CG87" s="5" t="s">
        <v>159</v>
      </c>
      <c r="CH87" s="5" t="s">
        <v>434</v>
      </c>
      <c r="CI87" s="5" t="s">
        <v>434</v>
      </c>
      <c r="CJ87" s="5" t="s">
        <v>434</v>
      </c>
      <c r="CK87" s="5" t="s">
        <v>159</v>
      </c>
      <c r="CL87" s="5" t="s">
        <v>434</v>
      </c>
      <c r="CM87" s="5" t="s">
        <v>434</v>
      </c>
      <c r="CN87" s="5" t="s">
        <v>160</v>
      </c>
      <c r="CO87" s="5" t="s">
        <v>434</v>
      </c>
      <c r="CP87" s="5" t="s">
        <v>434</v>
      </c>
      <c r="CQ87" s="5" t="s">
        <v>434</v>
      </c>
      <c r="CR87" s="5" t="s">
        <v>434</v>
      </c>
      <c r="CS87" s="5" t="s">
        <v>434</v>
      </c>
      <c r="CT87" s="5" t="s">
        <v>159</v>
      </c>
      <c r="CU87" s="5" t="s">
        <v>434</v>
      </c>
      <c r="CV87" s="5" t="s">
        <v>434</v>
      </c>
      <c r="CW87" s="5" t="s">
        <v>159</v>
      </c>
      <c r="CX87" s="5" t="s">
        <v>434</v>
      </c>
      <c r="CY87" s="5" t="s">
        <v>434</v>
      </c>
      <c r="CZ87" s="5" t="s">
        <v>159</v>
      </c>
      <c r="DA87" s="5" t="s">
        <v>434</v>
      </c>
      <c r="DB87" s="5" t="s">
        <v>159</v>
      </c>
      <c r="DC87" s="5" t="s">
        <v>434</v>
      </c>
      <c r="DD87" s="5" t="s">
        <v>434</v>
      </c>
      <c r="DE87" s="5" t="s">
        <v>434</v>
      </c>
      <c r="DF87" s="5" t="s">
        <v>434</v>
      </c>
      <c r="DG87" s="5" t="s">
        <v>159</v>
      </c>
      <c r="DH87" s="5" t="s">
        <v>159</v>
      </c>
      <c r="DI87" s="5" t="s">
        <v>159</v>
      </c>
      <c r="DJ87" s="5" t="s">
        <v>434</v>
      </c>
      <c r="DK87" s="5" t="s">
        <v>434</v>
      </c>
      <c r="DL87" s="5" t="s">
        <v>434</v>
      </c>
      <c r="DM87" s="5" t="s">
        <v>159</v>
      </c>
      <c r="DN87" s="5" t="s">
        <v>159</v>
      </c>
      <c r="DO87" s="5" t="s">
        <v>159</v>
      </c>
      <c r="DP87" s="5" t="s">
        <v>434</v>
      </c>
      <c r="DQ87" s="5" t="s">
        <v>434</v>
      </c>
      <c r="DR87" s="5" t="s">
        <v>434</v>
      </c>
      <c r="DS87" s="5" t="s">
        <v>434</v>
      </c>
      <c r="DT87" s="5" t="s">
        <v>434</v>
      </c>
      <c r="DU87" s="5" t="s">
        <v>434</v>
      </c>
      <c r="DV87" s="5" t="s">
        <v>434</v>
      </c>
      <c r="DW87" s="5" t="s">
        <v>434</v>
      </c>
      <c r="DX87" s="5" t="s">
        <v>434</v>
      </c>
      <c r="DY87" s="5" t="s">
        <v>159</v>
      </c>
      <c r="DZ87" s="5" t="s">
        <v>434</v>
      </c>
      <c r="EA87" s="5" t="s">
        <v>159</v>
      </c>
      <c r="EB87" s="5" t="s">
        <v>159</v>
      </c>
      <c r="EC87" s="5" t="s">
        <v>434</v>
      </c>
      <c r="ED87" s="5" t="s">
        <v>434</v>
      </c>
      <c r="EE87" s="5" t="s">
        <v>159</v>
      </c>
      <c r="EF87" s="5" t="s">
        <v>434</v>
      </c>
      <c r="EG87" s="5" t="s">
        <v>434</v>
      </c>
      <c r="EH87" s="5" t="s">
        <v>159</v>
      </c>
      <c r="EI87" s="5" t="s">
        <v>434</v>
      </c>
      <c r="EJ87" s="5" t="s">
        <v>434</v>
      </c>
      <c r="EK87" s="5" t="s">
        <v>159</v>
      </c>
      <c r="EL87" s="5" t="s">
        <v>434</v>
      </c>
      <c r="EM87" s="5" t="s">
        <v>434</v>
      </c>
      <c r="EN87" s="5" t="s">
        <v>434</v>
      </c>
      <c r="EO87" s="5" t="s">
        <v>434</v>
      </c>
      <c r="EP87" s="5" t="s">
        <v>159</v>
      </c>
      <c r="EQ87" s="5" t="s">
        <v>434</v>
      </c>
      <c r="ER87" s="5" t="s">
        <v>159</v>
      </c>
      <c r="ES87" s="5" t="s">
        <v>434</v>
      </c>
      <c r="ET87" s="5" t="s">
        <v>159</v>
      </c>
      <c r="EU87" s="5" t="s">
        <v>434</v>
      </c>
      <c r="EV87" s="5" t="s">
        <v>159</v>
      </c>
      <c r="EW87" s="5" t="s">
        <v>434</v>
      </c>
      <c r="EX87" s="5" t="s">
        <v>434</v>
      </c>
      <c r="EY87" s="5" t="s">
        <v>434</v>
      </c>
      <c r="EZ87" s="5" t="s">
        <v>434</v>
      </c>
      <c r="FA87" s="5" t="s">
        <v>159</v>
      </c>
      <c r="FB87" s="5" t="s">
        <v>434</v>
      </c>
      <c r="FC87" s="5" t="s">
        <v>434</v>
      </c>
      <c r="FD87" s="5" t="s">
        <v>434</v>
      </c>
      <c r="FE87" s="5" t="s">
        <v>434</v>
      </c>
      <c r="FF87" s="5" t="s">
        <v>434</v>
      </c>
      <c r="FG87" s="5" t="s">
        <v>159</v>
      </c>
      <c r="FH87" s="5" t="s">
        <v>434</v>
      </c>
      <c r="FI87" s="5" t="s">
        <v>159</v>
      </c>
      <c r="FJ87" s="5" t="s">
        <v>159</v>
      </c>
      <c r="FK87" s="5" t="s">
        <v>159</v>
      </c>
      <c r="FL87" s="5" t="s">
        <v>434</v>
      </c>
      <c r="FM87" s="5" t="s">
        <v>434</v>
      </c>
      <c r="FN87" s="5" t="s">
        <v>159</v>
      </c>
      <c r="FO87" s="5" t="s">
        <v>159</v>
      </c>
      <c r="FP87" s="5" t="s">
        <v>159</v>
      </c>
      <c r="FQ87" s="5" t="s">
        <v>434</v>
      </c>
    </row>
    <row r="88" spans="1:173" x14ac:dyDescent="0.25">
      <c r="A88" s="20" t="s">
        <v>169</v>
      </c>
      <c r="B88" s="10" t="s">
        <v>152</v>
      </c>
      <c r="C88" s="5" t="s">
        <v>6</v>
      </c>
      <c r="D88" s="5" t="s">
        <v>6</v>
      </c>
      <c r="E88" s="5" t="s">
        <v>6</v>
      </c>
      <c r="F88" s="5" t="s">
        <v>6</v>
      </c>
      <c r="G88" s="5" t="s">
        <v>6</v>
      </c>
      <c r="H88" s="5" t="s">
        <v>6</v>
      </c>
      <c r="I88" s="5" t="s">
        <v>6</v>
      </c>
      <c r="J88" s="5" t="s">
        <v>6</v>
      </c>
      <c r="K88" s="5" t="s">
        <v>7</v>
      </c>
      <c r="L88" s="5" t="s">
        <v>7</v>
      </c>
      <c r="M88" s="5" t="s">
        <v>6</v>
      </c>
      <c r="N88" s="5" t="s">
        <v>7</v>
      </c>
      <c r="O88" s="5" t="s">
        <v>7</v>
      </c>
      <c r="P88" s="5" t="s">
        <v>7</v>
      </c>
      <c r="Q88" s="5" t="s">
        <v>6</v>
      </c>
      <c r="R88" s="5" t="s">
        <v>6</v>
      </c>
      <c r="S88" s="5" t="s">
        <v>7</v>
      </c>
      <c r="T88" s="5" t="s">
        <v>7</v>
      </c>
      <c r="U88" s="5" t="s">
        <v>6</v>
      </c>
      <c r="V88" s="5" t="s">
        <v>6</v>
      </c>
      <c r="W88" s="5" t="s">
        <v>7</v>
      </c>
      <c r="X88" s="5" t="s">
        <v>7</v>
      </c>
      <c r="Y88" s="5" t="s">
        <v>6</v>
      </c>
      <c r="Z88" s="5" t="s">
        <v>7</v>
      </c>
      <c r="AA88" s="5" t="s">
        <v>6</v>
      </c>
      <c r="AB88" s="5" t="s">
        <v>6</v>
      </c>
      <c r="AC88" s="5" t="s">
        <v>6</v>
      </c>
      <c r="AD88" s="5" t="s">
        <v>6</v>
      </c>
      <c r="AE88" s="5" t="s">
        <v>6</v>
      </c>
      <c r="AF88" s="5" t="s">
        <v>6</v>
      </c>
      <c r="AG88" s="5" t="s">
        <v>6</v>
      </c>
      <c r="AH88" s="5" t="s">
        <v>6</v>
      </c>
      <c r="AI88" s="5" t="s">
        <v>6</v>
      </c>
      <c r="AJ88" s="5" t="s">
        <v>6</v>
      </c>
      <c r="AK88" s="5" t="s">
        <v>6</v>
      </c>
      <c r="AL88" s="5" t="s">
        <v>6</v>
      </c>
      <c r="AM88" s="5" t="s">
        <v>6</v>
      </c>
      <c r="AN88" s="5" t="s">
        <v>6</v>
      </c>
      <c r="AO88" s="5" t="s">
        <v>7</v>
      </c>
      <c r="AP88" s="5" t="s">
        <v>6</v>
      </c>
      <c r="AQ88" s="5" t="s">
        <v>6</v>
      </c>
      <c r="AR88" s="5" t="s">
        <v>7</v>
      </c>
      <c r="AS88" s="5" t="s">
        <v>6</v>
      </c>
      <c r="AT88" s="5" t="s">
        <v>6</v>
      </c>
      <c r="AU88" s="5" t="s">
        <v>6</v>
      </c>
      <c r="AV88" s="5" t="s">
        <v>6</v>
      </c>
      <c r="AW88" s="5" t="s">
        <v>7</v>
      </c>
      <c r="AX88" s="5" t="s">
        <v>6</v>
      </c>
      <c r="AY88" s="5" t="s">
        <v>6</v>
      </c>
      <c r="AZ88" s="5" t="s">
        <v>6</v>
      </c>
      <c r="BA88" s="5" t="s">
        <v>6</v>
      </c>
      <c r="BB88" s="5" t="s">
        <v>6</v>
      </c>
      <c r="BC88" s="5" t="s">
        <v>6</v>
      </c>
      <c r="BD88" s="5" t="s">
        <v>6</v>
      </c>
      <c r="BE88" s="5" t="s">
        <v>7</v>
      </c>
      <c r="BF88" s="5" t="s">
        <v>7</v>
      </c>
      <c r="BG88" s="5" t="s">
        <v>6</v>
      </c>
      <c r="BH88" s="5" t="s">
        <v>7</v>
      </c>
      <c r="BI88" s="5" t="s">
        <v>6</v>
      </c>
      <c r="BJ88" s="5" t="s">
        <v>6</v>
      </c>
      <c r="BK88" s="5" t="s">
        <v>6</v>
      </c>
      <c r="BL88" s="5" t="s">
        <v>6</v>
      </c>
      <c r="BM88" s="5" t="s">
        <v>7</v>
      </c>
      <c r="BN88" s="5" t="s">
        <v>6</v>
      </c>
      <c r="BO88" s="5" t="s">
        <v>6</v>
      </c>
      <c r="BP88" s="5" t="s">
        <v>6</v>
      </c>
      <c r="BQ88" s="5" t="s">
        <v>6</v>
      </c>
      <c r="BR88" s="5" t="s">
        <v>6</v>
      </c>
      <c r="BS88" s="5" t="s">
        <v>6</v>
      </c>
      <c r="BT88" s="5" t="s">
        <v>6</v>
      </c>
      <c r="BU88" s="5" t="s">
        <v>6</v>
      </c>
      <c r="BV88" s="5" t="s">
        <v>6</v>
      </c>
      <c r="BW88" s="5" t="s">
        <v>6</v>
      </c>
      <c r="BX88" s="5" t="s">
        <v>6</v>
      </c>
      <c r="BY88" s="5" t="s">
        <v>6</v>
      </c>
      <c r="BZ88" s="5" t="s">
        <v>6</v>
      </c>
      <c r="CA88" s="5" t="s">
        <v>6</v>
      </c>
      <c r="CB88" s="5" t="s">
        <v>7</v>
      </c>
      <c r="CC88" s="5" t="s">
        <v>6</v>
      </c>
      <c r="CD88" s="5" t="s">
        <v>6</v>
      </c>
      <c r="CE88" s="5" t="s">
        <v>6</v>
      </c>
      <c r="CF88" s="5" t="s">
        <v>7</v>
      </c>
      <c r="CG88" s="5" t="s">
        <v>7</v>
      </c>
      <c r="CH88" s="5" t="s">
        <v>7</v>
      </c>
      <c r="CI88" s="5" t="s">
        <v>6</v>
      </c>
      <c r="CJ88" s="5" t="s">
        <v>7</v>
      </c>
      <c r="CK88" s="5" t="s">
        <v>6</v>
      </c>
      <c r="CL88" s="5" t="s">
        <v>7</v>
      </c>
      <c r="CM88" s="5" t="s">
        <v>7</v>
      </c>
      <c r="CN88" s="5" t="s">
        <v>6</v>
      </c>
      <c r="CO88" s="5" t="s">
        <v>6</v>
      </c>
      <c r="CP88" s="5" t="s">
        <v>6</v>
      </c>
      <c r="CQ88" s="5" t="s">
        <v>6</v>
      </c>
      <c r="CR88" s="5" t="s">
        <v>6</v>
      </c>
      <c r="CS88" s="5" t="s">
        <v>6</v>
      </c>
      <c r="CT88" s="5" t="s">
        <v>6</v>
      </c>
      <c r="CU88" s="5" t="s">
        <v>7</v>
      </c>
      <c r="CV88" s="5" t="s">
        <v>7</v>
      </c>
      <c r="CW88" s="5" t="s">
        <v>6</v>
      </c>
      <c r="CX88" s="5" t="s">
        <v>6</v>
      </c>
      <c r="CY88" s="5" t="s">
        <v>7</v>
      </c>
      <c r="CZ88" s="5" t="s">
        <v>6</v>
      </c>
      <c r="DA88" s="5" t="s">
        <v>6</v>
      </c>
      <c r="DB88" s="5" t="s">
        <v>6</v>
      </c>
      <c r="DC88" s="5" t="s">
        <v>6</v>
      </c>
      <c r="DD88" s="5" t="s">
        <v>6</v>
      </c>
      <c r="DE88" s="5" t="s">
        <v>6</v>
      </c>
      <c r="DF88" s="5" t="s">
        <v>7</v>
      </c>
      <c r="DG88" s="5" t="s">
        <v>6</v>
      </c>
      <c r="DH88" s="5" t="s">
        <v>6</v>
      </c>
      <c r="DI88" s="5" t="s">
        <v>6</v>
      </c>
      <c r="DJ88" s="5" t="s">
        <v>6</v>
      </c>
      <c r="DK88" s="5" t="s">
        <v>6</v>
      </c>
      <c r="DL88" s="5" t="s">
        <v>7</v>
      </c>
      <c r="DM88" s="5" t="s">
        <v>6</v>
      </c>
      <c r="DN88" s="5" t="s">
        <v>7</v>
      </c>
      <c r="DO88" s="5" t="s">
        <v>6</v>
      </c>
      <c r="DP88" s="5" t="s">
        <v>7</v>
      </c>
      <c r="DQ88" s="5" t="s">
        <v>6</v>
      </c>
      <c r="DR88" s="5" t="s">
        <v>6</v>
      </c>
      <c r="DS88" s="5" t="s">
        <v>6</v>
      </c>
      <c r="DT88" s="5" t="s">
        <v>6</v>
      </c>
      <c r="DU88" s="5" t="s">
        <v>6</v>
      </c>
      <c r="DV88" s="5" t="s">
        <v>6</v>
      </c>
      <c r="DW88" s="5" t="s">
        <v>6</v>
      </c>
      <c r="DX88" s="5" t="s">
        <v>7</v>
      </c>
      <c r="DY88" s="5" t="s">
        <v>7</v>
      </c>
      <c r="DZ88" s="5" t="s">
        <v>6</v>
      </c>
      <c r="EA88" s="5" t="s">
        <v>7</v>
      </c>
      <c r="EB88" s="5" t="s">
        <v>6</v>
      </c>
      <c r="EC88" s="5" t="s">
        <v>6</v>
      </c>
      <c r="ED88" s="5" t="s">
        <v>7</v>
      </c>
      <c r="EE88" s="5" t="s">
        <v>6</v>
      </c>
      <c r="EF88" s="5" t="s">
        <v>7</v>
      </c>
      <c r="EG88" s="5" t="s">
        <v>6</v>
      </c>
      <c r="EH88" s="5" t="s">
        <v>6</v>
      </c>
      <c r="EI88" s="5" t="s">
        <v>6</v>
      </c>
      <c r="EJ88" s="5" t="s">
        <v>6</v>
      </c>
      <c r="EK88" s="5" t="s">
        <v>7</v>
      </c>
      <c r="EL88" s="5" t="s">
        <v>6</v>
      </c>
      <c r="EM88" s="5" t="s">
        <v>6</v>
      </c>
      <c r="EN88" s="5" t="s">
        <v>6</v>
      </c>
      <c r="EO88" s="5" t="s">
        <v>6</v>
      </c>
      <c r="EP88" s="5" t="s">
        <v>6</v>
      </c>
      <c r="EQ88" s="5" t="s">
        <v>7</v>
      </c>
      <c r="ER88" s="5" t="s">
        <v>6</v>
      </c>
      <c r="ES88" s="5" t="s">
        <v>6</v>
      </c>
      <c r="ET88" s="5" t="s">
        <v>6</v>
      </c>
      <c r="EU88" s="5" t="s">
        <v>6</v>
      </c>
      <c r="EV88" s="5" t="s">
        <v>6</v>
      </c>
      <c r="EW88" s="5" t="s">
        <v>6</v>
      </c>
      <c r="EX88" s="5" t="s">
        <v>6</v>
      </c>
      <c r="EY88" s="5" t="s">
        <v>6</v>
      </c>
      <c r="EZ88" s="5" t="s">
        <v>7</v>
      </c>
      <c r="FA88" s="5" t="s">
        <v>6</v>
      </c>
      <c r="FB88" s="5" t="s">
        <v>6</v>
      </c>
      <c r="FC88" s="5" t="s">
        <v>6</v>
      </c>
      <c r="FD88" s="5" t="s">
        <v>6</v>
      </c>
      <c r="FE88" s="5" t="s">
        <v>6</v>
      </c>
      <c r="FF88" s="5" t="s">
        <v>6</v>
      </c>
      <c r="FG88" s="5" t="s">
        <v>6</v>
      </c>
      <c r="FH88" s="5" t="s">
        <v>6</v>
      </c>
      <c r="FI88" s="5" t="s">
        <v>6</v>
      </c>
      <c r="FJ88" s="5" t="s">
        <v>6</v>
      </c>
      <c r="FK88" s="5" t="s">
        <v>6</v>
      </c>
      <c r="FL88" s="5" t="s">
        <v>6</v>
      </c>
      <c r="FM88" s="5" t="s">
        <v>6</v>
      </c>
      <c r="FN88" s="5" t="s">
        <v>7</v>
      </c>
      <c r="FO88" s="5" t="s">
        <v>6</v>
      </c>
      <c r="FP88" s="5" t="s">
        <v>6</v>
      </c>
      <c r="FQ88" s="5" t="s">
        <v>6</v>
      </c>
    </row>
    <row r="89" spans="1:173" x14ac:dyDescent="0.25">
      <c r="A89" s="20"/>
      <c r="B89" s="10" t="s">
        <v>23</v>
      </c>
      <c r="C89" s="3">
        <v>2005</v>
      </c>
      <c r="D89" s="3">
        <v>1990</v>
      </c>
      <c r="E89" s="3">
        <v>1990</v>
      </c>
      <c r="F89" s="3">
        <v>1990</v>
      </c>
      <c r="G89" s="3">
        <v>2013</v>
      </c>
      <c r="H89" s="3">
        <v>2005</v>
      </c>
      <c r="I89" s="3">
        <v>2020</v>
      </c>
      <c r="J89" s="3">
        <v>2018</v>
      </c>
      <c r="K89" s="3">
        <v>2005</v>
      </c>
      <c r="L89" s="3">
        <v>2005</v>
      </c>
      <c r="M89" s="3">
        <v>2019</v>
      </c>
      <c r="N89" s="3"/>
      <c r="O89" s="3"/>
      <c r="P89" s="3"/>
      <c r="Q89" s="3">
        <v>2011</v>
      </c>
      <c r="R89" s="3">
        <v>2021</v>
      </c>
      <c r="S89" s="3">
        <v>2011</v>
      </c>
      <c r="T89" s="3"/>
      <c r="U89" s="3">
        <v>2012</v>
      </c>
      <c r="V89" s="3">
        <v>2015</v>
      </c>
      <c r="W89" s="3"/>
      <c r="X89" s="3"/>
      <c r="Y89" s="3">
        <v>2015</v>
      </c>
      <c r="Z89" s="3"/>
      <c r="AA89" s="3">
        <v>2007</v>
      </c>
      <c r="AB89" s="3">
        <v>2005</v>
      </c>
      <c r="AC89" s="3">
        <v>2010</v>
      </c>
      <c r="AD89" s="3">
        <v>2013</v>
      </c>
      <c r="AE89" s="3">
        <v>2016</v>
      </c>
      <c r="AF89" s="3">
        <v>2015</v>
      </c>
      <c r="AG89" s="3">
        <v>2012</v>
      </c>
      <c r="AH89" s="3">
        <v>2020</v>
      </c>
      <c r="AI89" s="3">
        <v>2018</v>
      </c>
      <c r="AJ89" s="3">
        <v>2017</v>
      </c>
      <c r="AK89" s="3">
        <v>2012</v>
      </c>
      <c r="AL89" s="3">
        <v>2010</v>
      </c>
      <c r="AM89" s="3">
        <v>2010</v>
      </c>
      <c r="AN89" s="3">
        <v>2005</v>
      </c>
      <c r="AO89" s="3">
        <v>2005</v>
      </c>
      <c r="AP89" s="3">
        <v>2014</v>
      </c>
      <c r="AQ89" s="3">
        <v>2005</v>
      </c>
      <c r="AR89" s="3">
        <v>1990</v>
      </c>
      <c r="AS89" s="3">
        <v>2006</v>
      </c>
      <c r="AT89" s="3">
        <v>1990</v>
      </c>
      <c r="AU89" s="3">
        <v>2018</v>
      </c>
      <c r="AV89" s="3">
        <v>2015</v>
      </c>
      <c r="AW89" s="3">
        <v>2010</v>
      </c>
      <c r="AX89" s="3">
        <v>2014</v>
      </c>
      <c r="AY89" s="3">
        <v>2010</v>
      </c>
      <c r="AZ89" s="3">
        <v>2015</v>
      </c>
      <c r="BA89" s="3">
        <v>2015</v>
      </c>
      <c r="BB89" s="3">
        <v>2010</v>
      </c>
      <c r="BC89" s="3">
        <v>2010</v>
      </c>
      <c r="BD89" s="3">
        <v>2010</v>
      </c>
      <c r="BE89" s="3">
        <v>2018</v>
      </c>
      <c r="BF89" s="3">
        <v>2000</v>
      </c>
      <c r="BG89" s="3">
        <v>2006</v>
      </c>
      <c r="BH89" s="3">
        <v>2018</v>
      </c>
      <c r="BI89" s="3">
        <v>2016</v>
      </c>
      <c r="BJ89" s="3">
        <v>2010</v>
      </c>
      <c r="BK89" s="3">
        <v>2014</v>
      </c>
      <c r="BL89" s="3">
        <v>2010</v>
      </c>
      <c r="BM89" s="3">
        <v>2018</v>
      </c>
      <c r="BN89" s="3">
        <v>2018</v>
      </c>
      <c r="BO89" s="3">
        <v>2010</v>
      </c>
      <c r="BP89" s="3">
        <v>2018</v>
      </c>
      <c r="BQ89" s="3">
        <v>2013</v>
      </c>
      <c r="BR89" s="3">
        <v>2016</v>
      </c>
      <c r="BS89" s="3">
        <v>2010</v>
      </c>
      <c r="BT89" s="3">
        <v>1990</v>
      </c>
      <c r="BU89" s="3">
        <v>2019</v>
      </c>
      <c r="BV89" s="3">
        <v>2010</v>
      </c>
      <c r="BW89" s="3">
        <v>2015</v>
      </c>
      <c r="BX89" s="3">
        <v>2018</v>
      </c>
      <c r="BY89" s="3">
        <v>2018</v>
      </c>
      <c r="BZ89" s="3">
        <v>2018</v>
      </c>
      <c r="CA89" s="3">
        <v>2000</v>
      </c>
      <c r="CB89" s="3">
        <v>2012</v>
      </c>
      <c r="CC89" s="3">
        <v>1990</v>
      </c>
      <c r="CD89" s="3">
        <v>2019</v>
      </c>
      <c r="CE89" s="3">
        <v>2008</v>
      </c>
      <c r="CF89" s="3">
        <v>2005</v>
      </c>
      <c r="CG89" s="3">
        <v>1990</v>
      </c>
      <c r="CH89" s="3">
        <v>2010</v>
      </c>
      <c r="CI89" s="3">
        <v>2019</v>
      </c>
      <c r="CJ89" s="3">
        <v>2018</v>
      </c>
      <c r="CK89" s="3">
        <v>2018</v>
      </c>
      <c r="CL89" s="3">
        <v>2010</v>
      </c>
      <c r="CM89" s="3">
        <v>2000</v>
      </c>
      <c r="CN89" s="3">
        <v>2015</v>
      </c>
      <c r="CO89" s="3">
        <v>2015</v>
      </c>
      <c r="CP89" s="3">
        <v>1990</v>
      </c>
      <c r="CQ89" s="3">
        <v>1990</v>
      </c>
      <c r="CR89" s="3">
        <v>2000</v>
      </c>
      <c r="CS89" s="3">
        <v>2017</v>
      </c>
      <c r="CT89" s="3">
        <v>2005</v>
      </c>
      <c r="CU89" s="3">
        <v>2011</v>
      </c>
      <c r="CV89" s="3">
        <v>2010</v>
      </c>
      <c r="CW89" s="3">
        <v>2010</v>
      </c>
      <c r="CX89" s="3">
        <v>2018</v>
      </c>
      <c r="CY89" s="3">
        <v>2018</v>
      </c>
      <c r="CZ89" s="3">
        <v>2000</v>
      </c>
      <c r="DA89" s="3">
        <v>1990</v>
      </c>
      <c r="DB89" s="3">
        <v>1990</v>
      </c>
      <c r="DC89" s="3">
        <v>2010</v>
      </c>
      <c r="DD89" s="3">
        <v>1990</v>
      </c>
      <c r="DE89" s="3">
        <v>2010</v>
      </c>
      <c r="DF89" s="3">
        <v>2018</v>
      </c>
      <c r="DG89" s="3">
        <v>2015</v>
      </c>
      <c r="DH89" s="3">
        <v>2014</v>
      </c>
      <c r="DI89" s="3">
        <v>2011</v>
      </c>
      <c r="DJ89" s="3">
        <v>2018</v>
      </c>
      <c r="DK89" s="3">
        <v>2014</v>
      </c>
      <c r="DL89" s="3">
        <v>2009</v>
      </c>
      <c r="DM89" s="3">
        <v>2005</v>
      </c>
      <c r="DN89" s="3">
        <v>2018</v>
      </c>
      <c r="DO89" s="3">
        <v>2015</v>
      </c>
      <c r="DP89" s="3">
        <v>2018</v>
      </c>
      <c r="DQ89" s="3">
        <v>2015</v>
      </c>
      <c r="DR89" s="3">
        <v>2010</v>
      </c>
      <c r="DS89" s="3">
        <v>2010</v>
      </c>
      <c r="DT89" s="3">
        <v>2000</v>
      </c>
      <c r="DU89" s="3">
        <v>2007</v>
      </c>
      <c r="DV89" s="3">
        <v>2012</v>
      </c>
      <c r="DW89" s="3">
        <v>2010</v>
      </c>
      <c r="DX89" s="3">
        <v>2010</v>
      </c>
      <c r="DY89" s="3">
        <v>2018</v>
      </c>
      <c r="DZ89" s="3">
        <v>2005</v>
      </c>
      <c r="EA89" s="3">
        <v>2018</v>
      </c>
      <c r="EB89" s="3">
        <v>2015</v>
      </c>
      <c r="EC89" s="3">
        <v>2015</v>
      </c>
      <c r="ED89" s="3">
        <v>2016</v>
      </c>
      <c r="EE89" s="3">
        <v>2018</v>
      </c>
      <c r="EF89" s="3">
        <v>2018</v>
      </c>
      <c r="EG89" s="3">
        <v>2008</v>
      </c>
      <c r="EH89" s="3">
        <v>1990</v>
      </c>
      <c r="EI89" s="3">
        <v>1990</v>
      </c>
      <c r="EJ89" s="3">
        <v>2014</v>
      </c>
      <c r="EK89" s="3">
        <v>2005</v>
      </c>
      <c r="EL89" s="3">
        <v>2010</v>
      </c>
      <c r="EM89" s="3">
        <v>2010</v>
      </c>
      <c r="EN89" s="3">
        <v>2006</v>
      </c>
      <c r="EO89" s="3">
        <v>2013</v>
      </c>
      <c r="EP89" s="3">
        <v>2010</v>
      </c>
      <c r="EQ89" s="3">
        <v>2010</v>
      </c>
      <c r="ER89" s="3">
        <v>2010</v>
      </c>
      <c r="ES89" s="3">
        <v>2015</v>
      </c>
      <c r="ET89" s="3">
        <v>2019</v>
      </c>
      <c r="EU89" s="3">
        <v>2010</v>
      </c>
      <c r="EV89" s="3">
        <v>2010</v>
      </c>
      <c r="EW89" s="3">
        <v>2011</v>
      </c>
      <c r="EX89" s="3">
        <v>2015</v>
      </c>
      <c r="EY89" s="3">
        <v>2017</v>
      </c>
      <c r="EZ89" s="3">
        <v>2016</v>
      </c>
      <c r="FA89" s="3">
        <v>2005</v>
      </c>
      <c r="FB89" s="3">
        <v>1990</v>
      </c>
      <c r="FC89" s="3">
        <v>2018</v>
      </c>
      <c r="FD89" s="3">
        <v>2008</v>
      </c>
      <c r="FE89" s="3">
        <v>1990</v>
      </c>
      <c r="FF89" s="3">
        <v>2015</v>
      </c>
      <c r="FG89" s="3">
        <v>2016</v>
      </c>
      <c r="FH89" s="3">
        <v>2010</v>
      </c>
      <c r="FI89" s="3">
        <v>2015</v>
      </c>
      <c r="FJ89" s="3">
        <v>2005</v>
      </c>
      <c r="FK89" s="3">
        <v>2018</v>
      </c>
      <c r="FL89" s="3">
        <v>1990</v>
      </c>
      <c r="FM89" s="3">
        <v>2014</v>
      </c>
      <c r="FN89" s="3">
        <v>2018</v>
      </c>
      <c r="FO89" s="3">
        <v>2017</v>
      </c>
      <c r="FP89" s="3">
        <v>1990</v>
      </c>
      <c r="FQ89" s="3">
        <v>2010</v>
      </c>
    </row>
    <row r="90" spans="1:173" x14ac:dyDescent="0.25">
      <c r="A90" s="20"/>
      <c r="B90" s="10" t="s">
        <v>112</v>
      </c>
      <c r="C90" s="3" t="s">
        <v>114</v>
      </c>
      <c r="D90" s="3" t="s">
        <v>121</v>
      </c>
      <c r="E90" s="3" t="s">
        <v>114</v>
      </c>
      <c r="F90" s="3" t="s">
        <v>114</v>
      </c>
      <c r="G90" s="3" t="s">
        <v>121</v>
      </c>
      <c r="H90" s="3" t="s">
        <v>121</v>
      </c>
      <c r="I90" s="3" t="s">
        <v>121</v>
      </c>
      <c r="J90" s="3" t="s">
        <v>121</v>
      </c>
      <c r="K90" s="3"/>
      <c r="L90" s="3"/>
      <c r="M90" s="3" t="s">
        <v>121</v>
      </c>
      <c r="N90" s="3"/>
      <c r="O90" s="3"/>
      <c r="P90" s="3"/>
      <c r="Q90" s="3" t="s">
        <v>121</v>
      </c>
      <c r="R90" s="3" t="s">
        <v>121</v>
      </c>
      <c r="S90" s="3"/>
      <c r="T90" s="3"/>
      <c r="U90" s="3" t="s">
        <v>121</v>
      </c>
      <c r="V90" s="3" t="s">
        <v>121</v>
      </c>
      <c r="W90" s="3"/>
      <c r="X90" s="3"/>
      <c r="Y90" s="3" t="s">
        <v>121</v>
      </c>
      <c r="Z90" s="3"/>
      <c r="AA90" s="3" t="s">
        <v>304</v>
      </c>
      <c r="AB90" s="3" t="s">
        <v>121</v>
      </c>
      <c r="AC90" s="3" t="s">
        <v>121</v>
      </c>
      <c r="AD90" s="3" t="s">
        <v>121</v>
      </c>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row>
    <row r="91" spans="1:173" x14ac:dyDescent="0.25">
      <c r="A91" s="20"/>
      <c r="B91" s="10" t="s">
        <v>113</v>
      </c>
      <c r="C91" s="3" t="s">
        <v>115</v>
      </c>
      <c r="D91" s="3"/>
      <c r="E91" s="3" t="s">
        <v>198</v>
      </c>
      <c r="F91" s="3" t="s">
        <v>198</v>
      </c>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row>
    <row r="92" spans="1:173" x14ac:dyDescent="0.25">
      <c r="A92" s="20"/>
      <c r="B92" s="10" t="s">
        <v>125</v>
      </c>
      <c r="C92" s="3" t="s">
        <v>126</v>
      </c>
      <c r="D92" s="3" t="s">
        <v>126</v>
      </c>
      <c r="E92" s="3" t="s">
        <v>126</v>
      </c>
      <c r="F92" s="3" t="s">
        <v>126</v>
      </c>
      <c r="G92" s="3" t="s">
        <v>126</v>
      </c>
      <c r="H92" s="3" t="s">
        <v>126</v>
      </c>
      <c r="I92" s="3" t="s">
        <v>126</v>
      </c>
      <c r="J92" s="3" t="s">
        <v>126</v>
      </c>
      <c r="K92" s="3"/>
      <c r="L92" s="3"/>
      <c r="M92" s="3" t="s">
        <v>126</v>
      </c>
      <c r="N92" s="3"/>
      <c r="O92" s="3"/>
      <c r="P92" s="3"/>
      <c r="Q92" s="3" t="s">
        <v>126</v>
      </c>
      <c r="R92" s="3" t="s">
        <v>126</v>
      </c>
      <c r="S92" s="3"/>
      <c r="T92" s="3"/>
      <c r="U92" s="3" t="s">
        <v>126</v>
      </c>
      <c r="V92" s="3" t="s">
        <v>126</v>
      </c>
      <c r="W92" s="3"/>
      <c r="X92" s="3"/>
      <c r="Y92" s="3" t="s">
        <v>126</v>
      </c>
      <c r="Z92" s="3"/>
      <c r="AA92" s="3" t="s">
        <v>126</v>
      </c>
      <c r="AB92" s="3" t="s">
        <v>126</v>
      </c>
      <c r="AC92" s="3" t="s">
        <v>126</v>
      </c>
      <c r="AD92" s="3" t="s">
        <v>126</v>
      </c>
      <c r="AE92" s="3" t="s">
        <v>482</v>
      </c>
      <c r="AF92" s="3" t="s">
        <v>482</v>
      </c>
      <c r="AG92" s="3" t="s">
        <v>482</v>
      </c>
      <c r="AH92" s="3" t="s">
        <v>482</v>
      </c>
      <c r="AI92" s="3" t="s">
        <v>482</v>
      </c>
      <c r="AJ92" s="3" t="s">
        <v>482</v>
      </c>
      <c r="AK92" s="3" t="s">
        <v>482</v>
      </c>
      <c r="AL92" s="3" t="s">
        <v>482</v>
      </c>
      <c r="AM92" s="3" t="s">
        <v>482</v>
      </c>
      <c r="AN92" s="3" t="s">
        <v>482</v>
      </c>
      <c r="AO92" s="3" t="s">
        <v>482</v>
      </c>
      <c r="AP92" s="3" t="s">
        <v>482</v>
      </c>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row>
    <row r="93" spans="1:173" x14ac:dyDescent="0.25">
      <c r="A93" s="20" t="s">
        <v>170</v>
      </c>
      <c r="B93" s="14" t="s">
        <v>78</v>
      </c>
      <c r="C93" s="31">
        <v>6587.01</v>
      </c>
      <c r="D93" s="31">
        <v>3100</v>
      </c>
      <c r="E93" s="31">
        <v>4651.7582199999997</v>
      </c>
      <c r="F93" s="31">
        <v>817.45431999999994</v>
      </c>
      <c r="G93" s="31"/>
      <c r="H93" s="31"/>
      <c r="I93" s="31">
        <v>466.9</v>
      </c>
      <c r="J93" s="31">
        <v>489.87</v>
      </c>
      <c r="K93" s="31"/>
      <c r="L93" s="31"/>
      <c r="M93" s="31">
        <v>225</v>
      </c>
      <c r="N93" s="31"/>
      <c r="O93" s="31"/>
      <c r="P93" s="31"/>
      <c r="Q93" s="31">
        <v>3.2</v>
      </c>
      <c r="R93" s="31">
        <v>90</v>
      </c>
      <c r="S93" s="31"/>
      <c r="T93" s="31"/>
      <c r="U93" s="31">
        <v>27.998000000000001</v>
      </c>
      <c r="V93" s="31">
        <v>79</v>
      </c>
      <c r="W93" s="31"/>
      <c r="X93" s="31"/>
      <c r="Y93" s="31">
        <v>325.61399999999998</v>
      </c>
      <c r="Z93" s="31"/>
      <c r="AA93" s="31">
        <v>441.43799999999999</v>
      </c>
      <c r="AB93" s="31">
        <v>2560</v>
      </c>
      <c r="AC93" s="31">
        <v>1334</v>
      </c>
      <c r="AD93" s="31">
        <f>709-169</f>
        <v>540</v>
      </c>
      <c r="AE93" s="31">
        <v>10.183999999999999</v>
      </c>
      <c r="AF93" s="31">
        <v>99.992000000000004</v>
      </c>
      <c r="AG93" s="31">
        <v>169.05</v>
      </c>
      <c r="AH93" s="31">
        <v>-7.1580000000000004</v>
      </c>
      <c r="AI93" s="31">
        <v>74.09</v>
      </c>
      <c r="AJ93" s="31"/>
      <c r="AK93" s="31">
        <v>83.35</v>
      </c>
      <c r="AL93" s="31">
        <v>99.787999999999997</v>
      </c>
      <c r="AM93" s="31">
        <v>247.5</v>
      </c>
      <c r="AN93" s="31">
        <v>-103.842</v>
      </c>
      <c r="AO93" s="31" t="s">
        <v>434</v>
      </c>
      <c r="AP93" s="31">
        <v>284</v>
      </c>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1"/>
      <c r="CA93" s="31"/>
      <c r="CB93" s="31"/>
      <c r="CC93" s="31"/>
      <c r="CD93" s="31"/>
      <c r="CE93" s="31"/>
      <c r="CF93" s="31"/>
      <c r="CG93" s="31"/>
      <c r="CH93" s="31"/>
      <c r="CI93" s="31"/>
      <c r="CJ93" s="31"/>
      <c r="CK93" s="31"/>
      <c r="CL93" s="31"/>
      <c r="CM93" s="31"/>
      <c r="CN93" s="31"/>
      <c r="CO93" s="31"/>
      <c r="CP93" s="31"/>
      <c r="CQ93" s="31"/>
      <c r="CR93" s="31"/>
      <c r="CS93" s="31"/>
      <c r="CT93" s="31"/>
      <c r="CU93" s="31"/>
      <c r="CV93" s="31"/>
      <c r="CW93" s="31"/>
      <c r="CX93" s="31"/>
      <c r="CY93" s="31"/>
      <c r="CZ93" s="31"/>
      <c r="DA93" s="31"/>
      <c r="DB93" s="31"/>
      <c r="DC93" s="31"/>
      <c r="DD93" s="31"/>
      <c r="DE93" s="31"/>
      <c r="DF93" s="31"/>
      <c r="DG93" s="31"/>
      <c r="DH93" s="31"/>
      <c r="DI93" s="31"/>
      <c r="DJ93" s="31"/>
      <c r="DK93" s="31"/>
      <c r="DL93" s="31"/>
      <c r="DM93" s="31"/>
      <c r="DN93" s="31"/>
      <c r="DO93" s="31"/>
      <c r="DP93" s="31"/>
      <c r="DQ93" s="31"/>
      <c r="DR93" s="31"/>
      <c r="DS93" s="31"/>
      <c r="DT93" s="31"/>
      <c r="DU93" s="31"/>
      <c r="DV93" s="31"/>
      <c r="DW93" s="31"/>
      <c r="DX93" s="31"/>
      <c r="DY93" s="31"/>
      <c r="DZ93" s="31"/>
      <c r="EA93" s="31"/>
      <c r="EB93" s="31"/>
      <c r="EC93" s="31"/>
      <c r="ED93" s="31"/>
      <c r="EE93" s="31"/>
      <c r="EF93" s="31"/>
      <c r="EG93" s="31"/>
      <c r="EH93" s="31"/>
      <c r="EI93" s="31"/>
      <c r="EJ93" s="31"/>
      <c r="EK93" s="31"/>
      <c r="EL93" s="31"/>
      <c r="EM93" s="31"/>
      <c r="EN93" s="31"/>
      <c r="EO93" s="31"/>
      <c r="EP93" s="31"/>
      <c r="EQ93" s="31"/>
      <c r="ER93" s="31"/>
      <c r="ES93" s="31"/>
      <c r="ET93" s="31"/>
      <c r="EU93" s="31"/>
      <c r="EV93" s="31"/>
      <c r="EW93" s="31"/>
      <c r="EX93" s="31"/>
      <c r="EY93" s="31"/>
      <c r="EZ93" s="31" t="s">
        <v>434</v>
      </c>
      <c r="FA93" s="31">
        <v>621.1</v>
      </c>
      <c r="FB93" s="31"/>
      <c r="FC93" s="31"/>
      <c r="FD93" s="31"/>
      <c r="FE93" s="31">
        <v>117.2</v>
      </c>
      <c r="FF93" s="31"/>
      <c r="FG93" s="31">
        <v>125.2</v>
      </c>
      <c r="FH93" s="31">
        <v>10.039999999999999</v>
      </c>
      <c r="FI93" s="31">
        <v>233.58</v>
      </c>
      <c r="FJ93" s="31">
        <v>57.241</v>
      </c>
      <c r="FK93" s="31">
        <v>347</v>
      </c>
      <c r="FL93" s="31">
        <v>41.2</v>
      </c>
      <c r="FM93" s="31">
        <v>70.676000000000002</v>
      </c>
      <c r="FN93" s="31" t="s">
        <v>434</v>
      </c>
      <c r="FO93" s="31">
        <v>482.01600000000002</v>
      </c>
      <c r="FP93" s="31">
        <v>882.9</v>
      </c>
      <c r="FQ93" s="31">
        <v>120.604</v>
      </c>
    </row>
    <row r="94" spans="1:173" x14ac:dyDescent="0.25">
      <c r="A94" s="20"/>
      <c r="B94" s="14" t="s">
        <v>80</v>
      </c>
      <c r="C94" s="31">
        <v>7494.64</v>
      </c>
      <c r="D94" s="31"/>
      <c r="E94" s="31">
        <v>4860.5534500000003</v>
      </c>
      <c r="F94" s="31">
        <v>806.30183999999997</v>
      </c>
      <c r="G94" s="31">
        <v>1408</v>
      </c>
      <c r="H94" s="31">
        <v>739</v>
      </c>
      <c r="I94" s="31">
        <v>523.9</v>
      </c>
      <c r="J94" s="31">
        <f>J93-31.52</f>
        <v>458.35</v>
      </c>
      <c r="K94" s="31"/>
      <c r="L94" s="31"/>
      <c r="M94" s="31">
        <v>226</v>
      </c>
      <c r="N94" s="31"/>
      <c r="O94" s="31"/>
      <c r="P94" s="31"/>
      <c r="Q94" s="31"/>
      <c r="R94" s="31"/>
      <c r="S94" s="31"/>
      <c r="T94" s="31"/>
      <c r="U94" s="31"/>
      <c r="V94" s="31"/>
      <c r="W94" s="31"/>
      <c r="X94" s="31"/>
      <c r="Y94" s="31"/>
      <c r="Z94" s="31"/>
      <c r="AA94" s="31"/>
      <c r="AB94" s="31"/>
      <c r="AC94" s="31">
        <f>AC93-AC95</f>
        <v>687</v>
      </c>
      <c r="AD94" s="31">
        <f>AD93-AD95</f>
        <v>688</v>
      </c>
      <c r="AE94" s="31"/>
      <c r="AF94" s="31"/>
      <c r="AG94" s="31"/>
      <c r="AH94" s="31"/>
      <c r="AI94" s="31"/>
      <c r="AJ94" s="31">
        <v>7.4569999999999999</v>
      </c>
      <c r="AK94" s="31"/>
      <c r="AL94" s="31"/>
      <c r="AM94" s="31"/>
      <c r="AN94" s="31"/>
      <c r="AO94" s="31"/>
      <c r="AP94" s="31"/>
      <c r="AQ94" s="31">
        <v>19.32742</v>
      </c>
      <c r="AR94" s="31" t="s">
        <v>434</v>
      </c>
      <c r="AS94" s="31">
        <v>1.0602499999999999</v>
      </c>
      <c r="AT94" s="31">
        <v>25.885000000000002</v>
      </c>
      <c r="AU94" s="31">
        <v>16.940000000000001</v>
      </c>
      <c r="AV94" s="31">
        <v>3.8140000000000001</v>
      </c>
      <c r="AW94" s="31" t="s">
        <v>434</v>
      </c>
      <c r="AX94" s="31">
        <v>26.06</v>
      </c>
      <c r="AY94" s="31">
        <v>8.3070000000000004</v>
      </c>
      <c r="AZ94" s="31">
        <v>11.6</v>
      </c>
      <c r="BA94" s="31">
        <v>5.4939999999999998</v>
      </c>
      <c r="BB94" s="31">
        <v>34.933</v>
      </c>
      <c r="BC94" s="31">
        <v>0.48499999999999999</v>
      </c>
      <c r="BD94" s="31">
        <v>92</v>
      </c>
      <c r="BE94" s="31" t="s">
        <v>434</v>
      </c>
      <c r="BF94" s="31" t="s">
        <v>434</v>
      </c>
      <c r="BG94" s="31">
        <v>6.9573999999999997E-2</v>
      </c>
      <c r="BH94" s="31" t="s">
        <v>434</v>
      </c>
      <c r="BI94" s="31">
        <v>50.213000000000001</v>
      </c>
      <c r="BJ94" s="31">
        <v>1.974</v>
      </c>
      <c r="BK94" s="31">
        <v>0.21970999999999999</v>
      </c>
      <c r="BL94" s="31">
        <v>36</v>
      </c>
      <c r="BM94" s="31" t="s">
        <v>434</v>
      </c>
      <c r="BN94" s="31">
        <v>12.5</v>
      </c>
      <c r="BO94" s="31">
        <v>4.4290000000000003</v>
      </c>
      <c r="BP94" s="31">
        <v>3.24</v>
      </c>
      <c r="BQ94" s="31">
        <v>3</v>
      </c>
      <c r="BR94" s="31">
        <v>6.9589999999999996</v>
      </c>
      <c r="BS94" s="31">
        <v>4.0330000000000004</v>
      </c>
      <c r="BT94" s="31">
        <v>45</v>
      </c>
      <c r="BU94" s="31">
        <v>58.8</v>
      </c>
      <c r="BV94" s="31">
        <v>0.21690000000000001</v>
      </c>
      <c r="BW94" s="31">
        <v>60</v>
      </c>
      <c r="BX94" s="31">
        <v>11.834</v>
      </c>
      <c r="BY94" s="31">
        <v>11.6</v>
      </c>
      <c r="BZ94" s="31">
        <v>13.083</v>
      </c>
      <c r="CA94" s="31">
        <v>8.4689999999999994</v>
      </c>
      <c r="CB94" s="31" t="s">
        <v>434</v>
      </c>
      <c r="CC94" s="31">
        <v>2.73</v>
      </c>
      <c r="CD94" s="31">
        <v>627</v>
      </c>
      <c r="CE94" s="31">
        <v>794</v>
      </c>
      <c r="CF94" s="31" t="s">
        <v>434</v>
      </c>
      <c r="CG94" s="31" t="s">
        <v>434</v>
      </c>
      <c r="CH94" s="31" t="s">
        <v>434</v>
      </c>
      <c r="CI94" s="31">
        <v>9.6500000000000002E-2</v>
      </c>
      <c r="CJ94" s="31" t="s">
        <v>434</v>
      </c>
      <c r="CK94" s="31">
        <v>727.6</v>
      </c>
      <c r="CL94" s="31" t="s">
        <v>434</v>
      </c>
      <c r="CM94" s="31" t="s">
        <v>434</v>
      </c>
      <c r="CN94" s="31">
        <v>5.37575</v>
      </c>
      <c r="CO94" s="31">
        <v>100</v>
      </c>
      <c r="CP94" s="31">
        <v>0.22800000000000001</v>
      </c>
      <c r="CQ94" s="31">
        <v>12.478</v>
      </c>
      <c r="CR94" s="31">
        <v>87</v>
      </c>
      <c r="CS94" s="31">
        <v>9.33</v>
      </c>
      <c r="CT94" s="31">
        <v>250.04300000000001</v>
      </c>
      <c r="CU94" s="31" t="s">
        <v>434</v>
      </c>
      <c r="CV94" s="31" t="s">
        <v>434</v>
      </c>
      <c r="CW94" s="31">
        <v>0.185</v>
      </c>
      <c r="CX94" s="31">
        <v>9.9440000000000008</v>
      </c>
      <c r="CY94" s="31" t="s">
        <v>434</v>
      </c>
      <c r="CZ94" s="31">
        <v>0.108</v>
      </c>
      <c r="DA94" s="31">
        <v>44.9</v>
      </c>
      <c r="DB94" s="31">
        <v>0.1</v>
      </c>
      <c r="DC94" s="31">
        <v>25.8</v>
      </c>
      <c r="DD94" s="31">
        <v>5.383</v>
      </c>
      <c r="DE94" s="31">
        <v>72.978999999999999</v>
      </c>
      <c r="DF94" s="31" t="s">
        <v>434</v>
      </c>
      <c r="DG94" s="31">
        <v>21.08</v>
      </c>
      <c r="DH94" s="31">
        <v>6.0999999999999999E-2</v>
      </c>
      <c r="DI94" s="31">
        <v>31.998000000000001</v>
      </c>
      <c r="DJ94" s="31">
        <v>35</v>
      </c>
      <c r="DK94" s="31">
        <v>28.777000000000001</v>
      </c>
      <c r="DL94" s="31" t="s">
        <v>434</v>
      </c>
      <c r="DM94" s="31">
        <v>8.7999999999999995E-2</v>
      </c>
      <c r="DN94" s="31" t="s">
        <v>434</v>
      </c>
      <c r="DO94" s="31">
        <v>15.193</v>
      </c>
      <c r="DP94" s="31" t="s">
        <v>434</v>
      </c>
      <c r="DQ94" s="31">
        <v>5.33</v>
      </c>
      <c r="DR94" s="31">
        <v>0.253</v>
      </c>
      <c r="DS94" s="31">
        <v>0.64300000000000002</v>
      </c>
      <c r="DT94" s="31">
        <v>0.2</v>
      </c>
      <c r="DU94" s="31">
        <v>0.35199999999999998</v>
      </c>
      <c r="DV94" s="31">
        <v>0.154</v>
      </c>
      <c r="DW94" s="31">
        <v>16.751999999999999</v>
      </c>
      <c r="DX94" s="31" t="s">
        <v>434</v>
      </c>
      <c r="DY94" s="31" t="s">
        <v>434</v>
      </c>
      <c r="DZ94" s="31">
        <v>20.34</v>
      </c>
      <c r="EA94" s="31" t="s">
        <v>434</v>
      </c>
      <c r="EB94" s="31">
        <v>0.70742499999999997</v>
      </c>
      <c r="EC94" s="31">
        <v>53.7</v>
      </c>
      <c r="ED94" s="31" t="s">
        <v>434</v>
      </c>
      <c r="EE94" s="31">
        <v>25</v>
      </c>
      <c r="EF94" s="31" t="s">
        <v>434</v>
      </c>
      <c r="EG94" s="31">
        <v>5.3405699999999996</v>
      </c>
      <c r="EH94" s="31">
        <v>54.158000000000001</v>
      </c>
      <c r="EI94" s="31">
        <v>35.53</v>
      </c>
      <c r="EJ94" s="31">
        <v>84.455800000000011</v>
      </c>
      <c r="EK94" s="31" t="s">
        <v>434</v>
      </c>
      <c r="EL94" s="31">
        <v>1.4830000000000001</v>
      </c>
      <c r="EM94" s="31">
        <v>16.802</v>
      </c>
      <c r="EN94" s="31">
        <v>0.31</v>
      </c>
      <c r="EO94" s="31">
        <v>34.234000000000002</v>
      </c>
      <c r="EP94" s="31">
        <v>35</v>
      </c>
      <c r="EQ94" s="31" t="s">
        <v>434</v>
      </c>
      <c r="ER94" s="31">
        <v>0.02</v>
      </c>
      <c r="ES94" s="31">
        <v>90.1</v>
      </c>
      <c r="ET94" s="31">
        <v>34.612000000000002</v>
      </c>
      <c r="EU94" s="31">
        <v>200.1</v>
      </c>
      <c r="EV94" s="31">
        <v>0.72799999999999998</v>
      </c>
      <c r="EW94" s="31">
        <v>240</v>
      </c>
      <c r="EX94" s="31">
        <v>60</v>
      </c>
      <c r="EY94" s="31">
        <v>35.840000000000003</v>
      </c>
      <c r="EZ94" s="31"/>
      <c r="FA94" s="31"/>
      <c r="FB94" s="31">
        <v>78.984999999999999</v>
      </c>
      <c r="FC94" s="31">
        <v>6.16988</v>
      </c>
      <c r="FD94" s="31">
        <v>2.1230000000000002</v>
      </c>
      <c r="FE94" s="31"/>
      <c r="FF94" s="31">
        <v>66</v>
      </c>
      <c r="FG94" s="31"/>
      <c r="FH94" s="31"/>
      <c r="FI94" s="31"/>
      <c r="FJ94" s="31"/>
      <c r="FK94" s="31"/>
      <c r="FL94" s="31"/>
      <c r="FM94" s="31"/>
      <c r="FN94" s="31"/>
      <c r="FO94" s="31"/>
      <c r="FP94" s="31"/>
      <c r="FQ94" s="31"/>
    </row>
    <row r="95" spans="1:173" x14ac:dyDescent="0.25">
      <c r="A95" s="20"/>
      <c r="B95" s="14" t="s">
        <v>81</v>
      </c>
      <c r="C95" s="31">
        <v>-907.7</v>
      </c>
      <c r="D95" s="31"/>
      <c r="E95" s="31">
        <v>-208.79523</v>
      </c>
      <c r="F95" s="31">
        <v>11.152479999999981</v>
      </c>
      <c r="G95" s="31"/>
      <c r="H95" s="31"/>
      <c r="I95" s="31">
        <v>-57</v>
      </c>
      <c r="J95" s="31">
        <v>31.52</v>
      </c>
      <c r="K95" s="31"/>
      <c r="L95" s="31"/>
      <c r="M95" s="31">
        <v>-1</v>
      </c>
      <c r="N95" s="31"/>
      <c r="O95" s="31"/>
      <c r="P95" s="31"/>
      <c r="Q95" s="31"/>
      <c r="R95" s="31"/>
      <c r="S95" s="31"/>
      <c r="T95" s="31"/>
      <c r="U95" s="31"/>
      <c r="V95" s="31"/>
      <c r="W95" s="31"/>
      <c r="X95" s="31"/>
      <c r="Y95" s="31"/>
      <c r="Z95" s="31"/>
      <c r="AA95" s="31"/>
      <c r="AB95" s="31"/>
      <c r="AC95" s="31">
        <v>647</v>
      </c>
      <c r="AD95" s="31">
        <f>21-169</f>
        <v>-148</v>
      </c>
      <c r="AE95" s="31">
        <v>1.2831839999999999</v>
      </c>
      <c r="AF95" s="31">
        <v>70.360442000000006</v>
      </c>
      <c r="AG95" s="31">
        <v>0.37</v>
      </c>
      <c r="AH95" s="31">
        <v>-8.5220000000000002</v>
      </c>
      <c r="AI95" s="31">
        <v>-0.64100000000000001</v>
      </c>
      <c r="AJ95" s="31">
        <v>-29.888000000000002</v>
      </c>
      <c r="AK95" s="31">
        <v>58.01</v>
      </c>
      <c r="AL95" s="31">
        <v>42.5</v>
      </c>
      <c r="AM95" s="31">
        <v>120</v>
      </c>
      <c r="AN95" s="31">
        <v>-107.979</v>
      </c>
      <c r="AO95" s="31"/>
      <c r="AP95" s="31">
        <v>-37.5</v>
      </c>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1"/>
      <c r="CA95" s="31"/>
      <c r="CB95" s="31"/>
      <c r="CC95" s="31"/>
      <c r="CD95" s="31"/>
      <c r="CE95" s="31"/>
      <c r="CF95" s="31"/>
      <c r="CG95" s="31"/>
      <c r="CH95" s="31"/>
      <c r="CI95" s="31"/>
      <c r="CJ95" s="31"/>
      <c r="CK95" s="31"/>
      <c r="CL95" s="31"/>
      <c r="CM95" s="31"/>
      <c r="CN95" s="31"/>
      <c r="CO95" s="31"/>
      <c r="CP95" s="31"/>
      <c r="CQ95" s="31"/>
      <c r="CR95" s="31"/>
      <c r="CS95" s="31"/>
      <c r="CT95" s="31"/>
      <c r="CU95" s="31"/>
      <c r="CV95" s="31"/>
      <c r="CW95" s="31"/>
      <c r="CX95" s="31"/>
      <c r="CY95" s="31"/>
      <c r="CZ95" s="31"/>
      <c r="DA95" s="31"/>
      <c r="DB95" s="31"/>
      <c r="DC95" s="31"/>
      <c r="DD95" s="31"/>
      <c r="DE95" s="31"/>
      <c r="DF95" s="31"/>
      <c r="DG95" s="31"/>
      <c r="DH95" s="31"/>
      <c r="DI95" s="31"/>
      <c r="DJ95" s="31"/>
      <c r="DK95" s="31"/>
      <c r="DL95" s="31"/>
      <c r="DM95" s="31"/>
      <c r="DN95" s="31"/>
      <c r="DO95" s="31"/>
      <c r="DP95" s="31"/>
      <c r="DQ95" s="31"/>
      <c r="DR95" s="31"/>
      <c r="DS95" s="31"/>
      <c r="DT95" s="31"/>
      <c r="DU95" s="31"/>
      <c r="DV95" s="31"/>
      <c r="DW95" s="31"/>
      <c r="DX95" s="31"/>
      <c r="DY95" s="31"/>
      <c r="DZ95" s="31"/>
      <c r="EA95" s="31"/>
      <c r="EB95" s="31"/>
      <c r="EC95" s="31"/>
      <c r="ED95" s="31"/>
      <c r="EE95" s="31"/>
      <c r="EF95" s="31"/>
      <c r="EG95" s="31"/>
      <c r="EH95" s="31"/>
      <c r="EI95" s="31"/>
      <c r="EJ95" s="31"/>
      <c r="EK95" s="31"/>
      <c r="EL95" s="31"/>
      <c r="EM95" s="31"/>
      <c r="EN95" s="31"/>
      <c r="EO95" s="31"/>
      <c r="EP95" s="31"/>
      <c r="EQ95" s="31"/>
      <c r="ER95" s="31"/>
      <c r="ES95" s="31"/>
      <c r="ET95" s="31"/>
      <c r="EU95" s="31"/>
      <c r="EV95" s="31"/>
      <c r="EW95" s="31"/>
      <c r="EX95" s="31"/>
      <c r="EY95" s="31"/>
      <c r="EZ95" s="31"/>
      <c r="FA95" s="31"/>
      <c r="FB95" s="31"/>
      <c r="FC95" s="31"/>
      <c r="FD95" s="31"/>
      <c r="FE95" s="31"/>
      <c r="FF95" s="31"/>
      <c r="FG95" s="31"/>
      <c r="FH95" s="31"/>
      <c r="FI95" s="31"/>
      <c r="FJ95" s="31"/>
      <c r="FK95" s="31"/>
      <c r="FL95" s="31"/>
      <c r="FM95" s="31"/>
      <c r="FN95" s="31"/>
      <c r="FO95" s="31"/>
      <c r="FP95" s="31"/>
      <c r="FQ95" s="31"/>
    </row>
    <row r="96" spans="1:173" x14ac:dyDescent="0.25">
      <c r="A96" s="20" t="s">
        <v>244</v>
      </c>
      <c r="B96" s="14" t="s">
        <v>82</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v>453.2</v>
      </c>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1"/>
      <c r="CA96" s="31"/>
      <c r="CB96" s="31"/>
      <c r="CC96" s="31"/>
      <c r="CD96" s="31"/>
      <c r="CE96" s="31"/>
      <c r="CF96" s="31"/>
      <c r="CG96" s="31"/>
      <c r="CH96" s="31"/>
      <c r="CI96" s="31"/>
      <c r="CJ96" s="31"/>
      <c r="CK96" s="31"/>
      <c r="CL96" s="31"/>
      <c r="CM96" s="31"/>
      <c r="CN96" s="31"/>
      <c r="CO96" s="31"/>
      <c r="CP96" s="31"/>
      <c r="CQ96" s="31"/>
      <c r="CR96" s="31"/>
      <c r="CS96" s="31"/>
      <c r="CT96" s="31"/>
      <c r="CU96" s="31"/>
      <c r="CV96" s="31"/>
      <c r="CW96" s="31"/>
      <c r="CX96" s="31"/>
      <c r="CY96" s="31"/>
      <c r="CZ96" s="31"/>
      <c r="DA96" s="31"/>
      <c r="DB96" s="31"/>
      <c r="DC96" s="31"/>
      <c r="DD96" s="31"/>
      <c r="DE96" s="31"/>
      <c r="DF96" s="31"/>
      <c r="DG96" s="31"/>
      <c r="DH96" s="31"/>
      <c r="DI96" s="31"/>
      <c r="DJ96" s="31"/>
      <c r="DK96" s="31"/>
      <c r="DL96" s="31"/>
      <c r="DM96" s="31"/>
      <c r="DN96" s="31"/>
      <c r="DO96" s="31"/>
      <c r="DP96" s="31"/>
      <c r="DQ96" s="31"/>
      <c r="DR96" s="31"/>
      <c r="DS96" s="31"/>
      <c r="DT96" s="31"/>
      <c r="DU96" s="31"/>
      <c r="DV96" s="31"/>
      <c r="DW96" s="31"/>
      <c r="DX96" s="31"/>
      <c r="DY96" s="31"/>
      <c r="DZ96" s="31"/>
      <c r="EA96" s="31"/>
      <c r="EB96" s="31"/>
      <c r="EC96" s="31"/>
      <c r="ED96" s="31"/>
      <c r="EE96" s="31"/>
      <c r="EF96" s="31"/>
      <c r="EG96" s="31"/>
      <c r="EH96" s="31"/>
      <c r="EI96" s="31"/>
      <c r="EJ96" s="31"/>
      <c r="EK96" s="31"/>
      <c r="EL96" s="31"/>
      <c r="EM96" s="31"/>
      <c r="EN96" s="31"/>
      <c r="EO96" s="31"/>
      <c r="EP96" s="31"/>
      <c r="EQ96" s="31"/>
      <c r="ER96" s="31"/>
      <c r="ES96" s="31"/>
      <c r="ET96" s="31"/>
      <c r="EU96" s="31"/>
      <c r="EV96" s="31"/>
      <c r="EW96" s="31"/>
      <c r="EX96" s="31"/>
      <c r="EY96" s="31"/>
      <c r="EZ96" s="31"/>
      <c r="FA96" s="31"/>
      <c r="FB96" s="31"/>
      <c r="FC96" s="31"/>
      <c r="FD96" s="31"/>
      <c r="FE96" s="31"/>
      <c r="FF96" s="31"/>
      <c r="FG96" s="31"/>
      <c r="FH96" s="31"/>
      <c r="FI96" s="31"/>
      <c r="FJ96" s="31"/>
      <c r="FK96" s="31"/>
      <c r="FL96" s="31"/>
      <c r="FM96" s="31"/>
      <c r="FN96" s="31"/>
      <c r="FO96" s="31"/>
      <c r="FP96" s="31"/>
      <c r="FQ96" s="31"/>
    </row>
    <row r="97" spans="1:173" x14ac:dyDescent="0.25">
      <c r="A97" s="20"/>
      <c r="B97" s="14" t="s">
        <v>83</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v>36</v>
      </c>
      <c r="AD97" s="31"/>
      <c r="AE97" s="31"/>
      <c r="AF97" s="31"/>
      <c r="AG97" s="31"/>
      <c r="AH97" s="31"/>
      <c r="AI97" s="31"/>
      <c r="AJ97" s="31"/>
      <c r="AK97" s="31"/>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1"/>
      <c r="CA97" s="31"/>
      <c r="CB97" s="31"/>
      <c r="CC97" s="31"/>
      <c r="CD97" s="31"/>
      <c r="CE97" s="31"/>
      <c r="CF97" s="31"/>
      <c r="CG97" s="31"/>
      <c r="CH97" s="31"/>
      <c r="CI97" s="31"/>
      <c r="CJ97" s="31"/>
      <c r="CK97" s="31"/>
      <c r="CL97" s="31"/>
      <c r="CM97" s="31"/>
      <c r="CN97" s="31"/>
      <c r="CO97" s="31"/>
      <c r="CP97" s="31"/>
      <c r="CQ97" s="31"/>
      <c r="CR97" s="31"/>
      <c r="CS97" s="31"/>
      <c r="CT97" s="31"/>
      <c r="CU97" s="31"/>
      <c r="CV97" s="31"/>
      <c r="CW97" s="31"/>
      <c r="CX97" s="31"/>
      <c r="CY97" s="31"/>
      <c r="CZ97" s="31"/>
      <c r="DA97" s="31"/>
      <c r="DB97" s="31"/>
      <c r="DC97" s="31"/>
      <c r="DD97" s="31"/>
      <c r="DE97" s="31"/>
      <c r="DF97" s="31"/>
      <c r="DG97" s="31"/>
      <c r="DH97" s="31"/>
      <c r="DI97" s="31"/>
      <c r="DJ97" s="31"/>
      <c r="DK97" s="31"/>
      <c r="DL97" s="31"/>
      <c r="DM97" s="31"/>
      <c r="DN97" s="31"/>
      <c r="DO97" s="31"/>
      <c r="DP97" s="31"/>
      <c r="DQ97" s="31"/>
      <c r="DR97" s="31"/>
      <c r="DS97" s="31"/>
      <c r="DT97" s="31"/>
      <c r="DU97" s="31"/>
      <c r="DV97" s="31"/>
      <c r="DW97" s="31"/>
      <c r="DX97" s="31"/>
      <c r="DY97" s="31"/>
      <c r="DZ97" s="31"/>
      <c r="EA97" s="31"/>
      <c r="EB97" s="31"/>
      <c r="EC97" s="31"/>
      <c r="ED97" s="31"/>
      <c r="EE97" s="31"/>
      <c r="EF97" s="31"/>
      <c r="EG97" s="31"/>
      <c r="EH97" s="31"/>
      <c r="EI97" s="31"/>
      <c r="EJ97" s="31"/>
      <c r="EK97" s="31"/>
      <c r="EL97" s="31"/>
      <c r="EM97" s="31"/>
      <c r="EN97" s="31"/>
      <c r="EO97" s="31"/>
      <c r="EP97" s="31"/>
      <c r="EQ97" s="31"/>
      <c r="ER97" s="31"/>
      <c r="ES97" s="31"/>
      <c r="ET97" s="31"/>
      <c r="EU97" s="31"/>
      <c r="EV97" s="31"/>
      <c r="EW97" s="31"/>
      <c r="EX97" s="31"/>
      <c r="EY97" s="31"/>
      <c r="EZ97" s="31"/>
      <c r="FA97" s="31"/>
      <c r="FB97" s="31"/>
      <c r="FC97" s="31"/>
      <c r="FD97" s="31"/>
      <c r="FE97" s="31"/>
      <c r="FF97" s="31"/>
      <c r="FG97" s="31"/>
      <c r="FH97" s="31"/>
      <c r="FI97" s="31"/>
      <c r="FJ97" s="31"/>
      <c r="FK97" s="31"/>
      <c r="FL97" s="31"/>
      <c r="FM97" s="31"/>
      <c r="FN97" s="31"/>
      <c r="FO97" s="31"/>
      <c r="FP97" s="31"/>
      <c r="FQ97" s="31"/>
    </row>
    <row r="98" spans="1:173" x14ac:dyDescent="0.25">
      <c r="A98" s="20"/>
      <c r="B98" s="14" t="s">
        <v>84</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v>88</v>
      </c>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1"/>
      <c r="CA98" s="31"/>
      <c r="CB98" s="31"/>
      <c r="CC98" s="31"/>
      <c r="CD98" s="31"/>
      <c r="CE98" s="31"/>
      <c r="CF98" s="31"/>
      <c r="CG98" s="31"/>
      <c r="CH98" s="31"/>
      <c r="CI98" s="31"/>
      <c r="CJ98" s="31"/>
      <c r="CK98" s="31"/>
      <c r="CL98" s="31"/>
      <c r="CM98" s="31"/>
      <c r="CN98" s="31"/>
      <c r="CO98" s="31"/>
      <c r="CP98" s="31"/>
      <c r="CQ98" s="31"/>
      <c r="CR98" s="31"/>
      <c r="CS98" s="31"/>
      <c r="CT98" s="31"/>
      <c r="CU98" s="31"/>
      <c r="CV98" s="31"/>
      <c r="CW98" s="31"/>
      <c r="CX98" s="31"/>
      <c r="CY98" s="31"/>
      <c r="CZ98" s="31"/>
      <c r="DA98" s="31"/>
      <c r="DB98" s="31"/>
      <c r="DC98" s="31"/>
      <c r="DD98" s="31"/>
      <c r="DE98" s="31"/>
      <c r="DF98" s="31"/>
      <c r="DG98" s="31"/>
      <c r="DH98" s="31"/>
      <c r="DI98" s="31"/>
      <c r="DJ98" s="31"/>
      <c r="DK98" s="31"/>
      <c r="DL98" s="31"/>
      <c r="DM98" s="31"/>
      <c r="DN98" s="31"/>
      <c r="DO98" s="31"/>
      <c r="DP98" s="31"/>
      <c r="DQ98" s="31"/>
      <c r="DR98" s="31"/>
      <c r="DS98" s="31"/>
      <c r="DT98" s="31"/>
      <c r="DU98" s="31"/>
      <c r="DV98" s="31"/>
      <c r="DW98" s="31"/>
      <c r="DX98" s="31"/>
      <c r="DY98" s="31"/>
      <c r="DZ98" s="31"/>
      <c r="EA98" s="31"/>
      <c r="EB98" s="31"/>
      <c r="EC98" s="31"/>
      <c r="ED98" s="31"/>
      <c r="EE98" s="31"/>
      <c r="EF98" s="31"/>
      <c r="EG98" s="31"/>
      <c r="EH98" s="31"/>
      <c r="EI98" s="31"/>
      <c r="EJ98" s="31"/>
      <c r="EK98" s="31"/>
      <c r="EL98" s="31"/>
      <c r="EM98" s="31"/>
      <c r="EN98" s="31"/>
      <c r="EO98" s="31"/>
      <c r="EP98" s="31"/>
      <c r="EQ98" s="31"/>
      <c r="ER98" s="31"/>
      <c r="ES98" s="31"/>
      <c r="ET98" s="31"/>
      <c r="EU98" s="31"/>
      <c r="EV98" s="31"/>
      <c r="EW98" s="31"/>
      <c r="EX98" s="31"/>
      <c r="EY98" s="31"/>
      <c r="EZ98" s="31"/>
      <c r="FA98" s="31"/>
      <c r="FB98" s="31"/>
      <c r="FC98" s="31"/>
      <c r="FD98" s="31"/>
      <c r="FE98" s="31"/>
      <c r="FF98" s="31"/>
      <c r="FG98" s="31"/>
      <c r="FH98" s="31"/>
      <c r="FI98" s="31"/>
      <c r="FJ98" s="31"/>
      <c r="FK98" s="31"/>
      <c r="FL98" s="31"/>
      <c r="FM98" s="31"/>
      <c r="FN98" s="31"/>
      <c r="FO98" s="31"/>
      <c r="FP98" s="31"/>
      <c r="FQ98" s="31"/>
    </row>
    <row r="99" spans="1:173" x14ac:dyDescent="0.25">
      <c r="A99" s="20"/>
      <c r="B99" s="14" t="s">
        <v>85</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v>110.5</v>
      </c>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1"/>
      <c r="CA99" s="31"/>
      <c r="CB99" s="31"/>
      <c r="CC99" s="31"/>
      <c r="CD99" s="31"/>
      <c r="CE99" s="31"/>
      <c r="CF99" s="31"/>
      <c r="CG99" s="31"/>
      <c r="CH99" s="31"/>
      <c r="CI99" s="31"/>
      <c r="CJ99" s="31"/>
      <c r="CK99" s="31"/>
      <c r="CL99" s="31"/>
      <c r="CM99" s="31"/>
      <c r="CN99" s="31"/>
      <c r="CO99" s="31"/>
      <c r="CP99" s="31"/>
      <c r="CQ99" s="31"/>
      <c r="CR99" s="31"/>
      <c r="CS99" s="31"/>
      <c r="CT99" s="31"/>
      <c r="CU99" s="31"/>
      <c r="CV99" s="31"/>
      <c r="CW99" s="31"/>
      <c r="CX99" s="31"/>
      <c r="CY99" s="31"/>
      <c r="CZ99" s="31"/>
      <c r="DA99" s="31"/>
      <c r="DB99" s="31"/>
      <c r="DC99" s="31"/>
      <c r="DD99" s="31"/>
      <c r="DE99" s="31"/>
      <c r="DF99" s="31"/>
      <c r="DG99" s="31"/>
      <c r="DH99" s="31"/>
      <c r="DI99" s="31"/>
      <c r="DJ99" s="31"/>
      <c r="DK99" s="31"/>
      <c r="DL99" s="31"/>
      <c r="DM99" s="31"/>
      <c r="DN99" s="31"/>
      <c r="DO99" s="31"/>
      <c r="DP99" s="31"/>
      <c r="DQ99" s="31"/>
      <c r="DR99" s="31"/>
      <c r="DS99" s="31"/>
      <c r="DT99" s="31"/>
      <c r="DU99" s="31"/>
      <c r="DV99" s="31"/>
      <c r="DW99" s="31"/>
      <c r="DX99" s="31"/>
      <c r="DY99" s="31"/>
      <c r="DZ99" s="31"/>
      <c r="EA99" s="31"/>
      <c r="EB99" s="31"/>
      <c r="EC99" s="31"/>
      <c r="ED99" s="31"/>
      <c r="EE99" s="31"/>
      <c r="EF99" s="31"/>
      <c r="EG99" s="31"/>
      <c r="EH99" s="31"/>
      <c r="EI99" s="31"/>
      <c r="EJ99" s="31"/>
      <c r="EK99" s="31"/>
      <c r="EL99" s="31"/>
      <c r="EM99" s="31"/>
      <c r="EN99" s="31"/>
      <c r="EO99" s="31"/>
      <c r="EP99" s="31"/>
      <c r="EQ99" s="31"/>
      <c r="ER99" s="31"/>
      <c r="ES99" s="31"/>
      <c r="ET99" s="31"/>
      <c r="EU99" s="31"/>
      <c r="EV99" s="31"/>
      <c r="EW99" s="31"/>
      <c r="EX99" s="31"/>
      <c r="EY99" s="31"/>
      <c r="EZ99" s="31"/>
      <c r="FA99" s="31"/>
      <c r="FB99" s="31"/>
      <c r="FC99" s="31"/>
      <c r="FD99" s="31"/>
      <c r="FE99" s="31"/>
      <c r="FF99" s="31"/>
      <c r="FG99" s="31"/>
      <c r="FH99" s="31"/>
      <c r="FI99" s="31"/>
      <c r="FJ99" s="31"/>
      <c r="FK99" s="31"/>
      <c r="FL99" s="31"/>
      <c r="FM99" s="31"/>
      <c r="FN99" s="31"/>
      <c r="FO99" s="31"/>
      <c r="FP99" s="31"/>
      <c r="FQ99" s="31"/>
    </row>
    <row r="100" spans="1:173" x14ac:dyDescent="0.25">
      <c r="A100" s="20" t="s">
        <v>132</v>
      </c>
      <c r="B100" s="14" t="s">
        <v>86</v>
      </c>
      <c r="C100" s="30"/>
      <c r="D100" s="30"/>
      <c r="E100" s="30">
        <v>3639.1852699999999</v>
      </c>
      <c r="F100" s="30">
        <v>607.33726000000001</v>
      </c>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30"/>
      <c r="CO100" s="30"/>
      <c r="CP100" s="30"/>
      <c r="CQ100" s="30"/>
      <c r="CR100" s="30"/>
      <c r="CS100" s="30"/>
      <c r="CT100" s="30"/>
      <c r="CU100" s="30"/>
      <c r="CV100" s="30"/>
      <c r="CW100" s="30"/>
      <c r="CX100" s="30"/>
      <c r="CY100" s="30"/>
      <c r="CZ100" s="30"/>
      <c r="DA100" s="30"/>
      <c r="DB100" s="30"/>
      <c r="DC100" s="30"/>
      <c r="DD100" s="30"/>
      <c r="DE100" s="30"/>
      <c r="DF100" s="30"/>
      <c r="DG100" s="30"/>
      <c r="DH100" s="30"/>
      <c r="DI100" s="30"/>
      <c r="DJ100" s="30"/>
      <c r="DK100" s="30"/>
      <c r="DL100" s="30"/>
      <c r="DM100" s="30"/>
      <c r="DN100" s="30"/>
      <c r="DO100" s="30"/>
      <c r="DP100" s="30"/>
      <c r="DQ100" s="30"/>
      <c r="DR100" s="30"/>
      <c r="DS100" s="30"/>
      <c r="DT100" s="30"/>
      <c r="DU100" s="30"/>
      <c r="DV100" s="30"/>
      <c r="DW100" s="30"/>
      <c r="DX100" s="30"/>
      <c r="DY100" s="30"/>
      <c r="DZ100" s="30"/>
      <c r="EA100" s="30"/>
      <c r="EB100" s="30"/>
      <c r="EC100" s="30"/>
      <c r="ED100" s="30"/>
      <c r="EE100" s="30"/>
      <c r="EF100" s="30"/>
      <c r="EG100" s="30"/>
      <c r="EH100" s="30"/>
      <c r="EI100" s="30"/>
      <c r="EJ100" s="30"/>
      <c r="EK100" s="30"/>
      <c r="EL100" s="30"/>
      <c r="EM100" s="30"/>
      <c r="EN100" s="30"/>
      <c r="EO100" s="30"/>
      <c r="EP100" s="30"/>
      <c r="EQ100" s="30"/>
      <c r="ER100" s="30"/>
      <c r="ES100" s="30"/>
      <c r="ET100" s="30"/>
      <c r="EU100" s="30"/>
      <c r="EV100" s="30"/>
      <c r="EW100" s="30"/>
      <c r="EX100" s="30"/>
      <c r="EY100" s="30"/>
      <c r="EZ100" s="30"/>
      <c r="FA100" s="30"/>
      <c r="FB100" s="30"/>
      <c r="FC100" s="30"/>
      <c r="FD100" s="30"/>
      <c r="FE100" s="30"/>
      <c r="FF100" s="30"/>
      <c r="FG100" s="30"/>
      <c r="FH100" s="30"/>
      <c r="FI100" s="30"/>
      <c r="FJ100" s="30"/>
      <c r="FK100" s="30"/>
      <c r="FL100" s="30"/>
      <c r="FM100" s="30"/>
      <c r="FN100" s="30"/>
      <c r="FO100" s="30"/>
      <c r="FP100" s="30"/>
      <c r="FQ100" s="30"/>
    </row>
    <row r="101" spans="1:173" x14ac:dyDescent="0.25">
      <c r="A101" s="20"/>
      <c r="B101" s="14" t="s">
        <v>87</v>
      </c>
      <c r="C101" s="30"/>
      <c r="D101" s="30"/>
      <c r="E101" s="30">
        <f>(E100-E102)/1000</f>
        <v>3.8735882099999999</v>
      </c>
      <c r="F101" s="30">
        <v>603.66615999999999</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30"/>
      <c r="CO101" s="30"/>
      <c r="CP101" s="30"/>
      <c r="CQ101" s="30"/>
      <c r="CR101" s="30"/>
      <c r="CS101" s="30"/>
      <c r="CT101" s="30"/>
      <c r="CU101" s="30"/>
      <c r="CV101" s="30"/>
      <c r="CW101" s="30"/>
      <c r="CX101" s="30"/>
      <c r="CY101" s="30"/>
      <c r="CZ101" s="30"/>
      <c r="DA101" s="30"/>
      <c r="DB101" s="30"/>
      <c r="DC101" s="30"/>
      <c r="DD101" s="30"/>
      <c r="DE101" s="30"/>
      <c r="DF101" s="30"/>
      <c r="DG101" s="30"/>
      <c r="DH101" s="30"/>
      <c r="DI101" s="30"/>
      <c r="DJ101" s="30"/>
      <c r="DK101" s="30"/>
      <c r="DL101" s="30"/>
      <c r="DM101" s="30"/>
      <c r="DN101" s="30"/>
      <c r="DO101" s="30"/>
      <c r="DP101" s="30"/>
      <c r="DQ101" s="30"/>
      <c r="DR101" s="30"/>
      <c r="DS101" s="30"/>
      <c r="DT101" s="30"/>
      <c r="DU101" s="30"/>
      <c r="DV101" s="30"/>
      <c r="DW101" s="30"/>
      <c r="DX101" s="30"/>
      <c r="DY101" s="30"/>
      <c r="DZ101" s="30"/>
      <c r="EA101" s="30"/>
      <c r="EB101" s="30"/>
      <c r="EC101" s="30"/>
      <c r="ED101" s="30"/>
      <c r="EE101" s="30"/>
      <c r="EF101" s="30"/>
      <c r="EG101" s="30"/>
      <c r="EH101" s="30"/>
      <c r="EI101" s="30"/>
      <c r="EJ101" s="30"/>
      <c r="EK101" s="30"/>
      <c r="EL101" s="30"/>
      <c r="EM101" s="30"/>
      <c r="EN101" s="30"/>
      <c r="EO101" s="30"/>
      <c r="EP101" s="30"/>
      <c r="EQ101" s="30"/>
      <c r="ER101" s="30"/>
      <c r="ES101" s="30"/>
      <c r="ET101" s="30"/>
      <c r="EU101" s="30"/>
      <c r="EV101" s="30"/>
      <c r="EW101" s="30"/>
      <c r="EX101" s="30"/>
      <c r="EY101" s="30"/>
      <c r="EZ101" s="30"/>
      <c r="FA101" s="30"/>
      <c r="FB101" s="30"/>
      <c r="FC101" s="30"/>
      <c r="FD101" s="30"/>
      <c r="FE101" s="30"/>
      <c r="FF101" s="30"/>
      <c r="FG101" s="30"/>
      <c r="FH101" s="30"/>
      <c r="FI101" s="30"/>
      <c r="FJ101" s="30"/>
      <c r="FK101" s="30"/>
      <c r="FL101" s="30"/>
      <c r="FM101" s="30"/>
      <c r="FN101" s="30"/>
      <c r="FO101" s="30"/>
      <c r="FP101" s="30"/>
      <c r="FQ101" s="30"/>
    </row>
    <row r="102" spans="1:173" x14ac:dyDescent="0.25">
      <c r="A102" s="20"/>
      <c r="B102" s="14" t="s">
        <v>88</v>
      </c>
      <c r="C102" s="30"/>
      <c r="D102" s="30"/>
      <c r="E102" s="30">
        <v>-234.40294</v>
      </c>
      <c r="F102" s="30">
        <v>3.6711</v>
      </c>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30"/>
      <c r="CO102" s="30"/>
      <c r="CP102" s="30"/>
      <c r="CQ102" s="30"/>
      <c r="CR102" s="30"/>
      <c r="CS102" s="30"/>
      <c r="CT102" s="30"/>
      <c r="CU102" s="30"/>
      <c r="CV102" s="30"/>
      <c r="CW102" s="30"/>
      <c r="CX102" s="30"/>
      <c r="CY102" s="30"/>
      <c r="CZ102" s="30"/>
      <c r="DA102" s="30"/>
      <c r="DB102" s="30"/>
      <c r="DC102" s="30"/>
      <c r="DD102" s="30"/>
      <c r="DE102" s="30"/>
      <c r="DF102" s="30"/>
      <c r="DG102" s="30"/>
      <c r="DH102" s="30"/>
      <c r="DI102" s="30"/>
      <c r="DJ102" s="30"/>
      <c r="DK102" s="30"/>
      <c r="DL102" s="30"/>
      <c r="DM102" s="30"/>
      <c r="DN102" s="30"/>
      <c r="DO102" s="30"/>
      <c r="DP102" s="30"/>
      <c r="DQ102" s="30"/>
      <c r="DR102" s="30"/>
      <c r="DS102" s="30"/>
      <c r="DT102" s="30"/>
      <c r="DU102" s="30"/>
      <c r="DV102" s="30"/>
      <c r="DW102" s="30"/>
      <c r="DX102" s="30"/>
      <c r="DY102" s="30"/>
      <c r="DZ102" s="30"/>
      <c r="EA102" s="30"/>
      <c r="EB102" s="30"/>
      <c r="EC102" s="30"/>
      <c r="ED102" s="30"/>
      <c r="EE102" s="30"/>
      <c r="EF102" s="30"/>
      <c r="EG102" s="30"/>
      <c r="EH102" s="30"/>
      <c r="EI102" s="30"/>
      <c r="EJ102" s="30"/>
      <c r="EK102" s="30"/>
      <c r="EL102" s="30"/>
      <c r="EM102" s="30"/>
      <c r="EN102" s="30"/>
      <c r="EO102" s="30"/>
      <c r="EP102" s="30"/>
      <c r="EQ102" s="30"/>
      <c r="ER102" s="30"/>
      <c r="ES102" s="30"/>
      <c r="ET102" s="30"/>
      <c r="EU102" s="30"/>
      <c r="EV102" s="30"/>
      <c r="EW102" s="30"/>
      <c r="EX102" s="30"/>
      <c r="EY102" s="30"/>
      <c r="EZ102" s="30"/>
      <c r="FA102" s="30"/>
      <c r="FB102" s="30"/>
      <c r="FC102" s="30"/>
      <c r="FD102" s="30"/>
      <c r="FE102" s="30"/>
      <c r="FF102" s="30"/>
      <c r="FG102" s="30"/>
      <c r="FH102" s="30"/>
      <c r="FI102" s="30"/>
      <c r="FJ102" s="30"/>
      <c r="FK102" s="30"/>
      <c r="FL102" s="30"/>
      <c r="FM102" s="30"/>
      <c r="FN102" s="30"/>
      <c r="FO102" s="30"/>
      <c r="FP102" s="30"/>
      <c r="FQ102" s="30"/>
    </row>
    <row r="103" spans="1:173" x14ac:dyDescent="0.25">
      <c r="A103" s="20"/>
      <c r="B103" s="14" t="s">
        <v>89</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30"/>
      <c r="CO103" s="30"/>
      <c r="CP103" s="30"/>
      <c r="CQ103" s="30"/>
      <c r="CR103" s="30"/>
      <c r="CS103" s="30"/>
      <c r="CT103" s="30"/>
      <c r="CU103" s="30"/>
      <c r="CV103" s="30"/>
      <c r="CW103" s="30"/>
      <c r="CX103" s="30"/>
      <c r="CY103" s="30"/>
      <c r="CZ103" s="30"/>
      <c r="DA103" s="30"/>
      <c r="DB103" s="30"/>
      <c r="DC103" s="30"/>
      <c r="DD103" s="30"/>
      <c r="DE103" s="30"/>
      <c r="DF103" s="30"/>
      <c r="DG103" s="30"/>
      <c r="DH103" s="30"/>
      <c r="DI103" s="30"/>
      <c r="DJ103" s="30"/>
      <c r="DK103" s="30"/>
      <c r="DL103" s="30"/>
      <c r="DM103" s="30"/>
      <c r="DN103" s="30"/>
      <c r="DO103" s="30"/>
      <c r="DP103" s="30"/>
      <c r="DQ103" s="30"/>
      <c r="DR103" s="30"/>
      <c r="DS103" s="30"/>
      <c r="DT103" s="30"/>
      <c r="DU103" s="30"/>
      <c r="DV103" s="30"/>
      <c r="DW103" s="30"/>
      <c r="DX103" s="30"/>
      <c r="DY103" s="30"/>
      <c r="DZ103" s="30"/>
      <c r="EA103" s="30"/>
      <c r="EB103" s="30"/>
      <c r="EC103" s="30"/>
      <c r="ED103" s="30"/>
      <c r="EE103" s="30"/>
      <c r="EF103" s="30"/>
      <c r="EG103" s="30"/>
      <c r="EH103" s="30"/>
      <c r="EI103" s="30"/>
      <c r="EJ103" s="30"/>
      <c r="EK103" s="30"/>
      <c r="EL103" s="30"/>
      <c r="EM103" s="30"/>
      <c r="EN103" s="30"/>
      <c r="EO103" s="30"/>
      <c r="EP103" s="30"/>
      <c r="EQ103" s="30"/>
      <c r="ER103" s="30"/>
      <c r="ES103" s="30"/>
      <c r="ET103" s="30"/>
      <c r="EU103" s="30"/>
      <c r="EV103" s="30"/>
      <c r="EW103" s="30"/>
      <c r="EX103" s="30"/>
      <c r="EY103" s="30"/>
      <c r="EZ103" s="30"/>
      <c r="FA103" s="30"/>
      <c r="FB103" s="30"/>
      <c r="FC103" s="30"/>
      <c r="FD103" s="30"/>
      <c r="FE103" s="30"/>
      <c r="FF103" s="30"/>
      <c r="FG103" s="30"/>
      <c r="FH103" s="30"/>
      <c r="FI103" s="30"/>
      <c r="FJ103" s="30"/>
      <c r="FK103" s="30"/>
      <c r="FL103" s="30"/>
      <c r="FM103" s="30"/>
      <c r="FN103" s="30"/>
      <c r="FO103" s="30"/>
      <c r="FP103" s="30"/>
      <c r="FQ103" s="30"/>
    </row>
    <row r="104" spans="1:173" x14ac:dyDescent="0.25">
      <c r="A104" s="20"/>
      <c r="B104" s="14" t="s">
        <v>90</v>
      </c>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30"/>
      <c r="CO104" s="30"/>
      <c r="CP104" s="30"/>
      <c r="CQ104" s="30"/>
      <c r="CR104" s="30"/>
      <c r="CS104" s="30"/>
      <c r="CT104" s="30"/>
      <c r="CU104" s="30"/>
      <c r="CV104" s="30"/>
      <c r="CW104" s="30"/>
      <c r="CX104" s="30"/>
      <c r="CY104" s="30"/>
      <c r="CZ104" s="30"/>
      <c r="DA104" s="30"/>
      <c r="DB104" s="30"/>
      <c r="DC104" s="30"/>
      <c r="DD104" s="30"/>
      <c r="DE104" s="30"/>
      <c r="DF104" s="30"/>
      <c r="DG104" s="30"/>
      <c r="DH104" s="30"/>
      <c r="DI104" s="30"/>
      <c r="DJ104" s="30"/>
      <c r="DK104" s="30"/>
      <c r="DL104" s="30"/>
      <c r="DM104" s="30"/>
      <c r="DN104" s="30"/>
      <c r="DO104" s="30"/>
      <c r="DP104" s="30"/>
      <c r="DQ104" s="30"/>
      <c r="DR104" s="30"/>
      <c r="DS104" s="30"/>
      <c r="DT104" s="30"/>
      <c r="DU104" s="30"/>
      <c r="DV104" s="30"/>
      <c r="DW104" s="30"/>
      <c r="DX104" s="30"/>
      <c r="DY104" s="30"/>
      <c r="DZ104" s="30"/>
      <c r="EA104" s="30"/>
      <c r="EB104" s="30"/>
      <c r="EC104" s="30"/>
      <c r="ED104" s="30"/>
      <c r="EE104" s="30"/>
      <c r="EF104" s="30"/>
      <c r="EG104" s="30"/>
      <c r="EH104" s="30"/>
      <c r="EI104" s="30"/>
      <c r="EJ104" s="30"/>
      <c r="EK104" s="30"/>
      <c r="EL104" s="30"/>
      <c r="EM104" s="30"/>
      <c r="EN104" s="30"/>
      <c r="EO104" s="30"/>
      <c r="EP104" s="30"/>
      <c r="EQ104" s="30"/>
      <c r="ER104" s="30"/>
      <c r="ES104" s="30"/>
      <c r="ET104" s="30"/>
      <c r="EU104" s="30"/>
      <c r="EV104" s="30"/>
      <c r="EW104" s="30"/>
      <c r="EX104" s="30"/>
      <c r="EY104" s="30"/>
      <c r="EZ104" s="30"/>
      <c r="FA104" s="30"/>
      <c r="FB104" s="30"/>
      <c r="FC104" s="30"/>
      <c r="FD104" s="30"/>
      <c r="FE104" s="30"/>
      <c r="FF104" s="30"/>
      <c r="FG104" s="30"/>
      <c r="FH104" s="30"/>
      <c r="FI104" s="30"/>
      <c r="FJ104" s="30"/>
      <c r="FK104" s="30"/>
      <c r="FL104" s="30"/>
      <c r="FM104" s="30"/>
      <c r="FN104" s="30"/>
      <c r="FO104" s="30"/>
      <c r="FP104" s="30"/>
      <c r="FQ104" s="30"/>
    </row>
    <row r="105" spans="1:173" x14ac:dyDescent="0.25">
      <c r="A105" s="20"/>
      <c r="B105" s="14" t="s">
        <v>91</v>
      </c>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30"/>
      <c r="CO105" s="30"/>
      <c r="CP105" s="30"/>
      <c r="CQ105" s="30"/>
      <c r="CR105" s="30"/>
      <c r="CS105" s="30"/>
      <c r="CT105" s="30"/>
      <c r="CU105" s="30"/>
      <c r="CV105" s="30"/>
      <c r="CW105" s="30"/>
      <c r="CX105" s="30"/>
      <c r="CY105" s="30"/>
      <c r="CZ105" s="30"/>
      <c r="DA105" s="30"/>
      <c r="DB105" s="30"/>
      <c r="DC105" s="30"/>
      <c r="DD105" s="30"/>
      <c r="DE105" s="30"/>
      <c r="DF105" s="30"/>
      <c r="DG105" s="30"/>
      <c r="DH105" s="30"/>
      <c r="DI105" s="30"/>
      <c r="DJ105" s="30"/>
      <c r="DK105" s="30"/>
      <c r="DL105" s="30"/>
      <c r="DM105" s="30"/>
      <c r="DN105" s="30"/>
      <c r="DO105" s="30"/>
      <c r="DP105" s="30"/>
      <c r="DQ105" s="30"/>
      <c r="DR105" s="30"/>
      <c r="DS105" s="30"/>
      <c r="DT105" s="30"/>
      <c r="DU105" s="30"/>
      <c r="DV105" s="30"/>
      <c r="DW105" s="30"/>
      <c r="DX105" s="30"/>
      <c r="DY105" s="30"/>
      <c r="DZ105" s="30"/>
      <c r="EA105" s="30"/>
      <c r="EB105" s="30"/>
      <c r="EC105" s="30"/>
      <c r="ED105" s="30"/>
      <c r="EE105" s="30"/>
      <c r="EF105" s="30"/>
      <c r="EG105" s="30"/>
      <c r="EH105" s="30"/>
      <c r="EI105" s="30"/>
      <c r="EJ105" s="30"/>
      <c r="EK105" s="30"/>
      <c r="EL105" s="30"/>
      <c r="EM105" s="30"/>
      <c r="EN105" s="30"/>
      <c r="EO105" s="30"/>
      <c r="EP105" s="30"/>
      <c r="EQ105" s="30"/>
      <c r="ER105" s="30"/>
      <c r="ES105" s="30"/>
      <c r="ET105" s="30"/>
      <c r="EU105" s="30"/>
      <c r="EV105" s="30"/>
      <c r="EW105" s="30"/>
      <c r="EX105" s="30"/>
      <c r="EY105" s="30"/>
      <c r="EZ105" s="30"/>
      <c r="FA105" s="30"/>
      <c r="FB105" s="30"/>
      <c r="FC105" s="30"/>
      <c r="FD105" s="30"/>
      <c r="FE105" s="30"/>
      <c r="FF105" s="30"/>
      <c r="FG105" s="30"/>
      <c r="FH105" s="30"/>
      <c r="FI105" s="30"/>
      <c r="FJ105" s="30"/>
      <c r="FK105" s="30"/>
      <c r="FL105" s="30"/>
      <c r="FM105" s="30"/>
      <c r="FN105" s="30"/>
      <c r="FO105" s="30"/>
      <c r="FP105" s="30"/>
      <c r="FQ105" s="30"/>
    </row>
    <row r="106" spans="1:173" x14ac:dyDescent="0.25">
      <c r="A106" s="20"/>
      <c r="B106" s="14" t="s">
        <v>92</v>
      </c>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c r="BG106" s="30"/>
      <c r="BH106" s="30"/>
      <c r="BI106" s="30"/>
      <c r="BJ106" s="30"/>
      <c r="BK106" s="30"/>
      <c r="BL106" s="30"/>
      <c r="BM106" s="30"/>
      <c r="BN106" s="30"/>
      <c r="BO106" s="30"/>
      <c r="BP106" s="30"/>
      <c r="BQ106" s="30"/>
      <c r="BR106" s="30"/>
      <c r="BS106" s="30"/>
      <c r="BT106" s="30"/>
      <c r="BU106" s="30"/>
      <c r="BV106" s="30"/>
      <c r="BW106" s="30"/>
      <c r="BX106" s="30"/>
      <c r="BY106" s="30"/>
      <c r="BZ106" s="30"/>
      <c r="CA106" s="30"/>
      <c r="CB106" s="30"/>
      <c r="CC106" s="30"/>
      <c r="CD106" s="30"/>
      <c r="CE106" s="30"/>
      <c r="CF106" s="30"/>
      <c r="CG106" s="30"/>
      <c r="CH106" s="30"/>
      <c r="CI106" s="30"/>
      <c r="CJ106" s="30"/>
      <c r="CK106" s="30"/>
      <c r="CL106" s="30"/>
      <c r="CM106" s="30"/>
      <c r="CN106" s="30"/>
      <c r="CO106" s="30"/>
      <c r="CP106" s="30"/>
      <c r="CQ106" s="30"/>
      <c r="CR106" s="30"/>
      <c r="CS106" s="30"/>
      <c r="CT106" s="30"/>
      <c r="CU106" s="30"/>
      <c r="CV106" s="30"/>
      <c r="CW106" s="30"/>
      <c r="CX106" s="30"/>
      <c r="CY106" s="30"/>
      <c r="CZ106" s="30"/>
      <c r="DA106" s="30"/>
      <c r="DB106" s="30"/>
      <c r="DC106" s="30"/>
      <c r="DD106" s="30"/>
      <c r="DE106" s="30"/>
      <c r="DF106" s="30"/>
      <c r="DG106" s="30"/>
      <c r="DH106" s="30"/>
      <c r="DI106" s="30"/>
      <c r="DJ106" s="30"/>
      <c r="DK106" s="30"/>
      <c r="DL106" s="30"/>
      <c r="DM106" s="30"/>
      <c r="DN106" s="30"/>
      <c r="DO106" s="30"/>
      <c r="DP106" s="30"/>
      <c r="DQ106" s="30"/>
      <c r="DR106" s="30"/>
      <c r="DS106" s="30"/>
      <c r="DT106" s="30"/>
      <c r="DU106" s="30"/>
      <c r="DV106" s="30"/>
      <c r="DW106" s="30"/>
      <c r="DX106" s="30"/>
      <c r="DY106" s="30"/>
      <c r="DZ106" s="30"/>
      <c r="EA106" s="30"/>
      <c r="EB106" s="30"/>
      <c r="EC106" s="30"/>
      <c r="ED106" s="30"/>
      <c r="EE106" s="30"/>
      <c r="EF106" s="30"/>
      <c r="EG106" s="30"/>
      <c r="EH106" s="30"/>
      <c r="EI106" s="30"/>
      <c r="EJ106" s="30"/>
      <c r="EK106" s="30"/>
      <c r="EL106" s="30"/>
      <c r="EM106" s="30"/>
      <c r="EN106" s="30"/>
      <c r="EO106" s="30"/>
      <c r="EP106" s="30"/>
      <c r="EQ106" s="30"/>
      <c r="ER106" s="30"/>
      <c r="ES106" s="30"/>
      <c r="ET106" s="30"/>
      <c r="EU106" s="30"/>
      <c r="EV106" s="30"/>
      <c r="EW106" s="30"/>
      <c r="EX106" s="30"/>
      <c r="EY106" s="30"/>
      <c r="EZ106" s="30"/>
      <c r="FA106" s="30"/>
      <c r="FB106" s="30"/>
      <c r="FC106" s="30"/>
      <c r="FD106" s="30"/>
      <c r="FE106" s="30"/>
      <c r="FF106" s="30"/>
      <c r="FG106" s="30"/>
      <c r="FH106" s="30"/>
      <c r="FI106" s="30"/>
      <c r="FJ106" s="30"/>
      <c r="FK106" s="30"/>
      <c r="FL106" s="30"/>
      <c r="FM106" s="30"/>
      <c r="FN106" s="30"/>
      <c r="FO106" s="30"/>
      <c r="FP106" s="30"/>
      <c r="FQ106" s="30"/>
    </row>
    <row r="107" spans="1:173" x14ac:dyDescent="0.25">
      <c r="A107" s="22" t="s">
        <v>171</v>
      </c>
      <c r="B107" s="14" t="s">
        <v>154</v>
      </c>
      <c r="C107" s="21" t="s">
        <v>7</v>
      </c>
      <c r="D107" s="21" t="s">
        <v>7</v>
      </c>
      <c r="E107" s="21" t="s">
        <v>7</v>
      </c>
      <c r="F107" s="21" t="s">
        <v>7</v>
      </c>
      <c r="G107" s="21" t="s">
        <v>7</v>
      </c>
      <c r="H107" s="21" t="s">
        <v>6</v>
      </c>
      <c r="I107" s="21" t="s">
        <v>6</v>
      </c>
      <c r="J107" s="21" t="s">
        <v>6</v>
      </c>
      <c r="K107" s="21" t="s">
        <v>7</v>
      </c>
      <c r="L107" s="21" t="s">
        <v>7</v>
      </c>
      <c r="M107" s="21" t="s">
        <v>7</v>
      </c>
      <c r="N107" s="21" t="s">
        <v>7</v>
      </c>
      <c r="O107" s="21" t="s">
        <v>7</v>
      </c>
      <c r="P107" s="21" t="s">
        <v>7</v>
      </c>
      <c r="Q107" s="21" t="s">
        <v>6</v>
      </c>
      <c r="R107" s="21" t="s">
        <v>6</v>
      </c>
      <c r="S107" s="21" t="s">
        <v>6</v>
      </c>
      <c r="T107" s="21" t="s">
        <v>6</v>
      </c>
      <c r="U107" s="21" t="s">
        <v>6</v>
      </c>
      <c r="V107" s="21" t="s">
        <v>7</v>
      </c>
      <c r="W107" s="21" t="s">
        <v>7</v>
      </c>
      <c r="X107" s="21" t="s">
        <v>7</v>
      </c>
      <c r="Y107" s="21" t="s">
        <v>7</v>
      </c>
      <c r="Z107" s="21" t="s">
        <v>7</v>
      </c>
      <c r="AA107" s="21" t="s">
        <v>7</v>
      </c>
      <c r="AB107" s="21" t="s">
        <v>7</v>
      </c>
      <c r="AC107" s="21" t="s">
        <v>6</v>
      </c>
      <c r="AD107" s="21" t="s">
        <v>6</v>
      </c>
      <c r="AE107" s="21" t="s">
        <v>6</v>
      </c>
      <c r="AF107" s="21" t="s">
        <v>6</v>
      </c>
      <c r="AG107" s="21" t="s">
        <v>6</v>
      </c>
      <c r="AH107" s="21" t="s">
        <v>7</v>
      </c>
      <c r="AI107" s="21" t="s">
        <v>6</v>
      </c>
      <c r="AJ107" s="21" t="s">
        <v>6</v>
      </c>
      <c r="AK107" s="21" t="s">
        <v>6</v>
      </c>
      <c r="AL107" s="21" t="s">
        <v>6</v>
      </c>
      <c r="AM107" s="21" t="s">
        <v>6</v>
      </c>
      <c r="AN107" s="21" t="s">
        <v>6</v>
      </c>
      <c r="AO107" s="21" t="s">
        <v>6</v>
      </c>
      <c r="AP107" s="21" t="s">
        <v>6</v>
      </c>
      <c r="AQ107" s="21" t="s">
        <v>6</v>
      </c>
      <c r="AR107" s="21" t="s">
        <v>6</v>
      </c>
      <c r="AS107" s="21" t="s">
        <v>7</v>
      </c>
      <c r="AT107" s="21" t="s">
        <v>7</v>
      </c>
      <c r="AU107" s="21" t="s">
        <v>6</v>
      </c>
      <c r="AV107" s="21" t="s">
        <v>7</v>
      </c>
      <c r="AW107" s="21" t="s">
        <v>7</v>
      </c>
      <c r="AX107" s="21" t="s">
        <v>7</v>
      </c>
      <c r="AY107" s="21" t="s">
        <v>7</v>
      </c>
      <c r="AZ107" s="21" t="s">
        <v>6</v>
      </c>
      <c r="BA107" s="21" t="s">
        <v>6</v>
      </c>
      <c r="BB107" s="21" t="s">
        <v>6</v>
      </c>
      <c r="BC107" s="21" t="s">
        <v>6</v>
      </c>
      <c r="BD107" s="21" t="s">
        <v>6</v>
      </c>
      <c r="BE107" s="21" t="s">
        <v>6</v>
      </c>
      <c r="BF107" s="21" t="s">
        <v>6</v>
      </c>
      <c r="BG107" s="21" t="s">
        <v>7</v>
      </c>
      <c r="BH107" s="21" t="s">
        <v>6</v>
      </c>
      <c r="BI107" s="21" t="s">
        <v>7</v>
      </c>
      <c r="BJ107" s="21" t="s">
        <v>6</v>
      </c>
      <c r="BK107" s="21" t="s">
        <v>7</v>
      </c>
      <c r="BL107" s="21" t="s">
        <v>6</v>
      </c>
      <c r="BM107" s="21" t="s">
        <v>7</v>
      </c>
      <c r="BN107" s="21" t="s">
        <v>7</v>
      </c>
      <c r="BO107" s="21" t="s">
        <v>6</v>
      </c>
      <c r="BP107" s="21" t="s">
        <v>6</v>
      </c>
      <c r="BQ107" s="21" t="s">
        <v>6</v>
      </c>
      <c r="BR107" s="21" t="s">
        <v>7</v>
      </c>
      <c r="BS107" s="21" t="s">
        <v>6</v>
      </c>
      <c r="BT107" s="21" t="s">
        <v>7</v>
      </c>
      <c r="BU107" s="21" t="s">
        <v>6</v>
      </c>
      <c r="BV107" s="21" t="s">
        <v>7</v>
      </c>
      <c r="BW107" s="21" t="s">
        <v>6</v>
      </c>
      <c r="BX107" s="21" t="s">
        <v>6</v>
      </c>
      <c r="BY107" s="21" t="s">
        <v>6</v>
      </c>
      <c r="BZ107" s="21" t="s">
        <v>7</v>
      </c>
      <c r="CA107" s="21" t="s">
        <v>6</v>
      </c>
      <c r="CB107" s="21" t="s">
        <v>6</v>
      </c>
      <c r="CC107" s="21" t="s">
        <v>7</v>
      </c>
      <c r="CD107" s="21" t="s">
        <v>7</v>
      </c>
      <c r="CE107" s="21" t="s">
        <v>7</v>
      </c>
      <c r="CF107" s="21" t="s">
        <v>6</v>
      </c>
      <c r="CG107" s="21" t="s">
        <v>7</v>
      </c>
      <c r="CH107" s="21" t="s">
        <v>6</v>
      </c>
      <c r="CI107" s="21" t="s">
        <v>6</v>
      </c>
      <c r="CJ107" s="21" t="s">
        <v>6</v>
      </c>
      <c r="CK107" s="21" t="s">
        <v>7</v>
      </c>
      <c r="CL107" s="21" t="s">
        <v>6</v>
      </c>
      <c r="CM107" s="21" t="s">
        <v>6</v>
      </c>
      <c r="CN107" s="21" t="s">
        <v>6</v>
      </c>
      <c r="CO107" s="21" t="s">
        <v>7</v>
      </c>
      <c r="CP107" s="21" t="s">
        <v>7</v>
      </c>
      <c r="CQ107" s="21" t="s">
        <v>7</v>
      </c>
      <c r="CR107" s="21" t="s">
        <v>6</v>
      </c>
      <c r="CS107" s="21" t="s">
        <v>6</v>
      </c>
      <c r="CT107" s="21" t="s">
        <v>7</v>
      </c>
      <c r="CU107" s="21" t="s">
        <v>6</v>
      </c>
      <c r="CV107" s="21" t="s">
        <v>7</v>
      </c>
      <c r="CW107" s="21" t="s">
        <v>7</v>
      </c>
      <c r="CX107" s="21" t="s">
        <v>6</v>
      </c>
      <c r="CY107" s="21" t="s">
        <v>6</v>
      </c>
      <c r="CZ107" s="21" t="s">
        <v>7</v>
      </c>
      <c r="DA107" s="21" t="s">
        <v>7</v>
      </c>
      <c r="DB107" s="21" t="s">
        <v>7</v>
      </c>
      <c r="DC107" s="21" t="s">
        <v>6</v>
      </c>
      <c r="DD107" s="21" t="s">
        <v>7</v>
      </c>
      <c r="DE107" s="21" t="s">
        <v>6</v>
      </c>
      <c r="DF107" s="21" t="s">
        <v>6</v>
      </c>
      <c r="DG107" s="21" t="s">
        <v>6</v>
      </c>
      <c r="DH107" s="21" t="s">
        <v>7</v>
      </c>
      <c r="DI107" s="21" t="s">
        <v>7</v>
      </c>
      <c r="DJ107" s="21" t="s">
        <v>6</v>
      </c>
      <c r="DK107" s="21" t="s">
        <v>6</v>
      </c>
      <c r="DL107" s="21" t="s">
        <v>7</v>
      </c>
      <c r="DM107" s="21" t="s">
        <v>6</v>
      </c>
      <c r="DN107" s="21" t="s">
        <v>7</v>
      </c>
      <c r="DO107" s="21" t="s">
        <v>7</v>
      </c>
      <c r="DP107" s="21" t="s">
        <v>6</v>
      </c>
      <c r="DQ107" s="21" t="s">
        <v>6</v>
      </c>
      <c r="DR107" s="21" t="s">
        <v>7</v>
      </c>
      <c r="DS107" s="21" t="s">
        <v>6</v>
      </c>
      <c r="DT107" s="21" t="s">
        <v>6</v>
      </c>
      <c r="DU107" s="21" t="s">
        <v>7</v>
      </c>
      <c r="DV107" s="21" t="s">
        <v>6</v>
      </c>
      <c r="DW107" s="21" t="s">
        <v>6</v>
      </c>
      <c r="DX107" s="21" t="s">
        <v>7</v>
      </c>
      <c r="DY107" s="21" t="s">
        <v>6</v>
      </c>
      <c r="DZ107" s="21" t="s">
        <v>6</v>
      </c>
      <c r="EA107" s="21" t="s">
        <v>7</v>
      </c>
      <c r="EB107" s="21" t="s">
        <v>6</v>
      </c>
      <c r="EC107" s="21" t="s">
        <v>6</v>
      </c>
      <c r="ED107" s="21" t="s">
        <v>7</v>
      </c>
      <c r="EE107" s="21" t="s">
        <v>6</v>
      </c>
      <c r="EF107" s="21" t="s">
        <v>6</v>
      </c>
      <c r="EG107" s="21" t="s">
        <v>7</v>
      </c>
      <c r="EH107" s="21" t="s">
        <v>7</v>
      </c>
      <c r="EI107" s="21" t="s">
        <v>7</v>
      </c>
      <c r="EJ107" s="21" t="s">
        <v>6</v>
      </c>
      <c r="EK107" s="21" t="s">
        <v>6</v>
      </c>
      <c r="EL107" s="21" t="s">
        <v>7</v>
      </c>
      <c r="EM107" s="21" t="s">
        <v>6</v>
      </c>
      <c r="EN107" s="21" t="s">
        <v>7</v>
      </c>
      <c r="EO107" s="21" t="s">
        <v>6</v>
      </c>
      <c r="EP107" s="21" t="s">
        <v>6</v>
      </c>
      <c r="EQ107" s="21" t="s">
        <v>6</v>
      </c>
      <c r="ER107" s="21" t="s">
        <v>7</v>
      </c>
      <c r="ES107" s="21" t="s">
        <v>6</v>
      </c>
      <c r="ET107" s="21" t="s">
        <v>7</v>
      </c>
      <c r="EU107" s="21" t="s">
        <v>7</v>
      </c>
      <c r="EV107" s="21" t="s">
        <v>7</v>
      </c>
      <c r="EW107" s="21" t="s">
        <v>6</v>
      </c>
      <c r="EX107" s="21" t="s">
        <v>7</v>
      </c>
      <c r="EY107" s="21" t="s">
        <v>6</v>
      </c>
      <c r="EZ107" s="21" t="s">
        <v>6</v>
      </c>
      <c r="FA107" s="21" t="s">
        <v>7</v>
      </c>
      <c r="FB107" s="21" t="s">
        <v>7</v>
      </c>
      <c r="FC107" s="21" t="s">
        <v>6</v>
      </c>
      <c r="FD107" s="21" t="s">
        <v>6</v>
      </c>
      <c r="FE107" s="21" t="s">
        <v>7</v>
      </c>
      <c r="FF107" s="21" t="s">
        <v>6</v>
      </c>
      <c r="FG107" s="21" t="s">
        <v>6</v>
      </c>
      <c r="FH107" s="21" t="s">
        <v>6</v>
      </c>
      <c r="FI107" s="21" t="s">
        <v>6</v>
      </c>
      <c r="FJ107" s="21" t="s">
        <v>7</v>
      </c>
      <c r="FK107" s="21" t="s">
        <v>6</v>
      </c>
      <c r="FL107" s="21" t="s">
        <v>7</v>
      </c>
      <c r="FM107" s="21" t="s">
        <v>6</v>
      </c>
      <c r="FN107" s="21" t="s">
        <v>6</v>
      </c>
      <c r="FO107" s="21" t="s">
        <v>7</v>
      </c>
      <c r="FP107" s="21" t="s">
        <v>7</v>
      </c>
      <c r="FQ107" s="21" t="s">
        <v>7</v>
      </c>
    </row>
    <row r="108" spans="1:173" x14ac:dyDescent="0.25">
      <c r="B108" s="10" t="s">
        <v>24</v>
      </c>
      <c r="C108" s="3"/>
      <c r="D108" s="3"/>
      <c r="E108" s="3"/>
      <c r="F108" s="3"/>
      <c r="G108" s="3"/>
      <c r="H108" s="3">
        <v>2030</v>
      </c>
      <c r="I108" s="3">
        <v>2030</v>
      </c>
      <c r="J108" s="3">
        <v>2030</v>
      </c>
      <c r="K108" s="3"/>
      <c r="L108" s="3"/>
      <c r="M108" s="3"/>
      <c r="N108" s="3"/>
      <c r="O108" s="3"/>
      <c r="P108" s="3"/>
      <c r="Q108" s="3">
        <v>2030</v>
      </c>
      <c r="R108" s="3">
        <v>2030</v>
      </c>
      <c r="S108" s="3">
        <v>2030</v>
      </c>
      <c r="T108" s="3">
        <v>2035</v>
      </c>
      <c r="U108" s="3">
        <v>2030</v>
      </c>
      <c r="V108" s="3"/>
      <c r="W108" s="3"/>
      <c r="X108" s="3"/>
      <c r="Y108" s="3"/>
      <c r="Z108" s="3"/>
      <c r="AA108" s="3"/>
      <c r="AB108" s="3"/>
      <c r="AC108" s="3">
        <v>2030</v>
      </c>
      <c r="AD108" s="3">
        <v>2030</v>
      </c>
      <c r="AE108" s="3">
        <v>2030</v>
      </c>
      <c r="AF108" s="3">
        <v>2030</v>
      </c>
      <c r="AG108" s="3">
        <v>2030</v>
      </c>
      <c r="AH108" s="3">
        <v>2030</v>
      </c>
      <c r="AI108" s="3">
        <v>2030</v>
      </c>
      <c r="AJ108" s="3">
        <v>2030</v>
      </c>
      <c r="AK108" s="3">
        <v>2030</v>
      </c>
      <c r="AL108" s="3">
        <v>2030</v>
      </c>
      <c r="AM108" s="3">
        <v>2030</v>
      </c>
      <c r="AN108" s="3">
        <v>2030</v>
      </c>
      <c r="AO108" s="3">
        <v>2030</v>
      </c>
      <c r="AP108" s="3">
        <v>2030</v>
      </c>
      <c r="AQ108" s="3">
        <v>2030</v>
      </c>
      <c r="AR108" s="3">
        <v>2030</v>
      </c>
      <c r="AS108" s="3">
        <v>2030</v>
      </c>
      <c r="AT108" s="3">
        <v>2030</v>
      </c>
      <c r="AU108" s="3">
        <v>2030</v>
      </c>
      <c r="AV108" s="3">
        <v>2030</v>
      </c>
      <c r="AW108" s="3">
        <v>2030</v>
      </c>
      <c r="AX108" s="3">
        <v>2030</v>
      </c>
      <c r="AY108" s="3">
        <v>2030</v>
      </c>
      <c r="AZ108" s="3">
        <v>2030</v>
      </c>
      <c r="BA108" s="3">
        <v>2030</v>
      </c>
      <c r="BB108" s="3">
        <v>2030</v>
      </c>
      <c r="BC108" s="3">
        <v>2030</v>
      </c>
      <c r="BD108" s="3">
        <v>2030</v>
      </c>
      <c r="BE108" s="3">
        <v>2030</v>
      </c>
      <c r="BF108" s="3">
        <v>2030</v>
      </c>
      <c r="BG108" s="3">
        <v>2030</v>
      </c>
      <c r="BH108" s="3">
        <v>2030</v>
      </c>
      <c r="BI108" s="3">
        <v>2030</v>
      </c>
      <c r="BJ108" s="3">
        <v>2030</v>
      </c>
      <c r="BK108" s="3">
        <v>2030</v>
      </c>
      <c r="BL108" s="3">
        <v>2030</v>
      </c>
      <c r="BM108" s="3">
        <v>2030</v>
      </c>
      <c r="BN108" s="3">
        <v>2030</v>
      </c>
      <c r="BO108" s="3">
        <v>2030</v>
      </c>
      <c r="BP108" s="3">
        <v>2030</v>
      </c>
      <c r="BQ108" s="3">
        <v>2030</v>
      </c>
      <c r="BR108" s="3">
        <v>2030</v>
      </c>
      <c r="BS108" s="3">
        <v>2030</v>
      </c>
      <c r="BT108" s="3">
        <v>2030</v>
      </c>
      <c r="BU108" s="3">
        <v>2030</v>
      </c>
      <c r="BV108" s="3">
        <v>2030</v>
      </c>
      <c r="BW108" s="3">
        <v>2030</v>
      </c>
      <c r="BX108" s="3">
        <v>2030</v>
      </c>
      <c r="BY108" s="3">
        <v>2030</v>
      </c>
      <c r="BZ108" s="3">
        <v>2030</v>
      </c>
      <c r="CA108" s="3">
        <v>2030</v>
      </c>
      <c r="CB108" s="3">
        <v>2030</v>
      </c>
      <c r="CC108" s="3">
        <v>2030</v>
      </c>
      <c r="CD108" s="3">
        <v>2030</v>
      </c>
      <c r="CE108" s="3">
        <v>2030</v>
      </c>
      <c r="CF108" s="3">
        <v>2030</v>
      </c>
      <c r="CG108" s="3">
        <v>2030</v>
      </c>
      <c r="CH108" s="3">
        <v>2030</v>
      </c>
      <c r="CI108" s="3">
        <v>2030</v>
      </c>
      <c r="CJ108" s="3">
        <v>2030</v>
      </c>
      <c r="CK108" s="3">
        <v>2030</v>
      </c>
      <c r="CL108" s="3">
        <v>2030</v>
      </c>
      <c r="CM108" s="3">
        <v>2030</v>
      </c>
      <c r="CN108" s="3">
        <v>2030</v>
      </c>
      <c r="CO108" s="3">
        <v>2030</v>
      </c>
      <c r="CP108" s="3">
        <v>2030</v>
      </c>
      <c r="CQ108" s="3">
        <v>2030</v>
      </c>
      <c r="CR108" s="3">
        <v>2030</v>
      </c>
      <c r="CS108" s="3">
        <v>2030</v>
      </c>
      <c r="CT108" s="3">
        <v>2030</v>
      </c>
      <c r="CU108" s="3">
        <v>2030</v>
      </c>
      <c r="CV108" s="3">
        <v>2030</v>
      </c>
      <c r="CW108" s="3">
        <v>2030</v>
      </c>
      <c r="CX108" s="3">
        <v>2030</v>
      </c>
      <c r="CY108" s="3">
        <v>2030</v>
      </c>
      <c r="CZ108" s="3">
        <v>2030</v>
      </c>
      <c r="DA108" s="3">
        <v>2030</v>
      </c>
      <c r="DB108" s="3">
        <v>2030</v>
      </c>
      <c r="DC108" s="3">
        <v>2030</v>
      </c>
      <c r="DD108" s="3">
        <v>2030</v>
      </c>
      <c r="DE108" s="3">
        <v>2030</v>
      </c>
      <c r="DF108" s="3">
        <v>2030</v>
      </c>
      <c r="DG108" s="3">
        <v>2030</v>
      </c>
      <c r="DH108" s="3">
        <v>2030</v>
      </c>
      <c r="DI108" s="3">
        <v>2030</v>
      </c>
      <c r="DJ108" s="3">
        <v>2030</v>
      </c>
      <c r="DK108" s="3">
        <v>2030</v>
      </c>
      <c r="DL108" s="3">
        <v>2030</v>
      </c>
      <c r="DM108" s="3">
        <v>2030</v>
      </c>
      <c r="DN108" s="3">
        <v>2030</v>
      </c>
      <c r="DO108" s="3">
        <v>2030</v>
      </c>
      <c r="DP108" s="3">
        <v>2030</v>
      </c>
      <c r="DQ108" s="3">
        <v>2030</v>
      </c>
      <c r="DR108" s="3">
        <v>2030</v>
      </c>
      <c r="DS108" s="3">
        <v>2030</v>
      </c>
      <c r="DT108" s="3">
        <v>2030</v>
      </c>
      <c r="DU108" s="3">
        <v>2030</v>
      </c>
      <c r="DV108" s="3">
        <v>2030</v>
      </c>
      <c r="DW108" s="3">
        <v>2030</v>
      </c>
      <c r="DX108" s="3">
        <v>2030</v>
      </c>
      <c r="DY108" s="3">
        <v>2030</v>
      </c>
      <c r="DZ108" s="3">
        <v>2030</v>
      </c>
      <c r="EA108" s="3">
        <v>2030</v>
      </c>
      <c r="EB108" s="3">
        <v>2030</v>
      </c>
      <c r="EC108" s="3">
        <v>2030</v>
      </c>
      <c r="ED108" s="3">
        <v>2030</v>
      </c>
      <c r="EE108" s="3">
        <v>2030</v>
      </c>
      <c r="EF108" s="3">
        <v>2030</v>
      </c>
      <c r="EG108" s="3">
        <v>2030</v>
      </c>
      <c r="EH108" s="3">
        <v>2030</v>
      </c>
      <c r="EI108" s="3">
        <v>2030</v>
      </c>
      <c r="EJ108" s="3">
        <v>2030</v>
      </c>
      <c r="EK108" s="3">
        <v>2030</v>
      </c>
      <c r="EL108" s="3">
        <v>2030</v>
      </c>
      <c r="EM108" s="3">
        <v>2030</v>
      </c>
      <c r="EN108" s="3">
        <v>2030</v>
      </c>
      <c r="EO108" s="3">
        <v>2030</v>
      </c>
      <c r="EP108" s="3">
        <v>2030</v>
      </c>
      <c r="EQ108" s="3">
        <v>2030</v>
      </c>
      <c r="ER108" s="3">
        <v>2030</v>
      </c>
      <c r="ES108" s="3">
        <v>2030</v>
      </c>
      <c r="ET108" s="3">
        <v>2030</v>
      </c>
      <c r="EU108" s="3">
        <v>2030</v>
      </c>
      <c r="EV108" s="3">
        <v>2030</v>
      </c>
      <c r="EW108" s="3">
        <v>2030</v>
      </c>
      <c r="EX108" s="3">
        <v>2030</v>
      </c>
      <c r="EY108" s="3">
        <v>2030</v>
      </c>
      <c r="EZ108" s="3">
        <v>2030</v>
      </c>
      <c r="FA108" s="3">
        <v>2030</v>
      </c>
      <c r="FB108" s="3">
        <v>2030</v>
      </c>
      <c r="FC108" s="3">
        <v>2030</v>
      </c>
      <c r="FD108" s="3">
        <v>2030</v>
      </c>
      <c r="FE108" s="3">
        <v>2030</v>
      </c>
      <c r="FF108" s="3">
        <v>2030</v>
      </c>
      <c r="FG108" s="3">
        <v>2030</v>
      </c>
      <c r="FH108" s="3">
        <v>2030</v>
      </c>
      <c r="FI108" s="3">
        <v>2030</v>
      </c>
      <c r="FJ108" s="3">
        <v>2030</v>
      </c>
      <c r="FK108" s="3">
        <v>2030</v>
      </c>
      <c r="FL108" s="3">
        <v>2030</v>
      </c>
      <c r="FM108" s="3">
        <v>2030</v>
      </c>
      <c r="FN108" s="3">
        <v>2030</v>
      </c>
      <c r="FO108" s="3">
        <v>2030</v>
      </c>
      <c r="FP108" s="3">
        <v>2030</v>
      </c>
      <c r="FQ108" s="3">
        <v>2030</v>
      </c>
    </row>
    <row r="109" spans="1:173" x14ac:dyDescent="0.25">
      <c r="B109" s="10" t="s">
        <v>116</v>
      </c>
      <c r="C109" s="3"/>
      <c r="D109" s="3"/>
      <c r="E109" s="3"/>
      <c r="F109" s="3"/>
      <c r="G109" s="3"/>
      <c r="H109" s="3" t="s">
        <v>121</v>
      </c>
      <c r="I109" s="3" t="s">
        <v>220</v>
      </c>
      <c r="J109" s="3" t="s">
        <v>121</v>
      </c>
      <c r="K109" s="3"/>
      <c r="L109" s="3"/>
      <c r="M109" s="3"/>
      <c r="N109" s="3"/>
      <c r="O109" s="3"/>
      <c r="P109" s="3"/>
      <c r="Q109" s="3" t="s">
        <v>121</v>
      </c>
      <c r="R109" s="3" t="s">
        <v>121</v>
      </c>
      <c r="S109" s="3" t="s">
        <v>121</v>
      </c>
      <c r="T109" s="3" t="s">
        <v>121</v>
      </c>
      <c r="U109" s="3" t="s">
        <v>121</v>
      </c>
      <c r="V109" s="3"/>
      <c r="W109" s="3"/>
      <c r="X109" s="3"/>
      <c r="Y109" s="3"/>
      <c r="Z109" s="3"/>
      <c r="AA109" s="3"/>
      <c r="AB109" s="3"/>
      <c r="AC109" s="3" t="s">
        <v>121</v>
      </c>
      <c r="AD109" s="3" t="s">
        <v>121</v>
      </c>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row>
    <row r="110" spans="1:173" x14ac:dyDescent="0.25">
      <c r="B110" s="10" t="s">
        <v>117</v>
      </c>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row>
    <row r="111" spans="1:173" x14ac:dyDescent="0.25">
      <c r="B111" s="10" t="s">
        <v>125</v>
      </c>
      <c r="C111" s="3"/>
      <c r="D111" s="3"/>
      <c r="E111" s="3"/>
      <c r="F111" s="3"/>
      <c r="G111" s="3"/>
      <c r="H111" s="3" t="s">
        <v>126</v>
      </c>
      <c r="I111" s="3" t="s">
        <v>126</v>
      </c>
      <c r="J111" s="3" t="s">
        <v>126</v>
      </c>
      <c r="K111" s="3"/>
      <c r="L111" s="3"/>
      <c r="M111" s="3"/>
      <c r="N111" s="3"/>
      <c r="O111" s="3"/>
      <c r="P111" s="3"/>
      <c r="Q111" s="3" t="s">
        <v>126</v>
      </c>
      <c r="R111" s="3" t="s">
        <v>126</v>
      </c>
      <c r="S111" s="3" t="s">
        <v>126</v>
      </c>
      <c r="T111" s="3" t="s">
        <v>126</v>
      </c>
      <c r="U111" s="3" t="s">
        <v>126</v>
      </c>
      <c r="V111" s="3"/>
      <c r="W111" s="3"/>
      <c r="X111" s="3"/>
      <c r="Y111" s="3"/>
      <c r="Z111" s="3"/>
      <c r="AA111" s="3"/>
      <c r="AB111" s="3"/>
      <c r="AC111" s="3" t="s">
        <v>126</v>
      </c>
      <c r="AD111" s="3" t="s">
        <v>126</v>
      </c>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row>
    <row r="112" spans="1:173" x14ac:dyDescent="0.25">
      <c r="A112" s="23" t="s">
        <v>172</v>
      </c>
      <c r="B112" s="14" t="s">
        <v>93</v>
      </c>
      <c r="C112" s="2"/>
      <c r="D112" s="2"/>
      <c r="E112" s="2"/>
      <c r="F112" s="2"/>
      <c r="G112" s="2"/>
      <c r="H112" s="2"/>
      <c r="I112" s="2">
        <v>1175</v>
      </c>
      <c r="J112" s="2">
        <v>1603</v>
      </c>
      <c r="K112" s="2"/>
      <c r="L112" s="2"/>
      <c r="M112" s="2"/>
      <c r="N112" s="2"/>
      <c r="O112" s="2"/>
      <c r="P112" s="2"/>
      <c r="Q112" s="2">
        <f>AVERAGE(12,15)</f>
        <v>13.5</v>
      </c>
      <c r="R112" s="2">
        <v>106.7</v>
      </c>
      <c r="S112" s="2">
        <v>38.950000000000003</v>
      </c>
      <c r="T112" s="2">
        <v>142.29</v>
      </c>
      <c r="U112" s="2">
        <v>43.988999999999997</v>
      </c>
      <c r="V112" s="2"/>
      <c r="W112" s="2"/>
      <c r="X112" s="2"/>
      <c r="Y112" s="2"/>
      <c r="Z112" s="2"/>
      <c r="AA112" s="2"/>
      <c r="AB112" s="2"/>
      <c r="AC112" s="2">
        <v>2869</v>
      </c>
      <c r="AD112" s="2">
        <f>991-158</f>
        <v>833</v>
      </c>
      <c r="AE112" s="2">
        <v>15.148</v>
      </c>
      <c r="AF112" s="2">
        <v>110</v>
      </c>
      <c r="AG112" s="2">
        <v>409.4</v>
      </c>
      <c r="AH112" s="2" t="s">
        <v>434</v>
      </c>
      <c r="AI112" s="2">
        <v>84.96</v>
      </c>
      <c r="AJ112" s="2"/>
      <c r="AK112" s="2">
        <v>121.44</v>
      </c>
      <c r="AL112" s="2">
        <v>120.65</v>
      </c>
      <c r="AM112" s="2">
        <v>403.5</v>
      </c>
      <c r="AN112" s="2">
        <v>0</v>
      </c>
      <c r="AO112" s="2">
        <v>164.45600000000002</v>
      </c>
      <c r="AP112" s="2">
        <v>927.9</v>
      </c>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t="s">
        <v>434</v>
      </c>
      <c r="FB112" s="2"/>
      <c r="FC112" s="2"/>
      <c r="FD112" s="2"/>
      <c r="FE112" s="2" t="s">
        <v>434</v>
      </c>
      <c r="FF112" s="2"/>
      <c r="FG112" s="2">
        <v>155</v>
      </c>
      <c r="FH112" s="2">
        <v>17.643999999999998</v>
      </c>
      <c r="FI112" s="2">
        <v>345.8</v>
      </c>
      <c r="FJ112" s="2" t="s">
        <v>434</v>
      </c>
      <c r="FK112" s="2">
        <v>453</v>
      </c>
      <c r="FL112" s="2" t="s">
        <v>434</v>
      </c>
      <c r="FM112" s="2">
        <v>102.542</v>
      </c>
      <c r="FN112" s="2">
        <v>298.3</v>
      </c>
      <c r="FO112" s="2" t="s">
        <v>434</v>
      </c>
      <c r="FP112" s="2" t="s">
        <v>434</v>
      </c>
      <c r="FQ112" s="2" t="s">
        <v>434</v>
      </c>
    </row>
    <row r="113" spans="1:173" x14ac:dyDescent="0.25">
      <c r="B113" s="14" t="s">
        <v>94</v>
      </c>
      <c r="C113" s="2"/>
      <c r="D113" s="2"/>
      <c r="E113" s="2"/>
      <c r="F113" s="2"/>
      <c r="G113" s="2"/>
      <c r="H113" s="2">
        <v>815</v>
      </c>
      <c r="I113" s="2"/>
      <c r="J113" s="2"/>
      <c r="K113" s="2"/>
      <c r="L113" s="2"/>
      <c r="M113" s="2"/>
      <c r="N113" s="2"/>
      <c r="O113" s="2"/>
      <c r="P113" s="2"/>
      <c r="Q113" s="2"/>
      <c r="R113" s="2"/>
      <c r="S113" s="2"/>
      <c r="T113" s="2"/>
      <c r="U113" s="2"/>
      <c r="V113" s="2"/>
      <c r="W113" s="2"/>
      <c r="X113" s="2"/>
      <c r="Y113" s="2"/>
      <c r="Z113" s="2"/>
      <c r="AA113" s="2"/>
      <c r="AB113" s="2"/>
      <c r="AC113" s="2">
        <f>AC112-AC114</f>
        <v>2155</v>
      </c>
      <c r="AD113" s="2">
        <f>991-49</f>
        <v>942</v>
      </c>
      <c r="AE113" s="2"/>
      <c r="AF113" s="2"/>
      <c r="AG113" s="2"/>
      <c r="AH113" s="2"/>
      <c r="AI113" s="2"/>
      <c r="AJ113" s="2">
        <v>10.96</v>
      </c>
      <c r="AK113" s="2"/>
      <c r="AL113" s="2"/>
      <c r="AM113" s="2"/>
      <c r="AN113" s="2"/>
      <c r="AO113" s="2"/>
      <c r="AP113" s="2"/>
      <c r="AQ113" s="2">
        <v>48.939540000000001</v>
      </c>
      <c r="AR113" s="2">
        <v>0.53054999999999997</v>
      </c>
      <c r="AS113" s="2" t="s">
        <v>434</v>
      </c>
      <c r="AT113" s="2" t="s">
        <v>434</v>
      </c>
      <c r="AU113" s="2">
        <v>29.02</v>
      </c>
      <c r="AV113" s="2" t="s">
        <v>434</v>
      </c>
      <c r="AW113" s="2" t="s">
        <v>434</v>
      </c>
      <c r="AX113" s="2" t="s">
        <v>434</v>
      </c>
      <c r="AY113" s="2" t="s">
        <v>434</v>
      </c>
      <c r="AZ113" s="2">
        <v>29.5</v>
      </c>
      <c r="BA113" s="2">
        <v>6.8540000000000001</v>
      </c>
      <c r="BB113" s="2">
        <v>119.084</v>
      </c>
      <c r="BC113" s="2">
        <v>1.006</v>
      </c>
      <c r="BD113" s="2">
        <v>95</v>
      </c>
      <c r="BE113" s="2">
        <v>1.26</v>
      </c>
      <c r="BF113" s="2">
        <v>100</v>
      </c>
      <c r="BG113" s="2" t="s">
        <v>434</v>
      </c>
      <c r="BH113" s="2">
        <v>9.11</v>
      </c>
      <c r="BI113" s="2" t="s">
        <v>434</v>
      </c>
      <c r="BJ113" s="2">
        <v>4.4749999999999996</v>
      </c>
      <c r="BK113" s="2" t="s">
        <v>434</v>
      </c>
      <c r="BL113" s="2">
        <v>51</v>
      </c>
      <c r="BM113" s="2" t="s">
        <v>434</v>
      </c>
      <c r="BN113" s="2" t="s">
        <v>434</v>
      </c>
      <c r="BO113" s="2">
        <v>11.465999999999999</v>
      </c>
      <c r="BP113" s="2">
        <v>7.43</v>
      </c>
      <c r="BQ113" s="2">
        <v>4.6820000000000004</v>
      </c>
      <c r="BR113" s="2" t="s">
        <v>434</v>
      </c>
      <c r="BS113" s="2">
        <v>6.617</v>
      </c>
      <c r="BT113" s="2" t="s">
        <v>434</v>
      </c>
      <c r="BU113" s="2">
        <v>0</v>
      </c>
      <c r="BV113" s="2" t="s">
        <v>434</v>
      </c>
      <c r="BW113" s="2">
        <v>73.197000000000003</v>
      </c>
      <c r="BX113" s="2">
        <v>23.175000000000001</v>
      </c>
      <c r="BY113" s="2">
        <v>18.2</v>
      </c>
      <c r="BZ113" s="2" t="s">
        <v>434</v>
      </c>
      <c r="CA113" s="2">
        <v>18.97</v>
      </c>
      <c r="CB113" s="2">
        <v>28.945</v>
      </c>
      <c r="CC113" s="2" t="s">
        <v>434</v>
      </c>
      <c r="CD113" s="2" t="s">
        <v>434</v>
      </c>
      <c r="CE113" s="2" t="s">
        <v>434</v>
      </c>
      <c r="CF113" s="2">
        <v>14.4</v>
      </c>
      <c r="CG113" s="2" t="s">
        <v>434</v>
      </c>
      <c r="CH113" s="2">
        <v>143</v>
      </c>
      <c r="CI113" s="2">
        <v>0.1381</v>
      </c>
      <c r="CJ113" s="2">
        <v>218</v>
      </c>
      <c r="CK113" s="2" t="s">
        <v>434</v>
      </c>
      <c r="CL113" s="2">
        <v>26</v>
      </c>
      <c r="CM113" s="2">
        <v>5.7130000000000001</v>
      </c>
      <c r="CN113" s="2">
        <v>12.429</v>
      </c>
      <c r="CO113" s="2" t="s">
        <v>434</v>
      </c>
      <c r="CP113" s="2" t="s">
        <v>434</v>
      </c>
      <c r="CQ113" s="2" t="s">
        <v>434</v>
      </c>
      <c r="CR113" s="2">
        <v>214</v>
      </c>
      <c r="CS113" s="2">
        <v>23.6</v>
      </c>
      <c r="CT113" s="2" t="s">
        <v>434</v>
      </c>
      <c r="CU113" s="2">
        <v>3.2839999999999998</v>
      </c>
      <c r="CV113" s="2" t="s">
        <v>434</v>
      </c>
      <c r="CW113" s="2" t="s">
        <v>434</v>
      </c>
      <c r="CX113" s="2">
        <v>17.5</v>
      </c>
      <c r="CY113" s="2">
        <v>6.9</v>
      </c>
      <c r="CZ113" s="2" t="s">
        <v>434</v>
      </c>
      <c r="DA113" s="2" t="s">
        <v>434</v>
      </c>
      <c r="DB113" s="2" t="s">
        <v>434</v>
      </c>
      <c r="DC113" s="2">
        <v>74.3</v>
      </c>
      <c r="DD113" s="2" t="s">
        <v>434</v>
      </c>
      <c r="DE113" s="2">
        <v>142.30000000000001</v>
      </c>
      <c r="DF113" s="2">
        <v>60</v>
      </c>
      <c r="DG113" s="2">
        <v>24.167000000000002</v>
      </c>
      <c r="DH113" s="2" t="s">
        <v>434</v>
      </c>
      <c r="DI113" s="2" t="s">
        <v>434</v>
      </c>
      <c r="DJ113" s="2">
        <v>77.331000000000003</v>
      </c>
      <c r="DK113" s="2">
        <v>119.05200000000001</v>
      </c>
      <c r="DL113" s="2" t="s">
        <v>434</v>
      </c>
      <c r="DM113" s="2">
        <v>0.14000000000000001</v>
      </c>
      <c r="DN113" s="2" t="s">
        <v>434</v>
      </c>
      <c r="DO113" s="2" t="s">
        <v>434</v>
      </c>
      <c r="DP113" s="2">
        <v>347.5</v>
      </c>
      <c r="DQ113" s="2">
        <v>12.1</v>
      </c>
      <c r="DR113" s="2" t="s">
        <v>434</v>
      </c>
      <c r="DS113" s="2">
        <v>0.81599999999999995</v>
      </c>
      <c r="DT113" s="2">
        <v>0.6</v>
      </c>
      <c r="DU113" s="2" t="s">
        <v>434</v>
      </c>
      <c r="DV113" s="2">
        <v>0.4037</v>
      </c>
      <c r="DW113" s="2">
        <v>37.761000000000003</v>
      </c>
      <c r="DX113" s="2" t="s">
        <v>434</v>
      </c>
      <c r="DY113" s="2">
        <v>1.1100543478260869</v>
      </c>
      <c r="DZ113" s="2">
        <v>138.92000000000002</v>
      </c>
      <c r="EA113" s="2" t="s">
        <v>434</v>
      </c>
      <c r="EB113" s="2">
        <v>1.00285</v>
      </c>
      <c r="EC113" s="2">
        <v>107.4</v>
      </c>
      <c r="ED113" s="2" t="s">
        <v>434</v>
      </c>
      <c r="EE113" s="2">
        <v>55.9</v>
      </c>
      <c r="EF113" s="2">
        <v>69.025000000000006</v>
      </c>
      <c r="EG113" s="2" t="s">
        <v>434</v>
      </c>
      <c r="EH113" s="2" t="s">
        <v>434</v>
      </c>
      <c r="EI113" s="2" t="s">
        <v>434</v>
      </c>
      <c r="EJ113" s="2">
        <v>153.6283</v>
      </c>
      <c r="EK113" s="2">
        <v>555</v>
      </c>
      <c r="EL113" s="2" t="s">
        <v>434</v>
      </c>
      <c r="EM113" s="2">
        <v>30.41</v>
      </c>
      <c r="EN113" s="2" t="s">
        <v>434</v>
      </c>
      <c r="EO113" s="2">
        <v>103</v>
      </c>
      <c r="EP113" s="2">
        <v>49.6</v>
      </c>
      <c r="EQ113" s="2">
        <v>135.80000000000001</v>
      </c>
      <c r="ER113" s="2" t="s">
        <v>434</v>
      </c>
      <c r="ES113" s="2">
        <v>148.80000000000001</v>
      </c>
      <c r="ET113" s="2" t="s">
        <v>434</v>
      </c>
      <c r="EU113" s="2" t="s">
        <v>434</v>
      </c>
      <c r="EV113" s="2" t="s">
        <v>434</v>
      </c>
      <c r="EW113" s="2">
        <v>330</v>
      </c>
      <c r="EX113" s="2" t="s">
        <v>434</v>
      </c>
      <c r="EY113" s="2">
        <v>75.39</v>
      </c>
      <c r="EZ113" s="2">
        <v>253.596</v>
      </c>
      <c r="FA113" s="2"/>
      <c r="FB113" s="2" t="s">
        <v>434</v>
      </c>
      <c r="FC113" s="2">
        <v>6.3470000000000004</v>
      </c>
      <c r="FD113" s="2">
        <v>1.958</v>
      </c>
      <c r="FE113" s="2"/>
      <c r="FF113" s="2">
        <v>107.52200000000001</v>
      </c>
      <c r="FG113" s="2"/>
      <c r="FH113" s="2"/>
      <c r="FI113" s="2"/>
      <c r="FJ113" s="2"/>
      <c r="FK113" s="2"/>
      <c r="FL113" s="2"/>
      <c r="FM113" s="2"/>
      <c r="FN113" s="2"/>
      <c r="FO113" s="2"/>
      <c r="FP113" s="2"/>
      <c r="FQ113" s="2"/>
    </row>
    <row r="114" spans="1:173" x14ac:dyDescent="0.25">
      <c r="B114" s="14" t="s">
        <v>95</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v>714</v>
      </c>
      <c r="AD114" s="2">
        <f>49-158</f>
        <v>-109</v>
      </c>
      <c r="AE114" s="2">
        <v>1.722</v>
      </c>
      <c r="AF114" s="2">
        <v>70.360442000000006</v>
      </c>
      <c r="AG114" s="2">
        <v>0.37</v>
      </c>
      <c r="AH114" s="2">
        <v>-7.6300000000000008</v>
      </c>
      <c r="AI114" s="2">
        <v>-0.72199999999999998</v>
      </c>
      <c r="AJ114" s="2">
        <v>-28.092000000000002</v>
      </c>
      <c r="AK114" s="2">
        <v>68.58</v>
      </c>
      <c r="AL114" s="2">
        <v>42.5</v>
      </c>
      <c r="AM114" s="2">
        <v>140.19999999999999</v>
      </c>
      <c r="AN114" s="2"/>
      <c r="AO114" s="2">
        <v>50.456000000000003</v>
      </c>
      <c r="AP114" s="2">
        <v>-49.2</v>
      </c>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row>
    <row r="115" spans="1:173" x14ac:dyDescent="0.25">
      <c r="B115" s="14" t="s">
        <v>96</v>
      </c>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v>1669</v>
      </c>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row>
    <row r="116" spans="1:173" x14ac:dyDescent="0.25">
      <c r="B116" s="14" t="s">
        <v>97</v>
      </c>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v>69.599999999999994</v>
      </c>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row>
    <row r="117" spans="1:173" x14ac:dyDescent="0.25">
      <c r="B117" s="14" t="s">
        <v>98</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v>296</v>
      </c>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row>
    <row r="118" spans="1:173" x14ac:dyDescent="0.25">
      <c r="B118" s="14" t="s">
        <v>99</v>
      </c>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v>119.66</v>
      </c>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row>
    <row r="119" spans="1:173" x14ac:dyDescent="0.25">
      <c r="A119" s="20" t="s">
        <v>133</v>
      </c>
      <c r="B119" s="14" t="s">
        <v>100</v>
      </c>
    </row>
    <row r="120" spans="1:173" x14ac:dyDescent="0.25">
      <c r="A120" s="20"/>
      <c r="B120" s="14" t="s">
        <v>101</v>
      </c>
    </row>
    <row r="121" spans="1:173" x14ac:dyDescent="0.25">
      <c r="A121" s="20"/>
      <c r="B121" s="14" t="s">
        <v>102</v>
      </c>
    </row>
    <row r="122" spans="1:173" x14ac:dyDescent="0.25">
      <c r="A122" s="20"/>
      <c r="B122" s="14" t="s">
        <v>103</v>
      </c>
    </row>
    <row r="123" spans="1:173" x14ac:dyDescent="0.25">
      <c r="A123" s="20"/>
      <c r="B123" s="14" t="s">
        <v>104</v>
      </c>
    </row>
    <row r="124" spans="1:173" x14ac:dyDescent="0.25">
      <c r="A124" s="20"/>
      <c r="B124" s="14" t="s">
        <v>105</v>
      </c>
    </row>
    <row r="125" spans="1:173" x14ac:dyDescent="0.25">
      <c r="A125" s="20"/>
      <c r="B125" s="14" t="s">
        <v>106</v>
      </c>
    </row>
    <row r="126" spans="1:173" x14ac:dyDescent="0.25">
      <c r="A126" s="22" t="s">
        <v>444</v>
      </c>
      <c r="B126" s="37" t="s">
        <v>444</v>
      </c>
    </row>
    <row r="127" spans="1:173" x14ac:dyDescent="0.25">
      <c r="A127" s="22"/>
      <c r="B127" s="37" t="s">
        <v>269</v>
      </c>
    </row>
    <row r="128" spans="1:173" x14ac:dyDescent="0.25">
      <c r="A128" s="22"/>
      <c r="B128" s="37" t="s">
        <v>270</v>
      </c>
    </row>
    <row r="129" spans="1:173" x14ac:dyDescent="0.25">
      <c r="A129" s="22"/>
      <c r="B129" s="37" t="s">
        <v>461</v>
      </c>
    </row>
    <row r="130" spans="1:173" x14ac:dyDescent="0.25">
      <c r="A130" s="22"/>
      <c r="B130" s="37" t="s">
        <v>462</v>
      </c>
    </row>
    <row r="131" spans="1:173" x14ac:dyDescent="0.25">
      <c r="A131" s="23" t="s">
        <v>173</v>
      </c>
      <c r="B131" s="16" t="s">
        <v>155</v>
      </c>
      <c r="C131" s="4" t="s">
        <v>7</v>
      </c>
      <c r="D131" s="4" t="s">
        <v>7</v>
      </c>
      <c r="E131" s="4" t="s">
        <v>7</v>
      </c>
      <c r="F131" s="4" t="s">
        <v>7</v>
      </c>
      <c r="G131" s="4" t="s">
        <v>7</v>
      </c>
      <c r="H131" s="4" t="s">
        <v>7</v>
      </c>
      <c r="I131" s="4" t="s">
        <v>6</v>
      </c>
      <c r="J131" s="4" t="s">
        <v>7</v>
      </c>
      <c r="K131" s="4" t="s">
        <v>6</v>
      </c>
      <c r="L131" s="4" t="s">
        <v>7</v>
      </c>
      <c r="M131" s="4" t="s">
        <v>7</v>
      </c>
      <c r="N131" s="4" t="s">
        <v>7</v>
      </c>
      <c r="O131" s="4" t="s">
        <v>7</v>
      </c>
      <c r="P131" s="4" t="s">
        <v>7</v>
      </c>
      <c r="Q131" s="4" t="s">
        <v>7</v>
      </c>
      <c r="R131" s="4" t="s">
        <v>7</v>
      </c>
      <c r="S131" s="4" t="s">
        <v>7</v>
      </c>
      <c r="T131" s="4" t="s">
        <v>7</v>
      </c>
      <c r="U131" s="4"/>
      <c r="V131" s="4" t="s">
        <v>7</v>
      </c>
      <c r="W131" s="4" t="s">
        <v>7</v>
      </c>
      <c r="X131" s="4" t="s">
        <v>7</v>
      </c>
      <c r="Y131" s="4" t="s">
        <v>7</v>
      </c>
      <c r="Z131" s="4" t="s">
        <v>7</v>
      </c>
      <c r="AA131" s="4" t="s">
        <v>6</v>
      </c>
      <c r="AB131" s="4" t="s">
        <v>7</v>
      </c>
      <c r="AC131" s="4" t="s">
        <v>7</v>
      </c>
      <c r="AD131" s="4" t="s">
        <v>7</v>
      </c>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c r="DH131" s="4"/>
      <c r="DI131" s="4"/>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row>
    <row r="132" spans="1:173" x14ac:dyDescent="0.25">
      <c r="B132" s="16" t="s">
        <v>139</v>
      </c>
      <c r="C132" s="4"/>
      <c r="D132" s="4"/>
      <c r="E132" s="4"/>
      <c r="F132" s="4"/>
      <c r="G132" s="4"/>
      <c r="H132" s="4"/>
      <c r="I132" s="4" t="s">
        <v>141</v>
      </c>
      <c r="J132" s="4"/>
      <c r="K132" s="4" t="s">
        <v>141</v>
      </c>
      <c r="L132" s="4"/>
      <c r="M132" s="4"/>
      <c r="N132" s="4"/>
      <c r="O132" s="4"/>
      <c r="P132" s="4"/>
      <c r="Q132" s="4"/>
      <c r="R132" s="4"/>
      <c r="S132" s="4"/>
      <c r="T132" s="4"/>
      <c r="U132" s="4"/>
      <c r="V132" s="4"/>
      <c r="W132" s="4"/>
      <c r="X132" s="4"/>
      <c r="Y132" s="4"/>
      <c r="Z132" s="4"/>
      <c r="AA132" s="4" t="s">
        <v>141</v>
      </c>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c r="DH132" s="4"/>
      <c r="DI132" s="4"/>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row>
    <row r="133" spans="1:173" x14ac:dyDescent="0.25">
      <c r="B133" s="16" t="s">
        <v>140</v>
      </c>
      <c r="C133" s="4"/>
      <c r="D133" s="4"/>
      <c r="E133" s="4"/>
      <c r="F133" s="4"/>
      <c r="G133" s="4"/>
      <c r="H133" s="4"/>
      <c r="I133" s="4" t="s">
        <v>118</v>
      </c>
      <c r="J133" s="4"/>
      <c r="K133" s="4" t="s">
        <v>1</v>
      </c>
      <c r="L133" s="4"/>
      <c r="M133" s="4"/>
      <c r="N133" s="4"/>
      <c r="O133" s="4"/>
      <c r="P133" s="4"/>
      <c r="Q133" s="4"/>
      <c r="R133" s="4"/>
      <c r="S133" s="4"/>
      <c r="T133" s="4"/>
      <c r="U133" s="4"/>
      <c r="V133" s="4"/>
      <c r="W133" s="4"/>
      <c r="X133" s="4"/>
      <c r="Y133" s="4"/>
      <c r="Z133" s="4"/>
      <c r="AA133" s="4" t="s">
        <v>118</v>
      </c>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c r="DH133" s="4"/>
      <c r="DI133" s="4"/>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row>
    <row r="134" spans="1:173" x14ac:dyDescent="0.25">
      <c r="B134" s="16" t="s">
        <v>149</v>
      </c>
      <c r="C134" s="4"/>
      <c r="D134" s="4"/>
      <c r="E134" s="4"/>
      <c r="F134" s="4"/>
      <c r="G134" s="4"/>
      <c r="H134" s="4"/>
      <c r="I134" s="4" t="s">
        <v>79</v>
      </c>
      <c r="J134" s="4"/>
      <c r="K134" s="4" t="s">
        <v>79</v>
      </c>
      <c r="L134" s="4"/>
      <c r="M134" s="4"/>
      <c r="N134" s="4"/>
      <c r="O134" s="4"/>
      <c r="P134" s="4"/>
      <c r="Q134" s="4"/>
      <c r="R134" s="4"/>
      <c r="S134" s="4"/>
      <c r="T134" s="4"/>
      <c r="U134" s="4"/>
      <c r="V134" s="4"/>
      <c r="W134" s="4"/>
      <c r="X134" s="4"/>
      <c r="Y134" s="4"/>
      <c r="Z134" s="4"/>
      <c r="AA134" s="4" t="s">
        <v>79</v>
      </c>
      <c r="AB134" s="4"/>
      <c r="AC134" s="4"/>
      <c r="AD134" s="4"/>
      <c r="AE134" s="4"/>
      <c r="AF134" s="4"/>
      <c r="AG134" s="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c r="DH134" s="4"/>
      <c r="DI134" s="4"/>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row>
    <row r="135" spans="1:173" x14ac:dyDescent="0.25">
      <c r="B135" s="16" t="s">
        <v>134</v>
      </c>
      <c r="C135" s="4"/>
      <c r="D135" s="4"/>
      <c r="E135" s="4"/>
      <c r="F135" s="4"/>
      <c r="G135" s="4"/>
      <c r="H135" s="4"/>
      <c r="I135" s="4">
        <v>2038</v>
      </c>
      <c r="J135" s="4"/>
      <c r="K135" s="4">
        <v>2030</v>
      </c>
      <c r="L135" s="4"/>
      <c r="M135" s="4"/>
      <c r="N135" s="4"/>
      <c r="O135" s="4"/>
      <c r="P135" s="4"/>
      <c r="Q135" s="4"/>
      <c r="R135" s="4"/>
      <c r="S135" s="4"/>
      <c r="T135" s="4"/>
      <c r="U135" s="4"/>
      <c r="V135" s="4"/>
      <c r="W135" s="4"/>
      <c r="X135" s="4"/>
      <c r="Y135" s="4"/>
      <c r="Z135" s="4"/>
      <c r="AA135" s="4">
        <v>2030</v>
      </c>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c r="DH135" s="4"/>
      <c r="DI135" s="4"/>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row>
    <row r="136" spans="1:173" x14ac:dyDescent="0.25">
      <c r="B136" s="16" t="s">
        <v>135</v>
      </c>
      <c r="C136" s="4"/>
      <c r="D136" s="4"/>
      <c r="E136" s="4"/>
      <c r="F136" s="4"/>
      <c r="G136" s="4"/>
      <c r="H136" s="4"/>
      <c r="I136" s="4"/>
      <c r="J136" s="4"/>
      <c r="K136" s="4"/>
      <c r="L136" s="4"/>
      <c r="M136" s="4"/>
      <c r="N136" s="4"/>
      <c r="O136" s="4"/>
      <c r="P136" s="4"/>
      <c r="Q136" s="4"/>
      <c r="R136" s="4"/>
      <c r="S136" s="4"/>
      <c r="T136" s="4"/>
      <c r="U136" s="4"/>
      <c r="V136" s="4"/>
      <c r="W136" s="4"/>
      <c r="X136" s="4"/>
      <c r="Y136" s="4"/>
      <c r="Z136" s="4"/>
      <c r="AA136" s="4">
        <v>349</v>
      </c>
      <c r="AB136" s="4"/>
      <c r="AC136" s="4"/>
      <c r="AD136" s="4"/>
      <c r="AE136" s="4"/>
      <c r="AF136" s="4"/>
      <c r="AG136" s="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c r="DH136" s="4"/>
      <c r="DI136" s="4"/>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row>
    <row r="137" spans="1:173" x14ac:dyDescent="0.25">
      <c r="B137" s="16" t="s">
        <v>136</v>
      </c>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c r="DH137" s="4"/>
      <c r="DI137" s="4"/>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row>
    <row r="138" spans="1:173" x14ac:dyDescent="0.25">
      <c r="B138" s="16" t="s">
        <v>137</v>
      </c>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c r="DH138" s="4"/>
      <c r="DI138" s="4"/>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row>
    <row r="139" spans="1:173" x14ac:dyDescent="0.25">
      <c r="B139" s="16" t="s">
        <v>138</v>
      </c>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c r="DH139" s="4"/>
      <c r="DI139" s="4"/>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row>
    <row r="140" spans="1:173" x14ac:dyDescent="0.25">
      <c r="A140" s="23" t="s">
        <v>174</v>
      </c>
      <c r="B140" s="16" t="s">
        <v>156</v>
      </c>
      <c r="C140" s="4" t="s">
        <v>7</v>
      </c>
      <c r="D140" s="4" t="s">
        <v>7</v>
      </c>
      <c r="E140" s="4" t="s">
        <v>7</v>
      </c>
      <c r="F140" s="4" t="s">
        <v>7</v>
      </c>
      <c r="G140" s="4" t="s">
        <v>7</v>
      </c>
      <c r="H140" s="4" t="s">
        <v>7</v>
      </c>
      <c r="I140" s="4" t="s">
        <v>7</v>
      </c>
      <c r="J140" s="4" t="s">
        <v>7</v>
      </c>
      <c r="K140" s="4" t="s">
        <v>7</v>
      </c>
      <c r="L140" s="4" t="s">
        <v>7</v>
      </c>
      <c r="M140" s="4" t="s">
        <v>7</v>
      </c>
      <c r="N140" s="4" t="s">
        <v>7</v>
      </c>
      <c r="O140" s="4" t="s">
        <v>7</v>
      </c>
      <c r="P140" s="4" t="s">
        <v>7</v>
      </c>
      <c r="Q140" s="4" t="s">
        <v>7</v>
      </c>
      <c r="R140" s="4" t="s">
        <v>7</v>
      </c>
      <c r="S140" s="4" t="s">
        <v>7</v>
      </c>
      <c r="T140" s="4" t="s">
        <v>7</v>
      </c>
      <c r="U140" s="4"/>
      <c r="V140" s="4" t="s">
        <v>7</v>
      </c>
      <c r="W140" s="4" t="s">
        <v>7</v>
      </c>
      <c r="X140" s="4" t="s">
        <v>7</v>
      </c>
      <c r="Y140" s="4" t="s">
        <v>7</v>
      </c>
      <c r="Z140" s="4" t="s">
        <v>7</v>
      </c>
      <c r="AA140" s="4" t="s">
        <v>7</v>
      </c>
      <c r="AB140" s="4" t="s">
        <v>7</v>
      </c>
      <c r="AC140" s="4" t="s">
        <v>7</v>
      </c>
      <c r="AD140" s="4" t="s">
        <v>7</v>
      </c>
      <c r="AE140" s="4"/>
      <c r="AF140" s="4"/>
      <c r="AG140" s="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c r="DH140" s="4"/>
      <c r="DI140" s="4"/>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row>
    <row r="141" spans="1:173" x14ac:dyDescent="0.25">
      <c r="B141" s="16" t="s">
        <v>147</v>
      </c>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row>
    <row r="142" spans="1:173" x14ac:dyDescent="0.25">
      <c r="B142" s="16" t="s">
        <v>148</v>
      </c>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c r="DH142" s="4"/>
      <c r="DI142" s="4"/>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row>
    <row r="143" spans="1:173" x14ac:dyDescent="0.25">
      <c r="B143" s="16" t="s">
        <v>142</v>
      </c>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c r="DH143" s="4"/>
      <c r="DI143" s="4"/>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row>
    <row r="144" spans="1:173" x14ac:dyDescent="0.25">
      <c r="B144" s="16" t="s">
        <v>150</v>
      </c>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c r="DH144" s="4"/>
      <c r="DI144" s="4"/>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row>
    <row r="145" spans="1:173" x14ac:dyDescent="0.25">
      <c r="B145" s="16" t="s">
        <v>143</v>
      </c>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c r="DH145" s="4"/>
      <c r="DI145" s="4"/>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row>
    <row r="146" spans="1:173" x14ac:dyDescent="0.25">
      <c r="B146" s="16" t="s">
        <v>144</v>
      </c>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c r="DH146" s="4"/>
      <c r="DI146" s="4"/>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row>
    <row r="147" spans="1:173" x14ac:dyDescent="0.25">
      <c r="B147" s="16" t="s">
        <v>145</v>
      </c>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c r="DH147" s="4"/>
      <c r="DI147" s="4"/>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row>
    <row r="148" spans="1:173" x14ac:dyDescent="0.25">
      <c r="B148" s="16" t="s">
        <v>146</v>
      </c>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c r="DH148" s="4"/>
      <c r="DI148" s="4"/>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row>
    <row r="149" spans="1:173" s="24" customFormat="1" ht="409.6" x14ac:dyDescent="0.25">
      <c r="A149" s="33" t="s">
        <v>0</v>
      </c>
      <c r="B149" s="15" t="s">
        <v>0</v>
      </c>
      <c r="C149" s="24" t="s">
        <v>199</v>
      </c>
      <c r="E149" s="24" t="s">
        <v>199</v>
      </c>
      <c r="F149" s="24" t="s">
        <v>200</v>
      </c>
      <c r="G149" s="24" t="s">
        <v>208</v>
      </c>
      <c r="H149" s="24" t="s">
        <v>212</v>
      </c>
      <c r="J149" s="24" t="s">
        <v>285</v>
      </c>
      <c r="N149" s="24" t="s">
        <v>224</v>
      </c>
      <c r="O149" s="24" t="s">
        <v>228</v>
      </c>
      <c r="P149" s="24" t="s">
        <v>505</v>
      </c>
      <c r="Q149" s="24" t="s">
        <v>236</v>
      </c>
      <c r="R149" s="24" t="s">
        <v>240</v>
      </c>
      <c r="T149" s="24" t="s">
        <v>247</v>
      </c>
      <c r="U149" s="24" t="s">
        <v>250</v>
      </c>
      <c r="V149" s="24" t="s">
        <v>254</v>
      </c>
      <c r="W149" s="24" t="s">
        <v>258</v>
      </c>
      <c r="X149" s="24" t="s">
        <v>261</v>
      </c>
      <c r="Y149" s="24" t="s">
        <v>268</v>
      </c>
      <c r="AB149" s="24" t="s">
        <v>307</v>
      </c>
      <c r="AD149" s="24" t="s">
        <v>315</v>
      </c>
      <c r="AV149" s="24" t="s">
        <v>463</v>
      </c>
    </row>
    <row r="150" spans="1:173" s="24" customFormat="1" x14ac:dyDescent="0.25">
      <c r="A150" s="20" t="s">
        <v>271</v>
      </c>
      <c r="B150" s="47" t="s">
        <v>446</v>
      </c>
      <c r="C150" s="24" t="s">
        <v>6</v>
      </c>
      <c r="D150" s="24" t="s">
        <v>6</v>
      </c>
      <c r="E150" s="24" t="s">
        <v>7</v>
      </c>
      <c r="F150" s="24" t="s">
        <v>6</v>
      </c>
      <c r="G150" s="24" t="s">
        <v>7</v>
      </c>
      <c r="H150" s="24" t="s">
        <v>6</v>
      </c>
      <c r="I150" s="24" t="s">
        <v>6</v>
      </c>
      <c r="J150" s="24" t="s">
        <v>7</v>
      </c>
      <c r="K150" s="24" t="s">
        <v>6</v>
      </c>
      <c r="L150" s="24" t="s">
        <v>6</v>
      </c>
      <c r="M150" s="24" t="s">
        <v>7</v>
      </c>
      <c r="N150" s="24" t="s">
        <v>7</v>
      </c>
      <c r="O150" s="24" t="s">
        <v>6</v>
      </c>
      <c r="P150" s="24" t="s">
        <v>6</v>
      </c>
      <c r="Q150" s="24" t="s">
        <v>6</v>
      </c>
      <c r="R150" s="24" t="s">
        <v>6</v>
      </c>
      <c r="S150" s="24" t="s">
        <v>6</v>
      </c>
      <c r="T150" s="24" t="s">
        <v>6</v>
      </c>
      <c r="U150" s="24" t="s">
        <v>6</v>
      </c>
      <c r="V150" s="24" t="s">
        <v>6</v>
      </c>
      <c r="W150" s="24" t="s">
        <v>7</v>
      </c>
      <c r="X150" s="24" t="s">
        <v>7</v>
      </c>
      <c r="Y150" s="24" t="s">
        <v>6</v>
      </c>
      <c r="Z150" s="24" t="s">
        <v>7</v>
      </c>
      <c r="AA150" s="24" t="s">
        <v>6</v>
      </c>
      <c r="AB150" s="24" t="s">
        <v>6</v>
      </c>
      <c r="AC150" s="24" t="s">
        <v>7</v>
      </c>
      <c r="AD150" s="24" t="s">
        <v>7</v>
      </c>
      <c r="AE150" s="24" t="s">
        <v>7</v>
      </c>
      <c r="AF150" s="24" t="s">
        <v>7</v>
      </c>
      <c r="AG150" s="24" t="s">
        <v>7</v>
      </c>
      <c r="AH150" s="24" t="s">
        <v>7</v>
      </c>
      <c r="AI150" s="24" t="s">
        <v>7</v>
      </c>
      <c r="AJ150" s="24" t="s">
        <v>7</v>
      </c>
      <c r="AK150" s="24" t="s">
        <v>7</v>
      </c>
      <c r="AL150" s="24" t="s">
        <v>7</v>
      </c>
      <c r="AM150" s="24" t="s">
        <v>7</v>
      </c>
      <c r="AN150" s="24" t="s">
        <v>7</v>
      </c>
      <c r="AO150" s="24" t="s">
        <v>7</v>
      </c>
      <c r="AP150" s="24" t="s">
        <v>7</v>
      </c>
      <c r="AQ150" s="24" t="s">
        <v>7</v>
      </c>
      <c r="AR150" s="24" t="s">
        <v>7</v>
      </c>
      <c r="AS150" s="24" t="s">
        <v>7</v>
      </c>
      <c r="AT150" s="24" t="s">
        <v>7</v>
      </c>
      <c r="AU150" s="24" t="s">
        <v>7</v>
      </c>
      <c r="AV150" s="24" t="s">
        <v>7</v>
      </c>
      <c r="AW150" s="24" t="s">
        <v>7</v>
      </c>
      <c r="AX150" s="24" t="s">
        <v>7</v>
      </c>
      <c r="AY150" s="24" t="s">
        <v>7</v>
      </c>
      <c r="AZ150" s="24" t="s">
        <v>7</v>
      </c>
      <c r="BA150" s="24" t="s">
        <v>7</v>
      </c>
      <c r="BB150" s="24" t="s">
        <v>7</v>
      </c>
      <c r="BC150" s="24" t="s">
        <v>7</v>
      </c>
      <c r="BD150" s="24" t="s">
        <v>7</v>
      </c>
      <c r="BE150" s="24" t="s">
        <v>7</v>
      </c>
      <c r="BF150" s="24" t="s">
        <v>7</v>
      </c>
      <c r="BG150" s="24" t="s">
        <v>7</v>
      </c>
      <c r="BH150" s="24" t="s">
        <v>7</v>
      </c>
      <c r="BI150" s="24" t="s">
        <v>7</v>
      </c>
      <c r="BJ150" s="24" t="s">
        <v>7</v>
      </c>
      <c r="BK150" s="24" t="s">
        <v>7</v>
      </c>
      <c r="BL150" s="24" t="s">
        <v>7</v>
      </c>
      <c r="BM150" s="24" t="s">
        <v>7</v>
      </c>
      <c r="BN150" s="24" t="s">
        <v>7</v>
      </c>
      <c r="BO150" s="24" t="s">
        <v>7</v>
      </c>
      <c r="BP150" s="24" t="s">
        <v>7</v>
      </c>
      <c r="BQ150" s="24" t="s">
        <v>7</v>
      </c>
      <c r="BR150" s="24" t="s">
        <v>7</v>
      </c>
      <c r="BS150" s="24" t="s">
        <v>7</v>
      </c>
      <c r="BT150" s="24" t="s">
        <v>7</v>
      </c>
      <c r="BU150" s="24" t="s">
        <v>7</v>
      </c>
      <c r="BV150" s="24" t="s">
        <v>7</v>
      </c>
      <c r="BW150" s="24" t="s">
        <v>7</v>
      </c>
      <c r="BX150" s="24" t="s">
        <v>7</v>
      </c>
      <c r="BY150" s="24" t="s">
        <v>7</v>
      </c>
      <c r="BZ150" s="24" t="s">
        <v>7</v>
      </c>
      <c r="CA150" s="24" t="s">
        <v>7</v>
      </c>
      <c r="CB150" s="24" t="s">
        <v>7</v>
      </c>
      <c r="CC150" s="24" t="s">
        <v>7</v>
      </c>
      <c r="CD150" s="24" t="s">
        <v>7</v>
      </c>
      <c r="CE150" s="24" t="s">
        <v>7</v>
      </c>
      <c r="CF150" s="24" t="s">
        <v>7</v>
      </c>
      <c r="CG150" s="24" t="s">
        <v>7</v>
      </c>
      <c r="CH150" s="24" t="s">
        <v>7</v>
      </c>
      <c r="CI150" s="24" t="s">
        <v>7</v>
      </c>
      <c r="CJ150" s="24" t="s">
        <v>7</v>
      </c>
      <c r="CK150" s="24" t="s">
        <v>7</v>
      </c>
      <c r="CL150" s="24" t="s">
        <v>7</v>
      </c>
      <c r="CM150" s="24" t="s">
        <v>7</v>
      </c>
      <c r="CN150" s="24" t="s">
        <v>7</v>
      </c>
      <c r="CO150" s="24" t="s">
        <v>7</v>
      </c>
      <c r="CP150" s="24" t="s">
        <v>7</v>
      </c>
      <c r="CQ150" s="24" t="s">
        <v>7</v>
      </c>
      <c r="CR150" s="24" t="s">
        <v>7</v>
      </c>
      <c r="CS150" s="24" t="s">
        <v>7</v>
      </c>
      <c r="CT150" s="24" t="s">
        <v>7</v>
      </c>
      <c r="CU150" s="24" t="s">
        <v>7</v>
      </c>
      <c r="CV150" s="24" t="s">
        <v>7</v>
      </c>
      <c r="CW150" s="24" t="s">
        <v>7</v>
      </c>
      <c r="CX150" s="24" t="s">
        <v>7</v>
      </c>
      <c r="CY150" s="24" t="s">
        <v>7</v>
      </c>
      <c r="CZ150" s="24" t="s">
        <v>7</v>
      </c>
      <c r="DA150" s="24" t="s">
        <v>7</v>
      </c>
      <c r="DB150" s="24" t="s">
        <v>7</v>
      </c>
      <c r="DC150" s="24" t="s">
        <v>7</v>
      </c>
      <c r="DD150" s="24" t="s">
        <v>7</v>
      </c>
      <c r="DE150" s="24" t="s">
        <v>7</v>
      </c>
      <c r="DF150" s="24" t="s">
        <v>7</v>
      </c>
      <c r="DG150" s="24" t="s">
        <v>7</v>
      </c>
      <c r="DH150" s="24" t="s">
        <v>7</v>
      </c>
      <c r="DI150" s="24" t="s">
        <v>7</v>
      </c>
      <c r="DJ150" s="24" t="s">
        <v>7</v>
      </c>
      <c r="DK150" s="24" t="s">
        <v>7</v>
      </c>
      <c r="DL150" s="24" t="s">
        <v>7</v>
      </c>
      <c r="DM150" s="24" t="s">
        <v>7</v>
      </c>
      <c r="DN150" s="24" t="s">
        <v>7</v>
      </c>
      <c r="DO150" s="24" t="s">
        <v>7</v>
      </c>
      <c r="DP150" s="24" t="s">
        <v>7</v>
      </c>
      <c r="DQ150" s="24" t="s">
        <v>7</v>
      </c>
      <c r="DR150" s="24" t="s">
        <v>7</v>
      </c>
      <c r="DS150" s="24" t="s">
        <v>7</v>
      </c>
      <c r="DT150" s="24" t="s">
        <v>7</v>
      </c>
      <c r="DU150" s="24" t="s">
        <v>7</v>
      </c>
      <c r="DV150" s="24" t="s">
        <v>7</v>
      </c>
      <c r="DW150" s="24" t="s">
        <v>7</v>
      </c>
      <c r="DX150" s="24" t="s">
        <v>7</v>
      </c>
      <c r="DY150" s="24" t="s">
        <v>7</v>
      </c>
      <c r="DZ150" s="24" t="s">
        <v>7</v>
      </c>
      <c r="EA150" s="24" t="s">
        <v>7</v>
      </c>
      <c r="EB150" s="24" t="s">
        <v>7</v>
      </c>
      <c r="EC150" s="24" t="s">
        <v>7</v>
      </c>
      <c r="ED150" s="24" t="s">
        <v>7</v>
      </c>
      <c r="EE150" s="24" t="s">
        <v>7</v>
      </c>
      <c r="EF150" s="24" t="s">
        <v>7</v>
      </c>
      <c r="EG150" s="24" t="s">
        <v>7</v>
      </c>
      <c r="EH150" s="24" t="s">
        <v>7</v>
      </c>
      <c r="EI150" s="24" t="s">
        <v>7</v>
      </c>
      <c r="EJ150" s="24" t="s">
        <v>7</v>
      </c>
      <c r="EK150" s="24" t="s">
        <v>7</v>
      </c>
      <c r="EL150" s="24" t="s">
        <v>7</v>
      </c>
      <c r="EM150" s="24" t="s">
        <v>7</v>
      </c>
      <c r="EN150" s="24" t="s">
        <v>7</v>
      </c>
      <c r="EO150" s="24" t="s">
        <v>7</v>
      </c>
      <c r="EP150" s="24" t="s">
        <v>7</v>
      </c>
      <c r="EQ150" s="24" t="s">
        <v>7</v>
      </c>
      <c r="ER150" s="24" t="s">
        <v>7</v>
      </c>
      <c r="ES150" s="24" t="s">
        <v>7</v>
      </c>
      <c r="ET150" s="24" t="s">
        <v>7</v>
      </c>
      <c r="EU150" s="24" t="s">
        <v>7</v>
      </c>
      <c r="EV150" s="24" t="s">
        <v>7</v>
      </c>
      <c r="EW150" s="24" t="s">
        <v>7</v>
      </c>
      <c r="EX150" s="24" t="s">
        <v>7</v>
      </c>
      <c r="EY150" s="24" t="s">
        <v>7</v>
      </c>
      <c r="EZ150" s="24" t="s">
        <v>7</v>
      </c>
      <c r="FA150" s="24" t="s">
        <v>6</v>
      </c>
      <c r="FB150" s="24" t="s">
        <v>7</v>
      </c>
      <c r="FC150" s="24" t="s">
        <v>7</v>
      </c>
      <c r="FD150" s="24" t="s">
        <v>7</v>
      </c>
      <c r="FE150" s="24" t="s">
        <v>6</v>
      </c>
      <c r="FF150" s="24" t="s">
        <v>7</v>
      </c>
      <c r="FG150" s="24" t="s">
        <v>6</v>
      </c>
      <c r="FH150" s="24" t="s">
        <v>6</v>
      </c>
      <c r="FI150" s="24" t="s">
        <v>6</v>
      </c>
      <c r="FJ150" s="24" t="s">
        <v>6</v>
      </c>
      <c r="FK150" s="24" t="s">
        <v>6</v>
      </c>
      <c r="FL150" s="24" t="s">
        <v>6</v>
      </c>
      <c r="FM150" s="24" t="s">
        <v>6</v>
      </c>
      <c r="FN150" s="24" t="s">
        <v>6</v>
      </c>
      <c r="FO150" s="24" t="s">
        <v>6</v>
      </c>
      <c r="FP150" s="24" t="s">
        <v>6</v>
      </c>
      <c r="FQ150" s="24" t="s">
        <v>6</v>
      </c>
    </row>
    <row r="151" spans="1:173" x14ac:dyDescent="0.25">
      <c r="A151" s="21"/>
      <c r="B151" s="14" t="s">
        <v>286</v>
      </c>
      <c r="C151" s="21">
        <v>-813</v>
      </c>
      <c r="D151" s="21">
        <v>-539</v>
      </c>
      <c r="F151" s="21">
        <v>-5</v>
      </c>
      <c r="H151" s="21">
        <v>-12</v>
      </c>
      <c r="I151" s="21">
        <v>-69.709999999999994</v>
      </c>
      <c r="O151" s="21">
        <v>-9</v>
      </c>
      <c r="P151" s="21">
        <v>0</v>
      </c>
      <c r="Q151" s="21">
        <v>0</v>
      </c>
      <c r="R151" s="21">
        <v>0</v>
      </c>
      <c r="S151" s="21">
        <v>-2.5</v>
      </c>
      <c r="T151" s="21">
        <v>0.1</v>
      </c>
      <c r="U151" s="21">
        <v>-0.9</v>
      </c>
      <c r="V151" s="21">
        <v>-0.25</v>
      </c>
      <c r="Y151" s="21">
        <v>0</v>
      </c>
      <c r="AA151" s="21">
        <v>39.283000000000001</v>
      </c>
      <c r="AB151" s="21">
        <v>0</v>
      </c>
      <c r="EZ151" s="35"/>
      <c r="FA151" s="35">
        <v>4</v>
      </c>
      <c r="FB151" s="35"/>
      <c r="FC151" s="35"/>
      <c r="FD151" s="35"/>
      <c r="FE151" s="35">
        <v>-40.126392633333374</v>
      </c>
      <c r="FF151" s="35"/>
      <c r="FG151" s="35">
        <v>-10.385932</v>
      </c>
      <c r="FH151" s="35">
        <v>-210.06200000000001</v>
      </c>
      <c r="FI151" s="35">
        <v>0</v>
      </c>
      <c r="FJ151" s="35">
        <v>-7.7919999999999998</v>
      </c>
      <c r="FK151" s="35">
        <v>0</v>
      </c>
      <c r="FL151" s="35">
        <v>-21.2</v>
      </c>
      <c r="FM151" s="35">
        <v>0</v>
      </c>
      <c r="FN151" s="35">
        <v>99.34</v>
      </c>
      <c r="FO151" s="35">
        <v>-16.666666666666668</v>
      </c>
      <c r="FP151" s="35">
        <v>-30.433230001382189</v>
      </c>
      <c r="FQ151" s="35">
        <v>45</v>
      </c>
    </row>
    <row r="152" spans="1:173" x14ac:dyDescent="0.25">
      <c r="B152" s="14" t="s">
        <v>289</v>
      </c>
      <c r="C152" s="21">
        <v>-604</v>
      </c>
      <c r="D152" s="21">
        <v>-535</v>
      </c>
      <c r="F152" s="21">
        <v>-5</v>
      </c>
      <c r="H152" s="21">
        <v>-12</v>
      </c>
      <c r="I152" s="21">
        <v>-38.700000000000003</v>
      </c>
      <c r="O152" s="21">
        <v>-9</v>
      </c>
      <c r="P152" s="21">
        <v>0</v>
      </c>
      <c r="Q152" s="21">
        <v>0</v>
      </c>
      <c r="R152" s="21">
        <v>0</v>
      </c>
      <c r="S152" s="21">
        <v>-2.5</v>
      </c>
      <c r="T152" s="21">
        <v>0.1</v>
      </c>
      <c r="U152" s="21">
        <v>-0.9</v>
      </c>
      <c r="V152" s="21">
        <v>-0.25</v>
      </c>
      <c r="Y152" s="21">
        <v>0</v>
      </c>
      <c r="AA152" s="21">
        <v>39.283000000000001</v>
      </c>
      <c r="AB152" s="21">
        <v>365</v>
      </c>
      <c r="EZ152" s="35"/>
      <c r="FA152" s="35">
        <v>24.877770548031567</v>
      </c>
      <c r="FB152" s="35"/>
      <c r="FC152" s="35"/>
      <c r="FD152" s="35"/>
      <c r="FE152" s="35">
        <v>-40.126392633333374</v>
      </c>
      <c r="FF152" s="35"/>
      <c r="FG152" s="35">
        <v>-7.8970000000000002</v>
      </c>
      <c r="FH152" s="35">
        <v>-206</v>
      </c>
      <c r="FI152" s="35">
        <v>61.978499999999997</v>
      </c>
      <c r="FJ152" s="35">
        <v>1.35</v>
      </c>
      <c r="FK152" s="35">
        <v>328.69156929984172</v>
      </c>
      <c r="FL152" s="35">
        <v>-21.2</v>
      </c>
      <c r="FM152" s="35">
        <v>78.054234045213704</v>
      </c>
      <c r="FN152" s="35">
        <v>159</v>
      </c>
      <c r="FO152" s="35">
        <v>-16.666666666666668</v>
      </c>
      <c r="FP152" s="35">
        <v>0</v>
      </c>
      <c r="FQ152" s="35">
        <v>45</v>
      </c>
    </row>
    <row r="153" spans="1:173" x14ac:dyDescent="0.25">
      <c r="A153" s="20"/>
      <c r="B153" s="14" t="s">
        <v>288</v>
      </c>
      <c r="Q153" s="21">
        <v>0</v>
      </c>
      <c r="R153" s="21">
        <v>0</v>
      </c>
      <c r="S153" s="21">
        <v>-2.5</v>
      </c>
      <c r="U153" s="21">
        <v>-0.9</v>
      </c>
      <c r="EZ153" s="35"/>
      <c r="FA153" s="35">
        <v>4</v>
      </c>
      <c r="FB153" s="35"/>
      <c r="FC153" s="35"/>
      <c r="FD153" s="35"/>
      <c r="FE153" s="35">
        <v>-40.126392633333374</v>
      </c>
      <c r="FF153" s="35"/>
      <c r="FG153" s="35">
        <v>-10.385932</v>
      </c>
      <c r="FH153" s="35">
        <v>-211.49799999999999</v>
      </c>
      <c r="FI153" s="35">
        <v>0</v>
      </c>
      <c r="FJ153" s="35">
        <v>-7.7919999999999998</v>
      </c>
      <c r="FK153" s="35">
        <v>0</v>
      </c>
      <c r="FL153" s="35">
        <v>-21.2</v>
      </c>
      <c r="FM153" s="35">
        <v>0</v>
      </c>
      <c r="FN153" s="35">
        <v>99.34</v>
      </c>
      <c r="FO153" s="35">
        <v>-16.666666666666668</v>
      </c>
      <c r="FP153" s="35">
        <v>-30.433230001382189</v>
      </c>
      <c r="FQ153" s="35">
        <v>32</v>
      </c>
    </row>
    <row r="154" spans="1:173" x14ac:dyDescent="0.25">
      <c r="B154" s="14" t="s">
        <v>291</v>
      </c>
      <c r="Q154" s="21">
        <v>0</v>
      </c>
      <c r="R154" s="21">
        <v>0</v>
      </c>
      <c r="S154" s="21">
        <v>-2.5</v>
      </c>
      <c r="U154" s="21">
        <v>-0.9</v>
      </c>
      <c r="EZ154" s="35"/>
      <c r="FA154" s="35">
        <v>24.877770548031567</v>
      </c>
      <c r="FB154" s="35"/>
      <c r="FC154" s="35"/>
      <c r="FD154" s="35"/>
      <c r="FE154" s="35">
        <v>-40.126392633333374</v>
      </c>
      <c r="FF154" s="35"/>
      <c r="FG154" s="35">
        <v>-7.8979999999999997</v>
      </c>
      <c r="FH154" s="35">
        <v>-206</v>
      </c>
      <c r="FI154" s="35">
        <v>61.978499999999997</v>
      </c>
      <c r="FJ154" s="35">
        <v>1.35</v>
      </c>
      <c r="FK154" s="35">
        <v>225.97545389364117</v>
      </c>
      <c r="FL154" s="35">
        <v>-21.2</v>
      </c>
      <c r="FM154" s="35">
        <v>69.381541373523305</v>
      </c>
      <c r="FN154" s="35">
        <v>159</v>
      </c>
      <c r="FO154" s="35">
        <v>-16.666666666666668</v>
      </c>
      <c r="FP154" s="35">
        <v>0</v>
      </c>
      <c r="FQ154" s="35">
        <v>32</v>
      </c>
    </row>
    <row r="155" spans="1:173" x14ac:dyDescent="0.25">
      <c r="A155" s="20"/>
      <c r="B155" s="14" t="s">
        <v>287</v>
      </c>
      <c r="K155" s="21">
        <v>-1150</v>
      </c>
      <c r="L155" s="21">
        <v>-308</v>
      </c>
    </row>
    <row r="156" spans="1:173" x14ac:dyDescent="0.25">
      <c r="B156" s="14" t="s">
        <v>290</v>
      </c>
      <c r="K156" s="21">
        <v>-1150</v>
      </c>
      <c r="L156" s="21">
        <v>-308</v>
      </c>
    </row>
    <row r="157" spans="1:173" x14ac:dyDescent="0.25">
      <c r="A157" s="20"/>
      <c r="B157" s="14" t="s">
        <v>293</v>
      </c>
    </row>
    <row r="158" spans="1:173" x14ac:dyDescent="0.25">
      <c r="B158" s="14" t="s">
        <v>292</v>
      </c>
    </row>
    <row r="159" spans="1:173" x14ac:dyDescent="0.25">
      <c r="B159" s="36" t="s">
        <v>442</v>
      </c>
      <c r="K159" s="21" t="s">
        <v>6</v>
      </c>
      <c r="L159" s="21" t="s">
        <v>6</v>
      </c>
    </row>
    <row r="160" spans="1:173" x14ac:dyDescent="0.25">
      <c r="A160" s="20"/>
      <c r="B160" s="14" t="s">
        <v>447</v>
      </c>
      <c r="K160" s="35"/>
      <c r="L160" s="35"/>
    </row>
    <row r="161" spans="1:16" x14ac:dyDescent="0.25">
      <c r="A161" s="20"/>
      <c r="B161" s="14" t="s">
        <v>448</v>
      </c>
      <c r="K161" s="35"/>
      <c r="L161" s="35"/>
    </row>
    <row r="162" spans="1:16" x14ac:dyDescent="0.25">
      <c r="A162" s="20"/>
      <c r="B162" s="14" t="s">
        <v>449</v>
      </c>
      <c r="K162" s="35"/>
      <c r="L162" s="35"/>
    </row>
    <row r="163" spans="1:16" x14ac:dyDescent="0.25">
      <c r="A163" s="20"/>
      <c r="B163" s="14" t="s">
        <v>450</v>
      </c>
      <c r="K163" s="35">
        <v>6045.9283552374818</v>
      </c>
      <c r="L163" s="35">
        <v>1018.4026428571428</v>
      </c>
    </row>
    <row r="164" spans="1:16" x14ac:dyDescent="0.25">
      <c r="A164" s="20"/>
      <c r="B164" s="14" t="s">
        <v>451</v>
      </c>
      <c r="K164" s="35">
        <v>6848.9292495</v>
      </c>
      <c r="L164" s="35">
        <v>1208.5454999999999</v>
      </c>
    </row>
    <row r="165" spans="1:16" x14ac:dyDescent="0.25">
      <c r="A165" s="20"/>
      <c r="B165" s="14" t="s">
        <v>452</v>
      </c>
      <c r="K165" s="35">
        <v>-803.00089426251793</v>
      </c>
      <c r="L165" s="35">
        <v>-190.14285714285708</v>
      </c>
    </row>
    <row r="166" spans="1:16" x14ac:dyDescent="0.25">
      <c r="A166" s="22"/>
      <c r="B166" s="36" t="s">
        <v>443</v>
      </c>
      <c r="K166" s="35"/>
      <c r="L166" s="35"/>
      <c r="P166" s="21" t="s">
        <v>6</v>
      </c>
    </row>
    <row r="167" spans="1:16" x14ac:dyDescent="0.25">
      <c r="B167" s="14" t="s">
        <v>453</v>
      </c>
    </row>
    <row r="168" spans="1:16" x14ac:dyDescent="0.25">
      <c r="B168" s="14" t="s">
        <v>454</v>
      </c>
      <c r="P168" s="21">
        <v>260</v>
      </c>
    </row>
    <row r="169" spans="1:16" x14ac:dyDescent="0.25">
      <c r="B169" s="14" t="s">
        <v>455</v>
      </c>
    </row>
    <row r="170" spans="1:16" x14ac:dyDescent="0.25">
      <c r="B170" s="14" t="s">
        <v>456</v>
      </c>
    </row>
    <row r="171" spans="1:16" x14ac:dyDescent="0.25">
      <c r="B171" s="14" t="s">
        <v>457</v>
      </c>
    </row>
    <row r="172" spans="1:16" x14ac:dyDescent="0.25">
      <c r="B172" s="14" t="s">
        <v>458</v>
      </c>
    </row>
    <row r="173" spans="1:16" x14ac:dyDescent="0.25">
      <c r="B173" s="36" t="s">
        <v>445</v>
      </c>
      <c r="K173" s="21" t="s">
        <v>6</v>
      </c>
      <c r="L173" s="21" t="s">
        <v>6</v>
      </c>
    </row>
    <row r="174" spans="1:16" x14ac:dyDescent="0.25">
      <c r="A174" s="20"/>
      <c r="B174" s="14" t="s">
        <v>459</v>
      </c>
      <c r="K174" s="35">
        <v>5364.2508945694981</v>
      </c>
      <c r="L174" s="35">
        <v>2517.281595449721</v>
      </c>
    </row>
    <row r="175" spans="1:16" x14ac:dyDescent="0.25">
      <c r="B175" s="14" t="s">
        <v>460</v>
      </c>
    </row>
    <row r="176" spans="1:16" x14ac:dyDescent="0.25">
      <c r="B176" s="14" t="s">
        <v>316</v>
      </c>
      <c r="K176" s="35">
        <v>33582.334999999999</v>
      </c>
      <c r="L176" s="35">
        <v>12207.681</v>
      </c>
    </row>
    <row r="177" spans="1:28" x14ac:dyDescent="0.25">
      <c r="B177" s="14" t="s">
        <v>317</v>
      </c>
      <c r="K177" s="35">
        <v>33582.334999999999</v>
      </c>
      <c r="L177" s="35">
        <v>12207.681</v>
      </c>
    </row>
    <row r="178" spans="1:28" s="24" customFormat="1" ht="66" x14ac:dyDescent="0.25">
      <c r="A178" s="33"/>
      <c r="B178" s="15" t="s">
        <v>282</v>
      </c>
      <c r="C178" s="24" t="s">
        <v>283</v>
      </c>
      <c r="D178" s="24" t="s">
        <v>283</v>
      </c>
      <c r="F178" s="24" t="s">
        <v>283</v>
      </c>
      <c r="H178" s="24" t="s">
        <v>283</v>
      </c>
      <c r="I178" s="24" t="s">
        <v>284</v>
      </c>
      <c r="K178" s="24" t="s">
        <v>300</v>
      </c>
      <c r="L178" s="24" t="s">
        <v>300</v>
      </c>
      <c r="O178" s="24" t="s">
        <v>300</v>
      </c>
      <c r="P178" s="24" t="s">
        <v>301</v>
      </c>
      <c r="Q178" s="24" t="s">
        <v>301</v>
      </c>
      <c r="R178" s="24" t="s">
        <v>301</v>
      </c>
      <c r="S178" s="24" t="s">
        <v>301</v>
      </c>
      <c r="T178" s="24" t="s">
        <v>301</v>
      </c>
      <c r="U178" s="24" t="s">
        <v>301</v>
      </c>
      <c r="V178" s="24" t="s">
        <v>301</v>
      </c>
      <c r="Y178" s="24" t="s">
        <v>301</v>
      </c>
      <c r="AA178" s="24" t="s">
        <v>301</v>
      </c>
      <c r="AB178" s="24" t="s">
        <v>308</v>
      </c>
    </row>
  </sheetData>
  <pageMargins left="0.7" right="0.7" top="0.75" bottom="0.75" header="0.3" footer="0.3"/>
  <pageSetup paperSize="9"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AFD90-735F-4FDF-9B8C-0B2A27B33F39}">
  <dimension ref="B1:EH115"/>
  <sheetViews>
    <sheetView topLeftCell="N1" workbookViewId="0">
      <selection activeCell="N23" sqref="N23"/>
    </sheetView>
  </sheetViews>
  <sheetFormatPr defaultRowHeight="13.8" x14ac:dyDescent="0.25"/>
  <cols>
    <col min="2" max="2" width="34.796875" bestFit="1" customWidth="1"/>
    <col min="7" max="7" width="7.8984375" bestFit="1" customWidth="1"/>
    <col min="8" max="14" width="7.8984375" customWidth="1"/>
    <col min="15" max="15" width="20.5" bestFit="1" customWidth="1"/>
    <col min="16" max="16" width="15.8984375" bestFit="1" customWidth="1"/>
    <col min="17" max="22" width="7.8984375" customWidth="1"/>
    <col min="23" max="23" width="13.796875" bestFit="1" customWidth="1"/>
  </cols>
  <sheetData>
    <row r="1" spans="2:138" x14ac:dyDescent="0.25">
      <c r="O1" t="s">
        <v>437</v>
      </c>
      <c r="P1" t="s">
        <v>438</v>
      </c>
      <c r="Q1" t="s">
        <v>439</v>
      </c>
      <c r="R1" t="s">
        <v>440</v>
      </c>
      <c r="S1" t="s">
        <v>441</v>
      </c>
    </row>
    <row r="2" spans="2:138" x14ac:dyDescent="0.25">
      <c r="B2" s="14" t="s">
        <v>272</v>
      </c>
      <c r="C2">
        <v>1</v>
      </c>
      <c r="E2" t="s">
        <v>318</v>
      </c>
      <c r="F2" t="s">
        <v>318</v>
      </c>
      <c r="G2" t="s">
        <v>154</v>
      </c>
      <c r="H2" s="42">
        <v>0</v>
      </c>
      <c r="I2" s="42">
        <v>13.6</v>
      </c>
      <c r="J2" s="42">
        <v>48.939540000000001</v>
      </c>
      <c r="K2" s="42">
        <v>42.7</v>
      </c>
      <c r="L2" s="42"/>
      <c r="M2" t="s">
        <v>7</v>
      </c>
      <c r="N2" t="s">
        <v>434</v>
      </c>
      <c r="O2">
        <v>1</v>
      </c>
      <c r="P2">
        <v>1</v>
      </c>
      <c r="Q2">
        <v>19.32742</v>
      </c>
      <c r="R2">
        <v>48.939540000000001</v>
      </c>
      <c r="S2">
        <v>2005</v>
      </c>
      <c r="X2" s="44" t="s">
        <v>318</v>
      </c>
      <c r="Y2" s="44" t="s">
        <v>319</v>
      </c>
      <c r="Z2" s="44" t="s">
        <v>320</v>
      </c>
      <c r="AA2" s="44" t="s">
        <v>321</v>
      </c>
      <c r="AB2" s="44" t="s">
        <v>322</v>
      </c>
      <c r="AC2" s="44" t="s">
        <v>323</v>
      </c>
      <c r="AD2" s="44" t="s">
        <v>324</v>
      </c>
      <c r="AE2" s="44" t="s">
        <v>325</v>
      </c>
      <c r="AF2" s="44" t="s">
        <v>326</v>
      </c>
      <c r="AG2" s="44" t="s">
        <v>327</v>
      </c>
      <c r="AH2" s="44" t="s">
        <v>328</v>
      </c>
      <c r="AI2" s="44" t="s">
        <v>329</v>
      </c>
      <c r="AJ2" s="44" t="s">
        <v>330</v>
      </c>
      <c r="AK2" s="44" t="s">
        <v>331</v>
      </c>
      <c r="AL2" s="44" t="s">
        <v>332</v>
      </c>
      <c r="AM2" s="44" t="s">
        <v>333</v>
      </c>
      <c r="AN2" s="44" t="s">
        <v>334</v>
      </c>
      <c r="AO2" s="44" t="s">
        <v>335</v>
      </c>
      <c r="AP2" s="44" t="s">
        <v>336</v>
      </c>
      <c r="AQ2" s="44" t="s">
        <v>337</v>
      </c>
      <c r="AR2" s="44" t="s">
        <v>338</v>
      </c>
      <c r="AS2" s="44" t="s">
        <v>339</v>
      </c>
      <c r="AT2" s="44" t="s">
        <v>340</v>
      </c>
      <c r="AU2" s="44" t="s">
        <v>341</v>
      </c>
      <c r="AV2" s="44" t="s">
        <v>342</v>
      </c>
      <c r="AW2" s="44" t="s">
        <v>343</v>
      </c>
      <c r="AX2" s="44" t="s">
        <v>344</v>
      </c>
      <c r="AY2" s="44" t="s">
        <v>345</v>
      </c>
      <c r="AZ2" s="44" t="s">
        <v>346</v>
      </c>
      <c r="BA2" s="44" t="s">
        <v>347</v>
      </c>
      <c r="BB2" s="44" t="s">
        <v>348</v>
      </c>
      <c r="BC2" s="44" t="s">
        <v>349</v>
      </c>
      <c r="BD2" s="44" t="s">
        <v>350</v>
      </c>
      <c r="BE2" s="44" t="s">
        <v>351</v>
      </c>
      <c r="BF2" s="44" t="s">
        <v>352</v>
      </c>
      <c r="BG2" s="44" t="s">
        <v>353</v>
      </c>
      <c r="BH2" s="44" t="s">
        <v>354</v>
      </c>
      <c r="BI2" s="44" t="s">
        <v>355</v>
      </c>
      <c r="BJ2" s="44" t="s">
        <v>356</v>
      </c>
      <c r="BK2" s="44" t="s">
        <v>357</v>
      </c>
      <c r="BL2" s="44" t="s">
        <v>358</v>
      </c>
      <c r="BM2" s="44" t="s">
        <v>251</v>
      </c>
      <c r="BN2" s="44" t="s">
        <v>359</v>
      </c>
      <c r="BO2" s="44" t="s">
        <v>360</v>
      </c>
      <c r="BP2" s="44" t="s">
        <v>361</v>
      </c>
      <c r="BQ2" s="44" t="s">
        <v>362</v>
      </c>
      <c r="BR2" s="44" t="s">
        <v>363</v>
      </c>
      <c r="BS2" s="44" t="s">
        <v>364</v>
      </c>
      <c r="BT2" s="44" t="s">
        <v>365</v>
      </c>
      <c r="BU2" s="44" t="s">
        <v>366</v>
      </c>
      <c r="BV2" s="44" t="s">
        <v>367</v>
      </c>
      <c r="BW2" s="44" t="s">
        <v>368</v>
      </c>
      <c r="BX2" s="44" t="s">
        <v>369</v>
      </c>
      <c r="BY2" s="44" t="s">
        <v>370</v>
      </c>
      <c r="BZ2" s="44" t="s">
        <v>371</v>
      </c>
      <c r="CA2" s="44" t="s">
        <v>372</v>
      </c>
      <c r="CB2" s="44" t="s">
        <v>373</v>
      </c>
      <c r="CC2" s="44" t="s">
        <v>374</v>
      </c>
      <c r="CD2" s="44" t="s">
        <v>375</v>
      </c>
      <c r="CE2" s="44" t="s">
        <v>376</v>
      </c>
      <c r="CF2" s="44" t="s">
        <v>377</v>
      </c>
      <c r="CG2" s="44" t="s">
        <v>378</v>
      </c>
      <c r="CH2" s="44" t="s">
        <v>379</v>
      </c>
      <c r="CI2" s="44" t="s">
        <v>380</v>
      </c>
      <c r="CJ2" s="44" t="s">
        <v>381</v>
      </c>
      <c r="CK2" s="44" t="s">
        <v>382</v>
      </c>
      <c r="CL2" s="44" t="s">
        <v>383</v>
      </c>
      <c r="CM2" s="44" t="s">
        <v>384</v>
      </c>
      <c r="CN2" s="44" t="s">
        <v>385</v>
      </c>
      <c r="CO2" s="44" t="s">
        <v>386</v>
      </c>
      <c r="CP2" s="44" t="s">
        <v>387</v>
      </c>
      <c r="CQ2" s="44" t="s">
        <v>388</v>
      </c>
      <c r="CR2" s="44" t="s">
        <v>389</v>
      </c>
      <c r="CS2" s="44" t="s">
        <v>390</v>
      </c>
      <c r="CT2" s="44" t="s">
        <v>391</v>
      </c>
      <c r="CU2" s="44" t="s">
        <v>392</v>
      </c>
      <c r="CV2" s="44" t="s">
        <v>393</v>
      </c>
      <c r="CW2" s="44" t="s">
        <v>394</v>
      </c>
      <c r="CX2" s="44" t="s">
        <v>395</v>
      </c>
      <c r="CY2" s="44" t="s">
        <v>396</v>
      </c>
      <c r="CZ2" s="44" t="s">
        <v>397</v>
      </c>
      <c r="DA2" s="44" t="s">
        <v>398</v>
      </c>
      <c r="DB2" s="44" t="s">
        <v>399</v>
      </c>
      <c r="DC2" s="44" t="s">
        <v>400</v>
      </c>
      <c r="DD2" s="44" t="s">
        <v>401</v>
      </c>
      <c r="DE2" s="44" t="s">
        <v>402</v>
      </c>
      <c r="DF2" s="44" t="s">
        <v>403</v>
      </c>
      <c r="DG2" s="44" t="s">
        <v>404</v>
      </c>
      <c r="DH2" s="44" t="s">
        <v>405</v>
      </c>
      <c r="DI2" s="44" t="s">
        <v>406</v>
      </c>
      <c r="DJ2" s="44" t="s">
        <v>407</v>
      </c>
      <c r="DK2" s="44" t="s">
        <v>408</v>
      </c>
      <c r="DL2" s="44" t="s">
        <v>409</v>
      </c>
      <c r="DM2" s="44" t="s">
        <v>410</v>
      </c>
      <c r="DN2" s="44" t="s">
        <v>411</v>
      </c>
      <c r="DO2" s="44" t="s">
        <v>412</v>
      </c>
      <c r="DP2" s="44" t="s">
        <v>413</v>
      </c>
      <c r="DQ2" s="44" t="s">
        <v>414</v>
      </c>
      <c r="DR2" s="44" t="s">
        <v>415</v>
      </c>
      <c r="DS2" s="44" t="s">
        <v>416</v>
      </c>
      <c r="DT2" s="44" t="s">
        <v>417</v>
      </c>
      <c r="DU2" s="44" t="s">
        <v>418</v>
      </c>
      <c r="DV2" s="44" t="s">
        <v>419</v>
      </c>
      <c r="DW2" s="44" t="s">
        <v>420</v>
      </c>
      <c r="DX2" s="44" t="s">
        <v>421</v>
      </c>
      <c r="DY2" s="44" t="s">
        <v>422</v>
      </c>
      <c r="DZ2" s="44" t="s">
        <v>423</v>
      </c>
      <c r="EA2" s="44" t="s">
        <v>424</v>
      </c>
      <c r="EB2" s="44" t="s">
        <v>425</v>
      </c>
      <c r="EC2" s="44" t="s">
        <v>426</v>
      </c>
      <c r="ED2" s="44" t="s">
        <v>427</v>
      </c>
      <c r="EE2" s="44" t="s">
        <v>428</v>
      </c>
      <c r="EF2" s="44" t="s">
        <v>429</v>
      </c>
      <c r="EG2" s="44" t="s">
        <v>430</v>
      </c>
      <c r="EH2" s="44" t="s">
        <v>431</v>
      </c>
    </row>
    <row r="3" spans="2:138" x14ac:dyDescent="0.25">
      <c r="B3" s="14" t="s">
        <v>277</v>
      </c>
      <c r="C3">
        <v>1</v>
      </c>
      <c r="E3" t="s">
        <v>319</v>
      </c>
      <c r="F3" t="s">
        <v>319</v>
      </c>
      <c r="G3" t="s">
        <v>154</v>
      </c>
      <c r="H3" s="42">
        <v>55</v>
      </c>
      <c r="I3" s="42">
        <v>55</v>
      </c>
      <c r="J3" s="42"/>
      <c r="K3" s="42"/>
      <c r="L3" s="42">
        <v>2050</v>
      </c>
      <c r="M3" t="s">
        <v>6</v>
      </c>
      <c r="N3" t="s">
        <v>435</v>
      </c>
      <c r="O3">
        <v>0</v>
      </c>
      <c r="P3">
        <v>1</v>
      </c>
      <c r="R3">
        <v>0.53054999999999997</v>
      </c>
      <c r="S3">
        <v>1990</v>
      </c>
      <c r="X3" s="44" t="s">
        <v>154</v>
      </c>
      <c r="Y3" s="44" t="s">
        <v>154</v>
      </c>
      <c r="Z3" s="44" t="s">
        <v>8</v>
      </c>
      <c r="AA3" s="44" t="s">
        <v>8</v>
      </c>
      <c r="AB3" s="44" t="s">
        <v>154</v>
      </c>
      <c r="AC3" s="44" t="s">
        <v>8</v>
      </c>
      <c r="AD3" s="44" t="s">
        <v>8</v>
      </c>
      <c r="AE3" s="44" t="s">
        <v>8</v>
      </c>
      <c r="AF3" s="44" t="s">
        <v>8</v>
      </c>
      <c r="AG3" s="44" t="s">
        <v>154</v>
      </c>
      <c r="AH3" s="44" t="s">
        <v>154</v>
      </c>
      <c r="AI3" s="44" t="s">
        <v>154</v>
      </c>
      <c r="AJ3" s="44" t="s">
        <v>154</v>
      </c>
      <c r="AK3" s="44" t="s">
        <v>154</v>
      </c>
      <c r="AL3" s="44" t="s">
        <v>154</v>
      </c>
      <c r="AM3" s="44" t="s">
        <v>154</v>
      </c>
      <c r="AN3" s="44" t="s">
        <v>8</v>
      </c>
      <c r="AO3" s="44" t="s">
        <v>154</v>
      </c>
      <c r="AP3" s="44" t="s">
        <v>8</v>
      </c>
      <c r="AQ3" s="44" t="s">
        <v>154</v>
      </c>
      <c r="AR3" s="44" t="s">
        <v>8</v>
      </c>
      <c r="AS3" s="44" t="s">
        <v>154</v>
      </c>
      <c r="AT3" s="44" t="s">
        <v>8</v>
      </c>
      <c r="AU3" s="44" t="s">
        <v>8</v>
      </c>
      <c r="AV3" s="44" t="s">
        <v>154</v>
      </c>
      <c r="AW3" s="44" t="s">
        <v>154</v>
      </c>
      <c r="AX3" s="44" t="s">
        <v>154</v>
      </c>
      <c r="AY3" s="44" t="s">
        <v>8</v>
      </c>
      <c r="AZ3" s="44" t="s">
        <v>154</v>
      </c>
      <c r="BA3" s="44" t="s">
        <v>8</v>
      </c>
      <c r="BB3" s="44" t="s">
        <v>8</v>
      </c>
      <c r="BC3" s="44" t="s">
        <v>8</v>
      </c>
      <c r="BD3" s="44" t="s">
        <v>154</v>
      </c>
      <c r="BE3" s="44" t="s">
        <v>154</v>
      </c>
      <c r="BF3" s="44" t="s">
        <v>154</v>
      </c>
      <c r="BG3" s="44" t="s">
        <v>432</v>
      </c>
      <c r="BH3" s="44" t="s">
        <v>154</v>
      </c>
      <c r="BI3" s="44" t="s">
        <v>154</v>
      </c>
      <c r="BJ3" s="44" t="s">
        <v>8</v>
      </c>
      <c r="BK3" s="44" t="s">
        <v>432</v>
      </c>
      <c r="BL3" s="44" t="s">
        <v>8</v>
      </c>
      <c r="BM3" s="44" t="s">
        <v>8</v>
      </c>
      <c r="BN3" s="44" t="s">
        <v>154</v>
      </c>
      <c r="BO3" s="44" t="s">
        <v>8</v>
      </c>
      <c r="BP3" s="44" t="s">
        <v>154</v>
      </c>
      <c r="BQ3" s="44" t="s">
        <v>154</v>
      </c>
      <c r="BR3" s="44" t="s">
        <v>154</v>
      </c>
      <c r="BS3" s="44" t="s">
        <v>8</v>
      </c>
      <c r="BT3" s="44" t="s">
        <v>154</v>
      </c>
      <c r="BU3" s="44" t="s">
        <v>154</v>
      </c>
      <c r="BV3" s="44" t="s">
        <v>154</v>
      </c>
      <c r="BW3" s="44" t="s">
        <v>8</v>
      </c>
      <c r="BX3" s="44" t="s">
        <v>8</v>
      </c>
      <c r="BY3" s="44" t="s">
        <v>8</v>
      </c>
      <c r="BZ3" s="44" t="s">
        <v>154</v>
      </c>
      <c r="CA3" s="44" t="s">
        <v>154</v>
      </c>
      <c r="CB3" s="44" t="s">
        <v>151</v>
      </c>
      <c r="CC3" s="44" t="s">
        <v>154</v>
      </c>
      <c r="CD3" s="44" t="s">
        <v>433</v>
      </c>
      <c r="CE3" s="44" t="s">
        <v>8</v>
      </c>
      <c r="CF3" s="44" t="s">
        <v>154</v>
      </c>
      <c r="CG3" s="44" t="s">
        <v>154</v>
      </c>
      <c r="CH3" s="44" t="s">
        <v>8</v>
      </c>
      <c r="CI3" s="44" t="s">
        <v>8</v>
      </c>
      <c r="CJ3" s="44" t="s">
        <v>8</v>
      </c>
      <c r="CK3" s="44" t="s">
        <v>154</v>
      </c>
      <c r="CL3" s="44" t="s">
        <v>8</v>
      </c>
      <c r="CM3" s="44" t="s">
        <v>154</v>
      </c>
      <c r="CN3" s="44" t="s">
        <v>154</v>
      </c>
      <c r="CO3" s="44" t="s">
        <v>154</v>
      </c>
      <c r="CP3" s="44" t="s">
        <v>432</v>
      </c>
      <c r="CQ3" s="44" t="s">
        <v>433</v>
      </c>
      <c r="CR3" s="44" t="s">
        <v>154</v>
      </c>
      <c r="CS3" s="44" t="s">
        <v>154</v>
      </c>
      <c r="CT3" s="44" t="s">
        <v>433</v>
      </c>
      <c r="CU3" s="44" t="s">
        <v>154</v>
      </c>
      <c r="CV3" s="44" t="s">
        <v>8</v>
      </c>
      <c r="CW3" s="44" t="s">
        <v>8</v>
      </c>
      <c r="CX3" s="44" t="s">
        <v>154</v>
      </c>
      <c r="CY3" s="44" t="s">
        <v>154</v>
      </c>
      <c r="CZ3" s="44" t="s">
        <v>8</v>
      </c>
      <c r="DA3" s="44" t="s">
        <v>8</v>
      </c>
      <c r="DB3" s="44" t="s">
        <v>154</v>
      </c>
      <c r="DC3" s="44" t="s">
        <v>8</v>
      </c>
      <c r="DD3" s="44" t="s">
        <v>8</v>
      </c>
      <c r="DE3" s="44" t="s">
        <v>154</v>
      </c>
      <c r="DF3" s="44" t="s">
        <v>154</v>
      </c>
      <c r="DG3" s="44" t="s">
        <v>8</v>
      </c>
      <c r="DH3" s="44" t="s">
        <v>154</v>
      </c>
      <c r="DI3" s="44" t="s">
        <v>154</v>
      </c>
      <c r="DJ3" s="44" t="s">
        <v>432</v>
      </c>
      <c r="DK3" s="44" t="s">
        <v>154</v>
      </c>
      <c r="DL3" s="44" t="s">
        <v>154</v>
      </c>
      <c r="DM3" s="44" t="s">
        <v>433</v>
      </c>
      <c r="DN3" s="44" t="s">
        <v>154</v>
      </c>
      <c r="DO3" s="44" t="s">
        <v>432</v>
      </c>
      <c r="DP3" s="44" t="s">
        <v>433</v>
      </c>
      <c r="DQ3" s="44" t="s">
        <v>8</v>
      </c>
      <c r="DR3" s="44" t="s">
        <v>8</v>
      </c>
      <c r="DS3" s="44" t="s">
        <v>154</v>
      </c>
      <c r="DT3" s="44" t="s">
        <v>154</v>
      </c>
      <c r="DU3" s="44" t="s">
        <v>432</v>
      </c>
      <c r="DV3" s="44" t="s">
        <v>154</v>
      </c>
      <c r="DW3" s="44" t="s">
        <v>8</v>
      </c>
      <c r="DX3" s="44" t="s">
        <v>154</v>
      </c>
      <c r="DY3" s="44" t="s">
        <v>154</v>
      </c>
      <c r="DZ3" s="44" t="s">
        <v>154</v>
      </c>
      <c r="EA3" s="44" t="s">
        <v>8</v>
      </c>
      <c r="EB3" s="44" t="s">
        <v>154</v>
      </c>
      <c r="EC3" s="44" t="s">
        <v>432</v>
      </c>
      <c r="ED3" s="44" t="s">
        <v>151</v>
      </c>
      <c r="EE3" s="44" t="s">
        <v>8</v>
      </c>
      <c r="EF3" s="44" t="s">
        <v>154</v>
      </c>
      <c r="EG3" s="44" t="s">
        <v>8</v>
      </c>
      <c r="EH3" s="44" t="s">
        <v>154</v>
      </c>
    </row>
    <row r="4" spans="2:138" x14ac:dyDescent="0.25">
      <c r="B4" s="14" t="s">
        <v>273</v>
      </c>
      <c r="C4">
        <v>2</v>
      </c>
      <c r="E4" t="s">
        <v>320</v>
      </c>
      <c r="F4" t="s">
        <v>320</v>
      </c>
      <c r="G4" t="s">
        <v>8</v>
      </c>
      <c r="H4" s="42">
        <v>40</v>
      </c>
      <c r="I4" s="42">
        <v>40</v>
      </c>
      <c r="J4" s="42"/>
      <c r="K4" s="42"/>
      <c r="L4" s="42">
        <v>2040</v>
      </c>
      <c r="M4" t="s">
        <v>6</v>
      </c>
      <c r="N4" t="s">
        <v>160</v>
      </c>
      <c r="O4">
        <v>1</v>
      </c>
      <c r="P4">
        <v>0</v>
      </c>
      <c r="Q4">
        <v>1.0602499999999999</v>
      </c>
      <c r="S4">
        <v>2006</v>
      </c>
      <c r="W4" s="10" t="s">
        <v>20</v>
      </c>
      <c r="X4" t="str">
        <f>IF(X3="intensity","intensity",IF(X3="python","","absolute"))</f>
        <v>absolute</v>
      </c>
      <c r="Y4" t="str">
        <f t="shared" ref="Y4:CJ4" si="0">IF(Y3="intensity","intensity",IF(Y3="python","","absolute"))</f>
        <v>absolute</v>
      </c>
      <c r="Z4" t="str">
        <f t="shared" si="0"/>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c r="AM4" t="str">
        <f t="shared" si="0"/>
        <v>absolute</v>
      </c>
      <c r="AN4" t="str">
        <f t="shared" si="0"/>
        <v>absolute</v>
      </c>
      <c r="AO4" t="str">
        <f t="shared" si="0"/>
        <v>absolute</v>
      </c>
      <c r="AP4" t="str">
        <f t="shared" si="0"/>
        <v>absolute</v>
      </c>
      <c r="AQ4" t="str">
        <f t="shared" si="0"/>
        <v>absolute</v>
      </c>
      <c r="AR4" t="str">
        <f t="shared" si="0"/>
        <v>absolute</v>
      </c>
      <c r="AS4" t="str">
        <f t="shared" si="0"/>
        <v>absolute</v>
      </c>
      <c r="AT4" t="str">
        <f t="shared" si="0"/>
        <v>absolute</v>
      </c>
      <c r="AU4" t="str">
        <f t="shared" si="0"/>
        <v>absolute</v>
      </c>
      <c r="AV4" t="str">
        <f t="shared" si="0"/>
        <v>absolute</v>
      </c>
      <c r="AW4" t="str">
        <f t="shared" si="0"/>
        <v>absolute</v>
      </c>
      <c r="AX4" t="str">
        <f t="shared" si="0"/>
        <v>absolute</v>
      </c>
      <c r="AY4" t="str">
        <f t="shared" si="0"/>
        <v>absolute</v>
      </c>
      <c r="AZ4" t="str">
        <f t="shared" si="0"/>
        <v>absolute</v>
      </c>
      <c r="BA4" t="str">
        <f t="shared" si="0"/>
        <v>absolute</v>
      </c>
      <c r="BB4" t="str">
        <f t="shared" si="0"/>
        <v>absolute</v>
      </c>
      <c r="BC4" t="str">
        <f t="shared" si="0"/>
        <v>absolute</v>
      </c>
      <c r="BD4" t="str">
        <f t="shared" si="0"/>
        <v>absolute</v>
      </c>
      <c r="BE4" t="str">
        <f t="shared" si="0"/>
        <v>absolute</v>
      </c>
      <c r="BF4" t="str">
        <f t="shared" si="0"/>
        <v>absolute</v>
      </c>
      <c r="BG4" t="str">
        <f t="shared" si="0"/>
        <v>absolute</v>
      </c>
      <c r="BH4" t="str">
        <f t="shared" si="0"/>
        <v>absolute</v>
      </c>
      <c r="BI4" t="str">
        <f t="shared" si="0"/>
        <v>absolute</v>
      </c>
      <c r="BJ4" t="str">
        <f t="shared" si="0"/>
        <v>absolute</v>
      </c>
      <c r="BK4" t="str">
        <f t="shared" si="0"/>
        <v>absolute</v>
      </c>
      <c r="BL4" t="str">
        <f t="shared" si="0"/>
        <v>absolute</v>
      </c>
      <c r="BM4" t="str">
        <f t="shared" si="0"/>
        <v>absolute</v>
      </c>
      <c r="BN4" t="str">
        <f t="shared" si="0"/>
        <v>absolute</v>
      </c>
      <c r="BO4" t="str">
        <f t="shared" si="0"/>
        <v>absolute</v>
      </c>
      <c r="BP4" t="str">
        <f t="shared" si="0"/>
        <v>absolute</v>
      </c>
      <c r="BQ4" t="str">
        <f t="shared" si="0"/>
        <v>absolute</v>
      </c>
      <c r="BR4" t="str">
        <f t="shared" si="0"/>
        <v>absolute</v>
      </c>
      <c r="BS4" t="str">
        <f t="shared" si="0"/>
        <v>absolute</v>
      </c>
      <c r="BT4" t="str">
        <f t="shared" si="0"/>
        <v>absolute</v>
      </c>
      <c r="BU4" t="str">
        <f t="shared" si="0"/>
        <v>absolute</v>
      </c>
      <c r="BV4" t="str">
        <f t="shared" si="0"/>
        <v>absolute</v>
      </c>
      <c r="BW4" t="str">
        <f t="shared" si="0"/>
        <v>absolute</v>
      </c>
      <c r="BX4" t="str">
        <f t="shared" si="0"/>
        <v>absolute</v>
      </c>
      <c r="BY4" t="str">
        <f t="shared" si="0"/>
        <v>absolute</v>
      </c>
      <c r="BZ4" t="str">
        <f t="shared" si="0"/>
        <v>absolute</v>
      </c>
      <c r="CA4" t="str">
        <f t="shared" si="0"/>
        <v>absolute</v>
      </c>
      <c r="CB4" t="str">
        <f t="shared" si="0"/>
        <v>intensity</v>
      </c>
      <c r="CC4" t="str">
        <f t="shared" si="0"/>
        <v>absolute</v>
      </c>
      <c r="CE4" t="str">
        <f t="shared" si="0"/>
        <v>absolute</v>
      </c>
      <c r="CF4" t="str">
        <f t="shared" si="0"/>
        <v>absolute</v>
      </c>
      <c r="CG4" t="str">
        <f t="shared" si="0"/>
        <v>absolute</v>
      </c>
      <c r="CH4" t="str">
        <f t="shared" si="0"/>
        <v>absolute</v>
      </c>
      <c r="CI4" t="str">
        <f t="shared" si="0"/>
        <v>absolute</v>
      </c>
      <c r="CJ4" t="str">
        <f t="shared" si="0"/>
        <v>absolute</v>
      </c>
      <c r="CK4" t="str">
        <f t="shared" ref="CK4:EH4" si="1">IF(CK3="intensity","intensity",IF(CK3="python","","absolute"))</f>
        <v>absolute</v>
      </c>
      <c r="CL4" t="str">
        <f t="shared" si="1"/>
        <v>absolute</v>
      </c>
      <c r="CM4" t="str">
        <f t="shared" si="1"/>
        <v>absolute</v>
      </c>
      <c r="CN4" t="str">
        <f t="shared" si="1"/>
        <v>absolute</v>
      </c>
      <c r="CO4" t="str">
        <f t="shared" si="1"/>
        <v>absolute</v>
      </c>
      <c r="CP4" t="str">
        <f t="shared" si="1"/>
        <v>absolute</v>
      </c>
      <c r="CR4" t="str">
        <f t="shared" si="1"/>
        <v>absolute</v>
      </c>
      <c r="CS4" t="str">
        <f t="shared" si="1"/>
        <v>absolute</v>
      </c>
      <c r="CU4" t="str">
        <f t="shared" si="1"/>
        <v>absolute</v>
      </c>
      <c r="CV4" t="str">
        <f t="shared" si="1"/>
        <v>absolute</v>
      </c>
      <c r="CW4" t="str">
        <f t="shared" si="1"/>
        <v>absolute</v>
      </c>
      <c r="CX4" t="str">
        <f t="shared" si="1"/>
        <v>absolute</v>
      </c>
      <c r="CY4" t="str">
        <f t="shared" si="1"/>
        <v>absolute</v>
      </c>
      <c r="CZ4" t="str">
        <f t="shared" si="1"/>
        <v>absolute</v>
      </c>
      <c r="DA4" t="str">
        <f t="shared" si="1"/>
        <v>absolute</v>
      </c>
      <c r="DB4" t="str">
        <f t="shared" si="1"/>
        <v>absolute</v>
      </c>
      <c r="DC4" t="str">
        <f t="shared" si="1"/>
        <v>absolute</v>
      </c>
      <c r="DD4" t="str">
        <f t="shared" si="1"/>
        <v>absolute</v>
      </c>
      <c r="DE4" t="str">
        <f t="shared" si="1"/>
        <v>absolute</v>
      </c>
      <c r="DF4" t="str">
        <f t="shared" si="1"/>
        <v>absolute</v>
      </c>
      <c r="DG4" t="str">
        <f t="shared" si="1"/>
        <v>absolute</v>
      </c>
      <c r="DH4" t="str">
        <f t="shared" si="1"/>
        <v>absolute</v>
      </c>
      <c r="DI4" t="str">
        <f t="shared" si="1"/>
        <v>absolute</v>
      </c>
      <c r="DJ4" t="str">
        <f t="shared" si="1"/>
        <v>absolute</v>
      </c>
      <c r="DK4" t="str">
        <f t="shared" si="1"/>
        <v>absolute</v>
      </c>
      <c r="DL4" t="str">
        <f t="shared" si="1"/>
        <v>absolute</v>
      </c>
      <c r="DN4" t="str">
        <f t="shared" si="1"/>
        <v>absolute</v>
      </c>
      <c r="DO4" t="str">
        <f t="shared" si="1"/>
        <v>absolute</v>
      </c>
      <c r="DQ4" t="str">
        <f t="shared" si="1"/>
        <v>absolute</v>
      </c>
      <c r="DR4" t="str">
        <f t="shared" si="1"/>
        <v>absolute</v>
      </c>
      <c r="DS4" t="str">
        <f t="shared" si="1"/>
        <v>absolute</v>
      </c>
      <c r="DT4" t="str">
        <f t="shared" si="1"/>
        <v>absolute</v>
      </c>
      <c r="DU4" t="str">
        <f t="shared" si="1"/>
        <v>absolute</v>
      </c>
      <c r="DV4" t="str">
        <f t="shared" si="1"/>
        <v>absolute</v>
      </c>
      <c r="DW4" t="str">
        <f t="shared" si="1"/>
        <v>absolute</v>
      </c>
      <c r="DX4" t="str">
        <f t="shared" si="1"/>
        <v>absolute</v>
      </c>
      <c r="DY4" t="str">
        <f t="shared" si="1"/>
        <v>absolute</v>
      </c>
      <c r="DZ4" t="str">
        <f t="shared" si="1"/>
        <v>absolute</v>
      </c>
      <c r="EA4" t="str">
        <f t="shared" si="1"/>
        <v>absolute</v>
      </c>
      <c r="EB4" t="str">
        <f t="shared" si="1"/>
        <v>absolute</v>
      </c>
      <c r="EC4" t="str">
        <f t="shared" si="1"/>
        <v>absolute</v>
      </c>
      <c r="ED4" t="str">
        <f t="shared" si="1"/>
        <v>intensity</v>
      </c>
      <c r="EE4" t="str">
        <f t="shared" si="1"/>
        <v>absolute</v>
      </c>
      <c r="EF4" t="str">
        <f t="shared" si="1"/>
        <v>absolute</v>
      </c>
      <c r="EG4" t="str">
        <f t="shared" si="1"/>
        <v>absolute</v>
      </c>
      <c r="EH4" t="str">
        <f t="shared" si="1"/>
        <v>absolute</v>
      </c>
    </row>
    <row r="5" spans="2:138" x14ac:dyDescent="0.25">
      <c r="B5" s="14" t="s">
        <v>278</v>
      </c>
      <c r="C5">
        <v>2</v>
      </c>
      <c r="E5" t="s">
        <v>321</v>
      </c>
      <c r="F5" t="s">
        <v>321</v>
      </c>
      <c r="G5" t="s">
        <v>8</v>
      </c>
      <c r="H5" s="42">
        <v>40</v>
      </c>
      <c r="I5" s="42">
        <v>40</v>
      </c>
      <c r="J5" s="42"/>
      <c r="K5" s="42"/>
      <c r="L5" s="42">
        <v>2070</v>
      </c>
      <c r="M5" t="s">
        <v>6</v>
      </c>
      <c r="N5" t="s">
        <v>435</v>
      </c>
      <c r="O5">
        <v>1</v>
      </c>
      <c r="P5">
        <v>0</v>
      </c>
      <c r="Q5">
        <v>25.885000000000002</v>
      </c>
      <c r="S5">
        <v>1990</v>
      </c>
      <c r="W5" s="10" t="s">
        <v>109</v>
      </c>
      <c r="X5" t="str">
        <f>IF(X3="BAU","bau","base")</f>
        <v>bau</v>
      </c>
      <c r="Y5" t="str">
        <f t="shared" ref="Y5:CJ5" si="2">IF(Y3="BAU","bau","base")</f>
        <v>bau</v>
      </c>
      <c r="Z5" t="str">
        <f t="shared" si="2"/>
        <v>base</v>
      </c>
      <c r="AA5" t="str">
        <f t="shared" si="2"/>
        <v>base</v>
      </c>
      <c r="AB5" t="str">
        <f t="shared" si="2"/>
        <v>bau</v>
      </c>
      <c r="AC5" t="str">
        <f t="shared" si="2"/>
        <v>base</v>
      </c>
      <c r="AD5" t="str">
        <f t="shared" si="2"/>
        <v>base</v>
      </c>
      <c r="AE5" t="str">
        <f t="shared" si="2"/>
        <v>base</v>
      </c>
      <c r="AF5" t="str">
        <f t="shared" si="2"/>
        <v>base</v>
      </c>
      <c r="AG5" t="str">
        <f t="shared" si="2"/>
        <v>bau</v>
      </c>
      <c r="AH5" t="str">
        <f t="shared" si="2"/>
        <v>bau</v>
      </c>
      <c r="AI5" t="str">
        <f t="shared" si="2"/>
        <v>bau</v>
      </c>
      <c r="AJ5" t="str">
        <f t="shared" si="2"/>
        <v>bau</v>
      </c>
      <c r="AK5" t="str">
        <f t="shared" si="2"/>
        <v>bau</v>
      </c>
      <c r="AL5" t="str">
        <f t="shared" si="2"/>
        <v>bau</v>
      </c>
      <c r="AM5" t="str">
        <f t="shared" si="2"/>
        <v>bau</v>
      </c>
      <c r="AN5" t="str">
        <f t="shared" si="2"/>
        <v>base</v>
      </c>
      <c r="AO5" t="str">
        <f t="shared" si="2"/>
        <v>bau</v>
      </c>
      <c r="AP5" t="str">
        <f t="shared" si="2"/>
        <v>base</v>
      </c>
      <c r="AQ5" t="str">
        <f t="shared" si="2"/>
        <v>bau</v>
      </c>
      <c r="AR5" t="str">
        <f t="shared" si="2"/>
        <v>base</v>
      </c>
      <c r="AS5" t="str">
        <f t="shared" si="2"/>
        <v>bau</v>
      </c>
      <c r="AT5" t="str">
        <f t="shared" si="2"/>
        <v>base</v>
      </c>
      <c r="AU5" t="str">
        <f t="shared" si="2"/>
        <v>base</v>
      </c>
      <c r="AV5" t="str">
        <f t="shared" si="2"/>
        <v>bau</v>
      </c>
      <c r="AW5" t="str">
        <f t="shared" si="2"/>
        <v>bau</v>
      </c>
      <c r="AX5" t="str">
        <f t="shared" si="2"/>
        <v>bau</v>
      </c>
      <c r="AY5" t="str">
        <f t="shared" si="2"/>
        <v>base</v>
      </c>
      <c r="AZ5" t="str">
        <f t="shared" si="2"/>
        <v>bau</v>
      </c>
      <c r="BA5" t="str">
        <f t="shared" si="2"/>
        <v>base</v>
      </c>
      <c r="BB5" t="str">
        <f t="shared" si="2"/>
        <v>base</v>
      </c>
      <c r="BC5" t="str">
        <f t="shared" si="2"/>
        <v>base</v>
      </c>
      <c r="BD5" t="str">
        <f t="shared" si="2"/>
        <v>bau</v>
      </c>
      <c r="BE5" t="str">
        <f t="shared" si="2"/>
        <v>bau</v>
      </c>
      <c r="BF5" t="str">
        <f t="shared" si="2"/>
        <v>bau</v>
      </c>
      <c r="BG5" t="str">
        <f t="shared" si="2"/>
        <v>base</v>
      </c>
      <c r="BH5" t="str">
        <f t="shared" si="2"/>
        <v>bau</v>
      </c>
      <c r="BI5" t="str">
        <f t="shared" si="2"/>
        <v>bau</v>
      </c>
      <c r="BJ5" t="str">
        <f t="shared" si="2"/>
        <v>base</v>
      </c>
      <c r="BK5" t="str">
        <f t="shared" si="2"/>
        <v>base</v>
      </c>
      <c r="BL5" t="str">
        <f t="shared" si="2"/>
        <v>base</v>
      </c>
      <c r="BM5" t="str">
        <f t="shared" si="2"/>
        <v>base</v>
      </c>
      <c r="BN5" t="str">
        <f t="shared" si="2"/>
        <v>bau</v>
      </c>
      <c r="BO5" t="str">
        <f t="shared" si="2"/>
        <v>base</v>
      </c>
      <c r="BP5" t="str">
        <f t="shared" si="2"/>
        <v>bau</v>
      </c>
      <c r="BQ5" t="str">
        <f t="shared" si="2"/>
        <v>bau</v>
      </c>
      <c r="BR5" t="str">
        <f t="shared" si="2"/>
        <v>bau</v>
      </c>
      <c r="BS5" t="str">
        <f t="shared" si="2"/>
        <v>base</v>
      </c>
      <c r="BT5" t="str">
        <f t="shared" si="2"/>
        <v>bau</v>
      </c>
      <c r="BU5" t="str">
        <f t="shared" si="2"/>
        <v>bau</v>
      </c>
      <c r="BV5" t="str">
        <f t="shared" si="2"/>
        <v>bau</v>
      </c>
      <c r="BW5" t="str">
        <f t="shared" si="2"/>
        <v>base</v>
      </c>
      <c r="BX5" t="str">
        <f t="shared" si="2"/>
        <v>base</v>
      </c>
      <c r="BY5" t="str">
        <f t="shared" si="2"/>
        <v>base</v>
      </c>
      <c r="BZ5" t="str">
        <f t="shared" si="2"/>
        <v>bau</v>
      </c>
      <c r="CA5" t="str">
        <f t="shared" si="2"/>
        <v>bau</v>
      </c>
      <c r="CB5" t="str">
        <f t="shared" si="2"/>
        <v>base</v>
      </c>
      <c r="CC5" t="str">
        <f t="shared" si="2"/>
        <v>bau</v>
      </c>
      <c r="CE5" t="str">
        <f t="shared" si="2"/>
        <v>base</v>
      </c>
      <c r="CF5" t="str">
        <f t="shared" si="2"/>
        <v>bau</v>
      </c>
      <c r="CG5" t="str">
        <f t="shared" si="2"/>
        <v>bau</v>
      </c>
      <c r="CH5" t="str">
        <f t="shared" si="2"/>
        <v>base</v>
      </c>
      <c r="CI5" t="str">
        <f t="shared" si="2"/>
        <v>base</v>
      </c>
      <c r="CJ5" t="str">
        <f t="shared" si="2"/>
        <v>base</v>
      </c>
      <c r="CK5" t="str">
        <f t="shared" ref="CK5:EH5" si="3">IF(CK3="BAU","bau","base")</f>
        <v>bau</v>
      </c>
      <c r="CL5" t="str">
        <f t="shared" si="3"/>
        <v>base</v>
      </c>
      <c r="CM5" t="str">
        <f t="shared" si="3"/>
        <v>bau</v>
      </c>
      <c r="CN5" t="str">
        <f t="shared" si="3"/>
        <v>bau</v>
      </c>
      <c r="CO5" t="str">
        <f t="shared" si="3"/>
        <v>bau</v>
      </c>
      <c r="CP5" t="str">
        <f t="shared" si="3"/>
        <v>base</v>
      </c>
      <c r="CR5" t="str">
        <f t="shared" si="3"/>
        <v>bau</v>
      </c>
      <c r="CS5" t="str">
        <f t="shared" si="3"/>
        <v>bau</v>
      </c>
      <c r="CU5" t="str">
        <f t="shared" si="3"/>
        <v>bau</v>
      </c>
      <c r="CV5" t="str">
        <f t="shared" si="3"/>
        <v>base</v>
      </c>
      <c r="CW5" t="str">
        <f t="shared" si="3"/>
        <v>base</v>
      </c>
      <c r="CX5" t="str">
        <f t="shared" si="3"/>
        <v>bau</v>
      </c>
      <c r="CY5" t="str">
        <f t="shared" si="3"/>
        <v>bau</v>
      </c>
      <c r="CZ5" t="str">
        <f t="shared" si="3"/>
        <v>base</v>
      </c>
      <c r="DA5" t="str">
        <f t="shared" si="3"/>
        <v>base</v>
      </c>
      <c r="DB5" t="str">
        <f t="shared" si="3"/>
        <v>bau</v>
      </c>
      <c r="DC5" t="str">
        <f t="shared" si="3"/>
        <v>base</v>
      </c>
      <c r="DD5" t="str">
        <f t="shared" si="3"/>
        <v>base</v>
      </c>
      <c r="DE5" t="str">
        <f t="shared" si="3"/>
        <v>bau</v>
      </c>
      <c r="DF5" t="str">
        <f t="shared" si="3"/>
        <v>bau</v>
      </c>
      <c r="DG5" t="str">
        <f t="shared" si="3"/>
        <v>base</v>
      </c>
      <c r="DH5" t="str">
        <f t="shared" si="3"/>
        <v>bau</v>
      </c>
      <c r="DI5" t="str">
        <f t="shared" si="3"/>
        <v>bau</v>
      </c>
      <c r="DJ5" t="str">
        <f t="shared" si="3"/>
        <v>base</v>
      </c>
      <c r="DK5" t="str">
        <f t="shared" si="3"/>
        <v>bau</v>
      </c>
      <c r="DL5" t="str">
        <f t="shared" si="3"/>
        <v>bau</v>
      </c>
      <c r="DN5" t="str">
        <f t="shared" si="3"/>
        <v>bau</v>
      </c>
      <c r="DO5" t="str">
        <f t="shared" si="3"/>
        <v>base</v>
      </c>
      <c r="DQ5" t="str">
        <f t="shared" si="3"/>
        <v>base</v>
      </c>
      <c r="DR5" t="str">
        <f t="shared" si="3"/>
        <v>base</v>
      </c>
      <c r="DS5" t="str">
        <f t="shared" si="3"/>
        <v>bau</v>
      </c>
      <c r="DT5" t="str">
        <f t="shared" si="3"/>
        <v>bau</v>
      </c>
      <c r="DU5" t="str">
        <f t="shared" si="3"/>
        <v>base</v>
      </c>
      <c r="DV5" t="str">
        <f t="shared" si="3"/>
        <v>bau</v>
      </c>
      <c r="DW5" t="str">
        <f t="shared" si="3"/>
        <v>base</v>
      </c>
      <c r="DX5" t="str">
        <f t="shared" si="3"/>
        <v>bau</v>
      </c>
      <c r="DY5" t="str">
        <f t="shared" si="3"/>
        <v>bau</v>
      </c>
      <c r="DZ5" t="str">
        <f t="shared" si="3"/>
        <v>bau</v>
      </c>
      <c r="EA5" t="str">
        <f t="shared" si="3"/>
        <v>base</v>
      </c>
      <c r="EB5" t="str">
        <f t="shared" si="3"/>
        <v>bau</v>
      </c>
      <c r="EC5" t="str">
        <f t="shared" si="3"/>
        <v>base</v>
      </c>
      <c r="ED5" t="str">
        <f t="shared" si="3"/>
        <v>base</v>
      </c>
      <c r="EE5" t="str">
        <f t="shared" si="3"/>
        <v>base</v>
      </c>
      <c r="EF5" t="str">
        <f t="shared" si="3"/>
        <v>bau</v>
      </c>
      <c r="EG5" t="str">
        <f t="shared" si="3"/>
        <v>base</v>
      </c>
      <c r="EH5" t="str">
        <f t="shared" si="3"/>
        <v>bau</v>
      </c>
    </row>
    <row r="6" spans="2:138" x14ac:dyDescent="0.25">
      <c r="B6" s="14" t="s">
        <v>274</v>
      </c>
      <c r="C6">
        <v>3</v>
      </c>
      <c r="E6" t="s">
        <v>322</v>
      </c>
      <c r="F6" t="s">
        <v>322</v>
      </c>
      <c r="G6" t="s">
        <v>154</v>
      </c>
      <c r="H6" s="42">
        <v>12.508614748449343</v>
      </c>
      <c r="I6" s="42">
        <v>21.295658166781529</v>
      </c>
      <c r="J6" s="42">
        <v>25.39</v>
      </c>
      <c r="K6" s="42">
        <v>22.84</v>
      </c>
      <c r="L6" s="42"/>
      <c r="M6" t="s">
        <v>7</v>
      </c>
      <c r="N6" t="s">
        <v>434</v>
      </c>
      <c r="O6">
        <v>1</v>
      </c>
      <c r="P6">
        <v>1</v>
      </c>
      <c r="Q6">
        <v>16.940000000000001</v>
      </c>
      <c r="R6">
        <v>29.02</v>
      </c>
      <c r="S6">
        <v>2018</v>
      </c>
      <c r="W6" s="10" t="s">
        <v>21</v>
      </c>
    </row>
    <row r="7" spans="2:138" x14ac:dyDescent="0.25">
      <c r="B7" s="14" t="s">
        <v>279</v>
      </c>
      <c r="C7">
        <v>3</v>
      </c>
      <c r="E7" t="s">
        <v>323</v>
      </c>
      <c r="F7" t="s">
        <v>323</v>
      </c>
      <c r="G7" t="s">
        <v>8</v>
      </c>
      <c r="H7" s="42">
        <v>50</v>
      </c>
      <c r="I7" s="42">
        <v>50</v>
      </c>
      <c r="J7" s="42"/>
      <c r="K7" s="42"/>
      <c r="L7" s="42">
        <v>2050</v>
      </c>
      <c r="M7" t="s">
        <v>6</v>
      </c>
      <c r="N7" t="s">
        <v>435</v>
      </c>
      <c r="O7">
        <v>1</v>
      </c>
      <c r="P7">
        <v>0</v>
      </c>
      <c r="Q7">
        <v>3.8140000000000001</v>
      </c>
      <c r="S7">
        <v>2015</v>
      </c>
      <c r="W7" s="10" t="s">
        <v>110</v>
      </c>
      <c r="X7" s="41" t="str">
        <f>IF(X3="emission","emissions","percent")</f>
        <v>percent</v>
      </c>
      <c r="Y7" s="41" t="str">
        <f t="shared" ref="Y7:CJ7" si="4">IF(Y3="emission","emissions","percent")</f>
        <v>percent</v>
      </c>
      <c r="Z7" s="41" t="str">
        <f t="shared" si="4"/>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 t="shared" si="4"/>
        <v>percent</v>
      </c>
      <c r="AL7" s="41" t="str">
        <f t="shared" si="4"/>
        <v>percent</v>
      </c>
      <c r="AM7" s="41" t="str">
        <f t="shared" si="4"/>
        <v>percent</v>
      </c>
      <c r="AN7" s="41" t="str">
        <f t="shared" si="4"/>
        <v>percent</v>
      </c>
      <c r="AO7" s="41" t="str">
        <f t="shared" si="4"/>
        <v>percent</v>
      </c>
      <c r="AP7" s="41" t="str">
        <f t="shared" si="4"/>
        <v>percent</v>
      </c>
      <c r="AQ7" s="41" t="str">
        <f t="shared" si="4"/>
        <v>percent</v>
      </c>
      <c r="AR7" s="41" t="str">
        <f t="shared" si="4"/>
        <v>percent</v>
      </c>
      <c r="AS7" s="41" t="str">
        <f t="shared" si="4"/>
        <v>percent</v>
      </c>
      <c r="AT7" s="41" t="str">
        <f t="shared" si="4"/>
        <v>percent</v>
      </c>
      <c r="AU7" s="41" t="str">
        <f t="shared" si="4"/>
        <v>percent</v>
      </c>
      <c r="AV7" s="41" t="str">
        <f t="shared" si="4"/>
        <v>percent</v>
      </c>
      <c r="AW7" s="41" t="str">
        <f t="shared" si="4"/>
        <v>percent</v>
      </c>
      <c r="AX7" s="41" t="str">
        <f t="shared" si="4"/>
        <v>percent</v>
      </c>
      <c r="AY7" s="41" t="str">
        <f t="shared" si="4"/>
        <v>percent</v>
      </c>
      <c r="AZ7" s="41" t="str">
        <f t="shared" si="4"/>
        <v>percent</v>
      </c>
      <c r="BA7" s="41" t="str">
        <f t="shared" si="4"/>
        <v>percent</v>
      </c>
      <c r="BB7" s="41" t="str">
        <f t="shared" si="4"/>
        <v>percent</v>
      </c>
      <c r="BC7" s="41" t="str">
        <f t="shared" si="4"/>
        <v>percent</v>
      </c>
      <c r="BD7" s="41" t="str">
        <f t="shared" si="4"/>
        <v>percent</v>
      </c>
      <c r="BE7" s="41" t="str">
        <f t="shared" si="4"/>
        <v>percent</v>
      </c>
      <c r="BF7" s="41" t="str">
        <f t="shared" si="4"/>
        <v>percent</v>
      </c>
      <c r="BG7" s="41" t="str">
        <f t="shared" si="4"/>
        <v>emissions</v>
      </c>
      <c r="BH7" s="41" t="str">
        <f t="shared" si="4"/>
        <v>percent</v>
      </c>
      <c r="BI7" s="41" t="str">
        <f t="shared" si="4"/>
        <v>percent</v>
      </c>
      <c r="BJ7" s="41" t="str">
        <f t="shared" si="4"/>
        <v>percent</v>
      </c>
      <c r="BK7" s="41" t="str">
        <f t="shared" si="4"/>
        <v>emissions</v>
      </c>
      <c r="BL7" s="41" t="str">
        <f t="shared" si="4"/>
        <v>percent</v>
      </c>
      <c r="BM7" s="41" t="str">
        <f t="shared" si="4"/>
        <v>percent</v>
      </c>
      <c r="BN7" s="41" t="str">
        <f t="shared" si="4"/>
        <v>percent</v>
      </c>
      <c r="BO7" s="41" t="str">
        <f t="shared" si="4"/>
        <v>percent</v>
      </c>
      <c r="BP7" s="41" t="str">
        <f t="shared" si="4"/>
        <v>percent</v>
      </c>
      <c r="BQ7" s="41" t="str">
        <f t="shared" si="4"/>
        <v>percent</v>
      </c>
      <c r="BR7" s="41" t="str">
        <f t="shared" si="4"/>
        <v>percent</v>
      </c>
      <c r="BS7" s="41" t="str">
        <f t="shared" si="4"/>
        <v>percent</v>
      </c>
      <c r="BT7" s="41" t="str">
        <f t="shared" si="4"/>
        <v>percent</v>
      </c>
      <c r="BU7" s="41" t="str">
        <f t="shared" si="4"/>
        <v>percent</v>
      </c>
      <c r="BV7" s="41" t="str">
        <f t="shared" si="4"/>
        <v>percent</v>
      </c>
      <c r="BW7" s="41" t="str">
        <f t="shared" si="4"/>
        <v>percent</v>
      </c>
      <c r="BX7" s="41" t="str">
        <f t="shared" si="4"/>
        <v>percent</v>
      </c>
      <c r="BY7" s="41" t="str">
        <f t="shared" si="4"/>
        <v>percent</v>
      </c>
      <c r="BZ7" s="41" t="str">
        <f t="shared" si="4"/>
        <v>percent</v>
      </c>
      <c r="CA7" s="41" t="str">
        <f t="shared" si="4"/>
        <v>percent</v>
      </c>
      <c r="CB7" s="41" t="str">
        <f t="shared" si="4"/>
        <v>percent</v>
      </c>
      <c r="CC7" s="41" t="str">
        <f t="shared" si="4"/>
        <v>percent</v>
      </c>
      <c r="CD7" s="41"/>
      <c r="CE7" s="41" t="str">
        <f t="shared" si="4"/>
        <v>percent</v>
      </c>
      <c r="CF7" s="41" t="str">
        <f t="shared" si="4"/>
        <v>percent</v>
      </c>
      <c r="CG7" s="41" t="str">
        <f t="shared" si="4"/>
        <v>percent</v>
      </c>
      <c r="CH7" s="41" t="str">
        <f t="shared" si="4"/>
        <v>percent</v>
      </c>
      <c r="CI7" s="41" t="str">
        <f t="shared" si="4"/>
        <v>percent</v>
      </c>
      <c r="CJ7" s="41" t="str">
        <f t="shared" si="4"/>
        <v>percent</v>
      </c>
      <c r="CK7" s="41" t="str">
        <f t="shared" ref="CK7:EH7" si="5">IF(CK3="emission","emissions","percent")</f>
        <v>percent</v>
      </c>
      <c r="CL7" s="41" t="str">
        <f t="shared" si="5"/>
        <v>percent</v>
      </c>
      <c r="CM7" s="41" t="str">
        <f t="shared" si="5"/>
        <v>percent</v>
      </c>
      <c r="CN7" s="41" t="str">
        <f t="shared" si="5"/>
        <v>percent</v>
      </c>
      <c r="CO7" s="41" t="str">
        <f t="shared" si="5"/>
        <v>percent</v>
      </c>
      <c r="CP7" s="41" t="str">
        <f t="shared" si="5"/>
        <v>emissions</v>
      </c>
      <c r="CQ7" s="41"/>
      <c r="CR7" s="41" t="str">
        <f t="shared" si="5"/>
        <v>percent</v>
      </c>
      <c r="CS7" s="41" t="str">
        <f t="shared" si="5"/>
        <v>percent</v>
      </c>
      <c r="CT7" s="41"/>
      <c r="CU7" s="41" t="str">
        <f t="shared" si="5"/>
        <v>percent</v>
      </c>
      <c r="CV7" s="41" t="str">
        <f t="shared" si="5"/>
        <v>percent</v>
      </c>
      <c r="CW7" s="41" t="str">
        <f t="shared" si="5"/>
        <v>percent</v>
      </c>
      <c r="CX7" s="41" t="str">
        <f t="shared" si="5"/>
        <v>percent</v>
      </c>
      <c r="CY7" s="41" t="str">
        <f t="shared" si="5"/>
        <v>percent</v>
      </c>
      <c r="CZ7" s="41" t="str">
        <f t="shared" si="5"/>
        <v>percent</v>
      </c>
      <c r="DA7" s="41" t="str">
        <f t="shared" si="5"/>
        <v>percent</v>
      </c>
      <c r="DB7" s="41" t="str">
        <f t="shared" si="5"/>
        <v>percent</v>
      </c>
      <c r="DC7" s="41" t="str">
        <f t="shared" si="5"/>
        <v>percent</v>
      </c>
      <c r="DD7" s="41" t="str">
        <f t="shared" si="5"/>
        <v>percent</v>
      </c>
      <c r="DE7" s="41" t="str">
        <f t="shared" si="5"/>
        <v>percent</v>
      </c>
      <c r="DF7" s="41" t="str">
        <f t="shared" si="5"/>
        <v>percent</v>
      </c>
      <c r="DG7" s="41" t="str">
        <f t="shared" si="5"/>
        <v>percent</v>
      </c>
      <c r="DH7" s="41" t="str">
        <f t="shared" si="5"/>
        <v>percent</v>
      </c>
      <c r="DI7" s="41" t="str">
        <f t="shared" si="5"/>
        <v>percent</v>
      </c>
      <c r="DJ7" s="41" t="str">
        <f t="shared" si="5"/>
        <v>emissions</v>
      </c>
      <c r="DK7" s="41" t="str">
        <f t="shared" si="5"/>
        <v>percent</v>
      </c>
      <c r="DL7" s="41" t="str">
        <f t="shared" si="5"/>
        <v>percent</v>
      </c>
      <c r="DM7" s="41"/>
      <c r="DN7" s="41" t="str">
        <f t="shared" si="5"/>
        <v>percent</v>
      </c>
      <c r="DO7" s="41" t="str">
        <f t="shared" si="5"/>
        <v>emissions</v>
      </c>
      <c r="DP7" s="41"/>
      <c r="DQ7" s="41" t="str">
        <f t="shared" si="5"/>
        <v>percent</v>
      </c>
      <c r="DR7" s="41" t="str">
        <f t="shared" si="5"/>
        <v>percent</v>
      </c>
      <c r="DS7" s="41" t="str">
        <f t="shared" si="5"/>
        <v>percent</v>
      </c>
      <c r="DT7" s="41" t="str">
        <f t="shared" si="5"/>
        <v>percent</v>
      </c>
      <c r="DU7" s="41" t="str">
        <f t="shared" si="5"/>
        <v>emissions</v>
      </c>
      <c r="DV7" s="41" t="str">
        <f t="shared" si="5"/>
        <v>percent</v>
      </c>
      <c r="DW7" s="41" t="str">
        <f t="shared" si="5"/>
        <v>percent</v>
      </c>
      <c r="DX7" s="41" t="str">
        <f t="shared" si="5"/>
        <v>percent</v>
      </c>
      <c r="DY7" s="41" t="str">
        <f t="shared" si="5"/>
        <v>percent</v>
      </c>
      <c r="DZ7" s="41" t="str">
        <f t="shared" si="5"/>
        <v>percent</v>
      </c>
      <c r="EA7" s="41" t="str">
        <f t="shared" si="5"/>
        <v>percent</v>
      </c>
      <c r="EB7" s="41" t="str">
        <f t="shared" si="5"/>
        <v>percent</v>
      </c>
      <c r="EC7" s="41" t="str">
        <f t="shared" si="5"/>
        <v>emissions</v>
      </c>
      <c r="ED7" s="41" t="str">
        <f t="shared" si="5"/>
        <v>percent</v>
      </c>
      <c r="EE7" s="41" t="str">
        <f t="shared" si="5"/>
        <v>percent</v>
      </c>
      <c r="EF7" s="41" t="str">
        <f t="shared" si="5"/>
        <v>percent</v>
      </c>
      <c r="EG7" s="41" t="str">
        <f t="shared" si="5"/>
        <v>percent</v>
      </c>
      <c r="EH7" s="41" t="str">
        <f t="shared" si="5"/>
        <v>percent</v>
      </c>
    </row>
    <row r="8" spans="2:138" x14ac:dyDescent="0.25">
      <c r="B8" s="14" t="s">
        <v>275</v>
      </c>
      <c r="C8">
        <v>4</v>
      </c>
      <c r="E8" t="s">
        <v>324</v>
      </c>
      <c r="F8" t="s">
        <v>324</v>
      </c>
      <c r="G8" t="s">
        <v>8</v>
      </c>
      <c r="H8" s="42">
        <v>0</v>
      </c>
      <c r="I8" s="42">
        <v>0</v>
      </c>
      <c r="J8" s="42"/>
      <c r="K8" s="42"/>
      <c r="L8" s="42"/>
      <c r="M8" t="s">
        <v>7</v>
      </c>
      <c r="N8" t="s">
        <v>434</v>
      </c>
      <c r="O8">
        <v>0</v>
      </c>
      <c r="P8">
        <v>0</v>
      </c>
      <c r="S8">
        <v>2010</v>
      </c>
    </row>
    <row r="9" spans="2:138" x14ac:dyDescent="0.25">
      <c r="B9" s="14" t="s">
        <v>280</v>
      </c>
      <c r="C9">
        <v>4</v>
      </c>
      <c r="E9" t="s">
        <v>325</v>
      </c>
      <c r="F9" t="s">
        <v>325</v>
      </c>
      <c r="G9" t="s">
        <v>8</v>
      </c>
      <c r="H9" s="42">
        <v>12.8</v>
      </c>
      <c r="I9" s="42">
        <v>17.5</v>
      </c>
      <c r="J9" s="42"/>
      <c r="K9" s="42"/>
      <c r="L9" s="42">
        <v>50</v>
      </c>
      <c r="M9" t="s">
        <v>436</v>
      </c>
      <c r="N9" t="s">
        <v>434</v>
      </c>
      <c r="O9">
        <v>1</v>
      </c>
      <c r="P9">
        <v>0</v>
      </c>
      <c r="Q9">
        <v>26.06</v>
      </c>
      <c r="S9">
        <v>2014</v>
      </c>
      <c r="X9" s="44">
        <v>0</v>
      </c>
      <c r="Y9" s="44">
        <v>55</v>
      </c>
      <c r="Z9" s="44">
        <v>40</v>
      </c>
      <c r="AA9" s="44">
        <v>40</v>
      </c>
      <c r="AB9" s="44">
        <v>12.508614748449343</v>
      </c>
      <c r="AC9" s="44">
        <v>50</v>
      </c>
      <c r="AD9" s="44">
        <v>0</v>
      </c>
      <c r="AE9" s="44">
        <v>12.8</v>
      </c>
      <c r="AF9" s="44">
        <v>15</v>
      </c>
      <c r="AG9" s="44">
        <v>20</v>
      </c>
      <c r="AH9" s="44">
        <v>3.04</v>
      </c>
      <c r="AI9" s="44">
        <v>12</v>
      </c>
      <c r="AJ9" s="44">
        <v>18</v>
      </c>
      <c r="AK9" s="44">
        <v>0</v>
      </c>
      <c r="AL9" s="44">
        <v>23</v>
      </c>
      <c r="AM9" s="44">
        <v>2</v>
      </c>
      <c r="AN9" s="44">
        <v>12.9</v>
      </c>
      <c r="AO9" s="44">
        <v>0</v>
      </c>
      <c r="AP9" s="44">
        <v>0</v>
      </c>
      <c r="AQ9" s="44">
        <v>40</v>
      </c>
      <c r="AR9" s="44">
        <v>45</v>
      </c>
      <c r="AS9" s="44">
        <v>7</v>
      </c>
      <c r="AT9" s="44">
        <v>0</v>
      </c>
      <c r="AU9" s="44">
        <v>35</v>
      </c>
      <c r="AV9" s="44">
        <v>8.56</v>
      </c>
      <c r="AW9" s="44">
        <v>5</v>
      </c>
      <c r="AX9" s="44">
        <v>10</v>
      </c>
      <c r="AY9" s="44">
        <v>8.4</v>
      </c>
      <c r="AZ9" s="44">
        <v>49.7</v>
      </c>
      <c r="BA9" s="44">
        <v>35</v>
      </c>
      <c r="BB9" s="44">
        <v>7.6066790352504574</v>
      </c>
      <c r="BC9" s="44">
        <v>0</v>
      </c>
      <c r="BD9" s="44">
        <v>11.2</v>
      </c>
      <c r="BE9" s="44">
        <v>8.9</v>
      </c>
      <c r="BF9" s="44">
        <v>10</v>
      </c>
      <c r="BG9" s="44">
        <v>-29.939616295956583</v>
      </c>
      <c r="BH9" s="44">
        <v>6.3046916183447443</v>
      </c>
      <c r="BI9" s="44">
        <v>16</v>
      </c>
      <c r="BJ9" s="44">
        <v>55</v>
      </c>
      <c r="BK9" s="44">
        <v>0</v>
      </c>
      <c r="BL9" s="44">
        <v>20</v>
      </c>
      <c r="BM9" s="44">
        <v>27</v>
      </c>
      <c r="BN9" s="44">
        <v>12.7</v>
      </c>
      <c r="BO9" s="44">
        <v>15</v>
      </c>
      <c r="BP9" s="44">
        <v>32</v>
      </c>
      <c r="BQ9" s="44">
        <v>8</v>
      </c>
      <c r="BR9" s="44">
        <v>16.399999999999999</v>
      </c>
      <c r="BS9" s="44">
        <v>40</v>
      </c>
      <c r="BT9" s="44">
        <v>15.97</v>
      </c>
      <c r="BU9" s="44">
        <v>10</v>
      </c>
      <c r="BV9" s="44">
        <v>10</v>
      </c>
      <c r="BW9" s="44">
        <v>0</v>
      </c>
      <c r="BX9" s="44">
        <v>40</v>
      </c>
      <c r="BY9" s="44">
        <v>51</v>
      </c>
      <c r="BZ9" s="44">
        <v>0</v>
      </c>
      <c r="CA9" s="44">
        <v>6</v>
      </c>
      <c r="CB9" s="44">
        <v>45</v>
      </c>
      <c r="CC9" s="44">
        <v>26</v>
      </c>
      <c r="CD9" s="44"/>
      <c r="CE9" s="44">
        <v>45</v>
      </c>
      <c r="CF9" s="44">
        <v>11</v>
      </c>
      <c r="CG9" s="44">
        <v>40</v>
      </c>
      <c r="CH9" s="44">
        <v>28</v>
      </c>
      <c r="CI9" s="44">
        <v>70</v>
      </c>
      <c r="CJ9" s="44">
        <v>55</v>
      </c>
      <c r="CK9" s="44">
        <v>22.7</v>
      </c>
      <c r="CL9" s="44">
        <v>35</v>
      </c>
      <c r="CM9" s="44">
        <v>18.3</v>
      </c>
      <c r="CN9" s="44">
        <v>0</v>
      </c>
      <c r="CO9" s="44">
        <v>14</v>
      </c>
      <c r="CP9" s="44">
        <v>100</v>
      </c>
      <c r="CQ9" s="44"/>
      <c r="CR9" s="44">
        <v>8</v>
      </c>
      <c r="CS9" s="44">
        <v>12.375468870745555</v>
      </c>
      <c r="CT9" s="44"/>
      <c r="CU9" s="44">
        <v>51.4</v>
      </c>
      <c r="CV9" s="44">
        <v>0</v>
      </c>
      <c r="CW9" s="44">
        <v>50</v>
      </c>
      <c r="CX9" s="44">
        <v>2.71</v>
      </c>
      <c r="CY9" s="44">
        <v>16</v>
      </c>
      <c r="CZ9" s="44">
        <v>0</v>
      </c>
      <c r="DA9" s="44">
        <v>7</v>
      </c>
      <c r="DB9" s="44">
        <v>22</v>
      </c>
      <c r="DC9" s="44">
        <v>26</v>
      </c>
      <c r="DD9" s="44">
        <v>20</v>
      </c>
      <c r="DE9" s="44">
        <v>27</v>
      </c>
      <c r="DF9" s="44">
        <v>7</v>
      </c>
      <c r="DG9" s="44">
        <v>13.2</v>
      </c>
      <c r="DH9" s="44">
        <v>26.4</v>
      </c>
      <c r="DI9" s="44">
        <v>10</v>
      </c>
      <c r="DJ9" s="44"/>
      <c r="DK9" s="44">
        <v>33</v>
      </c>
      <c r="DL9" s="44">
        <v>30</v>
      </c>
      <c r="DM9" s="44"/>
      <c r="DN9" s="44">
        <v>4</v>
      </c>
      <c r="DO9" s="44">
        <v>39.290112278160088</v>
      </c>
      <c r="DP9" s="44"/>
      <c r="DQ9" s="44">
        <v>50</v>
      </c>
      <c r="DR9" s="44">
        <v>30</v>
      </c>
      <c r="DS9" s="44">
        <v>30</v>
      </c>
      <c r="DT9" s="44">
        <v>30</v>
      </c>
      <c r="DU9" s="44">
        <v>-34.861766689143622</v>
      </c>
      <c r="DV9" s="44">
        <v>20.51</v>
      </c>
      <c r="DW9" s="44">
        <v>10</v>
      </c>
      <c r="DX9" s="44">
        <v>5</v>
      </c>
      <c r="DY9" s="44">
        <v>17.137096774193548</v>
      </c>
      <c r="DZ9" s="44">
        <v>20</v>
      </c>
      <c r="EA9" s="44">
        <v>36</v>
      </c>
      <c r="EB9" s="44">
        <v>5.89</v>
      </c>
      <c r="EC9" s="44">
        <v>-17.44770599791978</v>
      </c>
      <c r="ED9" s="44">
        <v>35</v>
      </c>
      <c r="EE9" s="44">
        <v>0</v>
      </c>
      <c r="EF9" s="44">
        <v>20</v>
      </c>
      <c r="EG9" s="44">
        <v>0</v>
      </c>
      <c r="EH9" s="44">
        <v>40.700000000000003</v>
      </c>
    </row>
    <row r="10" spans="2:138" x14ac:dyDescent="0.25">
      <c r="B10" s="14" t="s">
        <v>294</v>
      </c>
      <c r="C10">
        <v>5</v>
      </c>
      <c r="E10" t="s">
        <v>326</v>
      </c>
      <c r="F10" t="s">
        <v>326</v>
      </c>
      <c r="G10" t="s">
        <v>8</v>
      </c>
      <c r="H10" s="42">
        <v>15</v>
      </c>
      <c r="I10" s="42">
        <v>15</v>
      </c>
      <c r="J10" s="42"/>
      <c r="K10" s="42"/>
      <c r="L10" s="42"/>
      <c r="M10" t="s">
        <v>7</v>
      </c>
      <c r="N10" t="s">
        <v>434</v>
      </c>
      <c r="O10">
        <v>1</v>
      </c>
      <c r="P10">
        <v>0</v>
      </c>
      <c r="Q10">
        <v>8.3070000000000004</v>
      </c>
      <c r="S10">
        <v>2010</v>
      </c>
      <c r="X10" s="44">
        <v>13.6</v>
      </c>
      <c r="Y10" s="44">
        <v>55</v>
      </c>
      <c r="Z10" s="44">
        <v>40</v>
      </c>
      <c r="AA10" s="44">
        <v>40</v>
      </c>
      <c r="AB10" s="44">
        <v>21.295658166781529</v>
      </c>
      <c r="AC10" s="44">
        <v>50</v>
      </c>
      <c r="AD10" s="44">
        <v>0</v>
      </c>
      <c r="AE10" s="44">
        <v>17.5</v>
      </c>
      <c r="AF10" s="44">
        <v>15</v>
      </c>
      <c r="AG10" s="44">
        <v>20</v>
      </c>
      <c r="AH10" s="44">
        <v>12.61</v>
      </c>
      <c r="AI10" s="44">
        <v>35</v>
      </c>
      <c r="AJ10" s="44">
        <v>24</v>
      </c>
      <c r="AK10" s="44">
        <v>0</v>
      </c>
      <c r="AL10" s="44">
        <v>23</v>
      </c>
      <c r="AM10" s="44">
        <v>21</v>
      </c>
      <c r="AN10" s="44">
        <v>27.5</v>
      </c>
      <c r="AO10" s="44">
        <v>0</v>
      </c>
      <c r="AP10" s="44">
        <v>0</v>
      </c>
      <c r="AQ10" s="44">
        <v>60</v>
      </c>
      <c r="AR10" s="44">
        <v>100</v>
      </c>
      <c r="AS10" s="44">
        <v>27</v>
      </c>
      <c r="AT10" s="44">
        <v>0</v>
      </c>
      <c r="AU10" s="44">
        <v>35</v>
      </c>
      <c r="AV10" s="44">
        <v>27.49</v>
      </c>
      <c r="AW10" s="44">
        <v>14</v>
      </c>
      <c r="AX10" s="44">
        <v>30</v>
      </c>
      <c r="AY10" s="44">
        <v>8.4</v>
      </c>
      <c r="AZ10" s="44">
        <v>49.7</v>
      </c>
      <c r="BA10" s="44">
        <v>57</v>
      </c>
      <c r="BB10" s="44">
        <v>19.789734075448369</v>
      </c>
      <c r="BC10" s="44">
        <v>40</v>
      </c>
      <c r="BD10" s="44">
        <v>22.6</v>
      </c>
      <c r="BE10" s="44">
        <v>17</v>
      </c>
      <c r="BF10" s="44">
        <v>30</v>
      </c>
      <c r="BG10" s="44">
        <v>-29.939616295956583</v>
      </c>
      <c r="BH10" s="44">
        <v>31.797575118608322</v>
      </c>
      <c r="BI10" s="44">
        <v>16</v>
      </c>
      <c r="BJ10" s="44">
        <v>55</v>
      </c>
      <c r="BK10" s="44">
        <v>0</v>
      </c>
      <c r="BL10" s="44">
        <v>30</v>
      </c>
      <c r="BM10" s="44">
        <v>27</v>
      </c>
      <c r="BN10" s="44">
        <v>14.25</v>
      </c>
      <c r="BO10" s="44">
        <v>25</v>
      </c>
      <c r="BP10" s="44">
        <v>32</v>
      </c>
      <c r="BQ10" s="44">
        <v>31.8</v>
      </c>
      <c r="BR10" s="44">
        <v>52</v>
      </c>
      <c r="BS10" s="44">
        <v>40</v>
      </c>
      <c r="BT10" s="44">
        <v>43.62</v>
      </c>
      <c r="BU10" s="44">
        <v>35</v>
      </c>
      <c r="BV10" s="44">
        <v>64</v>
      </c>
      <c r="BW10" s="44">
        <v>0</v>
      </c>
      <c r="BX10" s="44">
        <v>40</v>
      </c>
      <c r="BY10" s="44">
        <v>51</v>
      </c>
      <c r="BZ10" s="44">
        <v>14</v>
      </c>
      <c r="CA10" s="44">
        <v>51</v>
      </c>
      <c r="CB10" s="44">
        <v>45</v>
      </c>
      <c r="CC10" s="44">
        <v>100</v>
      </c>
      <c r="CD10" s="44"/>
      <c r="CE10" s="44">
        <v>45</v>
      </c>
      <c r="CF10" s="44">
        <v>92</v>
      </c>
      <c r="CG10" s="44">
        <v>40</v>
      </c>
      <c r="CH10" s="44">
        <v>35</v>
      </c>
      <c r="CI10" s="44">
        <v>88</v>
      </c>
      <c r="CJ10" s="44">
        <v>55</v>
      </c>
      <c r="CK10" s="44">
        <v>27.2</v>
      </c>
      <c r="CL10" s="44">
        <v>35</v>
      </c>
      <c r="CM10" s="44">
        <v>45.5</v>
      </c>
      <c r="CN10" s="44">
        <v>18.399999999999999</v>
      </c>
      <c r="CO10" s="44">
        <v>91</v>
      </c>
      <c r="CP10" s="44">
        <v>100</v>
      </c>
      <c r="CQ10" s="44"/>
      <c r="CR10" s="44">
        <v>10</v>
      </c>
      <c r="CS10" s="44">
        <v>24.947115546147899</v>
      </c>
      <c r="CT10" s="44"/>
      <c r="CU10" s="44">
        <v>51.4</v>
      </c>
      <c r="CV10" s="44">
        <v>0</v>
      </c>
      <c r="CW10" s="44">
        <v>90</v>
      </c>
      <c r="CX10" s="44">
        <v>75</v>
      </c>
      <c r="CY10" s="44">
        <v>38</v>
      </c>
      <c r="CZ10" s="44">
        <v>61</v>
      </c>
      <c r="DA10" s="44">
        <v>7</v>
      </c>
      <c r="DB10" s="44">
        <v>22</v>
      </c>
      <c r="DC10" s="44">
        <v>26</v>
      </c>
      <c r="DD10" s="44">
        <v>20</v>
      </c>
      <c r="DE10" s="44">
        <v>27</v>
      </c>
      <c r="DF10" s="44">
        <v>29.5</v>
      </c>
      <c r="DG10" s="44">
        <v>13.2</v>
      </c>
      <c r="DH10" s="44">
        <v>26.4</v>
      </c>
      <c r="DI10" s="44">
        <v>10</v>
      </c>
      <c r="DJ10" s="44"/>
      <c r="DK10" s="44">
        <v>45</v>
      </c>
      <c r="DL10" s="44">
        <v>30</v>
      </c>
      <c r="DM10" s="44"/>
      <c r="DN10" s="44">
        <v>14.5</v>
      </c>
      <c r="DO10" s="44">
        <v>39.290112278160088</v>
      </c>
      <c r="DP10" s="44"/>
      <c r="DQ10" s="44">
        <v>50</v>
      </c>
      <c r="DR10" s="44">
        <v>50</v>
      </c>
      <c r="DS10" s="44">
        <v>35</v>
      </c>
      <c r="DT10" s="44">
        <v>40</v>
      </c>
      <c r="DU10" s="44">
        <v>-34.861766689143622</v>
      </c>
      <c r="DV10" s="44">
        <v>50.57</v>
      </c>
      <c r="DW10" s="44">
        <v>10</v>
      </c>
      <c r="DX10" s="44">
        <v>15</v>
      </c>
      <c r="DY10" s="44">
        <v>37.5</v>
      </c>
      <c r="DZ10" s="44">
        <v>20</v>
      </c>
      <c r="EA10" s="44">
        <v>36</v>
      </c>
      <c r="EB10" s="44">
        <v>24.7</v>
      </c>
      <c r="EC10" s="44">
        <v>9.239570091297816</v>
      </c>
      <c r="ED10" s="44">
        <v>35</v>
      </c>
      <c r="EE10" s="44">
        <v>0</v>
      </c>
      <c r="EF10" s="44">
        <v>20</v>
      </c>
      <c r="EG10" s="44">
        <v>0</v>
      </c>
      <c r="EH10" s="44">
        <v>40.700000000000003</v>
      </c>
    </row>
    <row r="11" spans="2:138" x14ac:dyDescent="0.25">
      <c r="B11" s="14" t="s">
        <v>295</v>
      </c>
      <c r="C11">
        <v>5</v>
      </c>
      <c r="E11" t="s">
        <v>327</v>
      </c>
      <c r="F11" t="s">
        <v>327</v>
      </c>
      <c r="G11" t="s">
        <v>154</v>
      </c>
      <c r="H11" s="42">
        <v>20</v>
      </c>
      <c r="I11" s="42">
        <v>20</v>
      </c>
      <c r="J11" s="42"/>
      <c r="K11" s="42"/>
      <c r="L11" s="42"/>
      <c r="M11" t="s">
        <v>7</v>
      </c>
      <c r="N11" t="s">
        <v>434</v>
      </c>
      <c r="O11">
        <v>1</v>
      </c>
      <c r="P11">
        <v>1</v>
      </c>
      <c r="Q11">
        <v>11.6</v>
      </c>
      <c r="R11">
        <v>29.5</v>
      </c>
      <c r="S11">
        <v>2015</v>
      </c>
    </row>
    <row r="12" spans="2:138" x14ac:dyDescent="0.25">
      <c r="B12" s="14" t="s">
        <v>296</v>
      </c>
      <c r="C12">
        <v>6</v>
      </c>
      <c r="E12" t="s">
        <v>328</v>
      </c>
      <c r="F12" t="s">
        <v>328</v>
      </c>
      <c r="G12" t="s">
        <v>154</v>
      </c>
      <c r="H12" s="42">
        <v>3.04</v>
      </c>
      <c r="I12" s="42">
        <v>12.61</v>
      </c>
      <c r="J12" s="42"/>
      <c r="K12" s="42"/>
      <c r="L12" s="42"/>
      <c r="M12" t="s">
        <v>7</v>
      </c>
      <c r="N12" t="s">
        <v>434</v>
      </c>
      <c r="O12">
        <v>1</v>
      </c>
      <c r="P12">
        <v>1</v>
      </c>
      <c r="Q12">
        <v>5.4939999999999998</v>
      </c>
      <c r="R12">
        <v>6.8540000000000001</v>
      </c>
      <c r="S12">
        <v>2015</v>
      </c>
      <c r="X12" s="46">
        <f>IF(X$7="percent",X$9,"")</f>
        <v>0</v>
      </c>
      <c r="Y12" s="46">
        <f t="shared" ref="Y12:CJ13" si="6">IF(Y$7="percent",Y$9,"")</f>
        <v>55</v>
      </c>
      <c r="Z12" s="46">
        <f t="shared" si="6"/>
        <v>40</v>
      </c>
      <c r="AA12" s="46">
        <f t="shared" si="6"/>
        <v>40</v>
      </c>
      <c r="AB12" s="46">
        <f t="shared" si="6"/>
        <v>12.508614748449343</v>
      </c>
      <c r="AC12" s="46">
        <f t="shared" si="6"/>
        <v>50</v>
      </c>
      <c r="AD12" s="46">
        <f t="shared" si="6"/>
        <v>0</v>
      </c>
      <c r="AE12" s="46">
        <f t="shared" si="6"/>
        <v>12.8</v>
      </c>
      <c r="AF12" s="46">
        <f t="shared" si="6"/>
        <v>15</v>
      </c>
      <c r="AG12" s="46">
        <f t="shared" si="6"/>
        <v>20</v>
      </c>
      <c r="AH12" s="46">
        <f t="shared" si="6"/>
        <v>3.04</v>
      </c>
      <c r="AI12" s="46">
        <f t="shared" si="6"/>
        <v>12</v>
      </c>
      <c r="AJ12" s="46">
        <f t="shared" si="6"/>
        <v>18</v>
      </c>
      <c r="AK12" s="46">
        <f t="shared" si="6"/>
        <v>0</v>
      </c>
      <c r="AL12" s="46">
        <f t="shared" si="6"/>
        <v>23</v>
      </c>
      <c r="AM12" s="46">
        <f t="shared" si="6"/>
        <v>2</v>
      </c>
      <c r="AN12" s="46">
        <f t="shared" si="6"/>
        <v>12.9</v>
      </c>
      <c r="AO12" s="46">
        <f t="shared" si="6"/>
        <v>0</v>
      </c>
      <c r="AP12" s="46">
        <f t="shared" si="6"/>
        <v>0</v>
      </c>
      <c r="AQ12" s="46">
        <f t="shared" si="6"/>
        <v>40</v>
      </c>
      <c r="AR12" s="46">
        <f t="shared" si="6"/>
        <v>45</v>
      </c>
      <c r="AS12" s="46">
        <f t="shared" si="6"/>
        <v>7</v>
      </c>
      <c r="AT12" s="46">
        <f t="shared" si="6"/>
        <v>0</v>
      </c>
      <c r="AU12" s="46">
        <f t="shared" si="6"/>
        <v>35</v>
      </c>
      <c r="AV12" s="46">
        <f t="shared" si="6"/>
        <v>8.56</v>
      </c>
      <c r="AW12" s="46">
        <f t="shared" si="6"/>
        <v>5</v>
      </c>
      <c r="AX12" s="46">
        <f t="shared" si="6"/>
        <v>10</v>
      </c>
      <c r="AY12" s="46">
        <f t="shared" si="6"/>
        <v>8.4</v>
      </c>
      <c r="AZ12" s="46">
        <f t="shared" si="6"/>
        <v>49.7</v>
      </c>
      <c r="BA12" s="46">
        <f t="shared" si="6"/>
        <v>35</v>
      </c>
      <c r="BB12" s="46">
        <f t="shared" si="6"/>
        <v>7.6066790352504574</v>
      </c>
      <c r="BC12" s="46">
        <f t="shared" si="6"/>
        <v>0</v>
      </c>
      <c r="BD12" s="46">
        <f t="shared" si="6"/>
        <v>11.2</v>
      </c>
      <c r="BE12" s="46">
        <f t="shared" si="6"/>
        <v>8.9</v>
      </c>
      <c r="BF12" s="46">
        <f t="shared" si="6"/>
        <v>10</v>
      </c>
      <c r="BG12" s="46" t="str">
        <f t="shared" si="6"/>
        <v/>
      </c>
      <c r="BH12" s="46">
        <f t="shared" si="6"/>
        <v>6.3046916183447443</v>
      </c>
      <c r="BI12" s="46">
        <f t="shared" si="6"/>
        <v>16</v>
      </c>
      <c r="BJ12" s="46">
        <f t="shared" si="6"/>
        <v>55</v>
      </c>
      <c r="BK12" s="46" t="str">
        <f t="shared" si="6"/>
        <v/>
      </c>
      <c r="BL12" s="46">
        <f t="shared" si="6"/>
        <v>20</v>
      </c>
      <c r="BM12" s="46">
        <f t="shared" si="6"/>
        <v>27</v>
      </c>
      <c r="BN12" s="46">
        <f t="shared" si="6"/>
        <v>12.7</v>
      </c>
      <c r="BO12" s="46">
        <f t="shared" si="6"/>
        <v>15</v>
      </c>
      <c r="BP12" s="46">
        <f t="shared" si="6"/>
        <v>32</v>
      </c>
      <c r="BQ12" s="46">
        <f t="shared" si="6"/>
        <v>8</v>
      </c>
      <c r="BR12" s="46">
        <f t="shared" si="6"/>
        <v>16.399999999999999</v>
      </c>
      <c r="BS12" s="46">
        <f t="shared" si="6"/>
        <v>40</v>
      </c>
      <c r="BT12" s="46">
        <f t="shared" si="6"/>
        <v>15.97</v>
      </c>
      <c r="BU12" s="46">
        <f t="shared" si="6"/>
        <v>10</v>
      </c>
      <c r="BV12" s="46">
        <f t="shared" si="6"/>
        <v>10</v>
      </c>
      <c r="BW12" s="46">
        <f t="shared" si="6"/>
        <v>0</v>
      </c>
      <c r="BX12" s="46">
        <f t="shared" si="6"/>
        <v>40</v>
      </c>
      <c r="BY12" s="46">
        <f t="shared" si="6"/>
        <v>51</v>
      </c>
      <c r="BZ12" s="46">
        <f t="shared" si="6"/>
        <v>0</v>
      </c>
      <c r="CA12" s="46">
        <f t="shared" si="6"/>
        <v>6</v>
      </c>
      <c r="CB12" s="46">
        <f t="shared" si="6"/>
        <v>45</v>
      </c>
      <c r="CC12" s="46">
        <f t="shared" si="6"/>
        <v>26</v>
      </c>
      <c r="CD12" s="46" t="str">
        <f t="shared" si="6"/>
        <v/>
      </c>
      <c r="CE12" s="46">
        <f t="shared" si="6"/>
        <v>45</v>
      </c>
      <c r="CF12" s="46">
        <f t="shared" si="6"/>
        <v>11</v>
      </c>
      <c r="CG12" s="46">
        <f t="shared" si="6"/>
        <v>40</v>
      </c>
      <c r="CH12" s="46">
        <f t="shared" si="6"/>
        <v>28</v>
      </c>
      <c r="CI12" s="46">
        <f t="shared" si="6"/>
        <v>70</v>
      </c>
      <c r="CJ12" s="46">
        <f t="shared" si="6"/>
        <v>55</v>
      </c>
      <c r="CK12" s="46">
        <f t="shared" ref="CK12:EH13" si="7">IF(CK$7="percent",CK$9,"")</f>
        <v>22.7</v>
      </c>
      <c r="CL12" s="46">
        <f t="shared" si="7"/>
        <v>35</v>
      </c>
      <c r="CM12" s="46">
        <f t="shared" si="7"/>
        <v>18.3</v>
      </c>
      <c r="CN12" s="46">
        <f t="shared" si="7"/>
        <v>0</v>
      </c>
      <c r="CO12" s="46">
        <f t="shared" si="7"/>
        <v>14</v>
      </c>
      <c r="CP12" s="46" t="str">
        <f t="shared" si="7"/>
        <v/>
      </c>
      <c r="CQ12" s="46" t="str">
        <f t="shared" si="7"/>
        <v/>
      </c>
      <c r="CR12" s="46">
        <f t="shared" si="7"/>
        <v>8</v>
      </c>
      <c r="CS12" s="46">
        <f t="shared" si="7"/>
        <v>12.375468870745555</v>
      </c>
      <c r="CT12" s="46" t="str">
        <f t="shared" si="7"/>
        <v/>
      </c>
      <c r="CU12" s="46">
        <f t="shared" si="7"/>
        <v>51.4</v>
      </c>
      <c r="CV12" s="46">
        <f t="shared" si="7"/>
        <v>0</v>
      </c>
      <c r="CW12" s="46">
        <f t="shared" si="7"/>
        <v>50</v>
      </c>
      <c r="CX12" s="46">
        <f t="shared" si="7"/>
        <v>2.71</v>
      </c>
      <c r="CY12" s="46">
        <f t="shared" si="7"/>
        <v>16</v>
      </c>
      <c r="CZ12" s="46">
        <f t="shared" si="7"/>
        <v>0</v>
      </c>
      <c r="DA12" s="46">
        <f t="shared" si="7"/>
        <v>7</v>
      </c>
      <c r="DB12" s="46">
        <f t="shared" si="7"/>
        <v>22</v>
      </c>
      <c r="DC12" s="46">
        <f t="shared" si="7"/>
        <v>26</v>
      </c>
      <c r="DD12" s="46">
        <f t="shared" si="7"/>
        <v>20</v>
      </c>
      <c r="DE12" s="46">
        <f t="shared" si="7"/>
        <v>27</v>
      </c>
      <c r="DF12" s="46">
        <f t="shared" si="7"/>
        <v>7</v>
      </c>
      <c r="DG12" s="46">
        <f t="shared" si="7"/>
        <v>13.2</v>
      </c>
      <c r="DH12" s="46">
        <f t="shared" si="7"/>
        <v>26.4</v>
      </c>
      <c r="DI12" s="46">
        <f t="shared" si="7"/>
        <v>10</v>
      </c>
      <c r="DJ12" s="46" t="str">
        <f t="shared" si="7"/>
        <v/>
      </c>
      <c r="DK12" s="46">
        <f t="shared" si="7"/>
        <v>33</v>
      </c>
      <c r="DL12" s="46">
        <f t="shared" si="7"/>
        <v>30</v>
      </c>
      <c r="DM12" s="46" t="str">
        <f t="shared" si="7"/>
        <v/>
      </c>
      <c r="DN12" s="46">
        <f t="shared" si="7"/>
        <v>4</v>
      </c>
      <c r="DO12" s="46" t="str">
        <f t="shared" si="7"/>
        <v/>
      </c>
      <c r="DP12" s="46" t="str">
        <f t="shared" si="7"/>
        <v/>
      </c>
      <c r="DQ12" s="46">
        <f t="shared" si="7"/>
        <v>50</v>
      </c>
      <c r="DR12" s="46">
        <f t="shared" si="7"/>
        <v>30</v>
      </c>
      <c r="DS12" s="46">
        <f t="shared" si="7"/>
        <v>30</v>
      </c>
      <c r="DT12" s="46">
        <f t="shared" si="7"/>
        <v>30</v>
      </c>
      <c r="DU12" s="46" t="str">
        <f t="shared" si="7"/>
        <v/>
      </c>
      <c r="DV12" s="46">
        <f t="shared" si="7"/>
        <v>20.51</v>
      </c>
      <c r="DW12" s="46">
        <f t="shared" si="7"/>
        <v>10</v>
      </c>
      <c r="DX12" s="46">
        <f t="shared" si="7"/>
        <v>5</v>
      </c>
      <c r="DY12" s="46">
        <f t="shared" si="7"/>
        <v>17.137096774193548</v>
      </c>
      <c r="DZ12" s="46">
        <f t="shared" si="7"/>
        <v>20</v>
      </c>
      <c r="EA12" s="46">
        <f t="shared" si="7"/>
        <v>36</v>
      </c>
      <c r="EB12" s="46">
        <f t="shared" si="7"/>
        <v>5.89</v>
      </c>
      <c r="EC12" s="46" t="str">
        <f t="shared" si="7"/>
        <v/>
      </c>
      <c r="ED12" s="46">
        <f t="shared" si="7"/>
        <v>35</v>
      </c>
      <c r="EE12" s="46">
        <f t="shared" si="7"/>
        <v>0</v>
      </c>
      <c r="EF12" s="46">
        <f t="shared" si="7"/>
        <v>20</v>
      </c>
      <c r="EG12" s="46">
        <f t="shared" si="7"/>
        <v>0</v>
      </c>
      <c r="EH12" s="46">
        <f t="shared" si="7"/>
        <v>40.700000000000003</v>
      </c>
    </row>
    <row r="13" spans="2:138" x14ac:dyDescent="0.25">
      <c r="B13" s="14" t="s">
        <v>297</v>
      </c>
      <c r="C13">
        <v>6</v>
      </c>
      <c r="E13" t="s">
        <v>329</v>
      </c>
      <c r="F13" t="s">
        <v>329</v>
      </c>
      <c r="G13" t="s">
        <v>154</v>
      </c>
      <c r="H13" s="42">
        <v>12</v>
      </c>
      <c r="I13" s="42">
        <v>35</v>
      </c>
      <c r="J13" s="42"/>
      <c r="K13" s="42"/>
      <c r="L13" s="42"/>
      <c r="M13" t="s">
        <v>7</v>
      </c>
      <c r="N13" t="s">
        <v>434</v>
      </c>
      <c r="O13">
        <v>1</v>
      </c>
      <c r="P13">
        <v>1</v>
      </c>
      <c r="Q13">
        <v>34.933</v>
      </c>
      <c r="R13">
        <v>119.084</v>
      </c>
      <c r="S13">
        <v>2010</v>
      </c>
      <c r="X13" s="46">
        <f>IF(X$7="percent",X$9,"")</f>
        <v>0</v>
      </c>
      <c r="Y13" s="46">
        <f t="shared" si="6"/>
        <v>55</v>
      </c>
      <c r="Z13" s="46">
        <f t="shared" si="6"/>
        <v>40</v>
      </c>
      <c r="AA13" s="46">
        <f t="shared" si="6"/>
        <v>40</v>
      </c>
      <c r="AB13" s="46">
        <f t="shared" si="6"/>
        <v>12.508614748449343</v>
      </c>
      <c r="AC13" s="46">
        <f t="shared" si="6"/>
        <v>50</v>
      </c>
      <c r="AD13" s="46">
        <f t="shared" si="6"/>
        <v>0</v>
      </c>
      <c r="AE13" s="46">
        <f t="shared" si="6"/>
        <v>12.8</v>
      </c>
      <c r="AF13" s="46">
        <f t="shared" si="6"/>
        <v>15</v>
      </c>
      <c r="AG13" s="46">
        <f t="shared" si="6"/>
        <v>20</v>
      </c>
      <c r="AH13" s="46">
        <f t="shared" si="6"/>
        <v>3.04</v>
      </c>
      <c r="AI13" s="46">
        <f t="shared" si="6"/>
        <v>12</v>
      </c>
      <c r="AJ13" s="46">
        <f t="shared" si="6"/>
        <v>18</v>
      </c>
      <c r="AK13" s="46">
        <f t="shared" si="6"/>
        <v>0</v>
      </c>
      <c r="AL13" s="46">
        <f t="shared" si="6"/>
        <v>23</v>
      </c>
      <c r="AM13" s="46">
        <f t="shared" si="6"/>
        <v>2</v>
      </c>
      <c r="AN13" s="46">
        <f t="shared" si="6"/>
        <v>12.9</v>
      </c>
      <c r="AO13" s="46">
        <f t="shared" si="6"/>
        <v>0</v>
      </c>
      <c r="AP13" s="46">
        <f t="shared" si="6"/>
        <v>0</v>
      </c>
      <c r="AQ13" s="46">
        <f t="shared" si="6"/>
        <v>40</v>
      </c>
      <c r="AR13" s="46">
        <f t="shared" si="6"/>
        <v>45</v>
      </c>
      <c r="AS13" s="46">
        <f t="shared" si="6"/>
        <v>7</v>
      </c>
      <c r="AT13" s="46">
        <f t="shared" si="6"/>
        <v>0</v>
      </c>
      <c r="AU13" s="46">
        <f t="shared" si="6"/>
        <v>35</v>
      </c>
      <c r="AV13" s="46">
        <f t="shared" si="6"/>
        <v>8.56</v>
      </c>
      <c r="AW13" s="46">
        <f t="shared" si="6"/>
        <v>5</v>
      </c>
      <c r="AX13" s="46">
        <f t="shared" si="6"/>
        <v>10</v>
      </c>
      <c r="AY13" s="46">
        <f t="shared" si="6"/>
        <v>8.4</v>
      </c>
      <c r="AZ13" s="46">
        <f t="shared" si="6"/>
        <v>49.7</v>
      </c>
      <c r="BA13" s="46">
        <f t="shared" si="6"/>
        <v>35</v>
      </c>
      <c r="BB13" s="46">
        <f t="shared" si="6"/>
        <v>7.6066790352504574</v>
      </c>
      <c r="BC13" s="46">
        <f t="shared" si="6"/>
        <v>0</v>
      </c>
      <c r="BD13" s="46">
        <f t="shared" si="6"/>
        <v>11.2</v>
      </c>
      <c r="BE13" s="46">
        <f t="shared" si="6"/>
        <v>8.9</v>
      </c>
      <c r="BF13" s="46">
        <f t="shared" si="6"/>
        <v>10</v>
      </c>
      <c r="BG13" s="46" t="str">
        <f t="shared" si="6"/>
        <v/>
      </c>
      <c r="BH13" s="46">
        <f t="shared" si="6"/>
        <v>6.3046916183447443</v>
      </c>
      <c r="BI13" s="46">
        <f t="shared" si="6"/>
        <v>16</v>
      </c>
      <c r="BJ13" s="46">
        <f t="shared" si="6"/>
        <v>55</v>
      </c>
      <c r="BK13" s="46" t="str">
        <f t="shared" si="6"/>
        <v/>
      </c>
      <c r="BL13" s="46">
        <f t="shared" si="6"/>
        <v>20</v>
      </c>
      <c r="BM13" s="46">
        <f t="shared" si="6"/>
        <v>27</v>
      </c>
      <c r="BN13" s="46">
        <f t="shared" si="6"/>
        <v>12.7</v>
      </c>
      <c r="BO13" s="46">
        <f t="shared" si="6"/>
        <v>15</v>
      </c>
      <c r="BP13" s="46">
        <f t="shared" si="6"/>
        <v>32</v>
      </c>
      <c r="BQ13" s="46">
        <f t="shared" si="6"/>
        <v>8</v>
      </c>
      <c r="BR13" s="46">
        <f t="shared" si="6"/>
        <v>16.399999999999999</v>
      </c>
      <c r="BS13" s="46">
        <f t="shared" si="6"/>
        <v>40</v>
      </c>
      <c r="BT13" s="46">
        <f t="shared" si="6"/>
        <v>15.97</v>
      </c>
      <c r="BU13" s="46">
        <f t="shared" si="6"/>
        <v>10</v>
      </c>
      <c r="BV13" s="46">
        <f t="shared" si="6"/>
        <v>10</v>
      </c>
      <c r="BW13" s="46">
        <f t="shared" si="6"/>
        <v>0</v>
      </c>
      <c r="BX13" s="46">
        <f t="shared" si="6"/>
        <v>40</v>
      </c>
      <c r="BY13" s="46">
        <f t="shared" si="6"/>
        <v>51</v>
      </c>
      <c r="BZ13" s="46">
        <f t="shared" si="6"/>
        <v>0</v>
      </c>
      <c r="CA13" s="46">
        <f t="shared" si="6"/>
        <v>6</v>
      </c>
      <c r="CB13" s="46">
        <f t="shared" si="6"/>
        <v>45</v>
      </c>
      <c r="CC13" s="46">
        <f t="shared" si="6"/>
        <v>26</v>
      </c>
      <c r="CD13" s="46" t="str">
        <f t="shared" si="6"/>
        <v/>
      </c>
      <c r="CE13" s="46">
        <f t="shared" si="6"/>
        <v>45</v>
      </c>
      <c r="CF13" s="46">
        <f t="shared" si="6"/>
        <v>11</v>
      </c>
      <c r="CG13" s="46">
        <f t="shared" si="6"/>
        <v>40</v>
      </c>
      <c r="CH13" s="46">
        <f t="shared" si="6"/>
        <v>28</v>
      </c>
      <c r="CI13" s="46">
        <f t="shared" si="6"/>
        <v>70</v>
      </c>
      <c r="CJ13" s="46">
        <f t="shared" si="6"/>
        <v>55</v>
      </c>
      <c r="CK13" s="46">
        <f t="shared" si="7"/>
        <v>22.7</v>
      </c>
      <c r="CL13" s="46">
        <f t="shared" si="7"/>
        <v>35</v>
      </c>
      <c r="CM13" s="46">
        <f t="shared" si="7"/>
        <v>18.3</v>
      </c>
      <c r="CN13" s="46">
        <f t="shared" si="7"/>
        <v>0</v>
      </c>
      <c r="CO13" s="46">
        <f t="shared" si="7"/>
        <v>14</v>
      </c>
      <c r="CP13" s="46" t="str">
        <f t="shared" si="7"/>
        <v/>
      </c>
      <c r="CQ13" s="46" t="str">
        <f t="shared" si="7"/>
        <v/>
      </c>
      <c r="CR13" s="46">
        <f t="shared" si="7"/>
        <v>8</v>
      </c>
      <c r="CS13" s="46">
        <f t="shared" si="7"/>
        <v>12.375468870745555</v>
      </c>
      <c r="CT13" s="46" t="str">
        <f t="shared" si="7"/>
        <v/>
      </c>
      <c r="CU13" s="46">
        <f t="shared" si="7"/>
        <v>51.4</v>
      </c>
      <c r="CV13" s="46">
        <f t="shared" si="7"/>
        <v>0</v>
      </c>
      <c r="CW13" s="46">
        <f t="shared" si="7"/>
        <v>50</v>
      </c>
      <c r="CX13" s="46">
        <f t="shared" si="7"/>
        <v>2.71</v>
      </c>
      <c r="CY13" s="46">
        <f t="shared" si="7"/>
        <v>16</v>
      </c>
      <c r="CZ13" s="46">
        <f t="shared" si="7"/>
        <v>0</v>
      </c>
      <c r="DA13" s="46">
        <f t="shared" si="7"/>
        <v>7</v>
      </c>
      <c r="DB13" s="46">
        <f t="shared" si="7"/>
        <v>22</v>
      </c>
      <c r="DC13" s="46">
        <f t="shared" si="7"/>
        <v>26</v>
      </c>
      <c r="DD13" s="46">
        <f t="shared" si="7"/>
        <v>20</v>
      </c>
      <c r="DE13" s="46">
        <f t="shared" si="7"/>
        <v>27</v>
      </c>
      <c r="DF13" s="46">
        <f t="shared" si="7"/>
        <v>7</v>
      </c>
      <c r="DG13" s="46">
        <f t="shared" si="7"/>
        <v>13.2</v>
      </c>
      <c r="DH13" s="46">
        <f t="shared" si="7"/>
        <v>26.4</v>
      </c>
      <c r="DI13" s="46">
        <f t="shared" si="7"/>
        <v>10</v>
      </c>
      <c r="DJ13" s="46" t="str">
        <f t="shared" si="7"/>
        <v/>
      </c>
      <c r="DK13" s="46">
        <f t="shared" si="7"/>
        <v>33</v>
      </c>
      <c r="DL13" s="46">
        <f t="shared" si="7"/>
        <v>30</v>
      </c>
      <c r="DM13" s="46" t="str">
        <f t="shared" si="7"/>
        <v/>
      </c>
      <c r="DN13" s="46">
        <f t="shared" si="7"/>
        <v>4</v>
      </c>
      <c r="DO13" s="46" t="str">
        <f t="shared" si="7"/>
        <v/>
      </c>
      <c r="DP13" s="46" t="str">
        <f t="shared" si="7"/>
        <v/>
      </c>
      <c r="DQ13" s="46">
        <f t="shared" si="7"/>
        <v>50</v>
      </c>
      <c r="DR13" s="46">
        <f t="shared" si="7"/>
        <v>30</v>
      </c>
      <c r="DS13" s="46">
        <f t="shared" si="7"/>
        <v>30</v>
      </c>
      <c r="DT13" s="46">
        <f t="shared" si="7"/>
        <v>30</v>
      </c>
      <c r="DU13" s="46" t="str">
        <f t="shared" si="7"/>
        <v/>
      </c>
      <c r="DV13" s="46">
        <f t="shared" si="7"/>
        <v>20.51</v>
      </c>
      <c r="DW13" s="46">
        <f t="shared" si="7"/>
        <v>10</v>
      </c>
      <c r="DX13" s="46">
        <f t="shared" si="7"/>
        <v>5</v>
      </c>
      <c r="DY13" s="46">
        <f t="shared" si="7"/>
        <v>17.137096774193548</v>
      </c>
      <c r="DZ13" s="46">
        <f t="shared" si="7"/>
        <v>20</v>
      </c>
      <c r="EA13" s="46">
        <f t="shared" si="7"/>
        <v>36</v>
      </c>
      <c r="EB13" s="46">
        <f t="shared" si="7"/>
        <v>5.89</v>
      </c>
      <c r="EC13" s="46" t="str">
        <f t="shared" si="7"/>
        <v/>
      </c>
      <c r="ED13" s="46">
        <f t="shared" si="7"/>
        <v>35</v>
      </c>
      <c r="EE13" s="46">
        <f t="shared" si="7"/>
        <v>0</v>
      </c>
      <c r="EF13" s="46">
        <f t="shared" si="7"/>
        <v>20</v>
      </c>
      <c r="EG13" s="46">
        <f t="shared" si="7"/>
        <v>0</v>
      </c>
      <c r="EH13" s="46">
        <f t="shared" si="7"/>
        <v>40.700000000000003</v>
      </c>
    </row>
    <row r="14" spans="2:138" x14ac:dyDescent="0.25">
      <c r="B14" s="14" t="s">
        <v>298</v>
      </c>
      <c r="C14">
        <v>7</v>
      </c>
      <c r="E14" t="s">
        <v>330</v>
      </c>
      <c r="F14" t="s">
        <v>330</v>
      </c>
      <c r="G14" t="s">
        <v>154</v>
      </c>
      <c r="H14" s="42">
        <v>18</v>
      </c>
      <c r="I14" s="42">
        <v>24</v>
      </c>
      <c r="J14" s="42"/>
      <c r="K14" s="42"/>
      <c r="L14" s="42">
        <v>2050</v>
      </c>
      <c r="M14" t="s">
        <v>6</v>
      </c>
      <c r="N14" t="s">
        <v>160</v>
      </c>
      <c r="O14">
        <v>1</v>
      </c>
      <c r="P14">
        <v>1</v>
      </c>
      <c r="Q14">
        <v>0.48499999999999999</v>
      </c>
      <c r="R14">
        <v>1.006</v>
      </c>
      <c r="S14">
        <v>2010</v>
      </c>
      <c r="X14" s="46">
        <f>IF(X$7="percent",X$10,"")</f>
        <v>13.6</v>
      </c>
      <c r="Y14" s="46">
        <f t="shared" ref="Y14:CJ15" si="8">IF(Y$7="percent",Y$10,"")</f>
        <v>55</v>
      </c>
      <c r="Z14" s="46">
        <f t="shared" si="8"/>
        <v>40</v>
      </c>
      <c r="AA14" s="46">
        <f t="shared" si="8"/>
        <v>40</v>
      </c>
      <c r="AB14" s="46">
        <f t="shared" si="8"/>
        <v>21.295658166781529</v>
      </c>
      <c r="AC14" s="46">
        <f t="shared" si="8"/>
        <v>50</v>
      </c>
      <c r="AD14" s="46">
        <f t="shared" si="8"/>
        <v>0</v>
      </c>
      <c r="AE14" s="46">
        <f t="shared" si="8"/>
        <v>17.5</v>
      </c>
      <c r="AF14" s="46">
        <f t="shared" si="8"/>
        <v>15</v>
      </c>
      <c r="AG14" s="46">
        <f t="shared" si="8"/>
        <v>20</v>
      </c>
      <c r="AH14" s="46">
        <f t="shared" si="8"/>
        <v>12.61</v>
      </c>
      <c r="AI14" s="46">
        <f t="shared" si="8"/>
        <v>35</v>
      </c>
      <c r="AJ14" s="46">
        <f t="shared" si="8"/>
        <v>24</v>
      </c>
      <c r="AK14" s="46">
        <f t="shared" si="8"/>
        <v>0</v>
      </c>
      <c r="AL14" s="46">
        <f t="shared" si="8"/>
        <v>23</v>
      </c>
      <c r="AM14" s="46">
        <f t="shared" si="8"/>
        <v>21</v>
      </c>
      <c r="AN14" s="46">
        <f t="shared" si="8"/>
        <v>27.5</v>
      </c>
      <c r="AO14" s="46">
        <f t="shared" si="8"/>
        <v>0</v>
      </c>
      <c r="AP14" s="46">
        <f t="shared" si="8"/>
        <v>0</v>
      </c>
      <c r="AQ14" s="46">
        <f t="shared" si="8"/>
        <v>60</v>
      </c>
      <c r="AR14" s="46">
        <f t="shared" si="8"/>
        <v>100</v>
      </c>
      <c r="AS14" s="46">
        <f t="shared" si="8"/>
        <v>27</v>
      </c>
      <c r="AT14" s="46">
        <f t="shared" si="8"/>
        <v>0</v>
      </c>
      <c r="AU14" s="46">
        <f t="shared" si="8"/>
        <v>35</v>
      </c>
      <c r="AV14" s="46">
        <f t="shared" si="8"/>
        <v>27.49</v>
      </c>
      <c r="AW14" s="46">
        <f t="shared" si="8"/>
        <v>14</v>
      </c>
      <c r="AX14" s="46">
        <f t="shared" si="8"/>
        <v>30</v>
      </c>
      <c r="AY14" s="46">
        <f t="shared" si="8"/>
        <v>8.4</v>
      </c>
      <c r="AZ14" s="46">
        <f t="shared" si="8"/>
        <v>49.7</v>
      </c>
      <c r="BA14" s="46">
        <f t="shared" si="8"/>
        <v>57</v>
      </c>
      <c r="BB14" s="46">
        <f t="shared" si="8"/>
        <v>19.789734075448369</v>
      </c>
      <c r="BC14" s="46">
        <f t="shared" si="8"/>
        <v>40</v>
      </c>
      <c r="BD14" s="46">
        <f t="shared" si="8"/>
        <v>22.6</v>
      </c>
      <c r="BE14" s="46">
        <f t="shared" si="8"/>
        <v>17</v>
      </c>
      <c r="BF14" s="46">
        <f t="shared" si="8"/>
        <v>30</v>
      </c>
      <c r="BG14" s="46" t="str">
        <f t="shared" si="8"/>
        <v/>
      </c>
      <c r="BH14" s="46">
        <f t="shared" si="8"/>
        <v>31.797575118608322</v>
      </c>
      <c r="BI14" s="46">
        <f t="shared" si="8"/>
        <v>16</v>
      </c>
      <c r="BJ14" s="46">
        <f t="shared" si="8"/>
        <v>55</v>
      </c>
      <c r="BK14" s="46" t="str">
        <f t="shared" si="8"/>
        <v/>
      </c>
      <c r="BL14" s="46">
        <f t="shared" si="8"/>
        <v>30</v>
      </c>
      <c r="BM14" s="46">
        <f t="shared" si="8"/>
        <v>27</v>
      </c>
      <c r="BN14" s="46">
        <f t="shared" si="8"/>
        <v>14.25</v>
      </c>
      <c r="BO14" s="46">
        <f t="shared" si="8"/>
        <v>25</v>
      </c>
      <c r="BP14" s="46">
        <f t="shared" si="8"/>
        <v>32</v>
      </c>
      <c r="BQ14" s="46">
        <f t="shared" si="8"/>
        <v>31.8</v>
      </c>
      <c r="BR14" s="46">
        <f t="shared" si="8"/>
        <v>52</v>
      </c>
      <c r="BS14" s="46">
        <f t="shared" si="8"/>
        <v>40</v>
      </c>
      <c r="BT14" s="46">
        <f t="shared" si="8"/>
        <v>43.62</v>
      </c>
      <c r="BU14" s="46">
        <f t="shared" si="8"/>
        <v>35</v>
      </c>
      <c r="BV14" s="46">
        <f t="shared" si="8"/>
        <v>64</v>
      </c>
      <c r="BW14" s="46">
        <f t="shared" si="8"/>
        <v>0</v>
      </c>
      <c r="BX14" s="46">
        <f t="shared" si="8"/>
        <v>40</v>
      </c>
      <c r="BY14" s="46">
        <f t="shared" si="8"/>
        <v>51</v>
      </c>
      <c r="BZ14" s="46">
        <f t="shared" si="8"/>
        <v>14</v>
      </c>
      <c r="CA14" s="46">
        <f t="shared" si="8"/>
        <v>51</v>
      </c>
      <c r="CB14" s="46">
        <f t="shared" si="8"/>
        <v>45</v>
      </c>
      <c r="CC14" s="46">
        <f t="shared" si="8"/>
        <v>100</v>
      </c>
      <c r="CD14" s="46" t="str">
        <f t="shared" si="8"/>
        <v/>
      </c>
      <c r="CE14" s="46">
        <f t="shared" si="8"/>
        <v>45</v>
      </c>
      <c r="CF14" s="46">
        <f t="shared" si="8"/>
        <v>92</v>
      </c>
      <c r="CG14" s="46">
        <f t="shared" si="8"/>
        <v>40</v>
      </c>
      <c r="CH14" s="46">
        <f t="shared" si="8"/>
        <v>35</v>
      </c>
      <c r="CI14" s="46">
        <f t="shared" si="8"/>
        <v>88</v>
      </c>
      <c r="CJ14" s="46">
        <f t="shared" si="8"/>
        <v>55</v>
      </c>
      <c r="CK14" s="46">
        <f t="shared" ref="CK14:EH15" si="9">IF(CK$7="percent",CK$10,"")</f>
        <v>27.2</v>
      </c>
      <c r="CL14" s="46">
        <f t="shared" si="9"/>
        <v>35</v>
      </c>
      <c r="CM14" s="46">
        <f t="shared" si="9"/>
        <v>45.5</v>
      </c>
      <c r="CN14" s="46">
        <f t="shared" si="9"/>
        <v>18.399999999999999</v>
      </c>
      <c r="CO14" s="46">
        <f t="shared" si="9"/>
        <v>91</v>
      </c>
      <c r="CP14" s="46" t="str">
        <f t="shared" si="9"/>
        <v/>
      </c>
      <c r="CQ14" s="46" t="str">
        <f t="shared" si="9"/>
        <v/>
      </c>
      <c r="CR14" s="46">
        <f t="shared" si="9"/>
        <v>10</v>
      </c>
      <c r="CS14" s="46">
        <f t="shared" si="9"/>
        <v>24.947115546147899</v>
      </c>
      <c r="CT14" s="46" t="str">
        <f t="shared" si="9"/>
        <v/>
      </c>
      <c r="CU14" s="46">
        <f t="shared" si="9"/>
        <v>51.4</v>
      </c>
      <c r="CV14" s="46">
        <f t="shared" si="9"/>
        <v>0</v>
      </c>
      <c r="CW14" s="46">
        <f t="shared" si="9"/>
        <v>90</v>
      </c>
      <c r="CX14" s="46">
        <f t="shared" si="9"/>
        <v>75</v>
      </c>
      <c r="CY14" s="46">
        <f t="shared" si="9"/>
        <v>38</v>
      </c>
      <c r="CZ14" s="46">
        <f t="shared" si="9"/>
        <v>61</v>
      </c>
      <c r="DA14" s="46">
        <f t="shared" si="9"/>
        <v>7</v>
      </c>
      <c r="DB14" s="46">
        <f t="shared" si="9"/>
        <v>22</v>
      </c>
      <c r="DC14" s="46">
        <f t="shared" si="9"/>
        <v>26</v>
      </c>
      <c r="DD14" s="46">
        <f t="shared" si="9"/>
        <v>20</v>
      </c>
      <c r="DE14" s="46">
        <f t="shared" si="9"/>
        <v>27</v>
      </c>
      <c r="DF14" s="46">
        <f t="shared" si="9"/>
        <v>29.5</v>
      </c>
      <c r="DG14" s="46">
        <f t="shared" si="9"/>
        <v>13.2</v>
      </c>
      <c r="DH14" s="46">
        <f t="shared" si="9"/>
        <v>26.4</v>
      </c>
      <c r="DI14" s="46">
        <f t="shared" si="9"/>
        <v>10</v>
      </c>
      <c r="DJ14" s="46" t="str">
        <f t="shared" si="9"/>
        <v/>
      </c>
      <c r="DK14" s="46">
        <f t="shared" si="9"/>
        <v>45</v>
      </c>
      <c r="DL14" s="46">
        <f t="shared" si="9"/>
        <v>30</v>
      </c>
      <c r="DM14" s="46" t="str">
        <f t="shared" si="9"/>
        <v/>
      </c>
      <c r="DN14" s="46">
        <f t="shared" si="9"/>
        <v>14.5</v>
      </c>
      <c r="DO14" s="46" t="str">
        <f t="shared" si="9"/>
        <v/>
      </c>
      <c r="DP14" s="46" t="str">
        <f t="shared" si="9"/>
        <v/>
      </c>
      <c r="DQ14" s="46">
        <f t="shared" si="9"/>
        <v>50</v>
      </c>
      <c r="DR14" s="46">
        <f t="shared" si="9"/>
        <v>50</v>
      </c>
      <c r="DS14" s="46">
        <f t="shared" si="9"/>
        <v>35</v>
      </c>
      <c r="DT14" s="46">
        <f t="shared" si="9"/>
        <v>40</v>
      </c>
      <c r="DU14" s="46" t="str">
        <f t="shared" si="9"/>
        <v/>
      </c>
      <c r="DV14" s="46">
        <f t="shared" si="9"/>
        <v>50.57</v>
      </c>
      <c r="DW14" s="46">
        <f t="shared" si="9"/>
        <v>10</v>
      </c>
      <c r="DX14" s="46">
        <f t="shared" si="9"/>
        <v>15</v>
      </c>
      <c r="DY14" s="46">
        <f t="shared" si="9"/>
        <v>37.5</v>
      </c>
      <c r="DZ14" s="46">
        <f t="shared" si="9"/>
        <v>20</v>
      </c>
      <c r="EA14" s="46">
        <f t="shared" si="9"/>
        <v>36</v>
      </c>
      <c r="EB14" s="46">
        <f t="shared" si="9"/>
        <v>24.7</v>
      </c>
      <c r="EC14" s="46" t="str">
        <f t="shared" si="9"/>
        <v/>
      </c>
      <c r="ED14" s="46">
        <f t="shared" si="9"/>
        <v>35</v>
      </c>
      <c r="EE14" s="46">
        <f t="shared" si="9"/>
        <v>0</v>
      </c>
      <c r="EF14" s="46">
        <f t="shared" si="9"/>
        <v>20</v>
      </c>
      <c r="EG14" s="46">
        <f t="shared" si="9"/>
        <v>0</v>
      </c>
      <c r="EH14" s="46">
        <f t="shared" si="9"/>
        <v>40.700000000000003</v>
      </c>
    </row>
    <row r="15" spans="2:138" x14ac:dyDescent="0.25">
      <c r="B15" s="14" t="s">
        <v>299</v>
      </c>
      <c r="C15">
        <v>7</v>
      </c>
      <c r="E15" t="s">
        <v>331</v>
      </c>
      <c r="F15" t="s">
        <v>331</v>
      </c>
      <c r="G15" t="s">
        <v>154</v>
      </c>
      <c r="H15" s="42">
        <v>0</v>
      </c>
      <c r="I15" s="42">
        <v>0</v>
      </c>
      <c r="J15" s="42"/>
      <c r="K15" s="42"/>
      <c r="L15" s="42">
        <v>2050</v>
      </c>
      <c r="M15" t="s">
        <v>6</v>
      </c>
      <c r="N15" t="s">
        <v>160</v>
      </c>
      <c r="O15">
        <v>1</v>
      </c>
      <c r="P15">
        <v>1</v>
      </c>
      <c r="Q15">
        <v>92</v>
      </c>
      <c r="R15">
        <v>95</v>
      </c>
      <c r="S15">
        <v>2010</v>
      </c>
      <c r="X15" s="46">
        <f>IF(X$7="percent",X$10,"")</f>
        <v>13.6</v>
      </c>
      <c r="Y15" s="46">
        <f t="shared" si="8"/>
        <v>55</v>
      </c>
      <c r="Z15" s="46">
        <f t="shared" si="8"/>
        <v>40</v>
      </c>
      <c r="AA15" s="46">
        <f t="shared" si="8"/>
        <v>40</v>
      </c>
      <c r="AB15" s="46">
        <f t="shared" si="8"/>
        <v>21.295658166781529</v>
      </c>
      <c r="AC15" s="46">
        <f t="shared" si="8"/>
        <v>50</v>
      </c>
      <c r="AD15" s="46">
        <f t="shared" si="8"/>
        <v>0</v>
      </c>
      <c r="AE15" s="46">
        <f t="shared" si="8"/>
        <v>17.5</v>
      </c>
      <c r="AF15" s="46">
        <f t="shared" si="8"/>
        <v>15</v>
      </c>
      <c r="AG15" s="46">
        <f t="shared" si="8"/>
        <v>20</v>
      </c>
      <c r="AH15" s="46">
        <f t="shared" si="8"/>
        <v>12.61</v>
      </c>
      <c r="AI15" s="46">
        <f t="shared" si="8"/>
        <v>35</v>
      </c>
      <c r="AJ15" s="46">
        <f t="shared" si="8"/>
        <v>24</v>
      </c>
      <c r="AK15" s="46">
        <f t="shared" si="8"/>
        <v>0</v>
      </c>
      <c r="AL15" s="46">
        <f t="shared" si="8"/>
        <v>23</v>
      </c>
      <c r="AM15" s="46">
        <f t="shared" si="8"/>
        <v>21</v>
      </c>
      <c r="AN15" s="46">
        <f t="shared" si="8"/>
        <v>27.5</v>
      </c>
      <c r="AO15" s="46">
        <f t="shared" si="8"/>
        <v>0</v>
      </c>
      <c r="AP15" s="46">
        <f t="shared" si="8"/>
        <v>0</v>
      </c>
      <c r="AQ15" s="46">
        <f t="shared" si="8"/>
        <v>60</v>
      </c>
      <c r="AR15" s="46">
        <f t="shared" si="8"/>
        <v>100</v>
      </c>
      <c r="AS15" s="46">
        <f t="shared" si="8"/>
        <v>27</v>
      </c>
      <c r="AT15" s="46">
        <f t="shared" si="8"/>
        <v>0</v>
      </c>
      <c r="AU15" s="46">
        <f t="shared" si="8"/>
        <v>35</v>
      </c>
      <c r="AV15" s="46">
        <f t="shared" si="8"/>
        <v>27.49</v>
      </c>
      <c r="AW15" s="46">
        <f t="shared" si="8"/>
        <v>14</v>
      </c>
      <c r="AX15" s="46">
        <f t="shared" si="8"/>
        <v>30</v>
      </c>
      <c r="AY15" s="46">
        <f t="shared" si="8"/>
        <v>8.4</v>
      </c>
      <c r="AZ15" s="46">
        <f t="shared" si="8"/>
        <v>49.7</v>
      </c>
      <c r="BA15" s="46">
        <f t="shared" si="8"/>
        <v>57</v>
      </c>
      <c r="BB15" s="46">
        <f t="shared" si="8"/>
        <v>19.789734075448369</v>
      </c>
      <c r="BC15" s="46">
        <f t="shared" si="8"/>
        <v>40</v>
      </c>
      <c r="BD15" s="46">
        <f t="shared" si="8"/>
        <v>22.6</v>
      </c>
      <c r="BE15" s="46">
        <f t="shared" si="8"/>
        <v>17</v>
      </c>
      <c r="BF15" s="46">
        <f t="shared" si="8"/>
        <v>30</v>
      </c>
      <c r="BG15" s="46" t="str">
        <f t="shared" si="8"/>
        <v/>
      </c>
      <c r="BH15" s="46">
        <f t="shared" si="8"/>
        <v>31.797575118608322</v>
      </c>
      <c r="BI15" s="46">
        <f t="shared" si="8"/>
        <v>16</v>
      </c>
      <c r="BJ15" s="46">
        <f t="shared" si="8"/>
        <v>55</v>
      </c>
      <c r="BK15" s="46" t="str">
        <f t="shared" si="8"/>
        <v/>
      </c>
      <c r="BL15" s="46">
        <f t="shared" si="8"/>
        <v>30</v>
      </c>
      <c r="BM15" s="46">
        <f t="shared" si="8"/>
        <v>27</v>
      </c>
      <c r="BN15" s="46">
        <f t="shared" si="8"/>
        <v>14.25</v>
      </c>
      <c r="BO15" s="46">
        <f t="shared" si="8"/>
        <v>25</v>
      </c>
      <c r="BP15" s="46">
        <f t="shared" si="8"/>
        <v>32</v>
      </c>
      <c r="BQ15" s="46">
        <f t="shared" si="8"/>
        <v>31.8</v>
      </c>
      <c r="BR15" s="46">
        <f t="shared" si="8"/>
        <v>52</v>
      </c>
      <c r="BS15" s="46">
        <f t="shared" si="8"/>
        <v>40</v>
      </c>
      <c r="BT15" s="46">
        <f t="shared" si="8"/>
        <v>43.62</v>
      </c>
      <c r="BU15" s="46">
        <f t="shared" si="8"/>
        <v>35</v>
      </c>
      <c r="BV15" s="46">
        <f t="shared" si="8"/>
        <v>64</v>
      </c>
      <c r="BW15" s="46">
        <f t="shared" si="8"/>
        <v>0</v>
      </c>
      <c r="BX15" s="46">
        <f t="shared" si="8"/>
        <v>40</v>
      </c>
      <c r="BY15" s="46">
        <f t="shared" si="8"/>
        <v>51</v>
      </c>
      <c r="BZ15" s="46">
        <f t="shared" si="8"/>
        <v>14</v>
      </c>
      <c r="CA15" s="46">
        <f t="shared" si="8"/>
        <v>51</v>
      </c>
      <c r="CB15" s="46">
        <f t="shared" si="8"/>
        <v>45</v>
      </c>
      <c r="CC15" s="46">
        <f t="shared" si="8"/>
        <v>100</v>
      </c>
      <c r="CD15" s="46" t="str">
        <f t="shared" si="8"/>
        <v/>
      </c>
      <c r="CE15" s="46">
        <f t="shared" si="8"/>
        <v>45</v>
      </c>
      <c r="CF15" s="46">
        <f t="shared" si="8"/>
        <v>92</v>
      </c>
      <c r="CG15" s="46">
        <f t="shared" si="8"/>
        <v>40</v>
      </c>
      <c r="CH15" s="46">
        <f t="shared" si="8"/>
        <v>35</v>
      </c>
      <c r="CI15" s="46">
        <f t="shared" si="8"/>
        <v>88</v>
      </c>
      <c r="CJ15" s="46">
        <f t="shared" si="8"/>
        <v>55</v>
      </c>
      <c r="CK15" s="46">
        <f t="shared" si="9"/>
        <v>27.2</v>
      </c>
      <c r="CL15" s="46">
        <f t="shared" si="9"/>
        <v>35</v>
      </c>
      <c r="CM15" s="46">
        <f t="shared" si="9"/>
        <v>45.5</v>
      </c>
      <c r="CN15" s="46">
        <f t="shared" si="9"/>
        <v>18.399999999999999</v>
      </c>
      <c r="CO15" s="46">
        <f t="shared" si="9"/>
        <v>91</v>
      </c>
      <c r="CP15" s="46" t="str">
        <f t="shared" si="9"/>
        <v/>
      </c>
      <c r="CQ15" s="46" t="str">
        <f t="shared" si="9"/>
        <v/>
      </c>
      <c r="CR15" s="46">
        <f t="shared" si="9"/>
        <v>10</v>
      </c>
      <c r="CS15" s="46">
        <f t="shared" si="9"/>
        <v>24.947115546147899</v>
      </c>
      <c r="CT15" s="46" t="str">
        <f t="shared" si="9"/>
        <v/>
      </c>
      <c r="CU15" s="46">
        <f t="shared" si="9"/>
        <v>51.4</v>
      </c>
      <c r="CV15" s="46">
        <f t="shared" si="9"/>
        <v>0</v>
      </c>
      <c r="CW15" s="46">
        <f t="shared" si="9"/>
        <v>90</v>
      </c>
      <c r="CX15" s="46">
        <f t="shared" si="9"/>
        <v>75</v>
      </c>
      <c r="CY15" s="46">
        <f t="shared" si="9"/>
        <v>38</v>
      </c>
      <c r="CZ15" s="46">
        <f t="shared" si="9"/>
        <v>61</v>
      </c>
      <c r="DA15" s="46">
        <f t="shared" si="9"/>
        <v>7</v>
      </c>
      <c r="DB15" s="46">
        <f t="shared" si="9"/>
        <v>22</v>
      </c>
      <c r="DC15" s="46">
        <f t="shared" si="9"/>
        <v>26</v>
      </c>
      <c r="DD15" s="46">
        <f t="shared" si="9"/>
        <v>20</v>
      </c>
      <c r="DE15" s="46">
        <f t="shared" si="9"/>
        <v>27</v>
      </c>
      <c r="DF15" s="46">
        <f t="shared" si="9"/>
        <v>29.5</v>
      </c>
      <c r="DG15" s="46">
        <f t="shared" si="9"/>
        <v>13.2</v>
      </c>
      <c r="DH15" s="46">
        <f t="shared" si="9"/>
        <v>26.4</v>
      </c>
      <c r="DI15" s="46">
        <f t="shared" si="9"/>
        <v>10</v>
      </c>
      <c r="DJ15" s="46" t="str">
        <f t="shared" si="9"/>
        <v/>
      </c>
      <c r="DK15" s="46">
        <f t="shared" si="9"/>
        <v>45</v>
      </c>
      <c r="DL15" s="46">
        <f t="shared" si="9"/>
        <v>30</v>
      </c>
      <c r="DM15" s="46" t="str">
        <f t="shared" si="9"/>
        <v/>
      </c>
      <c r="DN15" s="46">
        <f t="shared" si="9"/>
        <v>14.5</v>
      </c>
      <c r="DO15" s="46" t="str">
        <f t="shared" si="9"/>
        <v/>
      </c>
      <c r="DP15" s="46" t="str">
        <f t="shared" si="9"/>
        <v/>
      </c>
      <c r="DQ15" s="46">
        <f t="shared" si="9"/>
        <v>50</v>
      </c>
      <c r="DR15" s="46">
        <f t="shared" si="9"/>
        <v>50</v>
      </c>
      <c r="DS15" s="46">
        <f t="shared" si="9"/>
        <v>35</v>
      </c>
      <c r="DT15" s="46">
        <f t="shared" si="9"/>
        <v>40</v>
      </c>
      <c r="DU15" s="46" t="str">
        <f t="shared" si="9"/>
        <v/>
      </c>
      <c r="DV15" s="46">
        <f t="shared" si="9"/>
        <v>50.57</v>
      </c>
      <c r="DW15" s="46">
        <f t="shared" si="9"/>
        <v>10</v>
      </c>
      <c r="DX15" s="46">
        <f t="shared" si="9"/>
        <v>15</v>
      </c>
      <c r="DY15" s="46">
        <f t="shared" si="9"/>
        <v>37.5</v>
      </c>
      <c r="DZ15" s="46">
        <f t="shared" si="9"/>
        <v>20</v>
      </c>
      <c r="EA15" s="46">
        <f t="shared" si="9"/>
        <v>36</v>
      </c>
      <c r="EB15" s="46">
        <f t="shared" si="9"/>
        <v>24.7</v>
      </c>
      <c r="EC15" s="46" t="str">
        <f t="shared" si="9"/>
        <v/>
      </c>
      <c r="ED15" s="46">
        <f t="shared" si="9"/>
        <v>35</v>
      </c>
      <c r="EE15" s="46">
        <f t="shared" si="9"/>
        <v>0</v>
      </c>
      <c r="EF15" s="46">
        <f t="shared" si="9"/>
        <v>20</v>
      </c>
      <c r="EG15" s="46">
        <f t="shared" si="9"/>
        <v>0</v>
      </c>
      <c r="EH15" s="46">
        <f t="shared" si="9"/>
        <v>40.700000000000003</v>
      </c>
    </row>
    <row r="16" spans="2:138" x14ac:dyDescent="0.25">
      <c r="B16" s="14" t="s">
        <v>276</v>
      </c>
      <c r="C16">
        <v>8</v>
      </c>
      <c r="E16" t="s">
        <v>332</v>
      </c>
      <c r="F16" t="s">
        <v>332</v>
      </c>
      <c r="G16" t="s">
        <v>154</v>
      </c>
      <c r="H16" s="42">
        <v>23</v>
      </c>
      <c r="I16" s="42">
        <v>23</v>
      </c>
      <c r="J16" s="42"/>
      <c r="K16" s="42"/>
      <c r="L16" s="42"/>
      <c r="M16" t="s">
        <v>7</v>
      </c>
      <c r="N16" t="s">
        <v>434</v>
      </c>
      <c r="O16">
        <v>0</v>
      </c>
      <c r="P16">
        <v>1</v>
      </c>
      <c r="R16">
        <v>1.26</v>
      </c>
      <c r="S16">
        <v>2018</v>
      </c>
    </row>
    <row r="17" spans="2:138" x14ac:dyDescent="0.25">
      <c r="B17" s="14" t="s">
        <v>281</v>
      </c>
      <c r="C17">
        <v>8</v>
      </c>
      <c r="E17" t="s">
        <v>333</v>
      </c>
      <c r="F17" t="s">
        <v>333</v>
      </c>
      <c r="G17" t="s">
        <v>154</v>
      </c>
      <c r="H17" s="42">
        <v>2</v>
      </c>
      <c r="I17" s="42">
        <v>21</v>
      </c>
      <c r="J17" s="42"/>
      <c r="K17" s="42" t="s">
        <v>244</v>
      </c>
      <c r="L17" s="42"/>
      <c r="M17" t="s">
        <v>7</v>
      </c>
      <c r="N17" t="s">
        <v>434</v>
      </c>
      <c r="O17">
        <v>0</v>
      </c>
      <c r="P17">
        <v>1</v>
      </c>
      <c r="R17">
        <v>100</v>
      </c>
      <c r="S17">
        <v>2000</v>
      </c>
      <c r="X17" s="44">
        <v>48.939540000000001</v>
      </c>
      <c r="Y17" s="44"/>
      <c r="Z17" s="44"/>
      <c r="AA17" s="44"/>
      <c r="AB17" s="44">
        <v>25.39</v>
      </c>
      <c r="AC17" s="44"/>
      <c r="AD17" s="44"/>
      <c r="AE17" s="44"/>
      <c r="AF17" s="44"/>
      <c r="AG17" s="44"/>
      <c r="AH17" s="44"/>
      <c r="AI17" s="44"/>
      <c r="AJ17" s="44"/>
      <c r="AK17" s="44"/>
      <c r="AL17" s="44"/>
      <c r="AM17" s="44"/>
      <c r="AN17" s="44"/>
      <c r="AO17" s="44">
        <v>9.11</v>
      </c>
      <c r="AP17" s="44"/>
      <c r="AQ17" s="44"/>
      <c r="AR17" s="44"/>
      <c r="AS17" s="44"/>
      <c r="AT17" s="44"/>
      <c r="AU17" s="44"/>
      <c r="AV17" s="44"/>
      <c r="AW17" s="44"/>
      <c r="AX17" s="44"/>
      <c r="AY17" s="44"/>
      <c r="AZ17" s="44">
        <v>3.327</v>
      </c>
      <c r="BA17" s="44"/>
      <c r="BB17" s="44">
        <v>54.327272727272728</v>
      </c>
      <c r="BC17" s="44"/>
      <c r="BD17" s="44">
        <v>64.998999999999995</v>
      </c>
      <c r="BE17" s="44"/>
      <c r="BF17" s="44"/>
      <c r="BG17" s="44">
        <v>17</v>
      </c>
      <c r="BH17" s="44">
        <v>17.774000000000001</v>
      </c>
      <c r="BI17" s="44"/>
      <c r="BJ17" s="44"/>
      <c r="BK17" s="44">
        <v>627</v>
      </c>
      <c r="BL17" s="44"/>
      <c r="BM17" s="44"/>
      <c r="BN17" s="44"/>
      <c r="BO17" s="44"/>
      <c r="BP17" s="44"/>
      <c r="BQ17" s="44"/>
      <c r="BR17" s="44"/>
      <c r="BS17" s="44"/>
      <c r="BT17" s="44"/>
      <c r="BU17" s="44"/>
      <c r="BV17" s="44">
        <v>11.186999999999999</v>
      </c>
      <c r="BW17" s="44"/>
      <c r="BX17" s="44"/>
      <c r="BY17" s="44"/>
      <c r="BZ17" s="44"/>
      <c r="CA17" s="44"/>
      <c r="CB17" s="44"/>
      <c r="CC17" s="44"/>
      <c r="CD17" s="44"/>
      <c r="CE17" s="44"/>
      <c r="CF17" s="44"/>
      <c r="CG17" s="44"/>
      <c r="CH17" s="44"/>
      <c r="CI17" s="44"/>
      <c r="CJ17" s="44"/>
      <c r="CK17" s="44"/>
      <c r="CL17" s="44"/>
      <c r="CM17" s="44"/>
      <c r="CN17" s="44"/>
      <c r="CO17" s="44"/>
      <c r="CP17" s="44">
        <v>0</v>
      </c>
      <c r="CQ17" s="44"/>
      <c r="CR17" s="44"/>
      <c r="CS17" s="44"/>
      <c r="CT17" s="44"/>
      <c r="CU17" s="44"/>
      <c r="CV17" s="44"/>
      <c r="CW17" s="44"/>
      <c r="CX17" s="44"/>
      <c r="CY17" s="44"/>
      <c r="CZ17" s="44"/>
      <c r="DA17" s="44"/>
      <c r="DB17" s="44"/>
      <c r="DC17" s="44"/>
      <c r="DD17" s="44"/>
      <c r="DE17" s="44"/>
      <c r="DF17" s="44"/>
      <c r="DG17" s="44"/>
      <c r="DH17" s="44">
        <v>0.81699999999999995</v>
      </c>
      <c r="DI17" s="44">
        <v>125.02800000000001</v>
      </c>
      <c r="DJ17" s="44">
        <v>60</v>
      </c>
      <c r="DK17" s="44"/>
      <c r="DL17" s="44"/>
      <c r="DM17" s="44"/>
      <c r="DN17" s="44"/>
      <c r="DO17" s="44">
        <v>41.905000000000001</v>
      </c>
      <c r="DP17" s="44"/>
      <c r="DQ17" s="44"/>
      <c r="DR17" s="44"/>
      <c r="DS17" s="44"/>
      <c r="DT17" s="44"/>
      <c r="DU17" s="44">
        <v>2</v>
      </c>
      <c r="DV17" s="44">
        <v>35.533000000000001</v>
      </c>
      <c r="DW17" s="44"/>
      <c r="DX17" s="44"/>
      <c r="DY17" s="44"/>
      <c r="DZ17" s="44"/>
      <c r="EA17" s="44"/>
      <c r="EB17" s="44">
        <v>140.1</v>
      </c>
      <c r="EC17" s="44">
        <v>40.650999999999996</v>
      </c>
      <c r="ED17" s="44">
        <v>177.304493745484</v>
      </c>
      <c r="EE17" s="44"/>
      <c r="EF17" s="44"/>
      <c r="EG17" s="44"/>
      <c r="EH17" s="44"/>
    </row>
    <row r="18" spans="2:138" x14ac:dyDescent="0.25">
      <c r="E18" t="s">
        <v>334</v>
      </c>
      <c r="F18" t="s">
        <v>334</v>
      </c>
      <c r="G18" t="s">
        <v>8</v>
      </c>
      <c r="H18" s="42">
        <v>12.9</v>
      </c>
      <c r="I18" s="42">
        <v>27.5</v>
      </c>
      <c r="J18" s="42"/>
      <c r="K18" s="42"/>
      <c r="L18" s="42"/>
      <c r="M18" t="s">
        <v>7</v>
      </c>
      <c r="N18" t="s">
        <v>434</v>
      </c>
      <c r="O18">
        <v>1</v>
      </c>
      <c r="P18">
        <v>0</v>
      </c>
      <c r="Q18">
        <v>6.9573999999999997E-2</v>
      </c>
      <c r="S18">
        <v>2006</v>
      </c>
      <c r="X18" s="44">
        <v>42.7</v>
      </c>
      <c r="Y18" s="44"/>
      <c r="Z18" s="44"/>
      <c r="AA18" s="44"/>
      <c r="AB18" s="44">
        <v>22.84</v>
      </c>
      <c r="AC18" s="44"/>
      <c r="AD18" s="44"/>
      <c r="AE18" s="44"/>
      <c r="AF18" s="44"/>
      <c r="AG18" s="44"/>
      <c r="AH18" s="44"/>
      <c r="AI18" s="44"/>
      <c r="AJ18" s="44"/>
      <c r="AK18" s="44"/>
      <c r="AL18" s="44"/>
      <c r="AM18" s="44" t="s">
        <v>244</v>
      </c>
      <c r="AN18" s="44"/>
      <c r="AO18" s="44">
        <v>9.11</v>
      </c>
      <c r="AP18" s="44"/>
      <c r="AQ18" s="44"/>
      <c r="AR18" s="44"/>
      <c r="AS18" s="44"/>
      <c r="AT18" s="44"/>
      <c r="AU18" s="44"/>
      <c r="AV18" s="44"/>
      <c r="AW18" s="44"/>
      <c r="AX18" s="44"/>
      <c r="AY18" s="44"/>
      <c r="AZ18" s="44"/>
      <c r="BA18" s="44"/>
      <c r="BB18" s="44">
        <v>47.163636363636357</v>
      </c>
      <c r="BC18" s="44"/>
      <c r="BD18" s="44">
        <v>56.654000000000003</v>
      </c>
      <c r="BE18" s="44"/>
      <c r="BF18" s="44"/>
      <c r="BG18" s="44">
        <v>17</v>
      </c>
      <c r="BH18" s="44">
        <v>12.938000000000001</v>
      </c>
      <c r="BI18" s="44"/>
      <c r="BJ18" s="44"/>
      <c r="BK18" s="44">
        <v>627</v>
      </c>
      <c r="BL18" s="44"/>
      <c r="BM18" s="44"/>
      <c r="BN18" s="44"/>
      <c r="BO18" s="44"/>
      <c r="BP18" s="44"/>
      <c r="BQ18" s="44"/>
      <c r="BR18" s="44"/>
      <c r="BS18" s="44"/>
      <c r="BT18" s="44"/>
      <c r="BU18" s="44"/>
      <c r="BV18" s="44">
        <v>4.5369999999999999</v>
      </c>
      <c r="BW18" s="44"/>
      <c r="BX18" s="44"/>
      <c r="BY18" s="44"/>
      <c r="BZ18" s="44"/>
      <c r="CA18" s="44">
        <v>16.899999999999999</v>
      </c>
      <c r="CB18" s="44"/>
      <c r="CC18" s="44"/>
      <c r="CD18" s="44"/>
      <c r="CE18" s="44"/>
      <c r="CF18" s="44"/>
      <c r="CG18" s="44"/>
      <c r="CH18" s="44"/>
      <c r="CI18" s="44"/>
      <c r="CJ18" s="44"/>
      <c r="CK18" s="44"/>
      <c r="CL18" s="44"/>
      <c r="CM18" s="44"/>
      <c r="CN18" s="44"/>
      <c r="CO18" s="44">
        <v>21.995999999999999</v>
      </c>
      <c r="CP18" s="44">
        <v>0</v>
      </c>
      <c r="CQ18" s="44"/>
      <c r="CR18" s="44"/>
      <c r="CS18" s="44"/>
      <c r="CT18" s="44"/>
      <c r="CU18" s="44"/>
      <c r="CV18" s="44"/>
      <c r="CW18" s="44"/>
      <c r="CX18" s="44"/>
      <c r="CY18" s="44"/>
      <c r="CZ18" s="44"/>
      <c r="DA18" s="44"/>
      <c r="DB18" s="44"/>
      <c r="DC18" s="44"/>
      <c r="DD18" s="44"/>
      <c r="DE18" s="44"/>
      <c r="DF18" s="44"/>
      <c r="DG18" s="44"/>
      <c r="DH18" s="44">
        <v>0.81699999999999995</v>
      </c>
      <c r="DI18" s="44">
        <v>125.02800000000001</v>
      </c>
      <c r="DJ18" s="44">
        <v>60</v>
      </c>
      <c r="DK18" s="44"/>
      <c r="DL18" s="44"/>
      <c r="DM18" s="44"/>
      <c r="DN18" s="44"/>
      <c r="DO18" s="44">
        <v>41.905000000000001</v>
      </c>
      <c r="DP18" s="44"/>
      <c r="DQ18" s="44"/>
      <c r="DR18" s="44"/>
      <c r="DS18" s="44"/>
      <c r="DT18" s="44"/>
      <c r="DU18" s="44">
        <v>2</v>
      </c>
      <c r="DV18" s="44">
        <v>27.626000000000001</v>
      </c>
      <c r="DW18" s="44"/>
      <c r="DX18" s="44"/>
      <c r="DY18" s="44"/>
      <c r="DZ18" s="44"/>
      <c r="EA18" s="44"/>
      <c r="EB18" s="44">
        <v>112.1</v>
      </c>
      <c r="EC18" s="44">
        <v>31.414000000000001</v>
      </c>
      <c r="ED18" s="44">
        <v>187.08086652561701</v>
      </c>
      <c r="EE18" s="44"/>
      <c r="EF18" s="44"/>
      <c r="EG18" s="44"/>
      <c r="EH18" s="44"/>
    </row>
    <row r="19" spans="2:138" x14ac:dyDescent="0.25">
      <c r="E19" t="s">
        <v>335</v>
      </c>
      <c r="F19" t="s">
        <v>335</v>
      </c>
      <c r="G19" t="s">
        <v>154</v>
      </c>
      <c r="H19" s="42">
        <v>0</v>
      </c>
      <c r="I19" s="42">
        <v>0</v>
      </c>
      <c r="J19" s="42">
        <v>9.11</v>
      </c>
      <c r="K19" s="42">
        <v>9.11</v>
      </c>
      <c r="L19" s="42">
        <v>2050</v>
      </c>
      <c r="M19" t="s">
        <v>6</v>
      </c>
      <c r="N19" t="s">
        <v>435</v>
      </c>
      <c r="O19">
        <v>0</v>
      </c>
      <c r="P19">
        <v>1</v>
      </c>
      <c r="R19">
        <v>9.11</v>
      </c>
      <c r="S19">
        <v>2018</v>
      </c>
    </row>
    <row r="20" spans="2:138" x14ac:dyDescent="0.25">
      <c r="E20" t="s">
        <v>336</v>
      </c>
      <c r="F20" t="s">
        <v>336</v>
      </c>
      <c r="G20" t="s">
        <v>8</v>
      </c>
      <c r="H20" s="42">
        <v>0</v>
      </c>
      <c r="I20" s="42">
        <v>0</v>
      </c>
      <c r="J20" s="42"/>
      <c r="K20" s="42"/>
      <c r="L20" s="42"/>
      <c r="M20" t="s">
        <v>7</v>
      </c>
      <c r="N20" t="s">
        <v>434</v>
      </c>
      <c r="O20">
        <v>1</v>
      </c>
      <c r="P20">
        <v>0</v>
      </c>
      <c r="Q20">
        <v>50.213000000000001</v>
      </c>
      <c r="S20">
        <v>2016</v>
      </c>
      <c r="X20" s="46" t="str">
        <f>IF(X$7="emissions",X$17,"")</f>
        <v/>
      </c>
      <c r="Y20" s="46" t="str">
        <f t="shared" ref="Y20:CJ21" si="10">IF(Y$7="emissions",Y$17,"")</f>
        <v/>
      </c>
      <c r="Z20" s="46" t="str">
        <f t="shared" si="10"/>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 t="shared" si="10"/>
        <v/>
      </c>
      <c r="AL20" s="46" t="str">
        <f t="shared" si="10"/>
        <v/>
      </c>
      <c r="AM20" s="46" t="str">
        <f t="shared" si="10"/>
        <v/>
      </c>
      <c r="AN20" s="46" t="str">
        <f t="shared" si="10"/>
        <v/>
      </c>
      <c r="AO20" s="46" t="str">
        <f t="shared" si="10"/>
        <v/>
      </c>
      <c r="AP20" s="46" t="str">
        <f t="shared" si="10"/>
        <v/>
      </c>
      <c r="AQ20" s="46" t="str">
        <f t="shared" si="10"/>
        <v/>
      </c>
      <c r="AR20" s="46" t="str">
        <f t="shared" si="10"/>
        <v/>
      </c>
      <c r="AS20" s="46" t="str">
        <f t="shared" si="10"/>
        <v/>
      </c>
      <c r="AT20" s="46" t="str">
        <f t="shared" si="10"/>
        <v/>
      </c>
      <c r="AU20" s="46" t="str">
        <f t="shared" si="10"/>
        <v/>
      </c>
      <c r="AV20" s="46" t="str">
        <f t="shared" si="10"/>
        <v/>
      </c>
      <c r="AW20" s="46" t="str">
        <f t="shared" si="10"/>
        <v/>
      </c>
      <c r="AX20" s="46" t="str">
        <f t="shared" si="10"/>
        <v/>
      </c>
      <c r="AY20" s="46" t="str">
        <f t="shared" si="10"/>
        <v/>
      </c>
      <c r="AZ20" s="46" t="str">
        <f t="shared" si="10"/>
        <v/>
      </c>
      <c r="BA20" s="46" t="str">
        <f t="shared" si="10"/>
        <v/>
      </c>
      <c r="BB20" s="46" t="str">
        <f t="shared" si="10"/>
        <v/>
      </c>
      <c r="BC20" s="46" t="str">
        <f t="shared" si="10"/>
        <v/>
      </c>
      <c r="BD20" s="46" t="str">
        <f t="shared" si="10"/>
        <v/>
      </c>
      <c r="BE20" s="46" t="str">
        <f t="shared" si="10"/>
        <v/>
      </c>
      <c r="BF20" s="46" t="str">
        <f t="shared" si="10"/>
        <v/>
      </c>
      <c r="BG20" s="46">
        <f t="shared" si="10"/>
        <v>17</v>
      </c>
      <c r="BH20" s="46" t="str">
        <f t="shared" si="10"/>
        <v/>
      </c>
      <c r="BI20" s="46" t="str">
        <f t="shared" si="10"/>
        <v/>
      </c>
      <c r="BJ20" s="46" t="str">
        <f t="shared" si="10"/>
        <v/>
      </c>
      <c r="BK20" s="46">
        <f t="shared" si="10"/>
        <v>627</v>
      </c>
      <c r="BL20" s="46" t="str">
        <f t="shared" si="10"/>
        <v/>
      </c>
      <c r="BM20" s="46" t="str">
        <f t="shared" si="10"/>
        <v/>
      </c>
      <c r="BN20" s="46" t="str">
        <f t="shared" si="10"/>
        <v/>
      </c>
      <c r="BO20" s="46" t="str">
        <f t="shared" si="10"/>
        <v/>
      </c>
      <c r="BP20" s="46" t="str">
        <f t="shared" si="10"/>
        <v/>
      </c>
      <c r="BQ20" s="46" t="str">
        <f t="shared" si="10"/>
        <v/>
      </c>
      <c r="BR20" s="46" t="str">
        <f t="shared" si="10"/>
        <v/>
      </c>
      <c r="BS20" s="46" t="str">
        <f t="shared" si="10"/>
        <v/>
      </c>
      <c r="BT20" s="46" t="str">
        <f t="shared" si="10"/>
        <v/>
      </c>
      <c r="BU20" s="46" t="str">
        <f t="shared" si="10"/>
        <v/>
      </c>
      <c r="BV20" s="46" t="str">
        <f t="shared" si="10"/>
        <v/>
      </c>
      <c r="BW20" s="46" t="str">
        <f t="shared" si="10"/>
        <v/>
      </c>
      <c r="BX20" s="46" t="str">
        <f t="shared" si="10"/>
        <v/>
      </c>
      <c r="BY20" s="46" t="str">
        <f t="shared" si="10"/>
        <v/>
      </c>
      <c r="BZ20" s="46" t="str">
        <f t="shared" si="10"/>
        <v/>
      </c>
      <c r="CA20" s="46" t="str">
        <f t="shared" si="10"/>
        <v/>
      </c>
      <c r="CB20" s="46" t="str">
        <f t="shared" si="10"/>
        <v/>
      </c>
      <c r="CC20" s="46" t="str">
        <f t="shared" si="10"/>
        <v/>
      </c>
      <c r="CD20" s="46" t="str">
        <f t="shared" si="10"/>
        <v/>
      </c>
      <c r="CE20" s="46" t="str">
        <f t="shared" si="10"/>
        <v/>
      </c>
      <c r="CF20" s="46" t="str">
        <f t="shared" si="10"/>
        <v/>
      </c>
      <c r="CG20" s="46" t="str">
        <f t="shared" si="10"/>
        <v/>
      </c>
      <c r="CH20" s="46" t="str">
        <f t="shared" si="10"/>
        <v/>
      </c>
      <c r="CI20" s="46" t="str">
        <f t="shared" si="10"/>
        <v/>
      </c>
      <c r="CJ20" s="46" t="str">
        <f t="shared" si="10"/>
        <v/>
      </c>
      <c r="CK20" s="46" t="str">
        <f t="shared" ref="CK20:EH21" si="11">IF(CK$7="emissions",CK$17,"")</f>
        <v/>
      </c>
      <c r="CL20" s="46" t="str">
        <f t="shared" si="11"/>
        <v/>
      </c>
      <c r="CM20" s="46" t="str">
        <f t="shared" si="11"/>
        <v/>
      </c>
      <c r="CN20" s="46" t="str">
        <f t="shared" si="11"/>
        <v/>
      </c>
      <c r="CO20" s="46" t="str">
        <f t="shared" si="11"/>
        <v/>
      </c>
      <c r="CP20" s="46">
        <f t="shared" si="11"/>
        <v>0</v>
      </c>
      <c r="CQ20" s="46" t="str">
        <f t="shared" si="11"/>
        <v/>
      </c>
      <c r="CR20" s="46" t="str">
        <f t="shared" si="11"/>
        <v/>
      </c>
      <c r="CS20" s="46" t="str">
        <f t="shared" si="11"/>
        <v/>
      </c>
      <c r="CT20" s="46" t="str">
        <f t="shared" si="11"/>
        <v/>
      </c>
      <c r="CU20" s="46" t="str">
        <f t="shared" si="11"/>
        <v/>
      </c>
      <c r="CV20" s="46" t="str">
        <f t="shared" si="11"/>
        <v/>
      </c>
      <c r="CW20" s="46" t="str">
        <f t="shared" si="11"/>
        <v/>
      </c>
      <c r="CX20" s="46" t="str">
        <f t="shared" si="11"/>
        <v/>
      </c>
      <c r="CY20" s="46" t="str">
        <f t="shared" si="11"/>
        <v/>
      </c>
      <c r="CZ20" s="46" t="str">
        <f t="shared" si="11"/>
        <v/>
      </c>
      <c r="DA20" s="46" t="str">
        <f t="shared" si="11"/>
        <v/>
      </c>
      <c r="DB20" s="46" t="str">
        <f t="shared" si="11"/>
        <v/>
      </c>
      <c r="DC20" s="46" t="str">
        <f t="shared" si="11"/>
        <v/>
      </c>
      <c r="DD20" s="46" t="str">
        <f t="shared" si="11"/>
        <v/>
      </c>
      <c r="DE20" s="46" t="str">
        <f t="shared" si="11"/>
        <v/>
      </c>
      <c r="DF20" s="46" t="str">
        <f t="shared" si="11"/>
        <v/>
      </c>
      <c r="DG20" s="46" t="str">
        <f t="shared" si="11"/>
        <v/>
      </c>
      <c r="DH20" s="46" t="str">
        <f t="shared" si="11"/>
        <v/>
      </c>
      <c r="DI20" s="46" t="str">
        <f t="shared" si="11"/>
        <v/>
      </c>
      <c r="DJ20" s="46">
        <f t="shared" si="11"/>
        <v>60</v>
      </c>
      <c r="DK20" s="46" t="str">
        <f t="shared" si="11"/>
        <v/>
      </c>
      <c r="DL20" s="46" t="str">
        <f t="shared" si="11"/>
        <v/>
      </c>
      <c r="DM20" s="46" t="str">
        <f t="shared" si="11"/>
        <v/>
      </c>
      <c r="DN20" s="46" t="str">
        <f t="shared" si="11"/>
        <v/>
      </c>
      <c r="DO20" s="46">
        <f t="shared" si="11"/>
        <v>41.905000000000001</v>
      </c>
      <c r="DP20" s="46" t="str">
        <f t="shared" si="11"/>
        <v/>
      </c>
      <c r="DQ20" s="46" t="str">
        <f t="shared" si="11"/>
        <v/>
      </c>
      <c r="DR20" s="46" t="str">
        <f t="shared" si="11"/>
        <v/>
      </c>
      <c r="DS20" s="46" t="str">
        <f t="shared" si="11"/>
        <v/>
      </c>
      <c r="DT20" s="46" t="str">
        <f t="shared" si="11"/>
        <v/>
      </c>
      <c r="DU20" s="46">
        <f t="shared" si="11"/>
        <v>2</v>
      </c>
      <c r="DV20" s="46" t="str">
        <f t="shared" si="11"/>
        <v/>
      </c>
      <c r="DW20" s="46" t="str">
        <f t="shared" si="11"/>
        <v/>
      </c>
      <c r="DX20" s="46" t="str">
        <f t="shared" si="11"/>
        <v/>
      </c>
      <c r="DY20" s="46" t="str">
        <f t="shared" si="11"/>
        <v/>
      </c>
      <c r="DZ20" s="46" t="str">
        <f t="shared" si="11"/>
        <v/>
      </c>
      <c r="EA20" s="46" t="str">
        <f t="shared" si="11"/>
        <v/>
      </c>
      <c r="EB20" s="46" t="str">
        <f t="shared" si="11"/>
        <v/>
      </c>
      <c r="EC20" s="46">
        <f t="shared" si="11"/>
        <v>40.650999999999996</v>
      </c>
      <c r="ED20" s="46" t="str">
        <f t="shared" si="11"/>
        <v/>
      </c>
      <c r="EE20" s="46" t="str">
        <f t="shared" si="11"/>
        <v/>
      </c>
      <c r="EF20" s="46" t="str">
        <f t="shared" si="11"/>
        <v/>
      </c>
      <c r="EG20" s="46" t="str">
        <f t="shared" si="11"/>
        <v/>
      </c>
      <c r="EH20" s="46" t="str">
        <f t="shared" si="11"/>
        <v/>
      </c>
    </row>
    <row r="21" spans="2:138" x14ac:dyDescent="0.25">
      <c r="E21" t="s">
        <v>337</v>
      </c>
      <c r="F21" t="s">
        <v>337</v>
      </c>
      <c r="G21" t="s">
        <v>154</v>
      </c>
      <c r="H21" s="42">
        <v>40</v>
      </c>
      <c r="I21" s="42">
        <v>60</v>
      </c>
      <c r="J21" s="42"/>
      <c r="K21" s="42"/>
      <c r="L21" s="42"/>
      <c r="M21" t="s">
        <v>7</v>
      </c>
      <c r="N21" t="s">
        <v>434</v>
      </c>
      <c r="O21">
        <v>1</v>
      </c>
      <c r="P21">
        <v>1</v>
      </c>
      <c r="Q21">
        <v>1.974</v>
      </c>
      <c r="R21">
        <v>4.4749999999999996</v>
      </c>
      <c r="S21">
        <v>2010</v>
      </c>
      <c r="X21" s="46" t="str">
        <f>IF(X$7="emissions",X$17,"")</f>
        <v/>
      </c>
      <c r="Y21" s="46" t="str">
        <f t="shared" si="10"/>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 t="shared" si="10"/>
        <v/>
      </c>
      <c r="AL21" s="46" t="str">
        <f t="shared" si="10"/>
        <v/>
      </c>
      <c r="AM21" s="46" t="str">
        <f t="shared" si="10"/>
        <v/>
      </c>
      <c r="AN21" s="46" t="str">
        <f t="shared" si="10"/>
        <v/>
      </c>
      <c r="AO21" s="46" t="str">
        <f t="shared" si="10"/>
        <v/>
      </c>
      <c r="AP21" s="46" t="str">
        <f t="shared" si="10"/>
        <v/>
      </c>
      <c r="AQ21" s="46" t="str">
        <f t="shared" si="10"/>
        <v/>
      </c>
      <c r="AR21" s="46" t="str">
        <f t="shared" si="10"/>
        <v/>
      </c>
      <c r="AS21" s="46" t="str">
        <f t="shared" si="10"/>
        <v/>
      </c>
      <c r="AT21" s="46" t="str">
        <f t="shared" si="10"/>
        <v/>
      </c>
      <c r="AU21" s="46" t="str">
        <f t="shared" si="10"/>
        <v/>
      </c>
      <c r="AV21" s="46" t="str">
        <f t="shared" si="10"/>
        <v/>
      </c>
      <c r="AW21" s="46" t="str">
        <f t="shared" si="10"/>
        <v/>
      </c>
      <c r="AX21" s="46" t="str">
        <f t="shared" si="10"/>
        <v/>
      </c>
      <c r="AY21" s="46" t="str">
        <f t="shared" si="10"/>
        <v/>
      </c>
      <c r="AZ21" s="46" t="str">
        <f t="shared" si="10"/>
        <v/>
      </c>
      <c r="BA21" s="46" t="str">
        <f t="shared" si="10"/>
        <v/>
      </c>
      <c r="BB21" s="46" t="str">
        <f t="shared" si="10"/>
        <v/>
      </c>
      <c r="BC21" s="46" t="str">
        <f t="shared" si="10"/>
        <v/>
      </c>
      <c r="BD21" s="46" t="str">
        <f t="shared" si="10"/>
        <v/>
      </c>
      <c r="BE21" s="46" t="str">
        <f t="shared" si="10"/>
        <v/>
      </c>
      <c r="BF21" s="46" t="str">
        <f t="shared" si="10"/>
        <v/>
      </c>
      <c r="BG21" s="46">
        <f t="shared" si="10"/>
        <v>17</v>
      </c>
      <c r="BH21" s="46" t="str">
        <f t="shared" si="10"/>
        <v/>
      </c>
      <c r="BI21" s="46" t="str">
        <f t="shared" si="10"/>
        <v/>
      </c>
      <c r="BJ21" s="46" t="str">
        <f t="shared" si="10"/>
        <v/>
      </c>
      <c r="BK21" s="46">
        <f t="shared" si="10"/>
        <v>627</v>
      </c>
      <c r="BL21" s="46" t="str">
        <f t="shared" si="10"/>
        <v/>
      </c>
      <c r="BM21" s="46" t="str">
        <f t="shared" si="10"/>
        <v/>
      </c>
      <c r="BN21" s="46" t="str">
        <f t="shared" si="10"/>
        <v/>
      </c>
      <c r="BO21" s="46" t="str">
        <f t="shared" si="10"/>
        <v/>
      </c>
      <c r="BP21" s="46" t="str">
        <f t="shared" si="10"/>
        <v/>
      </c>
      <c r="BQ21" s="46" t="str">
        <f t="shared" si="10"/>
        <v/>
      </c>
      <c r="BR21" s="46" t="str">
        <f t="shared" si="10"/>
        <v/>
      </c>
      <c r="BS21" s="46" t="str">
        <f t="shared" si="10"/>
        <v/>
      </c>
      <c r="BT21" s="46" t="str">
        <f t="shared" si="10"/>
        <v/>
      </c>
      <c r="BU21" s="46" t="str">
        <f t="shared" si="10"/>
        <v/>
      </c>
      <c r="BV21" s="46" t="str">
        <f t="shared" si="10"/>
        <v/>
      </c>
      <c r="BW21" s="46" t="str">
        <f t="shared" si="10"/>
        <v/>
      </c>
      <c r="BX21" s="46" t="str">
        <f t="shared" si="10"/>
        <v/>
      </c>
      <c r="BY21" s="46" t="str">
        <f t="shared" si="10"/>
        <v/>
      </c>
      <c r="BZ21" s="46" t="str">
        <f t="shared" si="10"/>
        <v/>
      </c>
      <c r="CA21" s="46" t="str">
        <f t="shared" si="10"/>
        <v/>
      </c>
      <c r="CB21" s="46" t="str">
        <f t="shared" si="10"/>
        <v/>
      </c>
      <c r="CC21" s="46" t="str">
        <f t="shared" si="10"/>
        <v/>
      </c>
      <c r="CD21" s="46" t="str">
        <f t="shared" si="10"/>
        <v/>
      </c>
      <c r="CE21" s="46" t="str">
        <f t="shared" si="10"/>
        <v/>
      </c>
      <c r="CF21" s="46" t="str">
        <f t="shared" si="10"/>
        <v/>
      </c>
      <c r="CG21" s="46" t="str">
        <f t="shared" si="10"/>
        <v/>
      </c>
      <c r="CH21" s="46" t="str">
        <f t="shared" si="10"/>
        <v/>
      </c>
      <c r="CI21" s="46" t="str">
        <f t="shared" si="10"/>
        <v/>
      </c>
      <c r="CJ21" s="46" t="str">
        <f t="shared" si="10"/>
        <v/>
      </c>
      <c r="CK21" s="46" t="str">
        <f t="shared" si="11"/>
        <v/>
      </c>
      <c r="CL21" s="46" t="str">
        <f t="shared" si="11"/>
        <v/>
      </c>
      <c r="CM21" s="46" t="str">
        <f t="shared" si="11"/>
        <v/>
      </c>
      <c r="CN21" s="46" t="str">
        <f t="shared" si="11"/>
        <v/>
      </c>
      <c r="CO21" s="46" t="str">
        <f t="shared" si="11"/>
        <v/>
      </c>
      <c r="CP21" s="46">
        <f t="shared" si="11"/>
        <v>0</v>
      </c>
      <c r="CQ21" s="46" t="str">
        <f t="shared" si="11"/>
        <v/>
      </c>
      <c r="CR21" s="46" t="str">
        <f t="shared" si="11"/>
        <v/>
      </c>
      <c r="CS21" s="46" t="str">
        <f t="shared" si="11"/>
        <v/>
      </c>
      <c r="CT21" s="46" t="str">
        <f t="shared" si="11"/>
        <v/>
      </c>
      <c r="CU21" s="46" t="str">
        <f t="shared" si="11"/>
        <v/>
      </c>
      <c r="CV21" s="46" t="str">
        <f t="shared" si="11"/>
        <v/>
      </c>
      <c r="CW21" s="46" t="str">
        <f t="shared" si="11"/>
        <v/>
      </c>
      <c r="CX21" s="46" t="str">
        <f t="shared" si="11"/>
        <v/>
      </c>
      <c r="CY21" s="46" t="str">
        <f t="shared" si="11"/>
        <v/>
      </c>
      <c r="CZ21" s="46" t="str">
        <f t="shared" si="11"/>
        <v/>
      </c>
      <c r="DA21" s="46" t="str">
        <f t="shared" si="11"/>
        <v/>
      </c>
      <c r="DB21" s="46" t="str">
        <f t="shared" si="11"/>
        <v/>
      </c>
      <c r="DC21" s="46" t="str">
        <f t="shared" si="11"/>
        <v/>
      </c>
      <c r="DD21" s="46" t="str">
        <f t="shared" si="11"/>
        <v/>
      </c>
      <c r="DE21" s="46" t="str">
        <f t="shared" si="11"/>
        <v/>
      </c>
      <c r="DF21" s="46" t="str">
        <f t="shared" si="11"/>
        <v/>
      </c>
      <c r="DG21" s="46" t="str">
        <f t="shared" si="11"/>
        <v/>
      </c>
      <c r="DH21" s="46" t="str">
        <f t="shared" si="11"/>
        <v/>
      </c>
      <c r="DI21" s="46" t="str">
        <f t="shared" si="11"/>
        <v/>
      </c>
      <c r="DJ21" s="46">
        <f t="shared" si="11"/>
        <v>60</v>
      </c>
      <c r="DK21" s="46" t="str">
        <f t="shared" si="11"/>
        <v/>
      </c>
      <c r="DL21" s="46" t="str">
        <f t="shared" si="11"/>
        <v/>
      </c>
      <c r="DM21" s="46" t="str">
        <f t="shared" si="11"/>
        <v/>
      </c>
      <c r="DN21" s="46" t="str">
        <f t="shared" si="11"/>
        <v/>
      </c>
      <c r="DO21" s="46">
        <f t="shared" si="11"/>
        <v>41.905000000000001</v>
      </c>
      <c r="DP21" s="46" t="str">
        <f t="shared" si="11"/>
        <v/>
      </c>
      <c r="DQ21" s="46" t="str">
        <f t="shared" si="11"/>
        <v/>
      </c>
      <c r="DR21" s="46" t="str">
        <f t="shared" si="11"/>
        <v/>
      </c>
      <c r="DS21" s="46" t="str">
        <f t="shared" si="11"/>
        <v/>
      </c>
      <c r="DT21" s="46" t="str">
        <f t="shared" si="11"/>
        <v/>
      </c>
      <c r="DU21" s="46">
        <f t="shared" si="11"/>
        <v>2</v>
      </c>
      <c r="DV21" s="46" t="str">
        <f t="shared" si="11"/>
        <v/>
      </c>
      <c r="DW21" s="46" t="str">
        <f t="shared" si="11"/>
        <v/>
      </c>
      <c r="DX21" s="46" t="str">
        <f t="shared" si="11"/>
        <v/>
      </c>
      <c r="DY21" s="46" t="str">
        <f t="shared" si="11"/>
        <v/>
      </c>
      <c r="DZ21" s="46" t="str">
        <f t="shared" si="11"/>
        <v/>
      </c>
      <c r="EA21" s="46" t="str">
        <f t="shared" si="11"/>
        <v/>
      </c>
      <c r="EB21" s="46" t="str">
        <f t="shared" si="11"/>
        <v/>
      </c>
      <c r="EC21" s="46">
        <f t="shared" si="11"/>
        <v>40.650999999999996</v>
      </c>
      <c r="ED21" s="46" t="str">
        <f t="shared" si="11"/>
        <v/>
      </c>
      <c r="EE21" s="46" t="str">
        <f t="shared" si="11"/>
        <v/>
      </c>
      <c r="EF21" s="46" t="str">
        <f t="shared" si="11"/>
        <v/>
      </c>
      <c r="EG21" s="46" t="str">
        <f t="shared" si="11"/>
        <v/>
      </c>
      <c r="EH21" s="46" t="str">
        <f t="shared" si="11"/>
        <v/>
      </c>
    </row>
    <row r="22" spans="2:138" x14ac:dyDescent="0.25">
      <c r="E22" t="s">
        <v>338</v>
      </c>
      <c r="F22" t="s">
        <v>338</v>
      </c>
      <c r="G22" t="s">
        <v>8</v>
      </c>
      <c r="H22" s="42">
        <v>45</v>
      </c>
      <c r="I22" s="42">
        <v>100</v>
      </c>
      <c r="J22" s="42"/>
      <c r="K22" s="42"/>
      <c r="L22" s="42"/>
      <c r="M22" t="s">
        <v>7</v>
      </c>
      <c r="N22" t="s">
        <v>434</v>
      </c>
      <c r="O22">
        <v>1</v>
      </c>
      <c r="P22">
        <v>0</v>
      </c>
      <c r="Q22">
        <v>0.21970999999999999</v>
      </c>
      <c r="S22">
        <v>2014</v>
      </c>
      <c r="X22" s="46" t="str">
        <f>IF(X$7="emissions",X$18,"")</f>
        <v/>
      </c>
      <c r="Y22" s="46" t="str">
        <f t="shared" ref="Y22:CJ23" si="12">IF(Y$7="emissions",Y$18,"")</f>
        <v/>
      </c>
      <c r="Z22" s="46" t="str">
        <f t="shared" si="12"/>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 t="shared" si="12"/>
        <v/>
      </c>
      <c r="AL22" s="46" t="str">
        <f t="shared" si="12"/>
        <v/>
      </c>
      <c r="AM22" s="46" t="str">
        <f t="shared" si="12"/>
        <v/>
      </c>
      <c r="AN22" s="46" t="str">
        <f t="shared" si="12"/>
        <v/>
      </c>
      <c r="AO22" s="46" t="str">
        <f t="shared" si="12"/>
        <v/>
      </c>
      <c r="AP22" s="46" t="str">
        <f t="shared" si="12"/>
        <v/>
      </c>
      <c r="AQ22" s="46" t="str">
        <f t="shared" si="12"/>
        <v/>
      </c>
      <c r="AR22" s="46" t="str">
        <f t="shared" si="12"/>
        <v/>
      </c>
      <c r="AS22" s="46" t="str">
        <f t="shared" si="12"/>
        <v/>
      </c>
      <c r="AT22" s="46" t="str">
        <f t="shared" si="12"/>
        <v/>
      </c>
      <c r="AU22" s="46" t="str">
        <f t="shared" si="12"/>
        <v/>
      </c>
      <c r="AV22" s="46" t="str">
        <f t="shared" si="12"/>
        <v/>
      </c>
      <c r="AW22" s="46" t="str">
        <f t="shared" si="12"/>
        <v/>
      </c>
      <c r="AX22" s="46" t="str">
        <f t="shared" si="12"/>
        <v/>
      </c>
      <c r="AY22" s="46" t="str">
        <f t="shared" si="12"/>
        <v/>
      </c>
      <c r="AZ22" s="46" t="str">
        <f t="shared" si="12"/>
        <v/>
      </c>
      <c r="BA22" s="46" t="str">
        <f t="shared" si="12"/>
        <v/>
      </c>
      <c r="BB22" s="46" t="str">
        <f t="shared" si="12"/>
        <v/>
      </c>
      <c r="BC22" s="46" t="str">
        <f t="shared" si="12"/>
        <v/>
      </c>
      <c r="BD22" s="46" t="str">
        <f t="shared" si="12"/>
        <v/>
      </c>
      <c r="BE22" s="46" t="str">
        <f t="shared" si="12"/>
        <v/>
      </c>
      <c r="BF22" s="46" t="str">
        <f t="shared" si="12"/>
        <v/>
      </c>
      <c r="BG22" s="46">
        <f t="shared" si="12"/>
        <v>17</v>
      </c>
      <c r="BH22" s="46" t="str">
        <f t="shared" si="12"/>
        <v/>
      </c>
      <c r="BI22" s="46" t="str">
        <f t="shared" si="12"/>
        <v/>
      </c>
      <c r="BJ22" s="46" t="str">
        <f t="shared" si="12"/>
        <v/>
      </c>
      <c r="BK22" s="46">
        <f t="shared" si="12"/>
        <v>627</v>
      </c>
      <c r="BL22" s="46" t="str">
        <f t="shared" si="12"/>
        <v/>
      </c>
      <c r="BM22" s="46" t="str">
        <f t="shared" si="12"/>
        <v/>
      </c>
      <c r="BN22" s="46" t="str">
        <f t="shared" si="12"/>
        <v/>
      </c>
      <c r="BO22" s="46" t="str">
        <f t="shared" si="12"/>
        <v/>
      </c>
      <c r="BP22" s="46" t="str">
        <f t="shared" si="12"/>
        <v/>
      </c>
      <c r="BQ22" s="46" t="str">
        <f t="shared" si="12"/>
        <v/>
      </c>
      <c r="BR22" s="46" t="str">
        <f t="shared" si="12"/>
        <v/>
      </c>
      <c r="BS22" s="46" t="str">
        <f t="shared" si="12"/>
        <v/>
      </c>
      <c r="BT22" s="46" t="str">
        <f t="shared" si="12"/>
        <v/>
      </c>
      <c r="BU22" s="46" t="str">
        <f t="shared" si="12"/>
        <v/>
      </c>
      <c r="BV22" s="46" t="str">
        <f t="shared" si="12"/>
        <v/>
      </c>
      <c r="BW22" s="46" t="str">
        <f t="shared" si="12"/>
        <v/>
      </c>
      <c r="BX22" s="46" t="str">
        <f t="shared" si="12"/>
        <v/>
      </c>
      <c r="BY22" s="46" t="str">
        <f t="shared" si="12"/>
        <v/>
      </c>
      <c r="BZ22" s="46" t="str">
        <f t="shared" si="12"/>
        <v/>
      </c>
      <c r="CA22" s="46" t="str">
        <f t="shared" si="12"/>
        <v/>
      </c>
      <c r="CB22" s="46" t="str">
        <f t="shared" si="12"/>
        <v/>
      </c>
      <c r="CC22" s="46" t="str">
        <f t="shared" si="12"/>
        <v/>
      </c>
      <c r="CD22" s="46" t="str">
        <f t="shared" si="12"/>
        <v/>
      </c>
      <c r="CE22" s="46" t="str">
        <f t="shared" si="12"/>
        <v/>
      </c>
      <c r="CF22" s="46" t="str">
        <f t="shared" si="12"/>
        <v/>
      </c>
      <c r="CG22" s="46" t="str">
        <f t="shared" si="12"/>
        <v/>
      </c>
      <c r="CH22" s="46" t="str">
        <f t="shared" si="12"/>
        <v/>
      </c>
      <c r="CI22" s="46" t="str">
        <f t="shared" si="12"/>
        <v/>
      </c>
      <c r="CJ22" s="46" t="str">
        <f t="shared" si="12"/>
        <v/>
      </c>
      <c r="CK22" s="46" t="str">
        <f t="shared" ref="CK22:EH23" si="13">IF(CK$7="emissions",CK$18,"")</f>
        <v/>
      </c>
      <c r="CL22" s="46" t="str">
        <f t="shared" si="13"/>
        <v/>
      </c>
      <c r="CM22" s="46" t="str">
        <f t="shared" si="13"/>
        <v/>
      </c>
      <c r="CN22" s="46" t="str">
        <f t="shared" si="13"/>
        <v/>
      </c>
      <c r="CO22" s="46" t="str">
        <f t="shared" si="13"/>
        <v/>
      </c>
      <c r="CP22" s="46">
        <f t="shared" si="13"/>
        <v>0</v>
      </c>
      <c r="CQ22" s="46" t="str">
        <f t="shared" si="13"/>
        <v/>
      </c>
      <c r="CR22" s="46" t="str">
        <f t="shared" si="13"/>
        <v/>
      </c>
      <c r="CS22" s="46" t="str">
        <f t="shared" si="13"/>
        <v/>
      </c>
      <c r="CT22" s="46" t="str">
        <f t="shared" si="13"/>
        <v/>
      </c>
      <c r="CU22" s="46" t="str">
        <f t="shared" si="13"/>
        <v/>
      </c>
      <c r="CV22" s="46" t="str">
        <f t="shared" si="13"/>
        <v/>
      </c>
      <c r="CW22" s="46" t="str">
        <f t="shared" si="13"/>
        <v/>
      </c>
      <c r="CX22" s="46" t="str">
        <f t="shared" si="13"/>
        <v/>
      </c>
      <c r="CY22" s="46" t="str">
        <f t="shared" si="13"/>
        <v/>
      </c>
      <c r="CZ22" s="46" t="str">
        <f t="shared" si="13"/>
        <v/>
      </c>
      <c r="DA22" s="46" t="str">
        <f t="shared" si="13"/>
        <v/>
      </c>
      <c r="DB22" s="46" t="str">
        <f t="shared" si="13"/>
        <v/>
      </c>
      <c r="DC22" s="46" t="str">
        <f t="shared" si="13"/>
        <v/>
      </c>
      <c r="DD22" s="46" t="str">
        <f t="shared" si="13"/>
        <v/>
      </c>
      <c r="DE22" s="46" t="str">
        <f t="shared" si="13"/>
        <v/>
      </c>
      <c r="DF22" s="46" t="str">
        <f t="shared" si="13"/>
        <v/>
      </c>
      <c r="DG22" s="46" t="str">
        <f t="shared" si="13"/>
        <v/>
      </c>
      <c r="DH22" s="46" t="str">
        <f t="shared" si="13"/>
        <v/>
      </c>
      <c r="DI22" s="46" t="str">
        <f t="shared" si="13"/>
        <v/>
      </c>
      <c r="DJ22" s="46">
        <f t="shared" si="13"/>
        <v>60</v>
      </c>
      <c r="DK22" s="46" t="str">
        <f t="shared" si="13"/>
        <v/>
      </c>
      <c r="DL22" s="46" t="str">
        <f t="shared" si="13"/>
        <v/>
      </c>
      <c r="DM22" s="46" t="str">
        <f t="shared" si="13"/>
        <v/>
      </c>
      <c r="DN22" s="46" t="str">
        <f t="shared" si="13"/>
        <v/>
      </c>
      <c r="DO22" s="46">
        <f t="shared" si="13"/>
        <v>41.905000000000001</v>
      </c>
      <c r="DP22" s="46" t="str">
        <f t="shared" si="13"/>
        <v/>
      </c>
      <c r="DQ22" s="46" t="str">
        <f t="shared" si="13"/>
        <v/>
      </c>
      <c r="DR22" s="46" t="str">
        <f t="shared" si="13"/>
        <v/>
      </c>
      <c r="DS22" s="46" t="str">
        <f t="shared" si="13"/>
        <v/>
      </c>
      <c r="DT22" s="46" t="str">
        <f t="shared" si="13"/>
        <v/>
      </c>
      <c r="DU22" s="46">
        <f t="shared" si="13"/>
        <v>2</v>
      </c>
      <c r="DV22" s="46" t="str">
        <f t="shared" si="13"/>
        <v/>
      </c>
      <c r="DW22" s="46" t="str">
        <f t="shared" si="13"/>
        <v/>
      </c>
      <c r="DX22" s="46" t="str">
        <f t="shared" si="13"/>
        <v/>
      </c>
      <c r="DY22" s="46" t="str">
        <f t="shared" si="13"/>
        <v/>
      </c>
      <c r="DZ22" s="46" t="str">
        <f t="shared" si="13"/>
        <v/>
      </c>
      <c r="EA22" s="46" t="str">
        <f t="shared" si="13"/>
        <v/>
      </c>
      <c r="EB22" s="46" t="str">
        <f t="shared" si="13"/>
        <v/>
      </c>
      <c r="EC22" s="46">
        <f t="shared" si="13"/>
        <v>31.414000000000001</v>
      </c>
      <c r="ED22" s="46" t="str">
        <f t="shared" si="13"/>
        <v/>
      </c>
      <c r="EE22" s="46" t="str">
        <f t="shared" si="13"/>
        <v/>
      </c>
      <c r="EF22" s="46" t="str">
        <f t="shared" si="13"/>
        <v/>
      </c>
      <c r="EG22" s="46" t="str">
        <f t="shared" si="13"/>
        <v/>
      </c>
      <c r="EH22" s="46" t="str">
        <f t="shared" si="13"/>
        <v/>
      </c>
    </row>
    <row r="23" spans="2:138" x14ac:dyDescent="0.25">
      <c r="E23" t="s">
        <v>339</v>
      </c>
      <c r="F23" t="s">
        <v>339</v>
      </c>
      <c r="G23" t="s">
        <v>154</v>
      </c>
      <c r="H23" s="42">
        <v>7</v>
      </c>
      <c r="I23" s="42">
        <v>27</v>
      </c>
      <c r="J23" s="42"/>
      <c r="K23" s="42"/>
      <c r="L23" s="42"/>
      <c r="M23" t="s">
        <v>7</v>
      </c>
      <c r="N23" t="s">
        <v>434</v>
      </c>
      <c r="O23">
        <v>1</v>
      </c>
      <c r="P23">
        <v>1</v>
      </c>
      <c r="Q23">
        <v>36</v>
      </c>
      <c r="R23">
        <v>51</v>
      </c>
      <c r="S23">
        <v>2010</v>
      </c>
      <c r="X23" s="46" t="str">
        <f>IF(X$7="emissions",X$18,"")</f>
        <v/>
      </c>
      <c r="Y23" s="46" t="str">
        <f t="shared" si="12"/>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 t="shared" si="12"/>
        <v/>
      </c>
      <c r="AL23" s="46" t="str">
        <f t="shared" si="12"/>
        <v/>
      </c>
      <c r="AM23" s="46" t="str">
        <f t="shared" si="12"/>
        <v/>
      </c>
      <c r="AN23" s="46" t="str">
        <f t="shared" si="12"/>
        <v/>
      </c>
      <c r="AO23" s="46" t="str">
        <f t="shared" si="12"/>
        <v/>
      </c>
      <c r="AP23" s="46" t="str">
        <f t="shared" si="12"/>
        <v/>
      </c>
      <c r="AQ23" s="46" t="str">
        <f t="shared" si="12"/>
        <v/>
      </c>
      <c r="AR23" s="46" t="str">
        <f t="shared" si="12"/>
        <v/>
      </c>
      <c r="AS23" s="46" t="str">
        <f t="shared" si="12"/>
        <v/>
      </c>
      <c r="AT23" s="46" t="str">
        <f t="shared" si="12"/>
        <v/>
      </c>
      <c r="AU23" s="46" t="str">
        <f t="shared" si="12"/>
        <v/>
      </c>
      <c r="AV23" s="46" t="str">
        <f t="shared" si="12"/>
        <v/>
      </c>
      <c r="AW23" s="46" t="str">
        <f t="shared" si="12"/>
        <v/>
      </c>
      <c r="AX23" s="46" t="str">
        <f t="shared" si="12"/>
        <v/>
      </c>
      <c r="AY23" s="46" t="str">
        <f t="shared" si="12"/>
        <v/>
      </c>
      <c r="AZ23" s="46" t="str">
        <f t="shared" si="12"/>
        <v/>
      </c>
      <c r="BA23" s="46" t="str">
        <f t="shared" si="12"/>
        <v/>
      </c>
      <c r="BB23" s="46" t="str">
        <f t="shared" si="12"/>
        <v/>
      </c>
      <c r="BC23" s="46" t="str">
        <f t="shared" si="12"/>
        <v/>
      </c>
      <c r="BD23" s="46" t="str">
        <f t="shared" si="12"/>
        <v/>
      </c>
      <c r="BE23" s="46" t="str">
        <f t="shared" si="12"/>
        <v/>
      </c>
      <c r="BF23" s="46" t="str">
        <f t="shared" si="12"/>
        <v/>
      </c>
      <c r="BG23" s="46">
        <f t="shared" si="12"/>
        <v>17</v>
      </c>
      <c r="BH23" s="46" t="str">
        <f t="shared" si="12"/>
        <v/>
      </c>
      <c r="BI23" s="46" t="str">
        <f t="shared" si="12"/>
        <v/>
      </c>
      <c r="BJ23" s="46" t="str">
        <f t="shared" si="12"/>
        <v/>
      </c>
      <c r="BK23" s="46">
        <f t="shared" si="12"/>
        <v>627</v>
      </c>
      <c r="BL23" s="46" t="str">
        <f t="shared" si="12"/>
        <v/>
      </c>
      <c r="BM23" s="46" t="str">
        <f t="shared" si="12"/>
        <v/>
      </c>
      <c r="BN23" s="46" t="str">
        <f t="shared" si="12"/>
        <v/>
      </c>
      <c r="BO23" s="46" t="str">
        <f t="shared" si="12"/>
        <v/>
      </c>
      <c r="BP23" s="46" t="str">
        <f t="shared" si="12"/>
        <v/>
      </c>
      <c r="BQ23" s="46" t="str">
        <f t="shared" si="12"/>
        <v/>
      </c>
      <c r="BR23" s="46" t="str">
        <f t="shared" si="12"/>
        <v/>
      </c>
      <c r="BS23" s="46" t="str">
        <f t="shared" si="12"/>
        <v/>
      </c>
      <c r="BT23" s="46" t="str">
        <f t="shared" si="12"/>
        <v/>
      </c>
      <c r="BU23" s="46" t="str">
        <f t="shared" si="12"/>
        <v/>
      </c>
      <c r="BV23" s="46" t="str">
        <f t="shared" si="12"/>
        <v/>
      </c>
      <c r="BW23" s="46" t="str">
        <f t="shared" si="12"/>
        <v/>
      </c>
      <c r="BX23" s="46" t="str">
        <f t="shared" si="12"/>
        <v/>
      </c>
      <c r="BY23" s="46" t="str">
        <f t="shared" si="12"/>
        <v/>
      </c>
      <c r="BZ23" s="46" t="str">
        <f t="shared" si="12"/>
        <v/>
      </c>
      <c r="CA23" s="46" t="str">
        <f t="shared" si="12"/>
        <v/>
      </c>
      <c r="CB23" s="46" t="str">
        <f t="shared" si="12"/>
        <v/>
      </c>
      <c r="CC23" s="46" t="str">
        <f t="shared" si="12"/>
        <v/>
      </c>
      <c r="CD23" s="46" t="str">
        <f t="shared" si="12"/>
        <v/>
      </c>
      <c r="CE23" s="46" t="str">
        <f t="shared" si="12"/>
        <v/>
      </c>
      <c r="CF23" s="46" t="str">
        <f t="shared" si="12"/>
        <v/>
      </c>
      <c r="CG23" s="46" t="str">
        <f t="shared" si="12"/>
        <v/>
      </c>
      <c r="CH23" s="46" t="str">
        <f t="shared" si="12"/>
        <v/>
      </c>
      <c r="CI23" s="46" t="str">
        <f t="shared" si="12"/>
        <v/>
      </c>
      <c r="CJ23" s="46" t="str">
        <f t="shared" si="12"/>
        <v/>
      </c>
      <c r="CK23" s="46" t="str">
        <f t="shared" si="13"/>
        <v/>
      </c>
      <c r="CL23" s="46" t="str">
        <f t="shared" si="13"/>
        <v/>
      </c>
      <c r="CM23" s="46" t="str">
        <f t="shared" si="13"/>
        <v/>
      </c>
      <c r="CN23" s="46" t="str">
        <f t="shared" si="13"/>
        <v/>
      </c>
      <c r="CO23" s="46" t="str">
        <f t="shared" si="13"/>
        <v/>
      </c>
      <c r="CP23" s="46">
        <f t="shared" si="13"/>
        <v>0</v>
      </c>
      <c r="CQ23" s="46" t="str">
        <f t="shared" si="13"/>
        <v/>
      </c>
      <c r="CR23" s="46" t="str">
        <f t="shared" si="13"/>
        <v/>
      </c>
      <c r="CS23" s="46" t="str">
        <f t="shared" si="13"/>
        <v/>
      </c>
      <c r="CT23" s="46" t="str">
        <f t="shared" si="13"/>
        <v/>
      </c>
      <c r="CU23" s="46" t="str">
        <f t="shared" si="13"/>
        <v/>
      </c>
      <c r="CV23" s="46" t="str">
        <f t="shared" si="13"/>
        <v/>
      </c>
      <c r="CW23" s="46" t="str">
        <f t="shared" si="13"/>
        <v/>
      </c>
      <c r="CX23" s="46" t="str">
        <f t="shared" si="13"/>
        <v/>
      </c>
      <c r="CY23" s="46" t="str">
        <f t="shared" si="13"/>
        <v/>
      </c>
      <c r="CZ23" s="46" t="str">
        <f t="shared" si="13"/>
        <v/>
      </c>
      <c r="DA23" s="46" t="str">
        <f t="shared" si="13"/>
        <v/>
      </c>
      <c r="DB23" s="46" t="str">
        <f t="shared" si="13"/>
        <v/>
      </c>
      <c r="DC23" s="46" t="str">
        <f t="shared" si="13"/>
        <v/>
      </c>
      <c r="DD23" s="46" t="str">
        <f t="shared" si="13"/>
        <v/>
      </c>
      <c r="DE23" s="46" t="str">
        <f t="shared" si="13"/>
        <v/>
      </c>
      <c r="DF23" s="46" t="str">
        <f t="shared" si="13"/>
        <v/>
      </c>
      <c r="DG23" s="46" t="str">
        <f t="shared" si="13"/>
        <v/>
      </c>
      <c r="DH23" s="46" t="str">
        <f t="shared" si="13"/>
        <v/>
      </c>
      <c r="DI23" s="46" t="str">
        <f t="shared" si="13"/>
        <v/>
      </c>
      <c r="DJ23" s="46">
        <f t="shared" si="13"/>
        <v>60</v>
      </c>
      <c r="DK23" s="46" t="str">
        <f t="shared" si="13"/>
        <v/>
      </c>
      <c r="DL23" s="46" t="str">
        <f t="shared" si="13"/>
        <v/>
      </c>
      <c r="DM23" s="46" t="str">
        <f t="shared" si="13"/>
        <v/>
      </c>
      <c r="DN23" s="46" t="str">
        <f t="shared" si="13"/>
        <v/>
      </c>
      <c r="DO23" s="46">
        <f t="shared" si="13"/>
        <v>41.905000000000001</v>
      </c>
      <c r="DP23" s="46" t="str">
        <f t="shared" si="13"/>
        <v/>
      </c>
      <c r="DQ23" s="46" t="str">
        <f t="shared" si="13"/>
        <v/>
      </c>
      <c r="DR23" s="46" t="str">
        <f t="shared" si="13"/>
        <v/>
      </c>
      <c r="DS23" s="46" t="str">
        <f t="shared" si="13"/>
        <v/>
      </c>
      <c r="DT23" s="46" t="str">
        <f t="shared" si="13"/>
        <v/>
      </c>
      <c r="DU23" s="46">
        <f t="shared" si="13"/>
        <v>2</v>
      </c>
      <c r="DV23" s="46" t="str">
        <f t="shared" si="13"/>
        <v/>
      </c>
      <c r="DW23" s="46" t="str">
        <f t="shared" si="13"/>
        <v/>
      </c>
      <c r="DX23" s="46" t="str">
        <f t="shared" si="13"/>
        <v/>
      </c>
      <c r="DY23" s="46" t="str">
        <f t="shared" si="13"/>
        <v/>
      </c>
      <c r="DZ23" s="46" t="str">
        <f t="shared" si="13"/>
        <v/>
      </c>
      <c r="EA23" s="46" t="str">
        <f t="shared" si="13"/>
        <v/>
      </c>
      <c r="EB23" s="46" t="str">
        <f t="shared" si="13"/>
        <v/>
      </c>
      <c r="EC23" s="46">
        <f t="shared" si="13"/>
        <v>31.414000000000001</v>
      </c>
      <c r="ED23" s="46" t="str">
        <f t="shared" si="13"/>
        <v/>
      </c>
      <c r="EE23" s="46" t="str">
        <f t="shared" si="13"/>
        <v/>
      </c>
      <c r="EF23" s="46" t="str">
        <f t="shared" si="13"/>
        <v/>
      </c>
      <c r="EG23" s="46" t="str">
        <f t="shared" si="13"/>
        <v/>
      </c>
      <c r="EH23" s="46" t="str">
        <f t="shared" si="13"/>
        <v/>
      </c>
    </row>
    <row r="24" spans="2:138" x14ac:dyDescent="0.25">
      <c r="E24" t="s">
        <v>340</v>
      </c>
      <c r="F24" t="s">
        <v>340</v>
      </c>
      <c r="G24" t="s">
        <v>8</v>
      </c>
      <c r="H24" s="42">
        <v>0</v>
      </c>
      <c r="I24" s="42">
        <v>0</v>
      </c>
      <c r="J24" s="42"/>
      <c r="K24" s="42"/>
      <c r="L24" s="42"/>
      <c r="M24" t="s">
        <v>7</v>
      </c>
      <c r="N24" t="s">
        <v>434</v>
      </c>
      <c r="O24">
        <v>0</v>
      </c>
      <c r="P24">
        <v>0</v>
      </c>
      <c r="S24">
        <v>2018</v>
      </c>
    </row>
    <row r="25" spans="2:138" x14ac:dyDescent="0.25">
      <c r="E25" t="s">
        <v>341</v>
      </c>
      <c r="F25" t="s">
        <v>341</v>
      </c>
      <c r="G25" t="s">
        <v>8</v>
      </c>
      <c r="H25" s="42">
        <v>35</v>
      </c>
      <c r="I25" s="42">
        <v>35</v>
      </c>
      <c r="J25" s="42"/>
      <c r="K25" s="42"/>
      <c r="L25" s="42">
        <v>50</v>
      </c>
      <c r="M25" t="s">
        <v>436</v>
      </c>
      <c r="N25" t="s">
        <v>434</v>
      </c>
      <c r="O25">
        <v>1</v>
      </c>
      <c r="P25">
        <v>0</v>
      </c>
      <c r="Q25">
        <v>12.5</v>
      </c>
      <c r="S25">
        <v>2018</v>
      </c>
      <c r="X25" s="44"/>
      <c r="Y25" s="44">
        <v>2050</v>
      </c>
      <c r="Z25" s="44">
        <v>2040</v>
      </c>
      <c r="AA25" s="44">
        <v>2070</v>
      </c>
      <c r="AB25" s="44"/>
      <c r="AC25" s="44">
        <v>2050</v>
      </c>
      <c r="AD25" s="44"/>
      <c r="AE25" s="44">
        <v>50</v>
      </c>
      <c r="AF25" s="44"/>
      <c r="AG25" s="44"/>
      <c r="AH25" s="44"/>
      <c r="AI25" s="44"/>
      <c r="AJ25" s="44">
        <v>2050</v>
      </c>
      <c r="AK25" s="44">
        <v>2050</v>
      </c>
      <c r="AL25" s="44"/>
      <c r="AM25" s="44"/>
      <c r="AN25" s="44"/>
      <c r="AO25" s="44">
        <v>2050</v>
      </c>
      <c r="AP25" s="44"/>
      <c r="AQ25" s="44"/>
      <c r="AR25" s="44"/>
      <c r="AS25" s="44"/>
      <c r="AT25" s="44"/>
      <c r="AU25" s="44">
        <v>50</v>
      </c>
      <c r="AV25" s="44"/>
      <c r="AW25" s="44"/>
      <c r="AX25" s="44">
        <v>2050</v>
      </c>
      <c r="AY25" s="44"/>
      <c r="AZ25" s="44">
        <v>2050</v>
      </c>
      <c r="BA25" s="44">
        <v>2050</v>
      </c>
      <c r="BB25" s="44">
        <v>2070</v>
      </c>
      <c r="BC25" s="44"/>
      <c r="BD25" s="44"/>
      <c r="BE25" s="44"/>
      <c r="BF25" s="44"/>
      <c r="BG25" s="44"/>
      <c r="BH25" s="44"/>
      <c r="BI25" s="44"/>
      <c r="BJ25" s="44">
        <v>2040</v>
      </c>
      <c r="BK25" s="44">
        <v>2050</v>
      </c>
      <c r="BL25" s="44">
        <v>2050</v>
      </c>
      <c r="BM25" s="44">
        <v>2050</v>
      </c>
      <c r="BN25" s="44"/>
      <c r="BO25" s="44">
        <v>2060</v>
      </c>
      <c r="BP25" s="44"/>
      <c r="BQ25" s="44"/>
      <c r="BR25" s="44"/>
      <c r="BS25" s="44">
        <v>2050</v>
      </c>
      <c r="BT25" s="44"/>
      <c r="BU25" s="44"/>
      <c r="BV25" s="44">
        <v>2050</v>
      </c>
      <c r="BW25" s="44"/>
      <c r="BX25" s="44"/>
      <c r="BY25" s="44">
        <v>72</v>
      </c>
      <c r="BZ25" s="44"/>
      <c r="CA25" s="44"/>
      <c r="CB25" s="44">
        <v>2050</v>
      </c>
      <c r="CC25" s="44"/>
      <c r="CD25" s="44"/>
      <c r="CE25" s="44">
        <v>2050</v>
      </c>
      <c r="CF25" s="44"/>
      <c r="CG25" s="44"/>
      <c r="CH25" s="44">
        <v>2050</v>
      </c>
      <c r="CI25" s="44"/>
      <c r="CJ25" s="44">
        <v>2050</v>
      </c>
      <c r="CK25" s="44"/>
      <c r="CL25" s="44"/>
      <c r="CM25" s="44"/>
      <c r="CN25" s="44"/>
      <c r="CO25" s="44">
        <v>2050</v>
      </c>
      <c r="CP25" s="44">
        <v>2050</v>
      </c>
      <c r="CQ25" s="44">
        <v>2045</v>
      </c>
      <c r="CR25" s="44"/>
      <c r="CS25" s="44"/>
      <c r="CT25" s="44"/>
      <c r="CU25" s="44">
        <v>2050</v>
      </c>
      <c r="CV25" s="44">
        <v>2050</v>
      </c>
      <c r="CW25" s="44">
        <v>2050</v>
      </c>
      <c r="CX25" s="44"/>
      <c r="CY25" s="44"/>
      <c r="CZ25" s="44"/>
      <c r="DA25" s="44"/>
      <c r="DB25" s="44"/>
      <c r="DC25" s="44"/>
      <c r="DD25" s="44"/>
      <c r="DE25" s="44"/>
      <c r="DF25" s="44"/>
      <c r="DG25" s="44"/>
      <c r="DH25" s="44">
        <v>2050</v>
      </c>
      <c r="DI25" s="44"/>
      <c r="DJ25" s="44">
        <v>2050</v>
      </c>
      <c r="DK25" s="44">
        <v>2050</v>
      </c>
      <c r="DL25" s="44"/>
      <c r="DM25" s="44"/>
      <c r="DN25" s="44">
        <v>2050</v>
      </c>
      <c r="DO25" s="44"/>
      <c r="DP25" s="44"/>
      <c r="DQ25" s="44">
        <v>2050</v>
      </c>
      <c r="DR25" s="44"/>
      <c r="DS25" s="44"/>
      <c r="DT25" s="44">
        <v>2065</v>
      </c>
      <c r="DU25" s="44"/>
      <c r="DV25" s="44"/>
      <c r="DW25" s="44"/>
      <c r="DX25" s="44"/>
      <c r="DY25" s="44">
        <v>2050</v>
      </c>
      <c r="DZ25" s="44"/>
      <c r="EA25" s="44">
        <v>2050</v>
      </c>
      <c r="EB25" s="44"/>
      <c r="EC25" s="44">
        <v>2050</v>
      </c>
      <c r="ED25" s="44"/>
      <c r="EE25" s="44">
        <v>2050</v>
      </c>
      <c r="EF25" s="44"/>
      <c r="EG25" s="44"/>
      <c r="EH25" s="44"/>
    </row>
    <row r="26" spans="2:138" x14ac:dyDescent="0.25">
      <c r="E26" t="s">
        <v>342</v>
      </c>
      <c r="F26" t="s">
        <v>342</v>
      </c>
      <c r="G26" t="s">
        <v>154</v>
      </c>
      <c r="H26" s="42">
        <v>8.56</v>
      </c>
      <c r="I26" s="42">
        <v>27.49</v>
      </c>
      <c r="J26" s="42"/>
      <c r="K26" s="42"/>
      <c r="L26" s="42"/>
      <c r="M26" t="s">
        <v>7</v>
      </c>
      <c r="N26" t="s">
        <v>434</v>
      </c>
      <c r="O26">
        <v>1</v>
      </c>
      <c r="P26">
        <v>1</v>
      </c>
      <c r="Q26">
        <v>4.4290000000000003</v>
      </c>
      <c r="R26">
        <v>11.465999999999999</v>
      </c>
      <c r="S26">
        <v>2010</v>
      </c>
      <c r="X26" s="45" t="s">
        <v>7</v>
      </c>
      <c r="Y26" s="45" t="s">
        <v>6</v>
      </c>
      <c r="Z26" s="45" t="s">
        <v>6</v>
      </c>
      <c r="AA26" s="45" t="s">
        <v>6</v>
      </c>
      <c r="AB26" s="45" t="s">
        <v>7</v>
      </c>
      <c r="AC26" s="45" t="s">
        <v>6</v>
      </c>
      <c r="AD26" s="45" t="s">
        <v>7</v>
      </c>
      <c r="AE26" s="45" t="s">
        <v>436</v>
      </c>
      <c r="AF26" s="45" t="s">
        <v>7</v>
      </c>
      <c r="AG26" s="45" t="s">
        <v>7</v>
      </c>
      <c r="AH26" s="45" t="s">
        <v>7</v>
      </c>
      <c r="AI26" s="45" t="s">
        <v>7</v>
      </c>
      <c r="AJ26" s="45" t="s">
        <v>6</v>
      </c>
      <c r="AK26" s="45" t="s">
        <v>6</v>
      </c>
      <c r="AL26" s="45" t="s">
        <v>7</v>
      </c>
      <c r="AM26" s="45" t="s">
        <v>7</v>
      </c>
      <c r="AN26" s="45" t="s">
        <v>7</v>
      </c>
      <c r="AO26" s="45" t="s">
        <v>6</v>
      </c>
      <c r="AP26" s="45" t="s">
        <v>7</v>
      </c>
      <c r="AQ26" s="45" t="s">
        <v>7</v>
      </c>
      <c r="AR26" s="45" t="s">
        <v>7</v>
      </c>
      <c r="AS26" s="45" t="s">
        <v>7</v>
      </c>
      <c r="AT26" s="45" t="s">
        <v>7</v>
      </c>
      <c r="AU26" s="45" t="s">
        <v>436</v>
      </c>
      <c r="AV26" s="45" t="s">
        <v>7</v>
      </c>
      <c r="AW26" s="45" t="s">
        <v>7</v>
      </c>
      <c r="AX26" s="45" t="s">
        <v>6</v>
      </c>
      <c r="AY26" s="45" t="s">
        <v>7</v>
      </c>
      <c r="AZ26" s="45" t="s">
        <v>6</v>
      </c>
      <c r="BA26" s="45" t="s">
        <v>6</v>
      </c>
      <c r="BB26" s="45" t="s">
        <v>6</v>
      </c>
      <c r="BC26" s="45" t="s">
        <v>7</v>
      </c>
      <c r="BD26" s="45" t="s">
        <v>7</v>
      </c>
      <c r="BE26" s="45" t="s">
        <v>7</v>
      </c>
      <c r="BF26" s="45" t="s">
        <v>7</v>
      </c>
      <c r="BG26" s="45" t="s">
        <v>7</v>
      </c>
      <c r="BH26" s="45" t="s">
        <v>7</v>
      </c>
      <c r="BI26" s="45" t="s">
        <v>7</v>
      </c>
      <c r="BJ26" s="45" t="s">
        <v>6</v>
      </c>
      <c r="BK26" s="45" t="s">
        <v>6</v>
      </c>
      <c r="BL26" s="45" t="s">
        <v>6</v>
      </c>
      <c r="BM26" s="45" t="s">
        <v>6</v>
      </c>
      <c r="BN26" s="45" t="s">
        <v>7</v>
      </c>
      <c r="BO26" s="45" t="s">
        <v>6</v>
      </c>
      <c r="BP26" s="45" t="s">
        <v>7</v>
      </c>
      <c r="BQ26" s="45" t="s">
        <v>7</v>
      </c>
      <c r="BR26" s="45" t="s">
        <v>7</v>
      </c>
      <c r="BS26" s="45" t="s">
        <v>6</v>
      </c>
      <c r="BT26" s="45" t="s">
        <v>7</v>
      </c>
      <c r="BU26" s="45" t="s">
        <v>7</v>
      </c>
      <c r="BV26" s="45" t="s">
        <v>6</v>
      </c>
      <c r="BW26" s="45" t="s">
        <v>7</v>
      </c>
      <c r="BX26" s="45" t="s">
        <v>7</v>
      </c>
      <c r="BY26" s="45" t="s">
        <v>436</v>
      </c>
      <c r="BZ26" s="45" t="s">
        <v>7</v>
      </c>
      <c r="CA26" s="45" t="s">
        <v>7</v>
      </c>
      <c r="CB26" s="45" t="s">
        <v>6</v>
      </c>
      <c r="CC26" s="45" t="s">
        <v>7</v>
      </c>
      <c r="CD26" s="45" t="s">
        <v>7</v>
      </c>
      <c r="CE26" s="45" t="s">
        <v>6</v>
      </c>
      <c r="CF26" s="45" t="s">
        <v>7</v>
      </c>
      <c r="CG26" s="45" t="s">
        <v>7</v>
      </c>
      <c r="CH26" s="45" t="s">
        <v>6</v>
      </c>
      <c r="CI26" s="45" t="s">
        <v>7</v>
      </c>
      <c r="CJ26" s="45" t="s">
        <v>6</v>
      </c>
      <c r="CK26" s="45" t="s">
        <v>7</v>
      </c>
      <c r="CL26" s="45" t="s">
        <v>7</v>
      </c>
      <c r="CM26" s="45" t="s">
        <v>7</v>
      </c>
      <c r="CN26" s="45" t="s">
        <v>7</v>
      </c>
      <c r="CO26" s="45" t="s">
        <v>6</v>
      </c>
      <c r="CP26" s="45" t="s">
        <v>6</v>
      </c>
      <c r="CQ26" s="45" t="s">
        <v>6</v>
      </c>
      <c r="CR26" s="45" t="s">
        <v>7</v>
      </c>
      <c r="CS26" s="45" t="s">
        <v>7</v>
      </c>
      <c r="CT26" s="45" t="s">
        <v>7</v>
      </c>
      <c r="CU26" s="45" t="s">
        <v>6</v>
      </c>
      <c r="CV26" s="45" t="s">
        <v>6</v>
      </c>
      <c r="CW26" s="45" t="s">
        <v>6</v>
      </c>
      <c r="CX26" s="45" t="s">
        <v>7</v>
      </c>
      <c r="CY26" s="45" t="s">
        <v>7</v>
      </c>
      <c r="CZ26" s="45" t="s">
        <v>7</v>
      </c>
      <c r="DA26" s="45" t="s">
        <v>7</v>
      </c>
      <c r="DB26" s="45" t="s">
        <v>7</v>
      </c>
      <c r="DC26" s="45" t="s">
        <v>7</v>
      </c>
      <c r="DD26" s="45" t="s">
        <v>7</v>
      </c>
      <c r="DE26" s="45" t="s">
        <v>7</v>
      </c>
      <c r="DF26" s="45" t="s">
        <v>7</v>
      </c>
      <c r="DG26" s="45" t="s">
        <v>7</v>
      </c>
      <c r="DH26" s="45" t="s">
        <v>6</v>
      </c>
      <c r="DI26" s="45" t="s">
        <v>7</v>
      </c>
      <c r="DJ26" s="45" t="s">
        <v>6</v>
      </c>
      <c r="DK26" s="45" t="s">
        <v>6</v>
      </c>
      <c r="DL26" s="45" t="s">
        <v>7</v>
      </c>
      <c r="DM26" s="45" t="s">
        <v>7</v>
      </c>
      <c r="DN26" s="45" t="s">
        <v>6</v>
      </c>
      <c r="DO26" s="45" t="s">
        <v>7</v>
      </c>
      <c r="DP26" s="45" t="s">
        <v>7</v>
      </c>
      <c r="DQ26" s="45" t="s">
        <v>6</v>
      </c>
      <c r="DR26" s="45" t="s">
        <v>7</v>
      </c>
      <c r="DS26" s="45" t="s">
        <v>7</v>
      </c>
      <c r="DT26" s="45" t="s">
        <v>6</v>
      </c>
      <c r="DU26" s="45" t="s">
        <v>7</v>
      </c>
      <c r="DV26" s="45" t="s">
        <v>7</v>
      </c>
      <c r="DW26" s="45" t="s">
        <v>7</v>
      </c>
      <c r="DX26" s="45" t="s">
        <v>7</v>
      </c>
      <c r="DY26" s="45" t="s">
        <v>6</v>
      </c>
      <c r="DZ26" s="45" t="s">
        <v>7</v>
      </c>
      <c r="EA26" s="45" t="s">
        <v>6</v>
      </c>
      <c r="EB26" s="45" t="s">
        <v>7</v>
      </c>
      <c r="EC26" s="45" t="s">
        <v>6</v>
      </c>
      <c r="ED26" s="45" t="s">
        <v>7</v>
      </c>
      <c r="EE26" s="45" t="s">
        <v>6</v>
      </c>
      <c r="EF26" s="45" t="s">
        <v>7</v>
      </c>
      <c r="EG26" s="45" t="s">
        <v>7</v>
      </c>
      <c r="EH26" s="45" t="s">
        <v>7</v>
      </c>
    </row>
    <row r="27" spans="2:138" x14ac:dyDescent="0.25">
      <c r="E27" t="s">
        <v>343</v>
      </c>
      <c r="F27" t="s">
        <v>343</v>
      </c>
      <c r="G27" t="s">
        <v>154</v>
      </c>
      <c r="H27" s="42">
        <v>5</v>
      </c>
      <c r="I27" s="42">
        <v>14</v>
      </c>
      <c r="J27" s="42"/>
      <c r="K27" s="42"/>
      <c r="L27" s="42"/>
      <c r="M27" t="s">
        <v>7</v>
      </c>
      <c r="N27" t="s">
        <v>434</v>
      </c>
      <c r="O27">
        <v>1</v>
      </c>
      <c r="P27">
        <v>1</v>
      </c>
      <c r="Q27">
        <v>3.24</v>
      </c>
      <c r="R27">
        <v>7.43</v>
      </c>
      <c r="S27">
        <v>2018</v>
      </c>
      <c r="X27" s="45" t="s">
        <v>434</v>
      </c>
      <c r="Y27" s="45" t="s">
        <v>435</v>
      </c>
      <c r="Z27" s="45" t="s">
        <v>160</v>
      </c>
      <c r="AA27" s="45" t="s">
        <v>435</v>
      </c>
      <c r="AB27" s="45" t="s">
        <v>434</v>
      </c>
      <c r="AC27" s="45" t="s">
        <v>435</v>
      </c>
      <c r="AD27" s="45" t="s">
        <v>434</v>
      </c>
      <c r="AE27" s="45" t="s">
        <v>434</v>
      </c>
      <c r="AF27" s="45" t="s">
        <v>434</v>
      </c>
      <c r="AG27" s="45" t="s">
        <v>434</v>
      </c>
      <c r="AH27" s="45" t="s">
        <v>434</v>
      </c>
      <c r="AI27" s="45" t="s">
        <v>434</v>
      </c>
      <c r="AJ27" s="45" t="s">
        <v>160</v>
      </c>
      <c r="AK27" s="45" t="s">
        <v>160</v>
      </c>
      <c r="AL27" s="45" t="s">
        <v>434</v>
      </c>
      <c r="AM27" s="45" t="s">
        <v>434</v>
      </c>
      <c r="AN27" s="45" t="s">
        <v>434</v>
      </c>
      <c r="AO27" s="45" t="s">
        <v>435</v>
      </c>
      <c r="AP27" s="45" t="s">
        <v>434</v>
      </c>
      <c r="AQ27" s="45" t="s">
        <v>434</v>
      </c>
      <c r="AR27" s="45" t="s">
        <v>434</v>
      </c>
      <c r="AS27" s="45" t="s">
        <v>434</v>
      </c>
      <c r="AT27" s="45" t="s">
        <v>434</v>
      </c>
      <c r="AU27" s="45" t="s">
        <v>434</v>
      </c>
      <c r="AV27" s="45" t="s">
        <v>434</v>
      </c>
      <c r="AW27" s="45" t="s">
        <v>434</v>
      </c>
      <c r="AX27" s="45" t="s">
        <v>435</v>
      </c>
      <c r="AY27" s="45" t="s">
        <v>434</v>
      </c>
      <c r="AZ27" s="45" t="s">
        <v>1</v>
      </c>
      <c r="BA27" s="45" t="s">
        <v>435</v>
      </c>
      <c r="BB27" s="45" t="s">
        <v>435</v>
      </c>
      <c r="BC27" s="45" t="s">
        <v>434</v>
      </c>
      <c r="BD27" s="45" t="s">
        <v>434</v>
      </c>
      <c r="BE27" s="45" t="s">
        <v>434</v>
      </c>
      <c r="BF27" s="45" t="s">
        <v>434</v>
      </c>
      <c r="BG27" s="45" t="s">
        <v>434</v>
      </c>
      <c r="BH27" s="45" t="s">
        <v>434</v>
      </c>
      <c r="BI27" s="45" t="s">
        <v>434</v>
      </c>
      <c r="BJ27" s="45" t="s">
        <v>435</v>
      </c>
      <c r="BK27" s="45" t="s">
        <v>1</v>
      </c>
      <c r="BL27" s="45" t="s">
        <v>435</v>
      </c>
      <c r="BM27" s="45" t="s">
        <v>160</v>
      </c>
      <c r="BN27" s="45" t="s">
        <v>434</v>
      </c>
      <c r="BO27" s="45" t="s">
        <v>435</v>
      </c>
      <c r="BP27" s="45" t="s">
        <v>434</v>
      </c>
      <c r="BQ27" s="45" t="s">
        <v>434</v>
      </c>
      <c r="BR27" s="45" t="s">
        <v>434</v>
      </c>
      <c r="BS27" s="45" t="s">
        <v>435</v>
      </c>
      <c r="BT27" s="45" t="s">
        <v>434</v>
      </c>
      <c r="BU27" s="45" t="s">
        <v>434</v>
      </c>
      <c r="BV27" s="45" t="s">
        <v>160</v>
      </c>
      <c r="BW27" s="45" t="s">
        <v>434</v>
      </c>
      <c r="BX27" s="45" t="s">
        <v>434</v>
      </c>
      <c r="BY27" s="45" t="s">
        <v>434</v>
      </c>
      <c r="BZ27" s="45" t="s">
        <v>434</v>
      </c>
      <c r="CA27" s="45" t="s">
        <v>434</v>
      </c>
      <c r="CB27" s="45" t="s">
        <v>435</v>
      </c>
      <c r="CC27" s="45" t="s">
        <v>434</v>
      </c>
      <c r="CD27" s="45" t="s">
        <v>434</v>
      </c>
      <c r="CE27" s="45" t="s">
        <v>435</v>
      </c>
      <c r="CF27" s="45" t="s">
        <v>434</v>
      </c>
      <c r="CG27" s="45" t="s">
        <v>434</v>
      </c>
      <c r="CH27" s="45" t="s">
        <v>435</v>
      </c>
      <c r="CI27" s="45" t="s">
        <v>434</v>
      </c>
      <c r="CJ27" s="45" t="s">
        <v>1</v>
      </c>
      <c r="CK27" s="45" t="s">
        <v>434</v>
      </c>
      <c r="CL27" s="45" t="s">
        <v>434</v>
      </c>
      <c r="CM27" s="45" t="s">
        <v>434</v>
      </c>
      <c r="CN27" s="45" t="s">
        <v>434</v>
      </c>
      <c r="CO27" s="45" t="s">
        <v>435</v>
      </c>
      <c r="CP27" s="45" t="s">
        <v>435</v>
      </c>
      <c r="CQ27" s="45" t="s">
        <v>435</v>
      </c>
      <c r="CR27" s="45" t="s">
        <v>434</v>
      </c>
      <c r="CS27" s="45" t="s">
        <v>434</v>
      </c>
      <c r="CT27" s="45" t="s">
        <v>434</v>
      </c>
      <c r="CU27" s="45" t="s">
        <v>435</v>
      </c>
      <c r="CV27" s="45" t="s">
        <v>435</v>
      </c>
      <c r="CW27" s="45" t="s">
        <v>435</v>
      </c>
      <c r="CX27" s="45" t="s">
        <v>434</v>
      </c>
      <c r="CY27" s="45" t="s">
        <v>434</v>
      </c>
      <c r="CZ27" s="45" t="s">
        <v>434</v>
      </c>
      <c r="DA27" s="45" t="s">
        <v>434</v>
      </c>
      <c r="DB27" s="45" t="s">
        <v>434</v>
      </c>
      <c r="DC27" s="45" t="s">
        <v>434</v>
      </c>
      <c r="DD27" s="45" t="s">
        <v>434</v>
      </c>
      <c r="DE27" s="45" t="s">
        <v>434</v>
      </c>
      <c r="DF27" s="45" t="s">
        <v>434</v>
      </c>
      <c r="DG27" s="45" t="s">
        <v>434</v>
      </c>
      <c r="DH27" s="45" t="s">
        <v>435</v>
      </c>
      <c r="DI27" s="45" t="s">
        <v>434</v>
      </c>
      <c r="DJ27" s="45" t="s">
        <v>435</v>
      </c>
      <c r="DK27" s="45" t="s">
        <v>1</v>
      </c>
      <c r="DL27" s="45" t="s">
        <v>434</v>
      </c>
      <c r="DM27" s="45" t="s">
        <v>434</v>
      </c>
      <c r="DN27" s="45" t="s">
        <v>435</v>
      </c>
      <c r="DO27" s="45" t="s">
        <v>434</v>
      </c>
      <c r="DP27" s="45" t="s">
        <v>434</v>
      </c>
      <c r="DQ27" s="45" t="s">
        <v>435</v>
      </c>
      <c r="DR27" s="45" t="s">
        <v>434</v>
      </c>
      <c r="DS27" s="45" t="s">
        <v>434</v>
      </c>
      <c r="DT27" s="45" t="s">
        <v>435</v>
      </c>
      <c r="DU27" s="45" t="s">
        <v>434</v>
      </c>
      <c r="DV27" s="45" t="s">
        <v>434</v>
      </c>
      <c r="DW27" s="45" t="s">
        <v>434</v>
      </c>
      <c r="DX27" s="45" t="s">
        <v>434</v>
      </c>
      <c r="DY27" s="45" t="s">
        <v>1</v>
      </c>
      <c r="DZ27" s="45" t="s">
        <v>434</v>
      </c>
      <c r="EA27" s="45" t="s">
        <v>435</v>
      </c>
      <c r="EB27" s="45" t="s">
        <v>434</v>
      </c>
      <c r="EC27" s="45" t="s">
        <v>435</v>
      </c>
      <c r="ED27" s="45" t="s">
        <v>434</v>
      </c>
      <c r="EE27" s="45" t="s">
        <v>435</v>
      </c>
      <c r="EF27" s="45" t="s">
        <v>434</v>
      </c>
      <c r="EG27" s="45" t="s">
        <v>434</v>
      </c>
      <c r="EH27" s="45" t="s">
        <v>434</v>
      </c>
    </row>
    <row r="28" spans="2:138" x14ac:dyDescent="0.25">
      <c r="E28" t="s">
        <v>344</v>
      </c>
      <c r="F28" t="s">
        <v>344</v>
      </c>
      <c r="G28" t="s">
        <v>154</v>
      </c>
      <c r="H28" s="42">
        <v>10</v>
      </c>
      <c r="I28" s="42">
        <v>30</v>
      </c>
      <c r="J28" s="42"/>
      <c r="K28" s="42"/>
      <c r="L28" s="42">
        <v>2050</v>
      </c>
      <c r="M28" t="s">
        <v>6</v>
      </c>
      <c r="N28" t="s">
        <v>435</v>
      </c>
      <c r="O28">
        <v>1</v>
      </c>
      <c r="P28">
        <v>1</v>
      </c>
      <c r="Q28">
        <v>3</v>
      </c>
      <c r="R28">
        <v>4.6820000000000004</v>
      </c>
      <c r="S28">
        <v>2013</v>
      </c>
    </row>
    <row r="29" spans="2:138" x14ac:dyDescent="0.25">
      <c r="E29" t="s">
        <v>345</v>
      </c>
      <c r="F29" t="s">
        <v>345</v>
      </c>
      <c r="G29" t="s">
        <v>8</v>
      </c>
      <c r="H29" s="42">
        <v>8.4</v>
      </c>
      <c r="I29" s="42">
        <v>8.4</v>
      </c>
      <c r="J29" s="42"/>
      <c r="K29" s="42"/>
      <c r="L29" s="42"/>
      <c r="M29" t="s">
        <v>7</v>
      </c>
      <c r="N29" t="s">
        <v>434</v>
      </c>
      <c r="O29">
        <v>1</v>
      </c>
      <c r="P29">
        <v>0</v>
      </c>
      <c r="Q29">
        <v>6.9589999999999996</v>
      </c>
      <c r="S29">
        <v>2016</v>
      </c>
      <c r="W29" s="10" t="s">
        <v>131</v>
      </c>
      <c r="X29" s="40" t="str">
        <f>IF(X26="Yes","Yes","No")</f>
        <v>No</v>
      </c>
      <c r="Y29" s="40" t="str">
        <f t="shared" ref="Y29:CJ29" si="14">IF(Y26="Yes","Yes","No")</f>
        <v>Yes</v>
      </c>
      <c r="Z29" s="40" t="str">
        <f t="shared" si="14"/>
        <v>Yes</v>
      </c>
      <c r="AA29" s="40" t="str">
        <f t="shared" si="14"/>
        <v>Yes</v>
      </c>
      <c r="AB29" s="40" t="str">
        <f t="shared" si="14"/>
        <v>No</v>
      </c>
      <c r="AC29" s="40" t="str">
        <f t="shared" si="14"/>
        <v>Yes</v>
      </c>
      <c r="AD29" s="40" t="str">
        <f t="shared" si="14"/>
        <v>No</v>
      </c>
      <c r="AE29" s="40" t="str">
        <f t="shared" si="14"/>
        <v>No</v>
      </c>
      <c r="AF29" s="40" t="str">
        <f t="shared" si="14"/>
        <v>No</v>
      </c>
      <c r="AG29" s="40" t="str">
        <f t="shared" si="14"/>
        <v>No</v>
      </c>
      <c r="AH29" s="40" t="str">
        <f t="shared" si="14"/>
        <v>No</v>
      </c>
      <c r="AI29" s="40" t="str">
        <f t="shared" si="14"/>
        <v>No</v>
      </c>
      <c r="AJ29" s="40" t="str">
        <f t="shared" si="14"/>
        <v>Yes</v>
      </c>
      <c r="AK29" s="40" t="str">
        <f t="shared" si="14"/>
        <v>Yes</v>
      </c>
      <c r="AL29" s="40" t="str">
        <f t="shared" si="14"/>
        <v>No</v>
      </c>
      <c r="AM29" s="40" t="str">
        <f t="shared" si="14"/>
        <v>No</v>
      </c>
      <c r="AN29" s="40" t="str">
        <f t="shared" si="14"/>
        <v>No</v>
      </c>
      <c r="AO29" s="40" t="str">
        <f t="shared" si="14"/>
        <v>Yes</v>
      </c>
      <c r="AP29" s="40" t="str">
        <f t="shared" si="14"/>
        <v>No</v>
      </c>
      <c r="AQ29" s="40" t="str">
        <f t="shared" si="14"/>
        <v>No</v>
      </c>
      <c r="AR29" s="40" t="str">
        <f t="shared" si="14"/>
        <v>No</v>
      </c>
      <c r="AS29" s="40" t="str">
        <f t="shared" si="14"/>
        <v>No</v>
      </c>
      <c r="AT29" s="40" t="str">
        <f t="shared" si="14"/>
        <v>No</v>
      </c>
      <c r="AU29" s="40" t="str">
        <f t="shared" si="14"/>
        <v>No</v>
      </c>
      <c r="AV29" s="40" t="str">
        <f t="shared" si="14"/>
        <v>No</v>
      </c>
      <c r="AW29" s="40" t="str">
        <f t="shared" si="14"/>
        <v>No</v>
      </c>
      <c r="AX29" s="40" t="str">
        <f t="shared" si="14"/>
        <v>Yes</v>
      </c>
      <c r="AY29" s="40" t="str">
        <f t="shared" si="14"/>
        <v>No</v>
      </c>
      <c r="AZ29" s="40" t="str">
        <f t="shared" si="14"/>
        <v>Yes</v>
      </c>
      <c r="BA29" s="40" t="str">
        <f t="shared" si="14"/>
        <v>Yes</v>
      </c>
      <c r="BB29" s="40" t="str">
        <f t="shared" si="14"/>
        <v>Yes</v>
      </c>
      <c r="BC29" s="40" t="str">
        <f t="shared" si="14"/>
        <v>No</v>
      </c>
      <c r="BD29" s="40" t="str">
        <f t="shared" si="14"/>
        <v>No</v>
      </c>
      <c r="BE29" s="40" t="str">
        <f t="shared" si="14"/>
        <v>No</v>
      </c>
      <c r="BF29" s="40" t="str">
        <f t="shared" si="14"/>
        <v>No</v>
      </c>
      <c r="BG29" s="40" t="str">
        <f t="shared" si="14"/>
        <v>No</v>
      </c>
      <c r="BH29" s="40" t="str">
        <f t="shared" si="14"/>
        <v>No</v>
      </c>
      <c r="BI29" s="40" t="str">
        <f t="shared" si="14"/>
        <v>No</v>
      </c>
      <c r="BJ29" s="40" t="str">
        <f t="shared" si="14"/>
        <v>Yes</v>
      </c>
      <c r="BK29" s="40" t="str">
        <f t="shared" si="14"/>
        <v>Yes</v>
      </c>
      <c r="BL29" s="40" t="str">
        <f t="shared" si="14"/>
        <v>Yes</v>
      </c>
      <c r="BM29" s="40" t="str">
        <f t="shared" si="14"/>
        <v>Yes</v>
      </c>
      <c r="BN29" s="40" t="str">
        <f t="shared" si="14"/>
        <v>No</v>
      </c>
      <c r="BO29" s="40" t="str">
        <f t="shared" si="14"/>
        <v>Yes</v>
      </c>
      <c r="BP29" s="40" t="str">
        <f t="shared" si="14"/>
        <v>No</v>
      </c>
      <c r="BQ29" s="40" t="str">
        <f t="shared" si="14"/>
        <v>No</v>
      </c>
      <c r="BR29" s="40" t="str">
        <f t="shared" si="14"/>
        <v>No</v>
      </c>
      <c r="BS29" s="40" t="str">
        <f t="shared" si="14"/>
        <v>Yes</v>
      </c>
      <c r="BT29" s="40" t="str">
        <f t="shared" si="14"/>
        <v>No</v>
      </c>
      <c r="BU29" s="40" t="str">
        <f t="shared" si="14"/>
        <v>No</v>
      </c>
      <c r="BV29" s="40" t="str">
        <f t="shared" si="14"/>
        <v>Yes</v>
      </c>
      <c r="BW29" s="40" t="str">
        <f t="shared" si="14"/>
        <v>No</v>
      </c>
      <c r="BX29" s="40" t="str">
        <f t="shared" si="14"/>
        <v>No</v>
      </c>
      <c r="BY29" s="40" t="str">
        <f t="shared" si="14"/>
        <v>No</v>
      </c>
      <c r="BZ29" s="40" t="str">
        <f t="shared" si="14"/>
        <v>No</v>
      </c>
      <c r="CA29" s="40" t="str">
        <f t="shared" si="14"/>
        <v>No</v>
      </c>
      <c r="CB29" s="40" t="str">
        <f t="shared" si="14"/>
        <v>Yes</v>
      </c>
      <c r="CC29" s="40" t="str">
        <f t="shared" si="14"/>
        <v>No</v>
      </c>
      <c r="CD29" s="40" t="str">
        <f t="shared" si="14"/>
        <v>No</v>
      </c>
      <c r="CE29" s="40" t="str">
        <f t="shared" si="14"/>
        <v>Yes</v>
      </c>
      <c r="CF29" s="40" t="str">
        <f t="shared" si="14"/>
        <v>No</v>
      </c>
      <c r="CG29" s="40" t="str">
        <f t="shared" si="14"/>
        <v>No</v>
      </c>
      <c r="CH29" s="40" t="str">
        <f t="shared" si="14"/>
        <v>Yes</v>
      </c>
      <c r="CI29" s="40" t="str">
        <f t="shared" si="14"/>
        <v>No</v>
      </c>
      <c r="CJ29" s="40" t="str">
        <f t="shared" si="14"/>
        <v>Yes</v>
      </c>
      <c r="CK29" s="40" t="str">
        <f t="shared" ref="CK29:EH29" si="15">IF(CK26="Yes","Yes","No")</f>
        <v>No</v>
      </c>
      <c r="CL29" s="40" t="str">
        <f t="shared" si="15"/>
        <v>No</v>
      </c>
      <c r="CM29" s="40" t="str">
        <f t="shared" si="15"/>
        <v>No</v>
      </c>
      <c r="CN29" s="40" t="str">
        <f t="shared" si="15"/>
        <v>No</v>
      </c>
      <c r="CO29" s="40" t="str">
        <f t="shared" si="15"/>
        <v>Yes</v>
      </c>
      <c r="CP29" s="40" t="str">
        <f t="shared" si="15"/>
        <v>Yes</v>
      </c>
      <c r="CQ29" s="40" t="str">
        <f t="shared" si="15"/>
        <v>Yes</v>
      </c>
      <c r="CR29" s="40" t="str">
        <f t="shared" si="15"/>
        <v>No</v>
      </c>
      <c r="CS29" s="40" t="str">
        <f t="shared" si="15"/>
        <v>No</v>
      </c>
      <c r="CT29" s="40" t="str">
        <f t="shared" si="15"/>
        <v>No</v>
      </c>
      <c r="CU29" s="40" t="str">
        <f t="shared" si="15"/>
        <v>Yes</v>
      </c>
      <c r="CV29" s="40" t="str">
        <f t="shared" si="15"/>
        <v>Yes</v>
      </c>
      <c r="CW29" s="40" t="str">
        <f t="shared" si="15"/>
        <v>Yes</v>
      </c>
      <c r="CX29" s="40" t="str">
        <f t="shared" si="15"/>
        <v>No</v>
      </c>
      <c r="CY29" s="40" t="str">
        <f t="shared" si="15"/>
        <v>No</v>
      </c>
      <c r="CZ29" s="40" t="str">
        <f t="shared" si="15"/>
        <v>No</v>
      </c>
      <c r="DA29" s="40" t="str">
        <f t="shared" si="15"/>
        <v>No</v>
      </c>
      <c r="DB29" s="40" t="str">
        <f t="shared" si="15"/>
        <v>No</v>
      </c>
      <c r="DC29" s="40" t="str">
        <f t="shared" si="15"/>
        <v>No</v>
      </c>
      <c r="DD29" s="40" t="str">
        <f t="shared" si="15"/>
        <v>No</v>
      </c>
      <c r="DE29" s="40" t="str">
        <f t="shared" si="15"/>
        <v>No</v>
      </c>
      <c r="DF29" s="40" t="str">
        <f t="shared" si="15"/>
        <v>No</v>
      </c>
      <c r="DG29" s="40" t="str">
        <f t="shared" si="15"/>
        <v>No</v>
      </c>
      <c r="DH29" s="40" t="str">
        <f t="shared" si="15"/>
        <v>Yes</v>
      </c>
      <c r="DI29" s="40" t="str">
        <f t="shared" si="15"/>
        <v>No</v>
      </c>
      <c r="DJ29" s="40" t="str">
        <f t="shared" si="15"/>
        <v>Yes</v>
      </c>
      <c r="DK29" s="40" t="str">
        <f t="shared" si="15"/>
        <v>Yes</v>
      </c>
      <c r="DL29" s="40" t="str">
        <f t="shared" si="15"/>
        <v>No</v>
      </c>
      <c r="DM29" s="40" t="str">
        <f t="shared" si="15"/>
        <v>No</v>
      </c>
      <c r="DN29" s="40" t="str">
        <f t="shared" si="15"/>
        <v>Yes</v>
      </c>
      <c r="DO29" s="40" t="str">
        <f t="shared" si="15"/>
        <v>No</v>
      </c>
      <c r="DP29" s="40" t="str">
        <f t="shared" si="15"/>
        <v>No</v>
      </c>
      <c r="DQ29" s="40" t="str">
        <f t="shared" si="15"/>
        <v>Yes</v>
      </c>
      <c r="DR29" s="40" t="str">
        <f t="shared" si="15"/>
        <v>No</v>
      </c>
      <c r="DS29" s="40" t="str">
        <f t="shared" si="15"/>
        <v>No</v>
      </c>
      <c r="DT29" s="40" t="str">
        <f t="shared" si="15"/>
        <v>Yes</v>
      </c>
      <c r="DU29" s="40" t="str">
        <f t="shared" si="15"/>
        <v>No</v>
      </c>
      <c r="DV29" s="40" t="str">
        <f t="shared" si="15"/>
        <v>No</v>
      </c>
      <c r="DW29" s="40" t="str">
        <f t="shared" si="15"/>
        <v>No</v>
      </c>
      <c r="DX29" s="40" t="str">
        <f t="shared" si="15"/>
        <v>No</v>
      </c>
      <c r="DY29" s="40" t="str">
        <f t="shared" si="15"/>
        <v>Yes</v>
      </c>
      <c r="DZ29" s="40" t="str">
        <f t="shared" si="15"/>
        <v>No</v>
      </c>
      <c r="EA29" s="40" t="str">
        <f t="shared" si="15"/>
        <v>Yes</v>
      </c>
      <c r="EB29" s="40" t="str">
        <f t="shared" si="15"/>
        <v>No</v>
      </c>
      <c r="EC29" s="40" t="str">
        <f t="shared" si="15"/>
        <v>Yes</v>
      </c>
      <c r="ED29" s="40" t="str">
        <f t="shared" si="15"/>
        <v>No</v>
      </c>
      <c r="EE29" s="40" t="str">
        <f t="shared" si="15"/>
        <v>Yes</v>
      </c>
      <c r="EF29" s="40" t="str">
        <f t="shared" si="15"/>
        <v>No</v>
      </c>
      <c r="EG29" s="40" t="str">
        <f t="shared" si="15"/>
        <v>No</v>
      </c>
      <c r="EH29" s="40" t="str">
        <f t="shared" si="15"/>
        <v>No</v>
      </c>
    </row>
    <row r="30" spans="2:138" x14ac:dyDescent="0.25">
      <c r="E30" t="s">
        <v>346</v>
      </c>
      <c r="F30" t="s">
        <v>346</v>
      </c>
      <c r="G30" t="s">
        <v>154</v>
      </c>
      <c r="H30" s="42">
        <v>49.7</v>
      </c>
      <c r="I30" s="42">
        <v>49.7</v>
      </c>
      <c r="J30" s="42">
        <v>3.327</v>
      </c>
      <c r="K30" s="42"/>
      <c r="L30" s="42">
        <v>2050</v>
      </c>
      <c r="M30" t="s">
        <v>6</v>
      </c>
      <c r="N30" t="s">
        <v>1</v>
      </c>
      <c r="O30">
        <v>1</v>
      </c>
      <c r="P30">
        <v>1</v>
      </c>
      <c r="Q30">
        <v>4.0330000000000004</v>
      </c>
      <c r="R30">
        <v>6.617</v>
      </c>
      <c r="S30">
        <v>2010</v>
      </c>
      <c r="W30" s="10" t="s">
        <v>60</v>
      </c>
      <c r="X30" s="40" t="str">
        <f>IF(X29="Yes",X25,"")</f>
        <v/>
      </c>
      <c r="Y30" s="40">
        <f t="shared" ref="Y30:CJ30" si="16">IF(Y29="Yes",Y25,"")</f>
        <v>2050</v>
      </c>
      <c r="Z30" s="40">
        <f t="shared" si="16"/>
        <v>2040</v>
      </c>
      <c r="AA30" s="40">
        <f t="shared" si="16"/>
        <v>2070</v>
      </c>
      <c r="AB30" s="40" t="str">
        <f t="shared" si="16"/>
        <v/>
      </c>
      <c r="AC30" s="40">
        <f t="shared" si="16"/>
        <v>2050</v>
      </c>
      <c r="AD30" s="40" t="str">
        <f t="shared" si="16"/>
        <v/>
      </c>
      <c r="AE30" s="40" t="str">
        <f t="shared" si="16"/>
        <v/>
      </c>
      <c r="AF30" s="40" t="str">
        <f t="shared" si="16"/>
        <v/>
      </c>
      <c r="AG30" s="40" t="str">
        <f t="shared" si="16"/>
        <v/>
      </c>
      <c r="AH30" s="40" t="str">
        <f t="shared" si="16"/>
        <v/>
      </c>
      <c r="AI30" s="40" t="str">
        <f t="shared" si="16"/>
        <v/>
      </c>
      <c r="AJ30" s="40">
        <f t="shared" si="16"/>
        <v>2050</v>
      </c>
      <c r="AK30" s="40">
        <f t="shared" si="16"/>
        <v>2050</v>
      </c>
      <c r="AL30" s="40" t="str">
        <f t="shared" si="16"/>
        <v/>
      </c>
      <c r="AM30" s="40" t="str">
        <f t="shared" si="16"/>
        <v/>
      </c>
      <c r="AN30" s="40" t="str">
        <f t="shared" si="16"/>
        <v/>
      </c>
      <c r="AO30" s="40">
        <f t="shared" si="16"/>
        <v>2050</v>
      </c>
      <c r="AP30" s="40" t="str">
        <f t="shared" si="16"/>
        <v/>
      </c>
      <c r="AQ30" s="40" t="str">
        <f t="shared" si="16"/>
        <v/>
      </c>
      <c r="AR30" s="40" t="str">
        <f t="shared" si="16"/>
        <v/>
      </c>
      <c r="AS30" s="40" t="str">
        <f t="shared" si="16"/>
        <v/>
      </c>
      <c r="AT30" s="40" t="str">
        <f t="shared" si="16"/>
        <v/>
      </c>
      <c r="AU30" s="40" t="str">
        <f t="shared" si="16"/>
        <v/>
      </c>
      <c r="AV30" s="40" t="str">
        <f t="shared" si="16"/>
        <v/>
      </c>
      <c r="AW30" s="40" t="str">
        <f t="shared" si="16"/>
        <v/>
      </c>
      <c r="AX30" s="40">
        <f t="shared" si="16"/>
        <v>2050</v>
      </c>
      <c r="AY30" s="40" t="str">
        <f t="shared" si="16"/>
        <v/>
      </c>
      <c r="AZ30" s="40">
        <f t="shared" si="16"/>
        <v>2050</v>
      </c>
      <c r="BA30" s="40">
        <f t="shared" si="16"/>
        <v>2050</v>
      </c>
      <c r="BB30" s="40">
        <f t="shared" si="16"/>
        <v>2070</v>
      </c>
      <c r="BC30" s="40" t="str">
        <f t="shared" si="16"/>
        <v/>
      </c>
      <c r="BD30" s="40" t="str">
        <f t="shared" si="16"/>
        <v/>
      </c>
      <c r="BE30" s="40" t="str">
        <f t="shared" si="16"/>
        <v/>
      </c>
      <c r="BF30" s="40" t="str">
        <f t="shared" si="16"/>
        <v/>
      </c>
      <c r="BG30" s="40" t="str">
        <f t="shared" si="16"/>
        <v/>
      </c>
      <c r="BH30" s="40" t="str">
        <f t="shared" si="16"/>
        <v/>
      </c>
      <c r="BI30" s="40" t="str">
        <f t="shared" si="16"/>
        <v/>
      </c>
      <c r="BJ30" s="40">
        <f t="shared" si="16"/>
        <v>2040</v>
      </c>
      <c r="BK30" s="40">
        <f t="shared" si="16"/>
        <v>2050</v>
      </c>
      <c r="BL30" s="40">
        <f t="shared" si="16"/>
        <v>2050</v>
      </c>
      <c r="BM30" s="40">
        <f t="shared" si="16"/>
        <v>2050</v>
      </c>
      <c r="BN30" s="40" t="str">
        <f t="shared" si="16"/>
        <v/>
      </c>
      <c r="BO30" s="40">
        <f t="shared" si="16"/>
        <v>2060</v>
      </c>
      <c r="BP30" s="40" t="str">
        <f t="shared" si="16"/>
        <v/>
      </c>
      <c r="BQ30" s="40" t="str">
        <f t="shared" si="16"/>
        <v/>
      </c>
      <c r="BR30" s="40" t="str">
        <f t="shared" si="16"/>
        <v/>
      </c>
      <c r="BS30" s="40">
        <f t="shared" si="16"/>
        <v>2050</v>
      </c>
      <c r="BT30" s="40" t="str">
        <f t="shared" si="16"/>
        <v/>
      </c>
      <c r="BU30" s="40" t="str">
        <f t="shared" si="16"/>
        <v/>
      </c>
      <c r="BV30" s="40">
        <f t="shared" si="16"/>
        <v>2050</v>
      </c>
      <c r="BW30" s="40" t="str">
        <f t="shared" si="16"/>
        <v/>
      </c>
      <c r="BX30" s="40" t="str">
        <f t="shared" si="16"/>
        <v/>
      </c>
      <c r="BY30" s="40" t="str">
        <f t="shared" si="16"/>
        <v/>
      </c>
      <c r="BZ30" s="40" t="str">
        <f t="shared" si="16"/>
        <v/>
      </c>
      <c r="CA30" s="40" t="str">
        <f t="shared" si="16"/>
        <v/>
      </c>
      <c r="CB30" s="40">
        <f t="shared" si="16"/>
        <v>2050</v>
      </c>
      <c r="CC30" s="40" t="str">
        <f t="shared" si="16"/>
        <v/>
      </c>
      <c r="CD30" s="40" t="str">
        <f t="shared" si="16"/>
        <v/>
      </c>
      <c r="CE30" s="40">
        <f t="shared" si="16"/>
        <v>2050</v>
      </c>
      <c r="CF30" s="40" t="str">
        <f t="shared" si="16"/>
        <v/>
      </c>
      <c r="CG30" s="40" t="str">
        <f t="shared" si="16"/>
        <v/>
      </c>
      <c r="CH30" s="40">
        <f t="shared" si="16"/>
        <v>2050</v>
      </c>
      <c r="CI30" s="40" t="str">
        <f t="shared" si="16"/>
        <v/>
      </c>
      <c r="CJ30" s="40">
        <f t="shared" si="16"/>
        <v>2050</v>
      </c>
      <c r="CK30" s="40" t="str">
        <f t="shared" ref="CK30:EH30" si="17">IF(CK29="Yes",CK25,"")</f>
        <v/>
      </c>
      <c r="CL30" s="40" t="str">
        <f t="shared" si="17"/>
        <v/>
      </c>
      <c r="CM30" s="40" t="str">
        <f t="shared" si="17"/>
        <v/>
      </c>
      <c r="CN30" s="40" t="str">
        <f t="shared" si="17"/>
        <v/>
      </c>
      <c r="CO30" s="40">
        <f t="shared" si="17"/>
        <v>2050</v>
      </c>
      <c r="CP30" s="40">
        <f t="shared" si="17"/>
        <v>2050</v>
      </c>
      <c r="CQ30" s="40">
        <f t="shared" si="17"/>
        <v>2045</v>
      </c>
      <c r="CR30" s="40" t="str">
        <f t="shared" si="17"/>
        <v/>
      </c>
      <c r="CS30" s="40" t="str">
        <f t="shared" si="17"/>
        <v/>
      </c>
      <c r="CT30" s="40" t="str">
        <f t="shared" si="17"/>
        <v/>
      </c>
      <c r="CU30" s="40">
        <f t="shared" si="17"/>
        <v>2050</v>
      </c>
      <c r="CV30" s="40">
        <f t="shared" si="17"/>
        <v>2050</v>
      </c>
      <c r="CW30" s="40">
        <f t="shared" si="17"/>
        <v>2050</v>
      </c>
      <c r="CX30" s="40" t="str">
        <f t="shared" si="17"/>
        <v/>
      </c>
      <c r="CY30" s="40" t="str">
        <f t="shared" si="17"/>
        <v/>
      </c>
      <c r="CZ30" s="40" t="str">
        <f t="shared" si="17"/>
        <v/>
      </c>
      <c r="DA30" s="40" t="str">
        <f t="shared" si="17"/>
        <v/>
      </c>
      <c r="DB30" s="40" t="str">
        <f t="shared" si="17"/>
        <v/>
      </c>
      <c r="DC30" s="40" t="str">
        <f t="shared" si="17"/>
        <v/>
      </c>
      <c r="DD30" s="40" t="str">
        <f t="shared" si="17"/>
        <v/>
      </c>
      <c r="DE30" s="40" t="str">
        <f t="shared" si="17"/>
        <v/>
      </c>
      <c r="DF30" s="40" t="str">
        <f t="shared" si="17"/>
        <v/>
      </c>
      <c r="DG30" s="40" t="str">
        <f t="shared" si="17"/>
        <v/>
      </c>
      <c r="DH30" s="40">
        <f t="shared" si="17"/>
        <v>2050</v>
      </c>
      <c r="DI30" s="40" t="str">
        <f t="shared" si="17"/>
        <v/>
      </c>
      <c r="DJ30" s="40">
        <f t="shared" si="17"/>
        <v>2050</v>
      </c>
      <c r="DK30" s="40">
        <f t="shared" si="17"/>
        <v>2050</v>
      </c>
      <c r="DL30" s="40" t="str">
        <f t="shared" si="17"/>
        <v/>
      </c>
      <c r="DM30" s="40" t="str">
        <f t="shared" si="17"/>
        <v/>
      </c>
      <c r="DN30" s="40">
        <f t="shared" si="17"/>
        <v>2050</v>
      </c>
      <c r="DO30" s="40" t="str">
        <f t="shared" si="17"/>
        <v/>
      </c>
      <c r="DP30" s="40" t="str">
        <f t="shared" si="17"/>
        <v/>
      </c>
      <c r="DQ30" s="40">
        <f t="shared" si="17"/>
        <v>2050</v>
      </c>
      <c r="DR30" s="40" t="str">
        <f t="shared" si="17"/>
        <v/>
      </c>
      <c r="DS30" s="40" t="str">
        <f t="shared" si="17"/>
        <v/>
      </c>
      <c r="DT30" s="40">
        <f t="shared" si="17"/>
        <v>2065</v>
      </c>
      <c r="DU30" s="40" t="str">
        <f t="shared" si="17"/>
        <v/>
      </c>
      <c r="DV30" s="40" t="str">
        <f t="shared" si="17"/>
        <v/>
      </c>
      <c r="DW30" s="40" t="str">
        <f t="shared" si="17"/>
        <v/>
      </c>
      <c r="DX30" s="40" t="str">
        <f t="shared" si="17"/>
        <v/>
      </c>
      <c r="DY30" s="40">
        <f t="shared" si="17"/>
        <v>2050</v>
      </c>
      <c r="DZ30" s="40" t="str">
        <f t="shared" si="17"/>
        <v/>
      </c>
      <c r="EA30" s="40">
        <f t="shared" si="17"/>
        <v>2050</v>
      </c>
      <c r="EB30" s="40" t="str">
        <f t="shared" si="17"/>
        <v/>
      </c>
      <c r="EC30" s="40">
        <f t="shared" si="17"/>
        <v>2050</v>
      </c>
      <c r="ED30" s="40" t="str">
        <f t="shared" si="17"/>
        <v/>
      </c>
      <c r="EE30" s="40">
        <f t="shared" si="17"/>
        <v>2050</v>
      </c>
      <c r="EF30" s="40" t="str">
        <f t="shared" si="17"/>
        <v/>
      </c>
      <c r="EG30" s="40" t="str">
        <f t="shared" si="17"/>
        <v/>
      </c>
      <c r="EH30" s="40" t="str">
        <f t="shared" si="17"/>
        <v/>
      </c>
    </row>
    <row r="31" spans="2:138" x14ac:dyDescent="0.25">
      <c r="E31" t="s">
        <v>347</v>
      </c>
      <c r="F31" t="s">
        <v>347</v>
      </c>
      <c r="G31" t="s">
        <v>8</v>
      </c>
      <c r="H31" s="42">
        <v>35</v>
      </c>
      <c r="I31" s="42">
        <v>57</v>
      </c>
      <c r="J31" s="42"/>
      <c r="K31" s="42"/>
      <c r="L31" s="42">
        <v>2050</v>
      </c>
      <c r="M31" t="s">
        <v>6</v>
      </c>
      <c r="N31" t="s">
        <v>435</v>
      </c>
      <c r="O31">
        <v>1</v>
      </c>
      <c r="P31">
        <v>0</v>
      </c>
      <c r="Q31">
        <v>45</v>
      </c>
      <c r="S31">
        <v>1990</v>
      </c>
      <c r="W31" s="10" t="s">
        <v>194</v>
      </c>
      <c r="X31" s="40" t="str">
        <f>IF(X29="Yes",IF(X27="GHG","CO2eq","CO2"),"")</f>
        <v/>
      </c>
      <c r="Y31" s="40" t="str">
        <f t="shared" ref="Y31:CJ31" si="18">IF(Y29="Yes",IF(Y27="GHG","CO2eq","CO2"),"")</f>
        <v>CO2eq</v>
      </c>
      <c r="Z31" s="40" t="str">
        <f t="shared" si="18"/>
        <v>CO2</v>
      </c>
      <c r="AA31" s="40" t="str">
        <f t="shared" si="18"/>
        <v>CO2eq</v>
      </c>
      <c r="AB31" s="40" t="str">
        <f t="shared" si="18"/>
        <v/>
      </c>
      <c r="AC31" s="40" t="str">
        <f t="shared" si="18"/>
        <v>CO2eq</v>
      </c>
      <c r="AD31" s="40" t="str">
        <f t="shared" si="18"/>
        <v/>
      </c>
      <c r="AE31" s="40" t="str">
        <f t="shared" si="18"/>
        <v/>
      </c>
      <c r="AF31" s="40" t="str">
        <f t="shared" si="18"/>
        <v/>
      </c>
      <c r="AG31" s="40" t="str">
        <f t="shared" si="18"/>
        <v/>
      </c>
      <c r="AH31" s="40" t="str">
        <f t="shared" si="18"/>
        <v/>
      </c>
      <c r="AI31" s="40" t="str">
        <f t="shared" si="18"/>
        <v/>
      </c>
      <c r="AJ31" s="40" t="str">
        <f t="shared" si="18"/>
        <v>CO2</v>
      </c>
      <c r="AK31" s="40" t="str">
        <f t="shared" si="18"/>
        <v>CO2</v>
      </c>
      <c r="AL31" s="40" t="str">
        <f t="shared" si="18"/>
        <v/>
      </c>
      <c r="AM31" s="40" t="str">
        <f t="shared" si="18"/>
        <v/>
      </c>
      <c r="AN31" s="40" t="str">
        <f t="shared" si="18"/>
        <v/>
      </c>
      <c r="AO31" s="40" t="str">
        <f t="shared" si="18"/>
        <v>CO2eq</v>
      </c>
      <c r="AP31" s="40" t="str">
        <f t="shared" si="18"/>
        <v/>
      </c>
      <c r="AQ31" s="40" t="str">
        <f t="shared" si="18"/>
        <v/>
      </c>
      <c r="AR31" s="40" t="str">
        <f t="shared" si="18"/>
        <v/>
      </c>
      <c r="AS31" s="40" t="str">
        <f t="shared" si="18"/>
        <v/>
      </c>
      <c r="AT31" s="40" t="str">
        <f t="shared" si="18"/>
        <v/>
      </c>
      <c r="AU31" s="40" t="str">
        <f t="shared" si="18"/>
        <v/>
      </c>
      <c r="AV31" s="40" t="str">
        <f t="shared" si="18"/>
        <v/>
      </c>
      <c r="AW31" s="40" t="str">
        <f t="shared" si="18"/>
        <v/>
      </c>
      <c r="AX31" s="40" t="str">
        <f t="shared" si="18"/>
        <v>CO2eq</v>
      </c>
      <c r="AY31" s="40" t="str">
        <f t="shared" si="18"/>
        <v/>
      </c>
      <c r="AZ31" s="40" t="str">
        <f t="shared" si="18"/>
        <v>CO2</v>
      </c>
      <c r="BA31" s="40" t="str">
        <f t="shared" si="18"/>
        <v>CO2eq</v>
      </c>
      <c r="BB31" s="40" t="str">
        <f t="shared" si="18"/>
        <v>CO2eq</v>
      </c>
      <c r="BC31" s="40" t="str">
        <f t="shared" si="18"/>
        <v/>
      </c>
      <c r="BD31" s="40" t="str">
        <f t="shared" si="18"/>
        <v/>
      </c>
      <c r="BE31" s="40" t="str">
        <f t="shared" si="18"/>
        <v/>
      </c>
      <c r="BF31" s="40" t="str">
        <f t="shared" si="18"/>
        <v/>
      </c>
      <c r="BG31" s="40" t="str">
        <f t="shared" si="18"/>
        <v/>
      </c>
      <c r="BH31" s="40" t="str">
        <f t="shared" si="18"/>
        <v/>
      </c>
      <c r="BI31" s="40" t="str">
        <f t="shared" si="18"/>
        <v/>
      </c>
      <c r="BJ31" s="40" t="str">
        <f t="shared" si="18"/>
        <v>CO2eq</v>
      </c>
      <c r="BK31" s="40" t="str">
        <f t="shared" si="18"/>
        <v>CO2</v>
      </c>
      <c r="BL31" s="40" t="str">
        <f t="shared" si="18"/>
        <v>CO2eq</v>
      </c>
      <c r="BM31" s="40" t="str">
        <f t="shared" si="18"/>
        <v>CO2</v>
      </c>
      <c r="BN31" s="40" t="str">
        <f t="shared" si="18"/>
        <v/>
      </c>
      <c r="BO31" s="40" t="str">
        <f t="shared" si="18"/>
        <v>CO2eq</v>
      </c>
      <c r="BP31" s="40" t="str">
        <f t="shared" si="18"/>
        <v/>
      </c>
      <c r="BQ31" s="40" t="str">
        <f t="shared" si="18"/>
        <v/>
      </c>
      <c r="BR31" s="40" t="str">
        <f t="shared" si="18"/>
        <v/>
      </c>
      <c r="BS31" s="40" t="str">
        <f t="shared" si="18"/>
        <v>CO2eq</v>
      </c>
      <c r="BT31" s="40" t="str">
        <f t="shared" si="18"/>
        <v/>
      </c>
      <c r="BU31" s="40" t="str">
        <f t="shared" si="18"/>
        <v/>
      </c>
      <c r="BV31" s="40" t="str">
        <f t="shared" si="18"/>
        <v>CO2</v>
      </c>
      <c r="BW31" s="40" t="str">
        <f t="shared" si="18"/>
        <v/>
      </c>
      <c r="BX31" s="40" t="str">
        <f t="shared" si="18"/>
        <v/>
      </c>
      <c r="BY31" s="40" t="str">
        <f t="shared" si="18"/>
        <v/>
      </c>
      <c r="BZ31" s="40" t="str">
        <f t="shared" si="18"/>
        <v/>
      </c>
      <c r="CA31" s="40" t="str">
        <f t="shared" si="18"/>
        <v/>
      </c>
      <c r="CB31" s="40" t="str">
        <f t="shared" si="18"/>
        <v>CO2eq</v>
      </c>
      <c r="CC31" s="40" t="str">
        <f t="shared" si="18"/>
        <v/>
      </c>
      <c r="CD31" s="40" t="str">
        <f t="shared" si="18"/>
        <v/>
      </c>
      <c r="CE31" s="40" t="str">
        <f t="shared" si="18"/>
        <v>CO2eq</v>
      </c>
      <c r="CF31" s="40" t="str">
        <f t="shared" si="18"/>
        <v/>
      </c>
      <c r="CG31" s="40" t="str">
        <f t="shared" si="18"/>
        <v/>
      </c>
      <c r="CH31" s="40" t="str">
        <f t="shared" si="18"/>
        <v>CO2eq</v>
      </c>
      <c r="CI31" s="40" t="str">
        <f t="shared" si="18"/>
        <v/>
      </c>
      <c r="CJ31" s="40" t="str">
        <f t="shared" si="18"/>
        <v>CO2</v>
      </c>
      <c r="CK31" s="40" t="str">
        <f t="shared" ref="CK31:EH31" si="19">IF(CK29="Yes",IF(CK27="GHG","CO2eq","CO2"),"")</f>
        <v/>
      </c>
      <c r="CL31" s="40" t="str">
        <f t="shared" si="19"/>
        <v/>
      </c>
      <c r="CM31" s="40" t="str">
        <f t="shared" si="19"/>
        <v/>
      </c>
      <c r="CN31" s="40" t="str">
        <f t="shared" si="19"/>
        <v/>
      </c>
      <c r="CO31" s="40" t="str">
        <f t="shared" si="19"/>
        <v>CO2eq</v>
      </c>
      <c r="CP31" s="40" t="str">
        <f t="shared" si="19"/>
        <v>CO2eq</v>
      </c>
      <c r="CQ31" s="40" t="str">
        <f t="shared" si="19"/>
        <v>CO2eq</v>
      </c>
      <c r="CR31" s="40" t="str">
        <f t="shared" si="19"/>
        <v/>
      </c>
      <c r="CS31" s="40" t="str">
        <f t="shared" si="19"/>
        <v/>
      </c>
      <c r="CT31" s="40" t="str">
        <f t="shared" si="19"/>
        <v/>
      </c>
      <c r="CU31" s="40" t="str">
        <f t="shared" si="19"/>
        <v>CO2eq</v>
      </c>
      <c r="CV31" s="40" t="str">
        <f t="shared" si="19"/>
        <v>CO2eq</v>
      </c>
      <c r="CW31" s="40" t="str">
        <f t="shared" si="19"/>
        <v>CO2eq</v>
      </c>
      <c r="CX31" s="40" t="str">
        <f t="shared" si="19"/>
        <v/>
      </c>
      <c r="CY31" s="40" t="str">
        <f t="shared" si="19"/>
        <v/>
      </c>
      <c r="CZ31" s="40" t="str">
        <f t="shared" si="19"/>
        <v/>
      </c>
      <c r="DA31" s="40" t="str">
        <f t="shared" si="19"/>
        <v/>
      </c>
      <c r="DB31" s="40" t="str">
        <f t="shared" si="19"/>
        <v/>
      </c>
      <c r="DC31" s="40" t="str">
        <f t="shared" si="19"/>
        <v/>
      </c>
      <c r="DD31" s="40" t="str">
        <f t="shared" si="19"/>
        <v/>
      </c>
      <c r="DE31" s="40" t="str">
        <f t="shared" si="19"/>
        <v/>
      </c>
      <c r="DF31" s="40" t="str">
        <f t="shared" si="19"/>
        <v/>
      </c>
      <c r="DG31" s="40" t="str">
        <f t="shared" si="19"/>
        <v/>
      </c>
      <c r="DH31" s="40" t="str">
        <f t="shared" si="19"/>
        <v>CO2eq</v>
      </c>
      <c r="DI31" s="40" t="str">
        <f t="shared" si="19"/>
        <v/>
      </c>
      <c r="DJ31" s="40" t="str">
        <f t="shared" si="19"/>
        <v>CO2eq</v>
      </c>
      <c r="DK31" s="40" t="str">
        <f t="shared" si="19"/>
        <v>CO2</v>
      </c>
      <c r="DL31" s="40" t="str">
        <f t="shared" si="19"/>
        <v/>
      </c>
      <c r="DM31" s="40" t="str">
        <f t="shared" si="19"/>
        <v/>
      </c>
      <c r="DN31" s="40" t="str">
        <f t="shared" si="19"/>
        <v>CO2eq</v>
      </c>
      <c r="DO31" s="40" t="str">
        <f t="shared" si="19"/>
        <v/>
      </c>
      <c r="DP31" s="40" t="str">
        <f t="shared" si="19"/>
        <v/>
      </c>
      <c r="DQ31" s="40" t="str">
        <f t="shared" si="19"/>
        <v>CO2eq</v>
      </c>
      <c r="DR31" s="40" t="str">
        <f t="shared" si="19"/>
        <v/>
      </c>
      <c r="DS31" s="40" t="str">
        <f t="shared" si="19"/>
        <v/>
      </c>
      <c r="DT31" s="40" t="str">
        <f t="shared" si="19"/>
        <v>CO2eq</v>
      </c>
      <c r="DU31" s="40" t="str">
        <f t="shared" si="19"/>
        <v/>
      </c>
      <c r="DV31" s="40" t="str">
        <f t="shared" si="19"/>
        <v/>
      </c>
      <c r="DW31" s="40" t="str">
        <f t="shared" si="19"/>
        <v/>
      </c>
      <c r="DX31" s="40" t="str">
        <f t="shared" si="19"/>
        <v/>
      </c>
      <c r="DY31" s="40" t="str">
        <f t="shared" si="19"/>
        <v>CO2</v>
      </c>
      <c r="DZ31" s="40" t="str">
        <f t="shared" si="19"/>
        <v/>
      </c>
      <c r="EA31" s="40" t="str">
        <f t="shared" si="19"/>
        <v>CO2eq</v>
      </c>
      <c r="EB31" s="40" t="str">
        <f t="shared" si="19"/>
        <v/>
      </c>
      <c r="EC31" s="40" t="str">
        <f t="shared" si="19"/>
        <v>CO2eq</v>
      </c>
      <c r="ED31" s="40" t="str">
        <f t="shared" si="19"/>
        <v/>
      </c>
      <c r="EE31" s="40" t="str">
        <f t="shared" si="19"/>
        <v>CO2eq</v>
      </c>
      <c r="EF31" s="40" t="str">
        <f t="shared" si="19"/>
        <v/>
      </c>
      <c r="EG31" s="40" t="str">
        <f t="shared" si="19"/>
        <v/>
      </c>
      <c r="EH31" s="40" t="str">
        <f t="shared" si="19"/>
        <v/>
      </c>
    </row>
    <row r="32" spans="2:138" x14ac:dyDescent="0.25">
      <c r="E32" t="s">
        <v>348</v>
      </c>
      <c r="F32" t="s">
        <v>348</v>
      </c>
      <c r="G32" t="s">
        <v>8</v>
      </c>
      <c r="H32" s="42">
        <v>7.6066790352504574</v>
      </c>
      <c r="I32" s="42">
        <v>19.789734075448369</v>
      </c>
      <c r="J32" s="42">
        <v>54.327272727272728</v>
      </c>
      <c r="K32" s="42">
        <v>47.163636363636357</v>
      </c>
      <c r="L32" s="42">
        <v>2070</v>
      </c>
      <c r="M32" t="s">
        <v>6</v>
      </c>
      <c r="N32" t="s">
        <v>435</v>
      </c>
      <c r="O32">
        <v>1</v>
      </c>
      <c r="P32">
        <v>1</v>
      </c>
      <c r="Q32">
        <v>58.8</v>
      </c>
      <c r="S32">
        <v>2019</v>
      </c>
      <c r="W32" s="10" t="s">
        <v>195</v>
      </c>
      <c r="X32" s="40" t="str">
        <f>IF(X29="Yes",IF(X27="Unclear","Unclear","Clear"),"")</f>
        <v/>
      </c>
      <c r="Y32" s="40" t="str">
        <f t="shared" ref="Y32:CJ32" si="20">IF(Y29="Yes",IF(Y27="Unclear","Unclear","Clear"),"")</f>
        <v>Clear</v>
      </c>
      <c r="Z32" s="40" t="str">
        <f t="shared" si="20"/>
        <v>Unclear</v>
      </c>
      <c r="AA32" s="40" t="str">
        <f t="shared" si="20"/>
        <v>Clear</v>
      </c>
      <c r="AB32" s="40" t="str">
        <f t="shared" si="20"/>
        <v/>
      </c>
      <c r="AC32" s="40" t="str">
        <f t="shared" si="20"/>
        <v>Clear</v>
      </c>
      <c r="AD32" s="40" t="str">
        <f t="shared" si="20"/>
        <v/>
      </c>
      <c r="AE32" s="40" t="str">
        <f t="shared" si="20"/>
        <v/>
      </c>
      <c r="AF32" s="40" t="str">
        <f t="shared" si="20"/>
        <v/>
      </c>
      <c r="AG32" s="40" t="str">
        <f t="shared" si="20"/>
        <v/>
      </c>
      <c r="AH32" s="40" t="str">
        <f t="shared" si="20"/>
        <v/>
      </c>
      <c r="AI32" s="40" t="str">
        <f t="shared" si="20"/>
        <v/>
      </c>
      <c r="AJ32" s="40" t="str">
        <f t="shared" si="20"/>
        <v>Unclear</v>
      </c>
      <c r="AK32" s="40" t="str">
        <f t="shared" si="20"/>
        <v>Unclear</v>
      </c>
      <c r="AL32" s="40" t="str">
        <f t="shared" si="20"/>
        <v/>
      </c>
      <c r="AM32" s="40" t="str">
        <f t="shared" si="20"/>
        <v/>
      </c>
      <c r="AN32" s="40" t="str">
        <f t="shared" si="20"/>
        <v/>
      </c>
      <c r="AO32" s="40" t="str">
        <f t="shared" si="20"/>
        <v>Clear</v>
      </c>
      <c r="AP32" s="40" t="str">
        <f t="shared" si="20"/>
        <v/>
      </c>
      <c r="AQ32" s="40" t="str">
        <f t="shared" si="20"/>
        <v/>
      </c>
      <c r="AR32" s="40" t="str">
        <f t="shared" si="20"/>
        <v/>
      </c>
      <c r="AS32" s="40" t="str">
        <f t="shared" si="20"/>
        <v/>
      </c>
      <c r="AT32" s="40" t="str">
        <f t="shared" si="20"/>
        <v/>
      </c>
      <c r="AU32" s="40" t="str">
        <f t="shared" si="20"/>
        <v/>
      </c>
      <c r="AV32" s="40" t="str">
        <f t="shared" si="20"/>
        <v/>
      </c>
      <c r="AW32" s="40" t="str">
        <f t="shared" si="20"/>
        <v/>
      </c>
      <c r="AX32" s="40" t="str">
        <f t="shared" si="20"/>
        <v>Clear</v>
      </c>
      <c r="AY32" s="40" t="str">
        <f t="shared" si="20"/>
        <v/>
      </c>
      <c r="AZ32" s="40" t="str">
        <f t="shared" si="20"/>
        <v>Clear</v>
      </c>
      <c r="BA32" s="40" t="str">
        <f t="shared" si="20"/>
        <v>Clear</v>
      </c>
      <c r="BB32" s="40" t="str">
        <f t="shared" si="20"/>
        <v>Clear</v>
      </c>
      <c r="BC32" s="40" t="str">
        <f t="shared" si="20"/>
        <v/>
      </c>
      <c r="BD32" s="40" t="str">
        <f t="shared" si="20"/>
        <v/>
      </c>
      <c r="BE32" s="40" t="str">
        <f t="shared" si="20"/>
        <v/>
      </c>
      <c r="BF32" s="40" t="str">
        <f t="shared" si="20"/>
        <v/>
      </c>
      <c r="BG32" s="40" t="str">
        <f t="shared" si="20"/>
        <v/>
      </c>
      <c r="BH32" s="40" t="str">
        <f t="shared" si="20"/>
        <v/>
      </c>
      <c r="BI32" s="40" t="str">
        <f t="shared" si="20"/>
        <v/>
      </c>
      <c r="BJ32" s="40" t="str">
        <f t="shared" si="20"/>
        <v>Clear</v>
      </c>
      <c r="BK32" s="40" t="str">
        <f t="shared" si="20"/>
        <v>Clear</v>
      </c>
      <c r="BL32" s="40" t="str">
        <f t="shared" si="20"/>
        <v>Clear</v>
      </c>
      <c r="BM32" s="40" t="str">
        <f t="shared" si="20"/>
        <v>Unclear</v>
      </c>
      <c r="BN32" s="40" t="str">
        <f t="shared" si="20"/>
        <v/>
      </c>
      <c r="BO32" s="40" t="str">
        <f t="shared" si="20"/>
        <v>Clear</v>
      </c>
      <c r="BP32" s="40" t="str">
        <f t="shared" si="20"/>
        <v/>
      </c>
      <c r="BQ32" s="40" t="str">
        <f t="shared" si="20"/>
        <v/>
      </c>
      <c r="BR32" s="40" t="str">
        <f t="shared" si="20"/>
        <v/>
      </c>
      <c r="BS32" s="40" t="str">
        <f t="shared" si="20"/>
        <v>Clear</v>
      </c>
      <c r="BT32" s="40" t="str">
        <f t="shared" si="20"/>
        <v/>
      </c>
      <c r="BU32" s="40" t="str">
        <f t="shared" si="20"/>
        <v/>
      </c>
      <c r="BV32" s="40" t="str">
        <f t="shared" si="20"/>
        <v>Unclear</v>
      </c>
      <c r="BW32" s="40" t="str">
        <f t="shared" si="20"/>
        <v/>
      </c>
      <c r="BX32" s="40" t="str">
        <f t="shared" si="20"/>
        <v/>
      </c>
      <c r="BY32" s="40" t="str">
        <f t="shared" si="20"/>
        <v/>
      </c>
      <c r="BZ32" s="40" t="str">
        <f t="shared" si="20"/>
        <v/>
      </c>
      <c r="CA32" s="40" t="str">
        <f t="shared" si="20"/>
        <v/>
      </c>
      <c r="CB32" s="40" t="str">
        <f t="shared" si="20"/>
        <v>Clear</v>
      </c>
      <c r="CC32" s="40" t="str">
        <f t="shared" si="20"/>
        <v/>
      </c>
      <c r="CD32" s="40" t="str">
        <f t="shared" si="20"/>
        <v/>
      </c>
      <c r="CE32" s="40" t="str">
        <f t="shared" si="20"/>
        <v>Clear</v>
      </c>
      <c r="CF32" s="40" t="str">
        <f t="shared" si="20"/>
        <v/>
      </c>
      <c r="CG32" s="40" t="str">
        <f t="shared" si="20"/>
        <v/>
      </c>
      <c r="CH32" s="40" t="str">
        <f t="shared" si="20"/>
        <v>Clear</v>
      </c>
      <c r="CI32" s="40" t="str">
        <f t="shared" si="20"/>
        <v/>
      </c>
      <c r="CJ32" s="40" t="str">
        <f t="shared" si="20"/>
        <v>Clear</v>
      </c>
      <c r="CK32" s="40" t="str">
        <f t="shared" ref="CK32:EH32" si="21">IF(CK29="Yes",IF(CK27="Unclear","Unclear","Clear"),"")</f>
        <v/>
      </c>
      <c r="CL32" s="40" t="str">
        <f t="shared" si="21"/>
        <v/>
      </c>
      <c r="CM32" s="40" t="str">
        <f t="shared" si="21"/>
        <v/>
      </c>
      <c r="CN32" s="40" t="str">
        <f t="shared" si="21"/>
        <v/>
      </c>
      <c r="CO32" s="40" t="str">
        <f t="shared" si="21"/>
        <v>Clear</v>
      </c>
      <c r="CP32" s="40" t="str">
        <f t="shared" si="21"/>
        <v>Clear</v>
      </c>
      <c r="CQ32" s="40" t="str">
        <f t="shared" si="21"/>
        <v>Clear</v>
      </c>
      <c r="CR32" s="40" t="str">
        <f t="shared" si="21"/>
        <v/>
      </c>
      <c r="CS32" s="40" t="str">
        <f t="shared" si="21"/>
        <v/>
      </c>
      <c r="CT32" s="40" t="str">
        <f t="shared" si="21"/>
        <v/>
      </c>
      <c r="CU32" s="40" t="str">
        <f t="shared" si="21"/>
        <v>Clear</v>
      </c>
      <c r="CV32" s="40" t="str">
        <f t="shared" si="21"/>
        <v>Clear</v>
      </c>
      <c r="CW32" s="40" t="str">
        <f t="shared" si="21"/>
        <v>Clear</v>
      </c>
      <c r="CX32" s="40" t="str">
        <f t="shared" si="21"/>
        <v/>
      </c>
      <c r="CY32" s="40" t="str">
        <f t="shared" si="21"/>
        <v/>
      </c>
      <c r="CZ32" s="40" t="str">
        <f t="shared" si="21"/>
        <v/>
      </c>
      <c r="DA32" s="40" t="str">
        <f t="shared" si="21"/>
        <v/>
      </c>
      <c r="DB32" s="40" t="str">
        <f t="shared" si="21"/>
        <v/>
      </c>
      <c r="DC32" s="40" t="str">
        <f t="shared" si="21"/>
        <v/>
      </c>
      <c r="DD32" s="40" t="str">
        <f t="shared" si="21"/>
        <v/>
      </c>
      <c r="DE32" s="40" t="str">
        <f t="shared" si="21"/>
        <v/>
      </c>
      <c r="DF32" s="40" t="str">
        <f t="shared" si="21"/>
        <v/>
      </c>
      <c r="DG32" s="40" t="str">
        <f t="shared" si="21"/>
        <v/>
      </c>
      <c r="DH32" s="40" t="str">
        <f t="shared" si="21"/>
        <v>Clear</v>
      </c>
      <c r="DI32" s="40" t="str">
        <f t="shared" si="21"/>
        <v/>
      </c>
      <c r="DJ32" s="40" t="str">
        <f t="shared" si="21"/>
        <v>Clear</v>
      </c>
      <c r="DK32" s="40" t="str">
        <f t="shared" si="21"/>
        <v>Clear</v>
      </c>
      <c r="DL32" s="40" t="str">
        <f t="shared" si="21"/>
        <v/>
      </c>
      <c r="DM32" s="40" t="str">
        <f t="shared" si="21"/>
        <v/>
      </c>
      <c r="DN32" s="40" t="str">
        <f t="shared" si="21"/>
        <v>Clear</v>
      </c>
      <c r="DO32" s="40" t="str">
        <f t="shared" si="21"/>
        <v/>
      </c>
      <c r="DP32" s="40" t="str">
        <f t="shared" si="21"/>
        <v/>
      </c>
      <c r="DQ32" s="40" t="str">
        <f t="shared" si="21"/>
        <v>Clear</v>
      </c>
      <c r="DR32" s="40" t="str">
        <f t="shared" si="21"/>
        <v/>
      </c>
      <c r="DS32" s="40" t="str">
        <f t="shared" si="21"/>
        <v/>
      </c>
      <c r="DT32" s="40" t="str">
        <f t="shared" si="21"/>
        <v>Clear</v>
      </c>
      <c r="DU32" s="40" t="str">
        <f t="shared" si="21"/>
        <v/>
      </c>
      <c r="DV32" s="40" t="str">
        <f t="shared" si="21"/>
        <v/>
      </c>
      <c r="DW32" s="40" t="str">
        <f t="shared" si="21"/>
        <v/>
      </c>
      <c r="DX32" s="40" t="str">
        <f t="shared" si="21"/>
        <v/>
      </c>
      <c r="DY32" s="40" t="str">
        <f t="shared" si="21"/>
        <v>Clear</v>
      </c>
      <c r="DZ32" s="40" t="str">
        <f t="shared" si="21"/>
        <v/>
      </c>
      <c r="EA32" s="40" t="str">
        <f t="shared" si="21"/>
        <v>Clear</v>
      </c>
      <c r="EB32" s="40" t="str">
        <f t="shared" si="21"/>
        <v/>
      </c>
      <c r="EC32" s="40" t="str">
        <f t="shared" si="21"/>
        <v>Clear</v>
      </c>
      <c r="ED32" s="40" t="str">
        <f t="shared" si="21"/>
        <v/>
      </c>
      <c r="EE32" s="40" t="str">
        <f t="shared" si="21"/>
        <v>Clear</v>
      </c>
      <c r="EF32" s="40" t="str">
        <f t="shared" si="21"/>
        <v/>
      </c>
      <c r="EG32" s="40" t="str">
        <f t="shared" si="21"/>
        <v/>
      </c>
      <c r="EH32" s="40" t="str">
        <f t="shared" si="21"/>
        <v/>
      </c>
    </row>
    <row r="33" spans="5:138" x14ac:dyDescent="0.25">
      <c r="E33" t="s">
        <v>349</v>
      </c>
      <c r="F33" t="s">
        <v>349</v>
      </c>
      <c r="G33" t="s">
        <v>8</v>
      </c>
      <c r="H33" s="42">
        <v>0</v>
      </c>
      <c r="I33" s="42">
        <v>40</v>
      </c>
      <c r="J33" s="42"/>
      <c r="K33" s="42"/>
      <c r="L33" s="42"/>
      <c r="M33" t="s">
        <v>7</v>
      </c>
      <c r="N33" t="s">
        <v>434</v>
      </c>
      <c r="O33">
        <v>1</v>
      </c>
      <c r="P33">
        <v>0</v>
      </c>
      <c r="Q33">
        <v>0.21690000000000001</v>
      </c>
      <c r="S33">
        <v>2010</v>
      </c>
    </row>
    <row r="34" spans="5:138" x14ac:dyDescent="0.25">
      <c r="E34" t="s">
        <v>350</v>
      </c>
      <c r="F34" t="s">
        <v>350</v>
      </c>
      <c r="G34" t="s">
        <v>154</v>
      </c>
      <c r="H34" s="42">
        <v>11.2</v>
      </c>
      <c r="I34" s="42">
        <v>22.6</v>
      </c>
      <c r="J34" s="42">
        <v>64.998999999999995</v>
      </c>
      <c r="K34" s="42">
        <v>56.654000000000003</v>
      </c>
      <c r="L34" s="42"/>
      <c r="M34" t="s">
        <v>7</v>
      </c>
      <c r="N34" t="s">
        <v>434</v>
      </c>
      <c r="O34">
        <v>1</v>
      </c>
      <c r="P34">
        <v>1</v>
      </c>
      <c r="Q34">
        <v>60</v>
      </c>
      <c r="R34">
        <v>73.197000000000003</v>
      </c>
      <c r="S34">
        <v>2015</v>
      </c>
    </row>
    <row r="35" spans="5:138" x14ac:dyDescent="0.25">
      <c r="E35" t="s">
        <v>351</v>
      </c>
      <c r="F35" t="s">
        <v>351</v>
      </c>
      <c r="G35" t="s">
        <v>154</v>
      </c>
      <c r="H35" s="42">
        <v>8.9</v>
      </c>
      <c r="I35" s="42">
        <v>17</v>
      </c>
      <c r="J35" s="42"/>
      <c r="K35" s="42"/>
      <c r="L35" s="42"/>
      <c r="M35" t="s">
        <v>7</v>
      </c>
      <c r="N35" t="s">
        <v>434</v>
      </c>
      <c r="O35">
        <v>1</v>
      </c>
      <c r="P35">
        <v>1</v>
      </c>
      <c r="Q35">
        <v>11.834</v>
      </c>
      <c r="R35">
        <v>23.175000000000001</v>
      </c>
      <c r="S35">
        <v>2018</v>
      </c>
    </row>
    <row r="36" spans="5:138" x14ac:dyDescent="0.25">
      <c r="E36" t="s">
        <v>352</v>
      </c>
      <c r="F36" t="s">
        <v>352</v>
      </c>
      <c r="G36" t="s">
        <v>154</v>
      </c>
      <c r="H36" s="42">
        <v>10</v>
      </c>
      <c r="I36" s="42">
        <v>30</v>
      </c>
      <c r="J36" s="42"/>
      <c r="K36" s="42"/>
      <c r="L36" s="42"/>
      <c r="M36" t="s">
        <v>7</v>
      </c>
      <c r="N36" t="s">
        <v>434</v>
      </c>
      <c r="O36">
        <v>1</v>
      </c>
      <c r="P36">
        <v>1</v>
      </c>
      <c r="Q36">
        <v>11.6</v>
      </c>
      <c r="R36">
        <v>18.2</v>
      </c>
      <c r="S36">
        <v>2018</v>
      </c>
      <c r="X36">
        <v>1</v>
      </c>
      <c r="Y36">
        <v>0</v>
      </c>
      <c r="Z36">
        <v>1</v>
      </c>
      <c r="AA36">
        <v>1</v>
      </c>
      <c r="AB36">
        <v>1</v>
      </c>
      <c r="AC36">
        <v>1</v>
      </c>
      <c r="AD36">
        <v>0</v>
      </c>
      <c r="AE36">
        <v>1</v>
      </c>
      <c r="AF36">
        <v>1</v>
      </c>
      <c r="AG36">
        <v>1</v>
      </c>
      <c r="AH36">
        <v>1</v>
      </c>
      <c r="AI36">
        <v>1</v>
      </c>
      <c r="AJ36">
        <v>1</v>
      </c>
      <c r="AK36">
        <v>1</v>
      </c>
      <c r="AL36">
        <v>0</v>
      </c>
      <c r="AM36">
        <v>0</v>
      </c>
      <c r="AN36">
        <v>1</v>
      </c>
      <c r="AO36">
        <v>0</v>
      </c>
      <c r="AP36">
        <v>1</v>
      </c>
      <c r="AQ36">
        <v>1</v>
      </c>
      <c r="AR36">
        <v>1</v>
      </c>
      <c r="AS36">
        <v>1</v>
      </c>
      <c r="AT36">
        <v>0</v>
      </c>
      <c r="AU36">
        <v>1</v>
      </c>
      <c r="AV36">
        <v>1</v>
      </c>
      <c r="AW36">
        <v>1</v>
      </c>
      <c r="AX36">
        <v>1</v>
      </c>
      <c r="AY36">
        <v>1</v>
      </c>
      <c r="AZ36">
        <v>1</v>
      </c>
      <c r="BA36">
        <v>1</v>
      </c>
      <c r="BB36">
        <v>1</v>
      </c>
      <c r="BC36">
        <v>1</v>
      </c>
      <c r="BD36">
        <v>1</v>
      </c>
      <c r="BE36">
        <v>1</v>
      </c>
      <c r="BF36">
        <v>1</v>
      </c>
      <c r="BG36">
        <v>1</v>
      </c>
      <c r="BH36">
        <v>1</v>
      </c>
      <c r="BI36">
        <v>0</v>
      </c>
      <c r="BJ36">
        <v>1</v>
      </c>
      <c r="BK36">
        <v>1</v>
      </c>
      <c r="BL36">
        <v>1</v>
      </c>
      <c r="BM36">
        <v>1</v>
      </c>
      <c r="BN36">
        <v>0</v>
      </c>
      <c r="BO36">
        <v>0</v>
      </c>
      <c r="BP36">
        <v>0</v>
      </c>
      <c r="BQ36">
        <v>1</v>
      </c>
      <c r="BR36">
        <v>0</v>
      </c>
      <c r="BS36">
        <v>1</v>
      </c>
      <c r="BT36">
        <v>0</v>
      </c>
      <c r="BU36">
        <v>0</v>
      </c>
      <c r="BV36">
        <v>1</v>
      </c>
      <c r="BW36">
        <v>1</v>
      </c>
      <c r="BX36">
        <v>1</v>
      </c>
      <c r="BY36">
        <v>1</v>
      </c>
      <c r="BZ36">
        <v>1</v>
      </c>
      <c r="CA36">
        <v>1</v>
      </c>
      <c r="CB36">
        <v>1</v>
      </c>
      <c r="CC36">
        <v>0</v>
      </c>
      <c r="CD36">
        <v>0</v>
      </c>
      <c r="CE36">
        <v>1</v>
      </c>
      <c r="CF36">
        <v>1</v>
      </c>
      <c r="CG36">
        <v>0</v>
      </c>
      <c r="CH36">
        <v>1</v>
      </c>
      <c r="CI36">
        <v>1</v>
      </c>
      <c r="CJ36">
        <v>1</v>
      </c>
      <c r="CK36">
        <v>1</v>
      </c>
      <c r="CL36">
        <v>1</v>
      </c>
      <c r="CM36">
        <v>1</v>
      </c>
      <c r="CN36">
        <v>0</v>
      </c>
      <c r="CO36">
        <v>1</v>
      </c>
      <c r="CP36">
        <v>1</v>
      </c>
      <c r="CQ36">
        <v>1</v>
      </c>
      <c r="CR36">
        <v>1</v>
      </c>
      <c r="CS36">
        <v>1</v>
      </c>
      <c r="CT36">
        <v>0</v>
      </c>
      <c r="CU36">
        <v>1</v>
      </c>
      <c r="CV36">
        <v>0</v>
      </c>
      <c r="CW36">
        <v>1</v>
      </c>
      <c r="CX36">
        <v>0</v>
      </c>
      <c r="CY36">
        <v>1</v>
      </c>
      <c r="CZ36">
        <v>1</v>
      </c>
      <c r="DA36">
        <v>1</v>
      </c>
      <c r="DB36">
        <v>1</v>
      </c>
      <c r="DC36">
        <v>1</v>
      </c>
      <c r="DD36">
        <v>0</v>
      </c>
      <c r="DE36">
        <v>1</v>
      </c>
      <c r="DF36">
        <v>1</v>
      </c>
      <c r="DG36">
        <v>0</v>
      </c>
      <c r="DH36">
        <v>0</v>
      </c>
      <c r="DI36">
        <v>1</v>
      </c>
      <c r="DJ36">
        <v>0</v>
      </c>
      <c r="DK36">
        <v>1</v>
      </c>
      <c r="DL36">
        <v>1</v>
      </c>
      <c r="DM36">
        <v>0</v>
      </c>
      <c r="DN36">
        <v>1</v>
      </c>
      <c r="DO36">
        <v>0</v>
      </c>
      <c r="DP36">
        <v>1</v>
      </c>
      <c r="DQ36">
        <v>1</v>
      </c>
      <c r="DR36">
        <v>1</v>
      </c>
      <c r="DS36">
        <v>1</v>
      </c>
      <c r="DT36">
        <v>0</v>
      </c>
      <c r="DU36">
        <v>1</v>
      </c>
      <c r="DV36">
        <v>1</v>
      </c>
      <c r="DW36">
        <v>1</v>
      </c>
      <c r="DX36">
        <v>1</v>
      </c>
      <c r="DY36">
        <v>1</v>
      </c>
      <c r="DZ36">
        <v>0</v>
      </c>
      <c r="EA36">
        <v>1</v>
      </c>
      <c r="EB36">
        <v>1</v>
      </c>
      <c r="EC36">
        <v>1</v>
      </c>
      <c r="ED36">
        <v>1</v>
      </c>
      <c r="EE36">
        <v>1</v>
      </c>
      <c r="EF36">
        <v>1</v>
      </c>
      <c r="EG36">
        <v>1</v>
      </c>
      <c r="EH36">
        <v>1</v>
      </c>
    </row>
    <row r="37" spans="5:138" x14ac:dyDescent="0.25">
      <c r="E37" t="s">
        <v>353</v>
      </c>
      <c r="F37" t="s">
        <v>353</v>
      </c>
      <c r="G37" t="s">
        <v>432</v>
      </c>
      <c r="H37" s="42">
        <v>-29.939616295956583</v>
      </c>
      <c r="I37" s="42">
        <v>-29.939616295956583</v>
      </c>
      <c r="J37" s="42">
        <v>17</v>
      </c>
      <c r="K37" s="42">
        <v>17</v>
      </c>
      <c r="L37" s="42"/>
      <c r="M37" t="s">
        <v>7</v>
      </c>
      <c r="N37" t="s">
        <v>434</v>
      </c>
      <c r="O37">
        <v>1</v>
      </c>
      <c r="P37">
        <v>0</v>
      </c>
      <c r="Q37">
        <v>13.083</v>
      </c>
      <c r="S37">
        <v>2018</v>
      </c>
      <c r="X37">
        <v>19.32742</v>
      </c>
      <c r="Z37">
        <v>1.0602499999999999</v>
      </c>
      <c r="AA37">
        <v>25.885000000000002</v>
      </c>
      <c r="AB37">
        <v>16.940000000000001</v>
      </c>
      <c r="AC37">
        <v>3.8140000000000001</v>
      </c>
      <c r="AE37">
        <v>26.06</v>
      </c>
      <c r="AF37">
        <v>8.3070000000000004</v>
      </c>
      <c r="AG37">
        <v>11.6</v>
      </c>
      <c r="AH37">
        <v>5.4939999999999998</v>
      </c>
      <c r="AI37">
        <v>34.933</v>
      </c>
      <c r="AJ37">
        <v>0.48499999999999999</v>
      </c>
      <c r="AK37">
        <v>92</v>
      </c>
      <c r="AN37">
        <v>6.9573999999999997E-2</v>
      </c>
      <c r="AP37">
        <v>50.213000000000001</v>
      </c>
      <c r="AQ37">
        <v>1.974</v>
      </c>
      <c r="AR37">
        <v>0.21970999999999999</v>
      </c>
      <c r="AS37">
        <v>36</v>
      </c>
      <c r="AU37">
        <v>12.5</v>
      </c>
      <c r="AV37">
        <v>4.4290000000000003</v>
      </c>
      <c r="AW37">
        <v>3.24</v>
      </c>
      <c r="AX37">
        <v>3</v>
      </c>
      <c r="AY37">
        <v>6.9589999999999996</v>
      </c>
      <c r="AZ37">
        <v>4.0330000000000004</v>
      </c>
      <c r="BA37">
        <v>45</v>
      </c>
      <c r="BB37">
        <v>58.8</v>
      </c>
      <c r="BC37">
        <v>0.21690000000000001</v>
      </c>
      <c r="BD37">
        <v>60</v>
      </c>
      <c r="BE37">
        <v>11.834</v>
      </c>
      <c r="BF37">
        <v>11.6</v>
      </c>
      <c r="BG37">
        <v>13.083</v>
      </c>
      <c r="BH37">
        <v>8.4689999999999994</v>
      </c>
      <c r="BJ37">
        <v>2.73</v>
      </c>
      <c r="BK37">
        <v>627</v>
      </c>
      <c r="BL37">
        <v>794</v>
      </c>
      <c r="BM37">
        <v>79.45</v>
      </c>
      <c r="BQ37">
        <v>9.6500000000000002E-2</v>
      </c>
      <c r="BS37">
        <v>727.6</v>
      </c>
      <c r="BV37">
        <v>5.37575</v>
      </c>
      <c r="BW37">
        <v>100</v>
      </c>
      <c r="BX37">
        <v>0.22800000000000001</v>
      </c>
      <c r="BY37">
        <v>12.478</v>
      </c>
      <c r="BZ37">
        <v>87</v>
      </c>
      <c r="CA37">
        <v>9.33</v>
      </c>
      <c r="CB37">
        <v>250.04300000000001</v>
      </c>
      <c r="CE37">
        <v>0.185</v>
      </c>
      <c r="CF37">
        <v>9.9440000000000008</v>
      </c>
      <c r="CH37">
        <v>0.108</v>
      </c>
      <c r="CI37">
        <v>44.9</v>
      </c>
      <c r="CJ37">
        <v>0.1</v>
      </c>
      <c r="CK37">
        <v>25.8</v>
      </c>
      <c r="CL37">
        <v>5.383</v>
      </c>
      <c r="CM37">
        <v>72.978999999999999</v>
      </c>
      <c r="CO37">
        <v>21.08</v>
      </c>
      <c r="CP37">
        <v>6.0999999999999999E-2</v>
      </c>
      <c r="CQ37">
        <v>31.998000000000001</v>
      </c>
      <c r="CR37">
        <v>35</v>
      </c>
      <c r="CS37">
        <v>28.777000000000001</v>
      </c>
      <c r="CU37">
        <v>8.7999999999999995E-2</v>
      </c>
      <c r="CW37">
        <v>15.193</v>
      </c>
      <c r="CY37">
        <v>5.33</v>
      </c>
      <c r="CZ37">
        <v>0.253</v>
      </c>
      <c r="DA37">
        <v>0.64300000000000002</v>
      </c>
      <c r="DB37">
        <v>0.2</v>
      </c>
      <c r="DC37">
        <v>0.35199999999999998</v>
      </c>
      <c r="DE37">
        <v>0.154</v>
      </c>
      <c r="DF37">
        <v>16.751999999999999</v>
      </c>
      <c r="DI37">
        <v>20.34</v>
      </c>
      <c r="DK37">
        <v>0.70742499999999997</v>
      </c>
      <c r="DL37">
        <v>53.7</v>
      </c>
      <c r="DN37">
        <v>25</v>
      </c>
      <c r="DP37">
        <v>5.3405699999999996</v>
      </c>
      <c r="DQ37">
        <v>54.158000000000001</v>
      </c>
      <c r="DR37">
        <v>35.53</v>
      </c>
      <c r="DS37">
        <v>84.455800000000011</v>
      </c>
      <c r="DU37">
        <v>1.4830000000000001</v>
      </c>
      <c r="DV37">
        <v>16.802</v>
      </c>
      <c r="DW37">
        <v>0.31</v>
      </c>
      <c r="DX37">
        <v>34.234000000000002</v>
      </c>
      <c r="DY37">
        <v>35</v>
      </c>
      <c r="EA37">
        <v>0.02</v>
      </c>
      <c r="EB37">
        <v>90.1</v>
      </c>
      <c r="EC37">
        <v>34.612000000000002</v>
      </c>
      <c r="ED37">
        <v>200.1</v>
      </c>
      <c r="EE37">
        <v>0.72799999999999998</v>
      </c>
      <c r="EF37">
        <v>240</v>
      </c>
      <c r="EG37">
        <v>60</v>
      </c>
      <c r="EH37">
        <v>35.840000000000003</v>
      </c>
    </row>
    <row r="38" spans="5:138" x14ac:dyDescent="0.25">
      <c r="E38" t="s">
        <v>354</v>
      </c>
      <c r="F38" t="s">
        <v>354</v>
      </c>
      <c r="G38" t="s">
        <v>154</v>
      </c>
      <c r="H38" s="42">
        <v>6.3046916183447443</v>
      </c>
      <c r="I38" s="42">
        <v>31.797575118608322</v>
      </c>
      <c r="J38" s="42">
        <v>17.774000000000001</v>
      </c>
      <c r="K38" s="42">
        <v>12.938000000000001</v>
      </c>
      <c r="L38" s="42"/>
      <c r="M38" t="s">
        <v>7</v>
      </c>
      <c r="N38" t="s">
        <v>434</v>
      </c>
      <c r="O38">
        <v>1</v>
      </c>
      <c r="P38">
        <v>1</v>
      </c>
      <c r="Q38">
        <v>8.4689999999999994</v>
      </c>
      <c r="R38">
        <v>18.97</v>
      </c>
      <c r="S38">
        <v>2000</v>
      </c>
      <c r="X38">
        <v>2005</v>
      </c>
      <c r="Y38">
        <v>1990</v>
      </c>
      <c r="Z38">
        <v>2006</v>
      </c>
      <c r="AA38">
        <v>1990</v>
      </c>
      <c r="AB38">
        <v>2018</v>
      </c>
      <c r="AC38">
        <v>2015</v>
      </c>
      <c r="AD38">
        <v>2010</v>
      </c>
      <c r="AE38">
        <v>2014</v>
      </c>
      <c r="AF38">
        <v>2010</v>
      </c>
      <c r="AG38">
        <v>2015</v>
      </c>
      <c r="AH38">
        <v>2015</v>
      </c>
      <c r="AI38">
        <v>2010</v>
      </c>
      <c r="AJ38">
        <v>2010</v>
      </c>
      <c r="AK38">
        <v>2010</v>
      </c>
      <c r="AL38">
        <v>2018</v>
      </c>
      <c r="AM38">
        <v>2000</v>
      </c>
      <c r="AN38">
        <v>2006</v>
      </c>
      <c r="AO38">
        <v>2018</v>
      </c>
      <c r="AP38">
        <v>2016</v>
      </c>
      <c r="AQ38">
        <v>2010</v>
      </c>
      <c r="AR38">
        <v>2014</v>
      </c>
      <c r="AS38">
        <v>2010</v>
      </c>
      <c r="AT38">
        <v>2018</v>
      </c>
      <c r="AU38">
        <v>2018</v>
      </c>
      <c r="AV38">
        <v>2010</v>
      </c>
      <c r="AW38">
        <v>2018</v>
      </c>
      <c r="AX38">
        <v>2013</v>
      </c>
      <c r="AY38">
        <v>2016</v>
      </c>
      <c r="AZ38">
        <v>2010</v>
      </c>
      <c r="BA38">
        <v>1990</v>
      </c>
      <c r="BB38">
        <v>2019</v>
      </c>
      <c r="BC38">
        <v>2010</v>
      </c>
      <c r="BD38">
        <v>2015</v>
      </c>
      <c r="BE38">
        <v>2018</v>
      </c>
      <c r="BF38">
        <v>2018</v>
      </c>
      <c r="BG38">
        <v>2018</v>
      </c>
      <c r="BH38">
        <v>2000</v>
      </c>
      <c r="BI38">
        <v>2012</v>
      </c>
      <c r="BJ38">
        <v>1990</v>
      </c>
      <c r="BK38">
        <v>2019</v>
      </c>
      <c r="BL38">
        <v>2008</v>
      </c>
      <c r="BM38">
        <v>2015</v>
      </c>
      <c r="BN38">
        <v>2005</v>
      </c>
      <c r="BO38">
        <v>1990</v>
      </c>
      <c r="BP38">
        <v>2010</v>
      </c>
      <c r="BQ38">
        <v>2019</v>
      </c>
      <c r="BR38">
        <v>2018</v>
      </c>
      <c r="BS38">
        <v>2018</v>
      </c>
      <c r="BT38">
        <v>2010</v>
      </c>
      <c r="BU38">
        <v>2000</v>
      </c>
      <c r="BV38">
        <v>2015</v>
      </c>
      <c r="BW38">
        <v>2015</v>
      </c>
      <c r="BX38">
        <v>1990</v>
      </c>
      <c r="BY38">
        <v>1990</v>
      </c>
      <c r="BZ38">
        <v>2000</v>
      </c>
      <c r="CA38">
        <v>2017</v>
      </c>
      <c r="CB38">
        <v>2005</v>
      </c>
      <c r="CC38">
        <v>2011</v>
      </c>
      <c r="CD38">
        <v>2010</v>
      </c>
      <c r="CE38">
        <v>2010</v>
      </c>
      <c r="CF38">
        <v>2018</v>
      </c>
      <c r="CG38">
        <v>2018</v>
      </c>
      <c r="CH38">
        <v>2000</v>
      </c>
      <c r="CI38">
        <v>1990</v>
      </c>
      <c r="CJ38">
        <v>1990</v>
      </c>
      <c r="CK38">
        <v>2010</v>
      </c>
      <c r="CL38">
        <v>1990</v>
      </c>
      <c r="CM38">
        <v>2010</v>
      </c>
      <c r="CN38">
        <v>2018</v>
      </c>
      <c r="CO38">
        <v>2015</v>
      </c>
      <c r="CP38">
        <v>2014</v>
      </c>
      <c r="CQ38">
        <v>2011</v>
      </c>
      <c r="CR38">
        <v>2018</v>
      </c>
      <c r="CS38">
        <v>2014</v>
      </c>
      <c r="CT38">
        <v>2009</v>
      </c>
      <c r="CU38">
        <v>2005</v>
      </c>
      <c r="CV38">
        <v>2018</v>
      </c>
      <c r="CW38">
        <v>2015</v>
      </c>
      <c r="CX38">
        <v>2018</v>
      </c>
      <c r="CY38">
        <v>2015</v>
      </c>
      <c r="CZ38">
        <v>2010</v>
      </c>
      <c r="DA38">
        <v>2010</v>
      </c>
      <c r="DB38">
        <v>2000</v>
      </c>
      <c r="DC38">
        <v>2007</v>
      </c>
      <c r="DD38">
        <v>2005</v>
      </c>
      <c r="DE38">
        <v>2012</v>
      </c>
      <c r="DF38">
        <v>2010</v>
      </c>
      <c r="DG38">
        <v>2010</v>
      </c>
      <c r="DH38">
        <v>2018</v>
      </c>
      <c r="DI38">
        <v>2005</v>
      </c>
      <c r="DJ38">
        <v>2018</v>
      </c>
      <c r="DK38">
        <v>2015</v>
      </c>
      <c r="DL38">
        <v>2015</v>
      </c>
      <c r="DM38">
        <v>2016</v>
      </c>
      <c r="DN38">
        <v>2018</v>
      </c>
      <c r="DO38">
        <v>2018</v>
      </c>
      <c r="DP38">
        <v>2008</v>
      </c>
      <c r="DQ38">
        <v>1990</v>
      </c>
      <c r="DR38">
        <v>1990</v>
      </c>
      <c r="DS38">
        <v>2014</v>
      </c>
      <c r="DT38">
        <v>2005</v>
      </c>
      <c r="DU38">
        <v>2010</v>
      </c>
      <c r="DV38">
        <v>2010</v>
      </c>
      <c r="DW38">
        <v>2006</v>
      </c>
      <c r="DX38">
        <v>2013</v>
      </c>
      <c r="DY38">
        <v>2010</v>
      </c>
      <c r="DZ38">
        <v>2010</v>
      </c>
      <c r="EA38">
        <v>2010</v>
      </c>
      <c r="EB38">
        <v>2015</v>
      </c>
      <c r="EC38">
        <v>2019</v>
      </c>
      <c r="ED38">
        <v>2010</v>
      </c>
      <c r="EE38">
        <v>2010</v>
      </c>
      <c r="EF38">
        <v>2011</v>
      </c>
      <c r="EG38">
        <v>2015</v>
      </c>
      <c r="EH38">
        <v>2017</v>
      </c>
    </row>
    <row r="39" spans="5:138" x14ac:dyDescent="0.25">
      <c r="E39" t="s">
        <v>355</v>
      </c>
      <c r="F39" t="s">
        <v>355</v>
      </c>
      <c r="G39" t="s">
        <v>154</v>
      </c>
      <c r="H39" s="42">
        <v>16</v>
      </c>
      <c r="I39" s="42">
        <v>16</v>
      </c>
      <c r="J39" s="42"/>
      <c r="K39" s="42"/>
      <c r="L39" s="42"/>
      <c r="M39" t="s">
        <v>7</v>
      </c>
      <c r="N39" t="s">
        <v>434</v>
      </c>
      <c r="O39">
        <v>0</v>
      </c>
      <c r="P39">
        <v>1</v>
      </c>
      <c r="R39">
        <v>28.945</v>
      </c>
      <c r="S39">
        <v>2012</v>
      </c>
      <c r="W39" s="10" t="s">
        <v>152</v>
      </c>
      <c r="X39" s="40" t="str">
        <f>IF(X36=1,"Yes","No")</f>
        <v>Yes</v>
      </c>
      <c r="Y39" s="40" t="str">
        <f t="shared" ref="Y39:CJ39" si="22">IF(Y36=1,"Yes","No")</f>
        <v>No</v>
      </c>
      <c r="Z39" s="40" t="str">
        <f t="shared" si="22"/>
        <v>Yes</v>
      </c>
      <c r="AA39" s="40" t="str">
        <f t="shared" si="22"/>
        <v>Yes</v>
      </c>
      <c r="AB39" s="40" t="str">
        <f t="shared" si="22"/>
        <v>Yes</v>
      </c>
      <c r="AC39" s="40" t="str">
        <f t="shared" si="22"/>
        <v>Yes</v>
      </c>
      <c r="AD39" s="40" t="str">
        <f t="shared" si="22"/>
        <v>No</v>
      </c>
      <c r="AE39" s="40" t="str">
        <f t="shared" si="22"/>
        <v>Yes</v>
      </c>
      <c r="AF39" s="40" t="str">
        <f t="shared" si="22"/>
        <v>Yes</v>
      </c>
      <c r="AG39" s="40" t="str">
        <f t="shared" si="22"/>
        <v>Yes</v>
      </c>
      <c r="AH39" s="40" t="str">
        <f t="shared" si="22"/>
        <v>Yes</v>
      </c>
      <c r="AI39" s="40" t="str">
        <f t="shared" si="22"/>
        <v>Yes</v>
      </c>
      <c r="AJ39" s="40" t="str">
        <f t="shared" si="22"/>
        <v>Yes</v>
      </c>
      <c r="AK39" s="40" t="str">
        <f t="shared" si="22"/>
        <v>Yes</v>
      </c>
      <c r="AL39" s="40" t="str">
        <f t="shared" si="22"/>
        <v>No</v>
      </c>
      <c r="AM39" s="40" t="str">
        <f t="shared" si="22"/>
        <v>No</v>
      </c>
      <c r="AN39" s="40" t="str">
        <f t="shared" si="22"/>
        <v>Yes</v>
      </c>
      <c r="AO39" s="40" t="str">
        <f t="shared" si="22"/>
        <v>No</v>
      </c>
      <c r="AP39" s="40" t="str">
        <f t="shared" si="22"/>
        <v>Yes</v>
      </c>
      <c r="AQ39" s="40" t="str">
        <f t="shared" si="22"/>
        <v>Yes</v>
      </c>
      <c r="AR39" s="40" t="str">
        <f t="shared" si="22"/>
        <v>Yes</v>
      </c>
      <c r="AS39" s="40" t="str">
        <f t="shared" si="22"/>
        <v>Yes</v>
      </c>
      <c r="AT39" s="40" t="str">
        <f t="shared" si="22"/>
        <v>No</v>
      </c>
      <c r="AU39" s="40" t="str">
        <f t="shared" si="22"/>
        <v>Yes</v>
      </c>
      <c r="AV39" s="40" t="str">
        <f t="shared" si="22"/>
        <v>Yes</v>
      </c>
      <c r="AW39" s="40" t="str">
        <f t="shared" si="22"/>
        <v>Yes</v>
      </c>
      <c r="AX39" s="40" t="str">
        <f t="shared" si="22"/>
        <v>Yes</v>
      </c>
      <c r="AY39" s="40" t="str">
        <f t="shared" si="22"/>
        <v>Yes</v>
      </c>
      <c r="AZ39" s="40" t="str">
        <f t="shared" si="22"/>
        <v>Yes</v>
      </c>
      <c r="BA39" s="40" t="str">
        <f t="shared" si="22"/>
        <v>Yes</v>
      </c>
      <c r="BB39" s="40" t="str">
        <f t="shared" si="22"/>
        <v>Yes</v>
      </c>
      <c r="BC39" s="40" t="str">
        <f t="shared" si="22"/>
        <v>Yes</v>
      </c>
      <c r="BD39" s="40" t="str">
        <f t="shared" si="22"/>
        <v>Yes</v>
      </c>
      <c r="BE39" s="40" t="str">
        <f t="shared" si="22"/>
        <v>Yes</v>
      </c>
      <c r="BF39" s="40" t="str">
        <f t="shared" si="22"/>
        <v>Yes</v>
      </c>
      <c r="BG39" s="40" t="str">
        <f t="shared" si="22"/>
        <v>Yes</v>
      </c>
      <c r="BH39" s="40" t="str">
        <f t="shared" si="22"/>
        <v>Yes</v>
      </c>
      <c r="BI39" s="40" t="str">
        <f t="shared" si="22"/>
        <v>No</v>
      </c>
      <c r="BJ39" s="40" t="str">
        <f t="shared" si="22"/>
        <v>Yes</v>
      </c>
      <c r="BK39" s="40" t="str">
        <f t="shared" si="22"/>
        <v>Yes</v>
      </c>
      <c r="BL39" s="40" t="str">
        <f t="shared" si="22"/>
        <v>Yes</v>
      </c>
      <c r="BM39" s="40" t="str">
        <f t="shared" si="22"/>
        <v>Yes</v>
      </c>
      <c r="BN39" s="40" t="str">
        <f t="shared" si="22"/>
        <v>No</v>
      </c>
      <c r="BO39" s="40" t="str">
        <f t="shared" si="22"/>
        <v>No</v>
      </c>
      <c r="BP39" s="40" t="str">
        <f t="shared" si="22"/>
        <v>No</v>
      </c>
      <c r="BQ39" s="40" t="str">
        <f t="shared" si="22"/>
        <v>Yes</v>
      </c>
      <c r="BR39" s="40" t="str">
        <f t="shared" si="22"/>
        <v>No</v>
      </c>
      <c r="BS39" s="40" t="str">
        <f t="shared" si="22"/>
        <v>Yes</v>
      </c>
      <c r="BT39" s="40" t="str">
        <f t="shared" si="22"/>
        <v>No</v>
      </c>
      <c r="BU39" s="40" t="str">
        <f t="shared" si="22"/>
        <v>No</v>
      </c>
      <c r="BV39" s="40" t="str">
        <f t="shared" si="22"/>
        <v>Yes</v>
      </c>
      <c r="BW39" s="40" t="str">
        <f t="shared" si="22"/>
        <v>Yes</v>
      </c>
      <c r="BX39" s="40" t="str">
        <f t="shared" si="22"/>
        <v>Yes</v>
      </c>
      <c r="BY39" s="40" t="str">
        <f t="shared" si="22"/>
        <v>Yes</v>
      </c>
      <c r="BZ39" s="40" t="str">
        <f t="shared" si="22"/>
        <v>Yes</v>
      </c>
      <c r="CA39" s="40" t="str">
        <f t="shared" si="22"/>
        <v>Yes</v>
      </c>
      <c r="CB39" s="40" t="str">
        <f t="shared" si="22"/>
        <v>Yes</v>
      </c>
      <c r="CC39" s="40" t="str">
        <f t="shared" si="22"/>
        <v>No</v>
      </c>
      <c r="CD39" s="40" t="str">
        <f t="shared" si="22"/>
        <v>No</v>
      </c>
      <c r="CE39" s="40" t="str">
        <f t="shared" si="22"/>
        <v>Yes</v>
      </c>
      <c r="CF39" s="40" t="str">
        <f t="shared" si="22"/>
        <v>Yes</v>
      </c>
      <c r="CG39" s="40" t="str">
        <f t="shared" si="22"/>
        <v>No</v>
      </c>
      <c r="CH39" s="40" t="str">
        <f t="shared" si="22"/>
        <v>Yes</v>
      </c>
      <c r="CI39" s="40" t="str">
        <f t="shared" si="22"/>
        <v>Yes</v>
      </c>
      <c r="CJ39" s="40" t="str">
        <f t="shared" si="22"/>
        <v>Yes</v>
      </c>
      <c r="CK39" s="40" t="str">
        <f t="shared" ref="CK39:EH39" si="23">IF(CK36=1,"Yes","No")</f>
        <v>Yes</v>
      </c>
      <c r="CL39" s="40" t="str">
        <f t="shared" si="23"/>
        <v>Yes</v>
      </c>
      <c r="CM39" s="40" t="str">
        <f t="shared" si="23"/>
        <v>Yes</v>
      </c>
      <c r="CN39" s="40" t="str">
        <f t="shared" si="23"/>
        <v>No</v>
      </c>
      <c r="CO39" s="40" t="str">
        <f t="shared" si="23"/>
        <v>Yes</v>
      </c>
      <c r="CP39" s="40" t="str">
        <f t="shared" si="23"/>
        <v>Yes</v>
      </c>
      <c r="CQ39" s="40" t="str">
        <f t="shared" si="23"/>
        <v>Yes</v>
      </c>
      <c r="CR39" s="40" t="str">
        <f t="shared" si="23"/>
        <v>Yes</v>
      </c>
      <c r="CS39" s="40" t="str">
        <f t="shared" si="23"/>
        <v>Yes</v>
      </c>
      <c r="CT39" s="40" t="str">
        <f t="shared" si="23"/>
        <v>No</v>
      </c>
      <c r="CU39" s="40" t="str">
        <f t="shared" si="23"/>
        <v>Yes</v>
      </c>
      <c r="CV39" s="40" t="str">
        <f t="shared" si="23"/>
        <v>No</v>
      </c>
      <c r="CW39" s="40" t="str">
        <f t="shared" si="23"/>
        <v>Yes</v>
      </c>
      <c r="CX39" s="40" t="str">
        <f t="shared" si="23"/>
        <v>No</v>
      </c>
      <c r="CY39" s="40" t="str">
        <f t="shared" si="23"/>
        <v>Yes</v>
      </c>
      <c r="CZ39" s="40" t="str">
        <f t="shared" si="23"/>
        <v>Yes</v>
      </c>
      <c r="DA39" s="40" t="str">
        <f t="shared" si="23"/>
        <v>Yes</v>
      </c>
      <c r="DB39" s="40" t="str">
        <f t="shared" si="23"/>
        <v>Yes</v>
      </c>
      <c r="DC39" s="40" t="str">
        <f t="shared" si="23"/>
        <v>Yes</v>
      </c>
      <c r="DD39" s="40" t="str">
        <f t="shared" si="23"/>
        <v>No</v>
      </c>
      <c r="DE39" s="40" t="str">
        <f t="shared" si="23"/>
        <v>Yes</v>
      </c>
      <c r="DF39" s="40" t="str">
        <f t="shared" si="23"/>
        <v>Yes</v>
      </c>
      <c r="DG39" s="40" t="str">
        <f t="shared" si="23"/>
        <v>No</v>
      </c>
      <c r="DH39" s="40" t="str">
        <f t="shared" si="23"/>
        <v>No</v>
      </c>
      <c r="DI39" s="40" t="str">
        <f t="shared" si="23"/>
        <v>Yes</v>
      </c>
      <c r="DJ39" s="40" t="str">
        <f t="shared" si="23"/>
        <v>No</v>
      </c>
      <c r="DK39" s="40" t="str">
        <f t="shared" si="23"/>
        <v>Yes</v>
      </c>
      <c r="DL39" s="40" t="str">
        <f t="shared" si="23"/>
        <v>Yes</v>
      </c>
      <c r="DM39" s="40" t="str">
        <f t="shared" si="23"/>
        <v>No</v>
      </c>
      <c r="DN39" s="40" t="str">
        <f t="shared" si="23"/>
        <v>Yes</v>
      </c>
      <c r="DO39" s="40" t="str">
        <f t="shared" si="23"/>
        <v>No</v>
      </c>
      <c r="DP39" s="40" t="str">
        <f t="shared" si="23"/>
        <v>Yes</v>
      </c>
      <c r="DQ39" s="40" t="str">
        <f t="shared" si="23"/>
        <v>Yes</v>
      </c>
      <c r="DR39" s="40" t="str">
        <f t="shared" si="23"/>
        <v>Yes</v>
      </c>
      <c r="DS39" s="40" t="str">
        <f t="shared" si="23"/>
        <v>Yes</v>
      </c>
      <c r="DT39" s="40" t="str">
        <f t="shared" si="23"/>
        <v>No</v>
      </c>
      <c r="DU39" s="40" t="str">
        <f t="shared" si="23"/>
        <v>Yes</v>
      </c>
      <c r="DV39" s="40" t="str">
        <f t="shared" si="23"/>
        <v>Yes</v>
      </c>
      <c r="DW39" s="40" t="str">
        <f t="shared" si="23"/>
        <v>Yes</v>
      </c>
      <c r="DX39" s="40" t="str">
        <f t="shared" si="23"/>
        <v>Yes</v>
      </c>
      <c r="DY39" s="40" t="str">
        <f t="shared" si="23"/>
        <v>Yes</v>
      </c>
      <c r="DZ39" s="40" t="str">
        <f t="shared" si="23"/>
        <v>No</v>
      </c>
      <c r="EA39" s="40" t="str">
        <f t="shared" si="23"/>
        <v>Yes</v>
      </c>
      <c r="EB39" s="40" t="str">
        <f t="shared" si="23"/>
        <v>Yes</v>
      </c>
      <c r="EC39" s="40" t="str">
        <f t="shared" si="23"/>
        <v>Yes</v>
      </c>
      <c r="ED39" s="40" t="str">
        <f t="shared" si="23"/>
        <v>Yes</v>
      </c>
      <c r="EE39" s="40" t="str">
        <f t="shared" si="23"/>
        <v>Yes</v>
      </c>
      <c r="EF39" s="40" t="str">
        <f t="shared" si="23"/>
        <v>Yes</v>
      </c>
      <c r="EG39" s="40" t="str">
        <f t="shared" si="23"/>
        <v>Yes</v>
      </c>
      <c r="EH39" s="40" t="str">
        <f t="shared" si="23"/>
        <v>Yes</v>
      </c>
    </row>
    <row r="40" spans="5:138" x14ac:dyDescent="0.25">
      <c r="E40" t="s">
        <v>356</v>
      </c>
      <c r="F40" t="s">
        <v>356</v>
      </c>
      <c r="G40" t="s">
        <v>8</v>
      </c>
      <c r="H40" s="42">
        <v>55</v>
      </c>
      <c r="I40" s="42">
        <v>55</v>
      </c>
      <c r="J40" s="42"/>
      <c r="K40" s="42"/>
      <c r="L40" s="42">
        <v>2040</v>
      </c>
      <c r="M40" t="s">
        <v>6</v>
      </c>
      <c r="N40" t="s">
        <v>435</v>
      </c>
      <c r="O40">
        <v>1</v>
      </c>
      <c r="P40">
        <v>0</v>
      </c>
      <c r="Q40">
        <v>2.73</v>
      </c>
      <c r="S40">
        <v>1990</v>
      </c>
      <c r="W40" s="10" t="s">
        <v>23</v>
      </c>
      <c r="X40" s="40">
        <f>X38</f>
        <v>2005</v>
      </c>
      <c r="Y40" s="40">
        <f t="shared" ref="Y40:CJ40" si="24">Y38</f>
        <v>1990</v>
      </c>
      <c r="Z40" s="40">
        <f t="shared" si="24"/>
        <v>2006</v>
      </c>
      <c r="AA40" s="40">
        <f t="shared" si="24"/>
        <v>1990</v>
      </c>
      <c r="AB40" s="40">
        <f t="shared" si="24"/>
        <v>2018</v>
      </c>
      <c r="AC40" s="40">
        <f t="shared" si="24"/>
        <v>2015</v>
      </c>
      <c r="AD40" s="40">
        <f t="shared" si="24"/>
        <v>2010</v>
      </c>
      <c r="AE40" s="40">
        <f t="shared" si="24"/>
        <v>2014</v>
      </c>
      <c r="AF40" s="40">
        <f t="shared" si="24"/>
        <v>2010</v>
      </c>
      <c r="AG40" s="40">
        <f t="shared" si="24"/>
        <v>2015</v>
      </c>
      <c r="AH40" s="40">
        <f t="shared" si="24"/>
        <v>2015</v>
      </c>
      <c r="AI40" s="40">
        <f t="shared" si="24"/>
        <v>2010</v>
      </c>
      <c r="AJ40" s="40">
        <f t="shared" si="24"/>
        <v>2010</v>
      </c>
      <c r="AK40" s="40">
        <f t="shared" si="24"/>
        <v>2010</v>
      </c>
      <c r="AL40" s="40">
        <f t="shared" si="24"/>
        <v>2018</v>
      </c>
      <c r="AM40" s="40">
        <f t="shared" si="24"/>
        <v>2000</v>
      </c>
      <c r="AN40" s="40">
        <f t="shared" si="24"/>
        <v>2006</v>
      </c>
      <c r="AO40" s="40">
        <f t="shared" si="24"/>
        <v>2018</v>
      </c>
      <c r="AP40" s="40">
        <f t="shared" si="24"/>
        <v>2016</v>
      </c>
      <c r="AQ40" s="40">
        <f t="shared" si="24"/>
        <v>2010</v>
      </c>
      <c r="AR40" s="40">
        <f t="shared" si="24"/>
        <v>2014</v>
      </c>
      <c r="AS40" s="40">
        <f t="shared" si="24"/>
        <v>2010</v>
      </c>
      <c r="AT40" s="40">
        <f t="shared" si="24"/>
        <v>2018</v>
      </c>
      <c r="AU40" s="40">
        <f t="shared" si="24"/>
        <v>2018</v>
      </c>
      <c r="AV40" s="40">
        <f t="shared" si="24"/>
        <v>2010</v>
      </c>
      <c r="AW40" s="40">
        <f t="shared" si="24"/>
        <v>2018</v>
      </c>
      <c r="AX40" s="40">
        <f t="shared" si="24"/>
        <v>2013</v>
      </c>
      <c r="AY40" s="40">
        <f t="shared" si="24"/>
        <v>2016</v>
      </c>
      <c r="AZ40" s="40">
        <f t="shared" si="24"/>
        <v>2010</v>
      </c>
      <c r="BA40" s="40">
        <f t="shared" si="24"/>
        <v>1990</v>
      </c>
      <c r="BB40" s="40">
        <f t="shared" si="24"/>
        <v>2019</v>
      </c>
      <c r="BC40" s="40">
        <f t="shared" si="24"/>
        <v>2010</v>
      </c>
      <c r="BD40" s="40">
        <f t="shared" si="24"/>
        <v>2015</v>
      </c>
      <c r="BE40" s="40">
        <f t="shared" si="24"/>
        <v>2018</v>
      </c>
      <c r="BF40" s="40">
        <f t="shared" si="24"/>
        <v>2018</v>
      </c>
      <c r="BG40" s="40">
        <f t="shared" si="24"/>
        <v>2018</v>
      </c>
      <c r="BH40" s="40">
        <f t="shared" si="24"/>
        <v>2000</v>
      </c>
      <c r="BI40" s="40">
        <f t="shared" si="24"/>
        <v>2012</v>
      </c>
      <c r="BJ40" s="40">
        <f t="shared" si="24"/>
        <v>1990</v>
      </c>
      <c r="BK40" s="40">
        <f t="shared" si="24"/>
        <v>2019</v>
      </c>
      <c r="BL40" s="40">
        <f t="shared" si="24"/>
        <v>2008</v>
      </c>
      <c r="BM40" s="40">
        <f t="shared" si="24"/>
        <v>2015</v>
      </c>
      <c r="BN40" s="40">
        <f t="shared" si="24"/>
        <v>2005</v>
      </c>
      <c r="BO40" s="40">
        <f t="shared" si="24"/>
        <v>1990</v>
      </c>
      <c r="BP40" s="40">
        <f t="shared" si="24"/>
        <v>2010</v>
      </c>
      <c r="BQ40" s="40">
        <f t="shared" si="24"/>
        <v>2019</v>
      </c>
      <c r="BR40" s="40">
        <f t="shared" si="24"/>
        <v>2018</v>
      </c>
      <c r="BS40" s="40">
        <f t="shared" si="24"/>
        <v>2018</v>
      </c>
      <c r="BT40" s="40">
        <f t="shared" si="24"/>
        <v>2010</v>
      </c>
      <c r="BU40" s="40">
        <f t="shared" si="24"/>
        <v>2000</v>
      </c>
      <c r="BV40" s="40">
        <f t="shared" si="24"/>
        <v>2015</v>
      </c>
      <c r="BW40" s="40">
        <f t="shared" si="24"/>
        <v>2015</v>
      </c>
      <c r="BX40" s="40">
        <f t="shared" si="24"/>
        <v>1990</v>
      </c>
      <c r="BY40" s="40">
        <f t="shared" si="24"/>
        <v>1990</v>
      </c>
      <c r="BZ40" s="40">
        <f t="shared" si="24"/>
        <v>2000</v>
      </c>
      <c r="CA40" s="40">
        <f t="shared" si="24"/>
        <v>2017</v>
      </c>
      <c r="CB40" s="40">
        <f t="shared" si="24"/>
        <v>2005</v>
      </c>
      <c r="CC40" s="40">
        <f t="shared" si="24"/>
        <v>2011</v>
      </c>
      <c r="CD40" s="40">
        <f t="shared" si="24"/>
        <v>2010</v>
      </c>
      <c r="CE40" s="40">
        <f t="shared" si="24"/>
        <v>2010</v>
      </c>
      <c r="CF40" s="40">
        <f t="shared" si="24"/>
        <v>2018</v>
      </c>
      <c r="CG40" s="40">
        <f t="shared" si="24"/>
        <v>2018</v>
      </c>
      <c r="CH40" s="40">
        <f t="shared" si="24"/>
        <v>2000</v>
      </c>
      <c r="CI40" s="40">
        <f t="shared" si="24"/>
        <v>1990</v>
      </c>
      <c r="CJ40" s="40">
        <f t="shared" si="24"/>
        <v>1990</v>
      </c>
      <c r="CK40" s="40">
        <f t="shared" ref="CK40:EH40" si="25">CK38</f>
        <v>2010</v>
      </c>
      <c r="CL40" s="40">
        <f t="shared" si="25"/>
        <v>1990</v>
      </c>
      <c r="CM40" s="40">
        <f t="shared" si="25"/>
        <v>2010</v>
      </c>
      <c r="CN40" s="40">
        <f t="shared" si="25"/>
        <v>2018</v>
      </c>
      <c r="CO40" s="40">
        <f t="shared" si="25"/>
        <v>2015</v>
      </c>
      <c r="CP40" s="40">
        <f t="shared" si="25"/>
        <v>2014</v>
      </c>
      <c r="CQ40" s="40">
        <f t="shared" si="25"/>
        <v>2011</v>
      </c>
      <c r="CR40" s="40">
        <f t="shared" si="25"/>
        <v>2018</v>
      </c>
      <c r="CS40" s="40">
        <f t="shared" si="25"/>
        <v>2014</v>
      </c>
      <c r="CT40" s="40">
        <f t="shared" si="25"/>
        <v>2009</v>
      </c>
      <c r="CU40" s="40">
        <f t="shared" si="25"/>
        <v>2005</v>
      </c>
      <c r="CV40" s="40">
        <f t="shared" si="25"/>
        <v>2018</v>
      </c>
      <c r="CW40" s="40">
        <f t="shared" si="25"/>
        <v>2015</v>
      </c>
      <c r="CX40" s="40">
        <f t="shared" si="25"/>
        <v>2018</v>
      </c>
      <c r="CY40" s="40">
        <f t="shared" si="25"/>
        <v>2015</v>
      </c>
      <c r="CZ40" s="40">
        <f t="shared" si="25"/>
        <v>2010</v>
      </c>
      <c r="DA40" s="40">
        <f t="shared" si="25"/>
        <v>2010</v>
      </c>
      <c r="DB40" s="40">
        <f t="shared" si="25"/>
        <v>2000</v>
      </c>
      <c r="DC40" s="40">
        <f t="shared" si="25"/>
        <v>2007</v>
      </c>
      <c r="DD40" s="40">
        <f t="shared" si="25"/>
        <v>2005</v>
      </c>
      <c r="DE40" s="40">
        <f t="shared" si="25"/>
        <v>2012</v>
      </c>
      <c r="DF40" s="40">
        <f t="shared" si="25"/>
        <v>2010</v>
      </c>
      <c r="DG40" s="40">
        <f t="shared" si="25"/>
        <v>2010</v>
      </c>
      <c r="DH40" s="40">
        <f t="shared" si="25"/>
        <v>2018</v>
      </c>
      <c r="DI40" s="40">
        <f t="shared" si="25"/>
        <v>2005</v>
      </c>
      <c r="DJ40" s="40">
        <f t="shared" si="25"/>
        <v>2018</v>
      </c>
      <c r="DK40" s="40">
        <f t="shared" si="25"/>
        <v>2015</v>
      </c>
      <c r="DL40" s="40">
        <f t="shared" si="25"/>
        <v>2015</v>
      </c>
      <c r="DM40" s="40">
        <f t="shared" si="25"/>
        <v>2016</v>
      </c>
      <c r="DN40" s="40">
        <f t="shared" si="25"/>
        <v>2018</v>
      </c>
      <c r="DO40" s="40">
        <f t="shared" si="25"/>
        <v>2018</v>
      </c>
      <c r="DP40" s="40">
        <f t="shared" si="25"/>
        <v>2008</v>
      </c>
      <c r="DQ40" s="40">
        <f t="shared" si="25"/>
        <v>1990</v>
      </c>
      <c r="DR40" s="40">
        <f t="shared" si="25"/>
        <v>1990</v>
      </c>
      <c r="DS40" s="40">
        <f t="shared" si="25"/>
        <v>2014</v>
      </c>
      <c r="DT40" s="40">
        <f t="shared" si="25"/>
        <v>2005</v>
      </c>
      <c r="DU40" s="40">
        <f t="shared" si="25"/>
        <v>2010</v>
      </c>
      <c r="DV40" s="40">
        <f t="shared" si="25"/>
        <v>2010</v>
      </c>
      <c r="DW40" s="40">
        <f t="shared" si="25"/>
        <v>2006</v>
      </c>
      <c r="DX40" s="40">
        <f t="shared" si="25"/>
        <v>2013</v>
      </c>
      <c r="DY40" s="40">
        <f t="shared" si="25"/>
        <v>2010</v>
      </c>
      <c r="DZ40" s="40">
        <f t="shared" si="25"/>
        <v>2010</v>
      </c>
      <c r="EA40" s="40">
        <f t="shared" si="25"/>
        <v>2010</v>
      </c>
      <c r="EB40" s="40">
        <f t="shared" si="25"/>
        <v>2015</v>
      </c>
      <c r="EC40" s="40">
        <f t="shared" si="25"/>
        <v>2019</v>
      </c>
      <c r="ED40" s="40">
        <f t="shared" si="25"/>
        <v>2010</v>
      </c>
      <c r="EE40" s="40">
        <f t="shared" si="25"/>
        <v>2010</v>
      </c>
      <c r="EF40" s="40">
        <f t="shared" si="25"/>
        <v>2011</v>
      </c>
      <c r="EG40" s="40">
        <f t="shared" si="25"/>
        <v>2015</v>
      </c>
      <c r="EH40" s="40">
        <f t="shared" si="25"/>
        <v>2017</v>
      </c>
    </row>
    <row r="41" spans="5:138" x14ac:dyDescent="0.25">
      <c r="E41" t="s">
        <v>357</v>
      </c>
      <c r="F41" t="s">
        <v>357</v>
      </c>
      <c r="G41" t="s">
        <v>432</v>
      </c>
      <c r="H41" s="42">
        <v>0</v>
      </c>
      <c r="I41" s="42">
        <v>0</v>
      </c>
      <c r="J41" s="42">
        <v>627</v>
      </c>
      <c r="K41" s="42">
        <v>627</v>
      </c>
      <c r="L41" s="42">
        <v>2050</v>
      </c>
      <c r="M41" t="s">
        <v>6</v>
      </c>
      <c r="N41" t="s">
        <v>1</v>
      </c>
      <c r="O41">
        <v>1</v>
      </c>
      <c r="P41">
        <v>0</v>
      </c>
      <c r="Q41">
        <v>627</v>
      </c>
      <c r="S41">
        <v>2019</v>
      </c>
    </row>
    <row r="42" spans="5:138" x14ac:dyDescent="0.25">
      <c r="E42" t="s">
        <v>358</v>
      </c>
      <c r="F42" t="s">
        <v>358</v>
      </c>
      <c r="G42" t="s">
        <v>8</v>
      </c>
      <c r="H42" s="42">
        <v>20</v>
      </c>
      <c r="I42" s="42">
        <v>30</v>
      </c>
      <c r="J42" s="42"/>
      <c r="K42" s="42"/>
      <c r="L42" s="42">
        <v>2050</v>
      </c>
      <c r="M42" t="s">
        <v>6</v>
      </c>
      <c r="N42" t="s">
        <v>435</v>
      </c>
      <c r="O42">
        <v>1</v>
      </c>
      <c r="P42">
        <v>0</v>
      </c>
      <c r="Q42">
        <v>794</v>
      </c>
      <c r="S42">
        <v>2008</v>
      </c>
      <c r="W42" s="14" t="s">
        <v>80</v>
      </c>
      <c r="X42">
        <f>IF(X39="Yes",X37,"")</f>
        <v>19.32742</v>
      </c>
      <c r="Y42" t="str">
        <f t="shared" ref="Y42:CJ42" si="26">IF(Y39="Yes",Y37,"")</f>
        <v/>
      </c>
      <c r="Z42">
        <f t="shared" si="26"/>
        <v>1.0602499999999999</v>
      </c>
      <c r="AA42">
        <f t="shared" si="26"/>
        <v>25.885000000000002</v>
      </c>
      <c r="AB42">
        <f t="shared" si="26"/>
        <v>16.940000000000001</v>
      </c>
      <c r="AC42">
        <f t="shared" si="26"/>
        <v>3.8140000000000001</v>
      </c>
      <c r="AD42" t="str">
        <f t="shared" si="26"/>
        <v/>
      </c>
      <c r="AE42">
        <f t="shared" si="26"/>
        <v>26.06</v>
      </c>
      <c r="AF42">
        <f t="shared" si="26"/>
        <v>8.3070000000000004</v>
      </c>
      <c r="AG42">
        <f t="shared" si="26"/>
        <v>11.6</v>
      </c>
      <c r="AH42">
        <f t="shared" si="26"/>
        <v>5.4939999999999998</v>
      </c>
      <c r="AI42">
        <f t="shared" si="26"/>
        <v>34.933</v>
      </c>
      <c r="AJ42">
        <f t="shared" si="26"/>
        <v>0.48499999999999999</v>
      </c>
      <c r="AK42">
        <f t="shared" si="26"/>
        <v>92</v>
      </c>
      <c r="AL42" t="str">
        <f t="shared" si="26"/>
        <v/>
      </c>
      <c r="AM42" t="str">
        <f t="shared" si="26"/>
        <v/>
      </c>
      <c r="AN42">
        <f t="shared" si="26"/>
        <v>6.9573999999999997E-2</v>
      </c>
      <c r="AO42" t="str">
        <f t="shared" si="26"/>
        <v/>
      </c>
      <c r="AP42">
        <f t="shared" si="26"/>
        <v>50.213000000000001</v>
      </c>
      <c r="AQ42">
        <f t="shared" si="26"/>
        <v>1.974</v>
      </c>
      <c r="AR42">
        <f t="shared" si="26"/>
        <v>0.21970999999999999</v>
      </c>
      <c r="AS42">
        <f t="shared" si="26"/>
        <v>36</v>
      </c>
      <c r="AT42" t="str">
        <f t="shared" si="26"/>
        <v/>
      </c>
      <c r="AU42">
        <f t="shared" si="26"/>
        <v>12.5</v>
      </c>
      <c r="AV42">
        <f t="shared" si="26"/>
        <v>4.4290000000000003</v>
      </c>
      <c r="AW42">
        <f t="shared" si="26"/>
        <v>3.24</v>
      </c>
      <c r="AX42">
        <f t="shared" si="26"/>
        <v>3</v>
      </c>
      <c r="AY42">
        <f t="shared" si="26"/>
        <v>6.9589999999999996</v>
      </c>
      <c r="AZ42">
        <f t="shared" si="26"/>
        <v>4.0330000000000004</v>
      </c>
      <c r="BA42">
        <f t="shared" si="26"/>
        <v>45</v>
      </c>
      <c r="BB42">
        <f t="shared" si="26"/>
        <v>58.8</v>
      </c>
      <c r="BC42">
        <f t="shared" si="26"/>
        <v>0.21690000000000001</v>
      </c>
      <c r="BD42">
        <f t="shared" si="26"/>
        <v>60</v>
      </c>
      <c r="BE42">
        <f t="shared" si="26"/>
        <v>11.834</v>
      </c>
      <c r="BF42">
        <f t="shared" si="26"/>
        <v>11.6</v>
      </c>
      <c r="BG42">
        <f t="shared" si="26"/>
        <v>13.083</v>
      </c>
      <c r="BH42">
        <f t="shared" si="26"/>
        <v>8.4689999999999994</v>
      </c>
      <c r="BI42" t="str">
        <f t="shared" si="26"/>
        <v/>
      </c>
      <c r="BJ42">
        <f t="shared" si="26"/>
        <v>2.73</v>
      </c>
      <c r="BK42">
        <f t="shared" si="26"/>
        <v>627</v>
      </c>
      <c r="BL42">
        <f t="shared" si="26"/>
        <v>794</v>
      </c>
      <c r="BM42">
        <f t="shared" si="26"/>
        <v>79.45</v>
      </c>
      <c r="BN42" t="str">
        <f t="shared" si="26"/>
        <v/>
      </c>
      <c r="BO42" t="str">
        <f t="shared" si="26"/>
        <v/>
      </c>
      <c r="BP42" t="str">
        <f t="shared" si="26"/>
        <v/>
      </c>
      <c r="BQ42">
        <f t="shared" si="26"/>
        <v>9.6500000000000002E-2</v>
      </c>
      <c r="BR42" t="str">
        <f t="shared" si="26"/>
        <v/>
      </c>
      <c r="BS42">
        <f t="shared" si="26"/>
        <v>727.6</v>
      </c>
      <c r="BT42" t="str">
        <f t="shared" si="26"/>
        <v/>
      </c>
      <c r="BU42" t="str">
        <f t="shared" si="26"/>
        <v/>
      </c>
      <c r="BV42">
        <f t="shared" si="26"/>
        <v>5.37575</v>
      </c>
      <c r="BW42">
        <f t="shared" si="26"/>
        <v>100</v>
      </c>
      <c r="BX42">
        <f t="shared" si="26"/>
        <v>0.22800000000000001</v>
      </c>
      <c r="BY42">
        <f t="shared" si="26"/>
        <v>12.478</v>
      </c>
      <c r="BZ42">
        <f t="shared" si="26"/>
        <v>87</v>
      </c>
      <c r="CA42">
        <f t="shared" si="26"/>
        <v>9.33</v>
      </c>
      <c r="CB42">
        <f t="shared" si="26"/>
        <v>250.04300000000001</v>
      </c>
      <c r="CC42" t="str">
        <f t="shared" si="26"/>
        <v/>
      </c>
      <c r="CD42" t="str">
        <f t="shared" si="26"/>
        <v/>
      </c>
      <c r="CE42">
        <f t="shared" si="26"/>
        <v>0.185</v>
      </c>
      <c r="CF42">
        <f t="shared" si="26"/>
        <v>9.9440000000000008</v>
      </c>
      <c r="CG42" t="str">
        <f t="shared" si="26"/>
        <v/>
      </c>
      <c r="CH42">
        <f t="shared" si="26"/>
        <v>0.108</v>
      </c>
      <c r="CI42">
        <f t="shared" si="26"/>
        <v>44.9</v>
      </c>
      <c r="CJ42">
        <f t="shared" si="26"/>
        <v>0.1</v>
      </c>
      <c r="CK42">
        <f t="shared" ref="CK42:EH42" si="27">IF(CK39="Yes",CK37,"")</f>
        <v>25.8</v>
      </c>
      <c r="CL42">
        <f t="shared" si="27"/>
        <v>5.383</v>
      </c>
      <c r="CM42">
        <f t="shared" si="27"/>
        <v>72.978999999999999</v>
      </c>
      <c r="CN42" t="str">
        <f t="shared" si="27"/>
        <v/>
      </c>
      <c r="CO42">
        <f t="shared" si="27"/>
        <v>21.08</v>
      </c>
      <c r="CP42">
        <f t="shared" si="27"/>
        <v>6.0999999999999999E-2</v>
      </c>
      <c r="CQ42">
        <f t="shared" si="27"/>
        <v>31.998000000000001</v>
      </c>
      <c r="CR42">
        <f t="shared" si="27"/>
        <v>35</v>
      </c>
      <c r="CS42">
        <f t="shared" si="27"/>
        <v>28.777000000000001</v>
      </c>
      <c r="CT42" t="str">
        <f t="shared" si="27"/>
        <v/>
      </c>
      <c r="CU42">
        <f t="shared" si="27"/>
        <v>8.7999999999999995E-2</v>
      </c>
      <c r="CV42" t="str">
        <f t="shared" si="27"/>
        <v/>
      </c>
      <c r="CW42">
        <f t="shared" si="27"/>
        <v>15.193</v>
      </c>
      <c r="CX42" t="str">
        <f t="shared" si="27"/>
        <v/>
      </c>
      <c r="CY42">
        <f t="shared" si="27"/>
        <v>5.33</v>
      </c>
      <c r="CZ42">
        <f t="shared" si="27"/>
        <v>0.253</v>
      </c>
      <c r="DA42">
        <f t="shared" si="27"/>
        <v>0.64300000000000002</v>
      </c>
      <c r="DB42">
        <f t="shared" si="27"/>
        <v>0.2</v>
      </c>
      <c r="DC42">
        <f t="shared" si="27"/>
        <v>0.35199999999999998</v>
      </c>
      <c r="DD42" t="str">
        <f t="shared" si="27"/>
        <v/>
      </c>
      <c r="DE42">
        <f t="shared" si="27"/>
        <v>0.154</v>
      </c>
      <c r="DF42">
        <f t="shared" si="27"/>
        <v>16.751999999999999</v>
      </c>
      <c r="DG42" t="str">
        <f t="shared" si="27"/>
        <v/>
      </c>
      <c r="DH42" t="str">
        <f t="shared" si="27"/>
        <v/>
      </c>
      <c r="DI42">
        <f t="shared" si="27"/>
        <v>20.34</v>
      </c>
      <c r="DJ42" t="str">
        <f t="shared" si="27"/>
        <v/>
      </c>
      <c r="DK42">
        <f t="shared" si="27"/>
        <v>0.70742499999999997</v>
      </c>
      <c r="DL42">
        <f t="shared" si="27"/>
        <v>53.7</v>
      </c>
      <c r="DM42" t="str">
        <f t="shared" si="27"/>
        <v/>
      </c>
      <c r="DN42">
        <f t="shared" si="27"/>
        <v>25</v>
      </c>
      <c r="DO42" t="str">
        <f t="shared" si="27"/>
        <v/>
      </c>
      <c r="DP42">
        <f t="shared" si="27"/>
        <v>5.3405699999999996</v>
      </c>
      <c r="DQ42">
        <f t="shared" si="27"/>
        <v>54.158000000000001</v>
      </c>
      <c r="DR42">
        <f t="shared" si="27"/>
        <v>35.53</v>
      </c>
      <c r="DS42">
        <f t="shared" si="27"/>
        <v>84.455800000000011</v>
      </c>
      <c r="DT42" t="str">
        <f t="shared" si="27"/>
        <v/>
      </c>
      <c r="DU42">
        <f t="shared" si="27"/>
        <v>1.4830000000000001</v>
      </c>
      <c r="DV42">
        <f t="shared" si="27"/>
        <v>16.802</v>
      </c>
      <c r="DW42">
        <f t="shared" si="27"/>
        <v>0.31</v>
      </c>
      <c r="DX42">
        <f t="shared" si="27"/>
        <v>34.234000000000002</v>
      </c>
      <c r="DY42">
        <f t="shared" si="27"/>
        <v>35</v>
      </c>
      <c r="DZ42" t="str">
        <f t="shared" si="27"/>
        <v/>
      </c>
      <c r="EA42">
        <f t="shared" si="27"/>
        <v>0.02</v>
      </c>
      <c r="EB42">
        <f t="shared" si="27"/>
        <v>90.1</v>
      </c>
      <c r="EC42">
        <f t="shared" si="27"/>
        <v>34.612000000000002</v>
      </c>
      <c r="ED42">
        <f t="shared" si="27"/>
        <v>200.1</v>
      </c>
      <c r="EE42">
        <f t="shared" si="27"/>
        <v>0.72799999999999998</v>
      </c>
      <c r="EF42">
        <f t="shared" si="27"/>
        <v>240</v>
      </c>
      <c r="EG42">
        <f t="shared" si="27"/>
        <v>60</v>
      </c>
      <c r="EH42">
        <f t="shared" si="27"/>
        <v>35.840000000000003</v>
      </c>
    </row>
    <row r="43" spans="5:138" x14ac:dyDescent="0.25">
      <c r="E43" t="s">
        <v>359</v>
      </c>
      <c r="F43" t="s">
        <v>359</v>
      </c>
      <c r="G43" t="s">
        <v>154</v>
      </c>
      <c r="H43" s="42">
        <v>12.7</v>
      </c>
      <c r="I43" s="42">
        <v>14.25</v>
      </c>
      <c r="J43" s="42"/>
      <c r="K43" s="42"/>
      <c r="L43" s="42"/>
      <c r="M43" t="s">
        <v>7</v>
      </c>
      <c r="N43" t="s">
        <v>434</v>
      </c>
      <c r="O43">
        <v>0</v>
      </c>
      <c r="P43">
        <v>1</v>
      </c>
      <c r="R43">
        <v>14.4</v>
      </c>
      <c r="S43">
        <v>2005</v>
      </c>
    </row>
    <row r="44" spans="5:138" x14ac:dyDescent="0.25">
      <c r="E44" t="s">
        <v>360</v>
      </c>
      <c r="F44" t="s">
        <v>360</v>
      </c>
      <c r="G44" t="s">
        <v>8</v>
      </c>
      <c r="H44" s="42">
        <v>15</v>
      </c>
      <c r="I44" s="42">
        <v>25</v>
      </c>
      <c r="J44" s="42"/>
      <c r="K44" s="42"/>
      <c r="L44" s="42">
        <v>2060</v>
      </c>
      <c r="M44" t="s">
        <v>6</v>
      </c>
      <c r="N44" t="s">
        <v>435</v>
      </c>
      <c r="O44">
        <v>0</v>
      </c>
      <c r="P44">
        <v>0</v>
      </c>
      <c r="S44">
        <v>1990</v>
      </c>
    </row>
    <row r="45" spans="5:138" x14ac:dyDescent="0.25">
      <c r="E45" t="s">
        <v>361</v>
      </c>
      <c r="F45" t="s">
        <v>361</v>
      </c>
      <c r="G45" t="s">
        <v>154</v>
      </c>
      <c r="H45" s="42">
        <v>32</v>
      </c>
      <c r="I45" s="42">
        <v>32</v>
      </c>
      <c r="J45" s="42"/>
      <c r="K45" s="42"/>
      <c r="L45" s="42"/>
      <c r="M45" t="s">
        <v>7</v>
      </c>
      <c r="N45" t="s">
        <v>434</v>
      </c>
      <c r="O45">
        <v>0</v>
      </c>
      <c r="P45">
        <v>1</v>
      </c>
      <c r="R45">
        <v>143</v>
      </c>
      <c r="S45">
        <v>2010</v>
      </c>
    </row>
    <row r="46" spans="5:138" x14ac:dyDescent="0.25">
      <c r="E46" t="s">
        <v>362</v>
      </c>
      <c r="F46" t="s">
        <v>362</v>
      </c>
      <c r="G46" t="s">
        <v>154</v>
      </c>
      <c r="H46" s="42">
        <v>8</v>
      </c>
      <c r="I46" s="42">
        <v>31.8</v>
      </c>
      <c r="J46" s="42"/>
      <c r="K46" s="42"/>
      <c r="L46" s="42"/>
      <c r="M46" t="s">
        <v>7</v>
      </c>
      <c r="N46" t="s">
        <v>434</v>
      </c>
      <c r="O46">
        <v>1</v>
      </c>
      <c r="P46">
        <v>1</v>
      </c>
      <c r="Q46">
        <v>9.6500000000000002E-2</v>
      </c>
      <c r="R46">
        <v>0.1381</v>
      </c>
      <c r="S46">
        <v>2019</v>
      </c>
      <c r="X46">
        <v>1</v>
      </c>
      <c r="Y46">
        <v>1</v>
      </c>
      <c r="Z46">
        <v>0</v>
      </c>
      <c r="AA46">
        <v>0</v>
      </c>
      <c r="AB46">
        <v>1</v>
      </c>
      <c r="AC46">
        <v>0</v>
      </c>
      <c r="AD46">
        <v>0</v>
      </c>
      <c r="AE46">
        <v>0</v>
      </c>
      <c r="AF46">
        <v>0</v>
      </c>
      <c r="AG46">
        <v>1</v>
      </c>
      <c r="AH46">
        <v>1</v>
      </c>
      <c r="AI46">
        <v>1</v>
      </c>
      <c r="AJ46">
        <v>1</v>
      </c>
      <c r="AK46">
        <v>1</v>
      </c>
      <c r="AL46">
        <v>1</v>
      </c>
      <c r="AM46">
        <v>1</v>
      </c>
      <c r="AN46">
        <v>0</v>
      </c>
      <c r="AO46">
        <v>1</v>
      </c>
      <c r="AP46">
        <v>0</v>
      </c>
      <c r="AQ46">
        <v>1</v>
      </c>
      <c r="AR46">
        <v>0</v>
      </c>
      <c r="AS46">
        <v>1</v>
      </c>
      <c r="AT46">
        <v>0</v>
      </c>
      <c r="AU46">
        <v>0</v>
      </c>
      <c r="AV46">
        <v>1</v>
      </c>
      <c r="AW46">
        <v>1</v>
      </c>
      <c r="AX46">
        <v>1</v>
      </c>
      <c r="AY46">
        <v>0</v>
      </c>
      <c r="AZ46">
        <v>1</v>
      </c>
      <c r="BA46">
        <v>0</v>
      </c>
      <c r="BB46">
        <v>1</v>
      </c>
      <c r="BC46">
        <v>0</v>
      </c>
      <c r="BD46">
        <v>1</v>
      </c>
      <c r="BE46">
        <v>1</v>
      </c>
      <c r="BF46">
        <v>1</v>
      </c>
      <c r="BG46">
        <v>0</v>
      </c>
      <c r="BH46">
        <v>1</v>
      </c>
      <c r="BI46">
        <v>1</v>
      </c>
      <c r="BJ46">
        <v>0</v>
      </c>
      <c r="BK46">
        <v>0</v>
      </c>
      <c r="BL46">
        <v>0</v>
      </c>
      <c r="BM46">
        <v>0</v>
      </c>
      <c r="BN46">
        <v>1</v>
      </c>
      <c r="BO46">
        <v>0</v>
      </c>
      <c r="BP46">
        <v>1</v>
      </c>
      <c r="BQ46">
        <v>1</v>
      </c>
      <c r="BR46">
        <v>1</v>
      </c>
      <c r="BS46">
        <v>0</v>
      </c>
      <c r="BT46">
        <v>1</v>
      </c>
      <c r="BU46">
        <v>1</v>
      </c>
      <c r="BV46">
        <v>1</v>
      </c>
      <c r="BW46">
        <v>0</v>
      </c>
      <c r="BX46">
        <v>0</v>
      </c>
      <c r="BY46">
        <v>0</v>
      </c>
      <c r="BZ46">
        <v>1</v>
      </c>
      <c r="CA46">
        <v>1</v>
      </c>
      <c r="CB46">
        <v>0</v>
      </c>
      <c r="CC46">
        <v>1</v>
      </c>
      <c r="CD46">
        <v>0</v>
      </c>
      <c r="CE46">
        <v>0</v>
      </c>
      <c r="CF46">
        <v>1</v>
      </c>
      <c r="CG46">
        <v>1</v>
      </c>
      <c r="CH46">
        <v>0</v>
      </c>
      <c r="CI46">
        <v>0</v>
      </c>
      <c r="CJ46">
        <v>0</v>
      </c>
      <c r="CK46">
        <v>1</v>
      </c>
      <c r="CL46">
        <v>0</v>
      </c>
      <c r="CM46">
        <v>1</v>
      </c>
      <c r="CN46">
        <v>1</v>
      </c>
      <c r="CO46">
        <v>1</v>
      </c>
      <c r="CP46">
        <v>0</v>
      </c>
      <c r="CQ46">
        <v>0</v>
      </c>
      <c r="CR46">
        <v>1</v>
      </c>
      <c r="CS46">
        <v>1</v>
      </c>
      <c r="CT46">
        <v>0</v>
      </c>
      <c r="CU46">
        <v>1</v>
      </c>
      <c r="CV46">
        <v>0</v>
      </c>
      <c r="CW46">
        <v>0</v>
      </c>
      <c r="CX46">
        <v>1</v>
      </c>
      <c r="CY46">
        <v>1</v>
      </c>
      <c r="CZ46">
        <v>0</v>
      </c>
      <c r="DA46">
        <v>1</v>
      </c>
      <c r="DB46">
        <v>1</v>
      </c>
      <c r="DC46">
        <v>0</v>
      </c>
      <c r="DD46">
        <v>0</v>
      </c>
      <c r="DE46">
        <v>1</v>
      </c>
      <c r="DF46">
        <v>1</v>
      </c>
      <c r="DG46">
        <v>0</v>
      </c>
      <c r="DH46">
        <v>1</v>
      </c>
      <c r="DI46">
        <v>1</v>
      </c>
      <c r="DJ46">
        <v>0</v>
      </c>
      <c r="DK46">
        <v>1</v>
      </c>
      <c r="DL46">
        <v>1</v>
      </c>
      <c r="DM46">
        <v>0</v>
      </c>
      <c r="DN46">
        <v>1</v>
      </c>
      <c r="DO46">
        <v>1</v>
      </c>
      <c r="DP46">
        <v>0</v>
      </c>
      <c r="DQ46">
        <v>0</v>
      </c>
      <c r="DR46">
        <v>0</v>
      </c>
      <c r="DS46">
        <v>1</v>
      </c>
      <c r="DT46">
        <v>1</v>
      </c>
      <c r="DU46">
        <v>0</v>
      </c>
      <c r="DV46">
        <v>1</v>
      </c>
      <c r="DW46">
        <v>0</v>
      </c>
      <c r="DX46">
        <v>1</v>
      </c>
      <c r="DY46">
        <v>1</v>
      </c>
      <c r="DZ46">
        <v>1</v>
      </c>
      <c r="EA46">
        <v>0</v>
      </c>
      <c r="EB46">
        <v>1</v>
      </c>
      <c r="EC46">
        <v>0</v>
      </c>
      <c r="ED46">
        <v>0</v>
      </c>
      <c r="EE46">
        <v>0</v>
      </c>
      <c r="EF46">
        <v>1</v>
      </c>
      <c r="EG46">
        <v>0</v>
      </c>
      <c r="EH46">
        <v>1</v>
      </c>
    </row>
    <row r="47" spans="5:138" x14ac:dyDescent="0.25">
      <c r="E47" t="s">
        <v>363</v>
      </c>
      <c r="F47" t="s">
        <v>363</v>
      </c>
      <c r="G47" t="s">
        <v>154</v>
      </c>
      <c r="H47" s="42">
        <v>16.399999999999999</v>
      </c>
      <c r="I47" s="42">
        <v>52</v>
      </c>
      <c r="J47" s="42"/>
      <c r="K47" s="42"/>
      <c r="L47" s="42"/>
      <c r="M47" t="s">
        <v>7</v>
      </c>
      <c r="N47" t="s">
        <v>434</v>
      </c>
      <c r="O47">
        <v>0</v>
      </c>
      <c r="P47">
        <v>1</v>
      </c>
      <c r="R47">
        <v>218</v>
      </c>
      <c r="S47">
        <v>2018</v>
      </c>
      <c r="X47">
        <v>48.939540000000001</v>
      </c>
      <c r="Y47">
        <v>0.53054999999999997</v>
      </c>
      <c r="AB47">
        <v>29.02</v>
      </c>
      <c r="AG47">
        <v>29.5</v>
      </c>
      <c r="AH47">
        <v>6.8540000000000001</v>
      </c>
      <c r="AI47">
        <v>119.084</v>
      </c>
      <c r="AJ47">
        <v>1.006</v>
      </c>
      <c r="AK47">
        <v>95</v>
      </c>
      <c r="AL47">
        <v>1.26</v>
      </c>
      <c r="AM47">
        <v>100</v>
      </c>
      <c r="AO47">
        <v>9.11</v>
      </c>
      <c r="AQ47">
        <v>4.4749999999999996</v>
      </c>
      <c r="AS47">
        <v>51</v>
      </c>
      <c r="AV47">
        <v>11.465999999999999</v>
      </c>
      <c r="AW47">
        <v>7.43</v>
      </c>
      <c r="AX47">
        <v>4.6820000000000004</v>
      </c>
      <c r="AZ47">
        <v>6.617</v>
      </c>
      <c r="BD47">
        <v>73.197000000000003</v>
      </c>
      <c r="BE47">
        <v>23.175000000000001</v>
      </c>
      <c r="BF47">
        <v>18.2</v>
      </c>
      <c r="BH47">
        <v>18.97</v>
      </c>
      <c r="BI47">
        <v>28.945</v>
      </c>
      <c r="BN47">
        <v>14.4</v>
      </c>
      <c r="BP47">
        <v>143</v>
      </c>
      <c r="BQ47">
        <v>0.1381</v>
      </c>
      <c r="BR47">
        <v>218</v>
      </c>
      <c r="BT47">
        <v>26</v>
      </c>
      <c r="BU47">
        <v>5.7130000000000001</v>
      </c>
      <c r="BV47">
        <v>12.429</v>
      </c>
      <c r="BZ47">
        <v>214</v>
      </c>
      <c r="CA47">
        <v>23.6</v>
      </c>
      <c r="CC47">
        <v>3.2839999999999998</v>
      </c>
      <c r="CF47">
        <v>17.5</v>
      </c>
      <c r="CG47">
        <v>6.9</v>
      </c>
      <c r="CK47">
        <v>74.3</v>
      </c>
      <c r="CM47">
        <v>142.30000000000001</v>
      </c>
      <c r="CN47">
        <v>60</v>
      </c>
      <c r="CO47">
        <v>24.167000000000002</v>
      </c>
      <c r="CR47">
        <v>77.331000000000003</v>
      </c>
      <c r="CS47">
        <v>119.05200000000001</v>
      </c>
      <c r="CU47">
        <v>0.14000000000000001</v>
      </c>
      <c r="CX47">
        <v>347.5</v>
      </c>
      <c r="CY47">
        <v>12.1</v>
      </c>
      <c r="DA47">
        <v>0.81599999999999995</v>
      </c>
      <c r="DB47">
        <v>0.6</v>
      </c>
      <c r="DE47">
        <v>0.4037</v>
      </c>
      <c r="DF47">
        <v>37.761000000000003</v>
      </c>
      <c r="DH47">
        <v>1.1100543478260869</v>
      </c>
      <c r="DI47">
        <v>138.92000000000002</v>
      </c>
      <c r="DK47">
        <v>1.00285</v>
      </c>
      <c r="DL47">
        <v>107.4</v>
      </c>
      <c r="DN47">
        <v>55.9</v>
      </c>
      <c r="DO47">
        <v>69.025000000000006</v>
      </c>
      <c r="DS47">
        <v>153.6283</v>
      </c>
      <c r="DT47">
        <v>555</v>
      </c>
      <c r="DV47">
        <v>30.41</v>
      </c>
      <c r="DX47">
        <v>103</v>
      </c>
      <c r="DY47">
        <v>49.6</v>
      </c>
      <c r="DZ47">
        <v>135.80000000000001</v>
      </c>
      <c r="EB47">
        <v>148.80000000000001</v>
      </c>
      <c r="EF47">
        <v>330</v>
      </c>
      <c r="EH47">
        <v>75.39</v>
      </c>
    </row>
    <row r="48" spans="5:138" x14ac:dyDescent="0.25">
      <c r="E48" t="s">
        <v>364</v>
      </c>
      <c r="F48" t="s">
        <v>364</v>
      </c>
      <c r="G48" t="s">
        <v>8</v>
      </c>
      <c r="H48" s="42">
        <v>40</v>
      </c>
      <c r="I48" s="42">
        <v>40</v>
      </c>
      <c r="J48" s="42"/>
      <c r="K48" s="42"/>
      <c r="L48" s="42">
        <v>2050</v>
      </c>
      <c r="M48" t="s">
        <v>6</v>
      </c>
      <c r="N48" t="s">
        <v>435</v>
      </c>
      <c r="O48">
        <v>1</v>
      </c>
      <c r="P48">
        <v>0</v>
      </c>
      <c r="Q48">
        <v>727.6</v>
      </c>
      <c r="S48">
        <v>2018</v>
      </c>
      <c r="X48">
        <v>2030</v>
      </c>
      <c r="Y48">
        <v>2030</v>
      </c>
      <c r="Z48">
        <v>2030</v>
      </c>
      <c r="AA48">
        <v>2030</v>
      </c>
      <c r="AB48">
        <v>2030</v>
      </c>
      <c r="AC48">
        <v>2030</v>
      </c>
      <c r="AD48">
        <v>2030</v>
      </c>
      <c r="AE48">
        <v>2030</v>
      </c>
      <c r="AF48">
        <v>2030</v>
      </c>
      <c r="AG48">
        <v>2030</v>
      </c>
      <c r="AH48">
        <v>2030</v>
      </c>
      <c r="AI48">
        <v>2030</v>
      </c>
      <c r="AJ48">
        <v>2030</v>
      </c>
      <c r="AK48">
        <v>2030</v>
      </c>
      <c r="AL48">
        <v>2030</v>
      </c>
      <c r="AM48">
        <v>2030</v>
      </c>
      <c r="AN48">
        <v>2030</v>
      </c>
      <c r="AO48">
        <v>2030</v>
      </c>
      <c r="AP48">
        <v>2030</v>
      </c>
      <c r="AQ48">
        <v>2030</v>
      </c>
      <c r="AR48">
        <v>2030</v>
      </c>
      <c r="AS48">
        <v>2030</v>
      </c>
      <c r="AT48">
        <v>2030</v>
      </c>
      <c r="AU48">
        <v>2030</v>
      </c>
      <c r="AV48">
        <v>2030</v>
      </c>
      <c r="AW48">
        <v>2030</v>
      </c>
      <c r="AX48">
        <v>2030</v>
      </c>
      <c r="AY48">
        <v>2030</v>
      </c>
      <c r="AZ48">
        <v>2030</v>
      </c>
      <c r="BA48">
        <v>2030</v>
      </c>
      <c r="BB48">
        <v>2030</v>
      </c>
      <c r="BC48">
        <v>2030</v>
      </c>
      <c r="BD48">
        <v>2030</v>
      </c>
      <c r="BE48">
        <v>2030</v>
      </c>
      <c r="BF48">
        <v>2030</v>
      </c>
      <c r="BG48">
        <v>2030</v>
      </c>
      <c r="BH48">
        <v>2030</v>
      </c>
      <c r="BI48">
        <v>2030</v>
      </c>
      <c r="BJ48">
        <v>2030</v>
      </c>
      <c r="BK48">
        <v>2030</v>
      </c>
      <c r="BL48">
        <v>2030</v>
      </c>
      <c r="BM48">
        <v>2030</v>
      </c>
      <c r="BN48">
        <v>2030</v>
      </c>
      <c r="BO48">
        <v>2030</v>
      </c>
      <c r="BP48">
        <v>2030</v>
      </c>
      <c r="BQ48">
        <v>2030</v>
      </c>
      <c r="BR48">
        <v>2030</v>
      </c>
      <c r="BS48">
        <v>2030</v>
      </c>
      <c r="BT48">
        <v>2030</v>
      </c>
      <c r="BU48">
        <v>2030</v>
      </c>
      <c r="BV48">
        <v>2030</v>
      </c>
      <c r="BW48">
        <v>2030</v>
      </c>
      <c r="BX48">
        <v>2030</v>
      </c>
      <c r="BY48">
        <v>2030</v>
      </c>
      <c r="BZ48">
        <v>2030</v>
      </c>
      <c r="CA48">
        <v>2030</v>
      </c>
      <c r="CB48">
        <v>2030</v>
      </c>
      <c r="CC48">
        <v>2030</v>
      </c>
      <c r="CD48">
        <v>2030</v>
      </c>
      <c r="CE48">
        <v>2030</v>
      </c>
      <c r="CF48">
        <v>2030</v>
      </c>
      <c r="CG48">
        <v>2030</v>
      </c>
      <c r="CH48">
        <v>2030</v>
      </c>
      <c r="CI48">
        <v>2030</v>
      </c>
      <c r="CJ48">
        <v>2030</v>
      </c>
      <c r="CK48">
        <v>2030</v>
      </c>
      <c r="CL48">
        <v>2030</v>
      </c>
      <c r="CM48">
        <v>2030</v>
      </c>
      <c r="CN48">
        <v>2030</v>
      </c>
      <c r="CO48">
        <v>2030</v>
      </c>
      <c r="CP48">
        <v>2030</v>
      </c>
      <c r="CQ48">
        <v>2030</v>
      </c>
      <c r="CR48">
        <v>2030</v>
      </c>
      <c r="CS48">
        <v>2030</v>
      </c>
      <c r="CT48">
        <v>2030</v>
      </c>
      <c r="CU48">
        <v>2030</v>
      </c>
      <c r="CV48">
        <v>2030</v>
      </c>
      <c r="CW48">
        <v>2030</v>
      </c>
      <c r="CX48">
        <v>2030</v>
      </c>
      <c r="CY48">
        <v>2030</v>
      </c>
      <c r="CZ48">
        <v>2030</v>
      </c>
      <c r="DA48">
        <v>2030</v>
      </c>
      <c r="DB48">
        <v>2030</v>
      </c>
      <c r="DC48">
        <v>2030</v>
      </c>
      <c r="DD48">
        <v>2030</v>
      </c>
      <c r="DE48">
        <v>2030</v>
      </c>
      <c r="DF48">
        <v>2030</v>
      </c>
      <c r="DG48">
        <v>2030</v>
      </c>
      <c r="DH48">
        <v>2030</v>
      </c>
      <c r="DI48">
        <v>2030</v>
      </c>
      <c r="DJ48">
        <v>2030</v>
      </c>
      <c r="DK48">
        <v>2030</v>
      </c>
      <c r="DL48">
        <v>2030</v>
      </c>
      <c r="DM48">
        <v>2030</v>
      </c>
      <c r="DN48">
        <v>2030</v>
      </c>
      <c r="DO48">
        <v>2030</v>
      </c>
      <c r="DP48">
        <v>2030</v>
      </c>
      <c r="DQ48">
        <v>2030</v>
      </c>
      <c r="DR48">
        <v>2030</v>
      </c>
      <c r="DS48">
        <v>2030</v>
      </c>
      <c r="DT48">
        <v>2030</v>
      </c>
      <c r="DU48">
        <v>2030</v>
      </c>
      <c r="DV48">
        <v>2030</v>
      </c>
      <c r="DW48">
        <v>2030</v>
      </c>
      <c r="DX48">
        <v>2030</v>
      </c>
      <c r="DY48">
        <v>2030</v>
      </c>
      <c r="DZ48">
        <v>2030</v>
      </c>
      <c r="EA48">
        <v>2030</v>
      </c>
      <c r="EB48">
        <v>2030</v>
      </c>
      <c r="EC48">
        <v>2030</v>
      </c>
      <c r="ED48">
        <v>2030</v>
      </c>
      <c r="EE48">
        <v>2030</v>
      </c>
      <c r="EF48">
        <v>2030</v>
      </c>
      <c r="EG48">
        <v>2030</v>
      </c>
      <c r="EH48">
        <v>2030</v>
      </c>
    </row>
    <row r="49" spans="5:138" x14ac:dyDescent="0.25">
      <c r="E49" t="s">
        <v>365</v>
      </c>
      <c r="F49" t="s">
        <v>365</v>
      </c>
      <c r="G49" t="s">
        <v>154</v>
      </c>
      <c r="H49" s="42">
        <v>15.97</v>
      </c>
      <c r="I49" s="42">
        <v>43.62</v>
      </c>
      <c r="J49" s="42"/>
      <c r="K49" s="42"/>
      <c r="L49" s="42"/>
      <c r="M49" t="s">
        <v>7</v>
      </c>
      <c r="N49" t="s">
        <v>434</v>
      </c>
      <c r="O49">
        <v>0</v>
      </c>
      <c r="P49">
        <v>1</v>
      </c>
      <c r="R49">
        <v>26</v>
      </c>
      <c r="S49">
        <v>2010</v>
      </c>
      <c r="W49" s="14" t="s">
        <v>154</v>
      </c>
      <c r="X49" s="40" t="str">
        <f>IF(X46=1,"Yes","No")</f>
        <v>Yes</v>
      </c>
      <c r="Y49" s="40" t="str">
        <f t="shared" ref="Y49:CJ49" si="28">IF(Y46=1,"Yes","No")</f>
        <v>Yes</v>
      </c>
      <c r="Z49" s="40" t="str">
        <f t="shared" si="28"/>
        <v>No</v>
      </c>
      <c r="AA49" s="40" t="str">
        <f t="shared" si="28"/>
        <v>No</v>
      </c>
      <c r="AB49" s="40" t="str">
        <f t="shared" si="28"/>
        <v>Yes</v>
      </c>
      <c r="AC49" s="40" t="str">
        <f t="shared" si="28"/>
        <v>No</v>
      </c>
      <c r="AD49" s="40" t="str">
        <f t="shared" si="28"/>
        <v>No</v>
      </c>
      <c r="AE49" s="40" t="str">
        <f t="shared" si="28"/>
        <v>No</v>
      </c>
      <c r="AF49" s="40" t="str">
        <f t="shared" si="28"/>
        <v>No</v>
      </c>
      <c r="AG49" s="40" t="str">
        <f t="shared" si="28"/>
        <v>Yes</v>
      </c>
      <c r="AH49" s="40" t="str">
        <f t="shared" si="28"/>
        <v>Yes</v>
      </c>
      <c r="AI49" s="40" t="str">
        <f t="shared" si="28"/>
        <v>Yes</v>
      </c>
      <c r="AJ49" s="40" t="str">
        <f t="shared" si="28"/>
        <v>Yes</v>
      </c>
      <c r="AK49" s="40" t="str">
        <f t="shared" si="28"/>
        <v>Yes</v>
      </c>
      <c r="AL49" s="40" t="str">
        <f t="shared" si="28"/>
        <v>Yes</v>
      </c>
      <c r="AM49" s="40" t="str">
        <f t="shared" si="28"/>
        <v>Yes</v>
      </c>
      <c r="AN49" s="40" t="str">
        <f t="shared" si="28"/>
        <v>No</v>
      </c>
      <c r="AO49" s="40" t="str">
        <f t="shared" si="28"/>
        <v>Yes</v>
      </c>
      <c r="AP49" s="40" t="str">
        <f t="shared" si="28"/>
        <v>No</v>
      </c>
      <c r="AQ49" s="40" t="str">
        <f t="shared" si="28"/>
        <v>Yes</v>
      </c>
      <c r="AR49" s="40" t="str">
        <f t="shared" si="28"/>
        <v>No</v>
      </c>
      <c r="AS49" s="40" t="str">
        <f t="shared" si="28"/>
        <v>Yes</v>
      </c>
      <c r="AT49" s="40" t="str">
        <f t="shared" si="28"/>
        <v>No</v>
      </c>
      <c r="AU49" s="40" t="str">
        <f t="shared" si="28"/>
        <v>No</v>
      </c>
      <c r="AV49" s="40" t="str">
        <f t="shared" si="28"/>
        <v>Yes</v>
      </c>
      <c r="AW49" s="40" t="str">
        <f t="shared" si="28"/>
        <v>Yes</v>
      </c>
      <c r="AX49" s="40" t="str">
        <f t="shared" si="28"/>
        <v>Yes</v>
      </c>
      <c r="AY49" s="40" t="str">
        <f t="shared" si="28"/>
        <v>No</v>
      </c>
      <c r="AZ49" s="40" t="str">
        <f t="shared" si="28"/>
        <v>Yes</v>
      </c>
      <c r="BA49" s="40" t="str">
        <f t="shared" si="28"/>
        <v>No</v>
      </c>
      <c r="BB49" s="40" t="str">
        <f t="shared" si="28"/>
        <v>Yes</v>
      </c>
      <c r="BC49" s="40" t="str">
        <f t="shared" si="28"/>
        <v>No</v>
      </c>
      <c r="BD49" s="40" t="str">
        <f t="shared" si="28"/>
        <v>Yes</v>
      </c>
      <c r="BE49" s="40" t="str">
        <f t="shared" si="28"/>
        <v>Yes</v>
      </c>
      <c r="BF49" s="40" t="str">
        <f t="shared" si="28"/>
        <v>Yes</v>
      </c>
      <c r="BG49" s="40" t="str">
        <f t="shared" si="28"/>
        <v>No</v>
      </c>
      <c r="BH49" s="40" t="str">
        <f t="shared" si="28"/>
        <v>Yes</v>
      </c>
      <c r="BI49" s="40" t="str">
        <f t="shared" si="28"/>
        <v>Yes</v>
      </c>
      <c r="BJ49" s="40" t="str">
        <f t="shared" si="28"/>
        <v>No</v>
      </c>
      <c r="BK49" s="40" t="str">
        <f t="shared" si="28"/>
        <v>No</v>
      </c>
      <c r="BL49" s="40" t="str">
        <f t="shared" si="28"/>
        <v>No</v>
      </c>
      <c r="BM49" s="40" t="str">
        <f t="shared" si="28"/>
        <v>No</v>
      </c>
      <c r="BN49" s="40" t="str">
        <f t="shared" si="28"/>
        <v>Yes</v>
      </c>
      <c r="BO49" s="40" t="str">
        <f t="shared" si="28"/>
        <v>No</v>
      </c>
      <c r="BP49" s="40" t="str">
        <f t="shared" si="28"/>
        <v>Yes</v>
      </c>
      <c r="BQ49" s="40" t="str">
        <f t="shared" si="28"/>
        <v>Yes</v>
      </c>
      <c r="BR49" s="40" t="str">
        <f t="shared" si="28"/>
        <v>Yes</v>
      </c>
      <c r="BS49" s="40" t="str">
        <f t="shared" si="28"/>
        <v>No</v>
      </c>
      <c r="BT49" s="40" t="str">
        <f t="shared" si="28"/>
        <v>Yes</v>
      </c>
      <c r="BU49" s="40" t="str">
        <f t="shared" si="28"/>
        <v>Yes</v>
      </c>
      <c r="BV49" s="40" t="str">
        <f t="shared" si="28"/>
        <v>Yes</v>
      </c>
      <c r="BW49" s="40" t="str">
        <f t="shared" si="28"/>
        <v>No</v>
      </c>
      <c r="BX49" s="40" t="str">
        <f t="shared" si="28"/>
        <v>No</v>
      </c>
      <c r="BY49" s="40" t="str">
        <f t="shared" si="28"/>
        <v>No</v>
      </c>
      <c r="BZ49" s="40" t="str">
        <f t="shared" si="28"/>
        <v>Yes</v>
      </c>
      <c r="CA49" s="40" t="str">
        <f t="shared" si="28"/>
        <v>Yes</v>
      </c>
      <c r="CB49" s="40" t="str">
        <f t="shared" si="28"/>
        <v>No</v>
      </c>
      <c r="CC49" s="40" t="str">
        <f t="shared" si="28"/>
        <v>Yes</v>
      </c>
      <c r="CD49" s="40" t="str">
        <f t="shared" si="28"/>
        <v>No</v>
      </c>
      <c r="CE49" s="40" t="str">
        <f t="shared" si="28"/>
        <v>No</v>
      </c>
      <c r="CF49" s="40" t="str">
        <f t="shared" si="28"/>
        <v>Yes</v>
      </c>
      <c r="CG49" s="40" t="str">
        <f t="shared" si="28"/>
        <v>Yes</v>
      </c>
      <c r="CH49" s="40" t="str">
        <f t="shared" si="28"/>
        <v>No</v>
      </c>
      <c r="CI49" s="40" t="str">
        <f t="shared" si="28"/>
        <v>No</v>
      </c>
      <c r="CJ49" s="40" t="str">
        <f t="shared" si="28"/>
        <v>No</v>
      </c>
      <c r="CK49" s="40" t="str">
        <f t="shared" ref="CK49:EH49" si="29">IF(CK46=1,"Yes","No")</f>
        <v>Yes</v>
      </c>
      <c r="CL49" s="40" t="str">
        <f t="shared" si="29"/>
        <v>No</v>
      </c>
      <c r="CM49" s="40" t="str">
        <f t="shared" si="29"/>
        <v>Yes</v>
      </c>
      <c r="CN49" s="40" t="str">
        <f t="shared" si="29"/>
        <v>Yes</v>
      </c>
      <c r="CO49" s="40" t="str">
        <f t="shared" si="29"/>
        <v>Yes</v>
      </c>
      <c r="CP49" s="40" t="str">
        <f t="shared" si="29"/>
        <v>No</v>
      </c>
      <c r="CQ49" s="40" t="str">
        <f t="shared" si="29"/>
        <v>No</v>
      </c>
      <c r="CR49" s="40" t="str">
        <f t="shared" si="29"/>
        <v>Yes</v>
      </c>
      <c r="CS49" s="40" t="str">
        <f t="shared" si="29"/>
        <v>Yes</v>
      </c>
      <c r="CT49" s="40" t="str">
        <f t="shared" si="29"/>
        <v>No</v>
      </c>
      <c r="CU49" s="40" t="str">
        <f t="shared" si="29"/>
        <v>Yes</v>
      </c>
      <c r="CV49" s="40" t="str">
        <f t="shared" si="29"/>
        <v>No</v>
      </c>
      <c r="CW49" s="40" t="str">
        <f t="shared" si="29"/>
        <v>No</v>
      </c>
      <c r="CX49" s="40" t="str">
        <f t="shared" si="29"/>
        <v>Yes</v>
      </c>
      <c r="CY49" s="40" t="str">
        <f t="shared" si="29"/>
        <v>Yes</v>
      </c>
      <c r="CZ49" s="40" t="str">
        <f t="shared" si="29"/>
        <v>No</v>
      </c>
      <c r="DA49" s="40" t="str">
        <f t="shared" si="29"/>
        <v>Yes</v>
      </c>
      <c r="DB49" s="40" t="str">
        <f t="shared" si="29"/>
        <v>Yes</v>
      </c>
      <c r="DC49" s="40" t="str">
        <f t="shared" si="29"/>
        <v>No</v>
      </c>
      <c r="DD49" s="40" t="str">
        <f t="shared" si="29"/>
        <v>No</v>
      </c>
      <c r="DE49" s="40" t="str">
        <f t="shared" si="29"/>
        <v>Yes</v>
      </c>
      <c r="DF49" s="40" t="str">
        <f t="shared" si="29"/>
        <v>Yes</v>
      </c>
      <c r="DG49" s="40" t="str">
        <f t="shared" si="29"/>
        <v>No</v>
      </c>
      <c r="DH49" s="40" t="str">
        <f t="shared" si="29"/>
        <v>Yes</v>
      </c>
      <c r="DI49" s="40" t="str">
        <f t="shared" si="29"/>
        <v>Yes</v>
      </c>
      <c r="DJ49" s="40" t="str">
        <f t="shared" si="29"/>
        <v>No</v>
      </c>
      <c r="DK49" s="40" t="str">
        <f t="shared" si="29"/>
        <v>Yes</v>
      </c>
      <c r="DL49" s="40" t="str">
        <f t="shared" si="29"/>
        <v>Yes</v>
      </c>
      <c r="DM49" s="40" t="str">
        <f t="shared" si="29"/>
        <v>No</v>
      </c>
      <c r="DN49" s="40" t="str">
        <f t="shared" si="29"/>
        <v>Yes</v>
      </c>
      <c r="DO49" s="40" t="str">
        <f t="shared" si="29"/>
        <v>Yes</v>
      </c>
      <c r="DP49" s="40" t="str">
        <f t="shared" si="29"/>
        <v>No</v>
      </c>
      <c r="DQ49" s="40" t="str">
        <f t="shared" si="29"/>
        <v>No</v>
      </c>
      <c r="DR49" s="40" t="str">
        <f t="shared" si="29"/>
        <v>No</v>
      </c>
      <c r="DS49" s="40" t="str">
        <f t="shared" si="29"/>
        <v>Yes</v>
      </c>
      <c r="DT49" s="40" t="str">
        <f t="shared" si="29"/>
        <v>Yes</v>
      </c>
      <c r="DU49" s="40" t="str">
        <f t="shared" si="29"/>
        <v>No</v>
      </c>
      <c r="DV49" s="40" t="str">
        <f t="shared" si="29"/>
        <v>Yes</v>
      </c>
      <c r="DW49" s="40" t="str">
        <f t="shared" si="29"/>
        <v>No</v>
      </c>
      <c r="DX49" s="40" t="str">
        <f t="shared" si="29"/>
        <v>Yes</v>
      </c>
      <c r="DY49" s="40" t="str">
        <f t="shared" si="29"/>
        <v>Yes</v>
      </c>
      <c r="DZ49" s="40" t="str">
        <f t="shared" si="29"/>
        <v>Yes</v>
      </c>
      <c r="EA49" s="40" t="str">
        <f t="shared" si="29"/>
        <v>No</v>
      </c>
      <c r="EB49" s="40" t="str">
        <f t="shared" si="29"/>
        <v>Yes</v>
      </c>
      <c r="EC49" s="40" t="str">
        <f t="shared" si="29"/>
        <v>No</v>
      </c>
      <c r="ED49" s="40" t="str">
        <f t="shared" si="29"/>
        <v>No</v>
      </c>
      <c r="EE49" s="40" t="str">
        <f t="shared" si="29"/>
        <v>No</v>
      </c>
      <c r="EF49" s="40" t="str">
        <f t="shared" si="29"/>
        <v>Yes</v>
      </c>
      <c r="EG49" s="40" t="str">
        <f t="shared" si="29"/>
        <v>No</v>
      </c>
      <c r="EH49" s="40" t="str">
        <f t="shared" si="29"/>
        <v>Yes</v>
      </c>
    </row>
    <row r="50" spans="5:138" x14ac:dyDescent="0.25">
      <c r="E50" t="s">
        <v>366</v>
      </c>
      <c r="F50" t="s">
        <v>366</v>
      </c>
      <c r="G50" t="s">
        <v>154</v>
      </c>
      <c r="H50" s="42">
        <v>10</v>
      </c>
      <c r="I50" s="42">
        <v>35</v>
      </c>
      <c r="J50" s="42"/>
      <c r="K50" s="42"/>
      <c r="L50" s="42"/>
      <c r="M50" t="s">
        <v>7</v>
      </c>
      <c r="N50" t="s">
        <v>434</v>
      </c>
      <c r="O50">
        <v>0</v>
      </c>
      <c r="P50">
        <v>1</v>
      </c>
      <c r="R50">
        <v>5.7130000000000001</v>
      </c>
      <c r="S50">
        <v>2000</v>
      </c>
      <c r="W50" s="10" t="s">
        <v>24</v>
      </c>
      <c r="X50" s="40">
        <f>X48</f>
        <v>2030</v>
      </c>
      <c r="Y50" s="40">
        <f t="shared" ref="Y50:CJ50" si="30">Y48</f>
        <v>2030</v>
      </c>
      <c r="Z50" s="40">
        <f t="shared" si="30"/>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 t="shared" si="30"/>
        <v>2030</v>
      </c>
      <c r="AL50" s="40">
        <f t="shared" si="30"/>
        <v>2030</v>
      </c>
      <c r="AM50" s="40">
        <f t="shared" si="30"/>
        <v>2030</v>
      </c>
      <c r="AN50" s="40">
        <f t="shared" si="30"/>
        <v>2030</v>
      </c>
      <c r="AO50" s="40">
        <f t="shared" si="30"/>
        <v>2030</v>
      </c>
      <c r="AP50" s="40">
        <f t="shared" si="30"/>
        <v>2030</v>
      </c>
      <c r="AQ50" s="40">
        <f t="shared" si="30"/>
        <v>2030</v>
      </c>
      <c r="AR50" s="40">
        <f t="shared" si="30"/>
        <v>2030</v>
      </c>
      <c r="AS50" s="40">
        <f t="shared" si="30"/>
        <v>2030</v>
      </c>
      <c r="AT50" s="40">
        <f t="shared" si="30"/>
        <v>2030</v>
      </c>
      <c r="AU50" s="40">
        <f t="shared" si="30"/>
        <v>2030</v>
      </c>
      <c r="AV50" s="40">
        <f t="shared" si="30"/>
        <v>2030</v>
      </c>
      <c r="AW50" s="40">
        <f t="shared" si="30"/>
        <v>2030</v>
      </c>
      <c r="AX50" s="40">
        <f t="shared" si="30"/>
        <v>2030</v>
      </c>
      <c r="AY50" s="40">
        <f t="shared" si="30"/>
        <v>2030</v>
      </c>
      <c r="AZ50" s="40">
        <f t="shared" si="30"/>
        <v>2030</v>
      </c>
      <c r="BA50" s="40">
        <f t="shared" si="30"/>
        <v>2030</v>
      </c>
      <c r="BB50" s="40">
        <f t="shared" si="30"/>
        <v>2030</v>
      </c>
      <c r="BC50" s="40">
        <f t="shared" si="30"/>
        <v>2030</v>
      </c>
      <c r="BD50" s="40">
        <f t="shared" si="30"/>
        <v>2030</v>
      </c>
      <c r="BE50" s="40">
        <f t="shared" si="30"/>
        <v>2030</v>
      </c>
      <c r="BF50" s="40">
        <f t="shared" si="30"/>
        <v>2030</v>
      </c>
      <c r="BG50" s="40">
        <f t="shared" si="30"/>
        <v>2030</v>
      </c>
      <c r="BH50" s="40">
        <f t="shared" si="30"/>
        <v>2030</v>
      </c>
      <c r="BI50" s="40">
        <f t="shared" si="30"/>
        <v>2030</v>
      </c>
      <c r="BJ50" s="40">
        <f t="shared" si="30"/>
        <v>2030</v>
      </c>
      <c r="BK50" s="40">
        <f t="shared" si="30"/>
        <v>2030</v>
      </c>
      <c r="BL50" s="40">
        <f t="shared" si="30"/>
        <v>2030</v>
      </c>
      <c r="BM50" s="40">
        <f t="shared" si="30"/>
        <v>2030</v>
      </c>
      <c r="BN50" s="40">
        <f t="shared" si="30"/>
        <v>2030</v>
      </c>
      <c r="BO50" s="40">
        <f t="shared" si="30"/>
        <v>2030</v>
      </c>
      <c r="BP50" s="40">
        <f t="shared" si="30"/>
        <v>2030</v>
      </c>
      <c r="BQ50" s="40">
        <f t="shared" si="30"/>
        <v>2030</v>
      </c>
      <c r="BR50" s="40">
        <f t="shared" si="30"/>
        <v>2030</v>
      </c>
      <c r="BS50" s="40">
        <f t="shared" si="30"/>
        <v>2030</v>
      </c>
      <c r="BT50" s="40">
        <f t="shared" si="30"/>
        <v>2030</v>
      </c>
      <c r="BU50" s="40">
        <f t="shared" si="30"/>
        <v>2030</v>
      </c>
      <c r="BV50" s="40">
        <f t="shared" si="30"/>
        <v>2030</v>
      </c>
      <c r="BW50" s="40">
        <f t="shared" si="30"/>
        <v>2030</v>
      </c>
      <c r="BX50" s="40">
        <f t="shared" si="30"/>
        <v>2030</v>
      </c>
      <c r="BY50" s="40">
        <f t="shared" si="30"/>
        <v>2030</v>
      </c>
      <c r="BZ50" s="40">
        <f t="shared" si="30"/>
        <v>2030</v>
      </c>
      <c r="CA50" s="40">
        <f t="shared" si="30"/>
        <v>2030</v>
      </c>
      <c r="CB50" s="40">
        <f t="shared" si="30"/>
        <v>2030</v>
      </c>
      <c r="CC50" s="40">
        <f t="shared" si="30"/>
        <v>2030</v>
      </c>
      <c r="CD50" s="40">
        <f t="shared" si="30"/>
        <v>2030</v>
      </c>
      <c r="CE50" s="40">
        <f t="shared" si="30"/>
        <v>2030</v>
      </c>
      <c r="CF50" s="40">
        <f t="shared" si="30"/>
        <v>2030</v>
      </c>
      <c r="CG50" s="40">
        <f t="shared" si="30"/>
        <v>2030</v>
      </c>
      <c r="CH50" s="40">
        <f t="shared" si="30"/>
        <v>2030</v>
      </c>
      <c r="CI50" s="40">
        <f t="shared" si="30"/>
        <v>2030</v>
      </c>
      <c r="CJ50" s="40">
        <f t="shared" si="30"/>
        <v>2030</v>
      </c>
      <c r="CK50" s="40">
        <f t="shared" ref="CK50:EH50" si="31">CK48</f>
        <v>2030</v>
      </c>
      <c r="CL50" s="40">
        <f t="shared" si="31"/>
        <v>2030</v>
      </c>
      <c r="CM50" s="40">
        <f t="shared" si="31"/>
        <v>2030</v>
      </c>
      <c r="CN50" s="40">
        <f t="shared" si="31"/>
        <v>2030</v>
      </c>
      <c r="CO50" s="40">
        <f t="shared" si="31"/>
        <v>2030</v>
      </c>
      <c r="CP50" s="40">
        <f t="shared" si="31"/>
        <v>2030</v>
      </c>
      <c r="CQ50" s="40">
        <f t="shared" si="31"/>
        <v>2030</v>
      </c>
      <c r="CR50" s="40">
        <f t="shared" si="31"/>
        <v>2030</v>
      </c>
      <c r="CS50" s="40">
        <f t="shared" si="31"/>
        <v>2030</v>
      </c>
      <c r="CT50" s="40">
        <f t="shared" si="31"/>
        <v>2030</v>
      </c>
      <c r="CU50" s="40">
        <f t="shared" si="31"/>
        <v>2030</v>
      </c>
      <c r="CV50" s="40">
        <f t="shared" si="31"/>
        <v>2030</v>
      </c>
      <c r="CW50" s="40">
        <f t="shared" si="31"/>
        <v>2030</v>
      </c>
      <c r="CX50" s="40">
        <f t="shared" si="31"/>
        <v>2030</v>
      </c>
      <c r="CY50" s="40">
        <f t="shared" si="31"/>
        <v>2030</v>
      </c>
      <c r="CZ50" s="40">
        <f t="shared" si="31"/>
        <v>2030</v>
      </c>
      <c r="DA50" s="40">
        <f t="shared" si="31"/>
        <v>2030</v>
      </c>
      <c r="DB50" s="40">
        <f t="shared" si="31"/>
        <v>2030</v>
      </c>
      <c r="DC50" s="40">
        <f t="shared" si="31"/>
        <v>2030</v>
      </c>
      <c r="DD50" s="40">
        <f t="shared" si="31"/>
        <v>2030</v>
      </c>
      <c r="DE50" s="40">
        <f t="shared" si="31"/>
        <v>2030</v>
      </c>
      <c r="DF50" s="40">
        <f t="shared" si="31"/>
        <v>2030</v>
      </c>
      <c r="DG50" s="40">
        <f t="shared" si="31"/>
        <v>2030</v>
      </c>
      <c r="DH50" s="40">
        <f t="shared" si="31"/>
        <v>2030</v>
      </c>
      <c r="DI50" s="40">
        <f t="shared" si="31"/>
        <v>2030</v>
      </c>
      <c r="DJ50" s="40">
        <f t="shared" si="31"/>
        <v>2030</v>
      </c>
      <c r="DK50" s="40">
        <f t="shared" si="31"/>
        <v>2030</v>
      </c>
      <c r="DL50" s="40">
        <f t="shared" si="31"/>
        <v>2030</v>
      </c>
      <c r="DM50" s="40">
        <f t="shared" si="31"/>
        <v>2030</v>
      </c>
      <c r="DN50" s="40">
        <f t="shared" si="31"/>
        <v>2030</v>
      </c>
      <c r="DO50" s="40">
        <f t="shared" si="31"/>
        <v>2030</v>
      </c>
      <c r="DP50" s="40">
        <f t="shared" si="31"/>
        <v>2030</v>
      </c>
      <c r="DQ50" s="40">
        <f t="shared" si="31"/>
        <v>2030</v>
      </c>
      <c r="DR50" s="40">
        <f t="shared" si="31"/>
        <v>2030</v>
      </c>
      <c r="DS50" s="40">
        <f t="shared" si="31"/>
        <v>2030</v>
      </c>
      <c r="DT50" s="40">
        <f t="shared" si="31"/>
        <v>2030</v>
      </c>
      <c r="DU50" s="40">
        <f t="shared" si="31"/>
        <v>2030</v>
      </c>
      <c r="DV50" s="40">
        <f t="shared" si="31"/>
        <v>2030</v>
      </c>
      <c r="DW50" s="40">
        <f t="shared" si="31"/>
        <v>2030</v>
      </c>
      <c r="DX50" s="40">
        <f t="shared" si="31"/>
        <v>2030</v>
      </c>
      <c r="DY50" s="40">
        <f t="shared" si="31"/>
        <v>2030</v>
      </c>
      <c r="DZ50" s="40">
        <f t="shared" si="31"/>
        <v>2030</v>
      </c>
      <c r="EA50" s="40">
        <f t="shared" si="31"/>
        <v>2030</v>
      </c>
      <c r="EB50" s="40">
        <f t="shared" si="31"/>
        <v>2030</v>
      </c>
      <c r="EC50" s="40">
        <f t="shared" si="31"/>
        <v>2030</v>
      </c>
      <c r="ED50" s="40">
        <f t="shared" si="31"/>
        <v>2030</v>
      </c>
      <c r="EE50" s="40">
        <f t="shared" si="31"/>
        <v>2030</v>
      </c>
      <c r="EF50" s="40">
        <f t="shared" si="31"/>
        <v>2030</v>
      </c>
      <c r="EG50" s="40">
        <f t="shared" si="31"/>
        <v>2030</v>
      </c>
      <c r="EH50" s="40">
        <f t="shared" si="31"/>
        <v>2030</v>
      </c>
    </row>
    <row r="51" spans="5:138" x14ac:dyDescent="0.25">
      <c r="E51" t="s">
        <v>367</v>
      </c>
      <c r="F51" t="s">
        <v>367</v>
      </c>
      <c r="G51" t="s">
        <v>154</v>
      </c>
      <c r="H51" s="42">
        <v>10</v>
      </c>
      <c r="I51" s="42">
        <v>64</v>
      </c>
      <c r="J51" s="42">
        <v>11.186999999999999</v>
      </c>
      <c r="K51" s="42">
        <v>4.5369999999999999</v>
      </c>
      <c r="L51" s="42">
        <v>2050</v>
      </c>
      <c r="M51" t="s">
        <v>6</v>
      </c>
      <c r="N51" t="s">
        <v>160</v>
      </c>
      <c r="O51">
        <v>1</v>
      </c>
      <c r="P51">
        <v>1</v>
      </c>
      <c r="Q51">
        <v>5.37575</v>
      </c>
      <c r="R51">
        <v>12.429</v>
      </c>
      <c r="S51">
        <v>2015</v>
      </c>
    </row>
    <row r="52" spans="5:138" x14ac:dyDescent="0.25">
      <c r="E52" t="s">
        <v>368</v>
      </c>
      <c r="F52" t="s">
        <v>368</v>
      </c>
      <c r="G52" t="s">
        <v>8</v>
      </c>
      <c r="H52" s="42">
        <v>0</v>
      </c>
      <c r="I52" s="42">
        <v>0</v>
      </c>
      <c r="J52" s="42"/>
      <c r="K52" s="42"/>
      <c r="L52" s="42"/>
      <c r="M52" t="s">
        <v>7</v>
      </c>
      <c r="N52" t="s">
        <v>434</v>
      </c>
      <c r="O52">
        <v>1</v>
      </c>
      <c r="P52">
        <v>0</v>
      </c>
      <c r="Q52">
        <v>100</v>
      </c>
      <c r="S52">
        <v>2015</v>
      </c>
      <c r="W52" s="14" t="s">
        <v>94</v>
      </c>
      <c r="X52">
        <f>IF(X49="Yes",X47,"")</f>
        <v>48.939540000000001</v>
      </c>
      <c r="Y52">
        <f t="shared" ref="Y52:CJ52" si="32">IF(Y49="Yes",Y47,"")</f>
        <v>0.53054999999999997</v>
      </c>
      <c r="Z52" t="str">
        <f t="shared" si="32"/>
        <v/>
      </c>
      <c r="AA52" t="str">
        <f t="shared" si="32"/>
        <v/>
      </c>
      <c r="AB52">
        <f t="shared" si="32"/>
        <v>29.02</v>
      </c>
      <c r="AC52" t="str">
        <f t="shared" si="32"/>
        <v/>
      </c>
      <c r="AD52" t="str">
        <f t="shared" si="32"/>
        <v/>
      </c>
      <c r="AE52" t="str">
        <f t="shared" si="32"/>
        <v/>
      </c>
      <c r="AF52" t="str">
        <f t="shared" si="32"/>
        <v/>
      </c>
      <c r="AG52">
        <f t="shared" si="32"/>
        <v>29.5</v>
      </c>
      <c r="AH52">
        <f t="shared" si="32"/>
        <v>6.8540000000000001</v>
      </c>
      <c r="AI52">
        <f t="shared" si="32"/>
        <v>119.084</v>
      </c>
      <c r="AJ52">
        <f t="shared" si="32"/>
        <v>1.006</v>
      </c>
      <c r="AK52">
        <f t="shared" si="32"/>
        <v>95</v>
      </c>
      <c r="AL52">
        <f t="shared" si="32"/>
        <v>1.26</v>
      </c>
      <c r="AM52">
        <f t="shared" si="32"/>
        <v>100</v>
      </c>
      <c r="AN52" t="str">
        <f t="shared" si="32"/>
        <v/>
      </c>
      <c r="AO52">
        <f t="shared" si="32"/>
        <v>9.11</v>
      </c>
      <c r="AP52" t="str">
        <f t="shared" si="32"/>
        <v/>
      </c>
      <c r="AQ52">
        <f t="shared" si="32"/>
        <v>4.4749999999999996</v>
      </c>
      <c r="AR52" t="str">
        <f t="shared" si="32"/>
        <v/>
      </c>
      <c r="AS52">
        <f t="shared" si="32"/>
        <v>51</v>
      </c>
      <c r="AT52" t="str">
        <f t="shared" si="32"/>
        <v/>
      </c>
      <c r="AU52" t="str">
        <f t="shared" si="32"/>
        <v/>
      </c>
      <c r="AV52">
        <f t="shared" si="32"/>
        <v>11.465999999999999</v>
      </c>
      <c r="AW52">
        <f t="shared" si="32"/>
        <v>7.43</v>
      </c>
      <c r="AX52">
        <f t="shared" si="32"/>
        <v>4.6820000000000004</v>
      </c>
      <c r="AY52" t="str">
        <f t="shared" si="32"/>
        <v/>
      </c>
      <c r="AZ52">
        <f t="shared" si="32"/>
        <v>6.617</v>
      </c>
      <c r="BA52" t="str">
        <f t="shared" si="32"/>
        <v/>
      </c>
      <c r="BB52">
        <f t="shared" si="32"/>
        <v>0</v>
      </c>
      <c r="BC52" t="str">
        <f t="shared" si="32"/>
        <v/>
      </c>
      <c r="BD52">
        <f t="shared" si="32"/>
        <v>73.197000000000003</v>
      </c>
      <c r="BE52">
        <f t="shared" si="32"/>
        <v>23.175000000000001</v>
      </c>
      <c r="BF52">
        <f t="shared" si="32"/>
        <v>18.2</v>
      </c>
      <c r="BG52" t="str">
        <f t="shared" si="32"/>
        <v/>
      </c>
      <c r="BH52">
        <f t="shared" si="32"/>
        <v>18.97</v>
      </c>
      <c r="BI52">
        <f t="shared" si="32"/>
        <v>28.945</v>
      </c>
      <c r="BJ52" t="str">
        <f t="shared" si="32"/>
        <v/>
      </c>
      <c r="BK52" t="str">
        <f t="shared" si="32"/>
        <v/>
      </c>
      <c r="BL52" t="str">
        <f t="shared" si="32"/>
        <v/>
      </c>
      <c r="BM52" t="str">
        <f t="shared" si="32"/>
        <v/>
      </c>
      <c r="BN52">
        <f t="shared" si="32"/>
        <v>14.4</v>
      </c>
      <c r="BO52" t="str">
        <f t="shared" si="32"/>
        <v/>
      </c>
      <c r="BP52">
        <f t="shared" si="32"/>
        <v>143</v>
      </c>
      <c r="BQ52">
        <f t="shared" si="32"/>
        <v>0.1381</v>
      </c>
      <c r="BR52">
        <f t="shared" si="32"/>
        <v>218</v>
      </c>
      <c r="BS52" t="str">
        <f t="shared" si="32"/>
        <v/>
      </c>
      <c r="BT52">
        <f t="shared" si="32"/>
        <v>26</v>
      </c>
      <c r="BU52">
        <f t="shared" si="32"/>
        <v>5.7130000000000001</v>
      </c>
      <c r="BV52">
        <f t="shared" si="32"/>
        <v>12.429</v>
      </c>
      <c r="BW52" t="str">
        <f t="shared" si="32"/>
        <v/>
      </c>
      <c r="BX52" t="str">
        <f t="shared" si="32"/>
        <v/>
      </c>
      <c r="BY52" t="str">
        <f t="shared" si="32"/>
        <v/>
      </c>
      <c r="BZ52">
        <f t="shared" si="32"/>
        <v>214</v>
      </c>
      <c r="CA52">
        <f t="shared" si="32"/>
        <v>23.6</v>
      </c>
      <c r="CB52" t="str">
        <f t="shared" si="32"/>
        <v/>
      </c>
      <c r="CC52">
        <f t="shared" si="32"/>
        <v>3.2839999999999998</v>
      </c>
      <c r="CD52" t="str">
        <f t="shared" si="32"/>
        <v/>
      </c>
      <c r="CE52" t="str">
        <f t="shared" si="32"/>
        <v/>
      </c>
      <c r="CF52">
        <f t="shared" si="32"/>
        <v>17.5</v>
      </c>
      <c r="CG52">
        <f t="shared" si="32"/>
        <v>6.9</v>
      </c>
      <c r="CH52" t="str">
        <f t="shared" si="32"/>
        <v/>
      </c>
      <c r="CI52" t="str">
        <f t="shared" si="32"/>
        <v/>
      </c>
      <c r="CJ52" t="str">
        <f t="shared" si="32"/>
        <v/>
      </c>
      <c r="CK52">
        <f t="shared" ref="CK52:EH52" si="33">IF(CK49="Yes",CK47,"")</f>
        <v>74.3</v>
      </c>
      <c r="CL52" t="str">
        <f t="shared" si="33"/>
        <v/>
      </c>
      <c r="CM52">
        <f t="shared" si="33"/>
        <v>142.30000000000001</v>
      </c>
      <c r="CN52">
        <f t="shared" si="33"/>
        <v>60</v>
      </c>
      <c r="CO52">
        <f t="shared" si="33"/>
        <v>24.167000000000002</v>
      </c>
      <c r="CP52" t="str">
        <f t="shared" si="33"/>
        <v/>
      </c>
      <c r="CQ52" t="str">
        <f t="shared" si="33"/>
        <v/>
      </c>
      <c r="CR52">
        <f t="shared" si="33"/>
        <v>77.331000000000003</v>
      </c>
      <c r="CS52">
        <f t="shared" si="33"/>
        <v>119.05200000000001</v>
      </c>
      <c r="CT52" t="str">
        <f t="shared" si="33"/>
        <v/>
      </c>
      <c r="CU52">
        <f t="shared" si="33"/>
        <v>0.14000000000000001</v>
      </c>
      <c r="CV52" t="str">
        <f t="shared" si="33"/>
        <v/>
      </c>
      <c r="CW52" t="str">
        <f t="shared" si="33"/>
        <v/>
      </c>
      <c r="CX52">
        <f t="shared" si="33"/>
        <v>347.5</v>
      </c>
      <c r="CY52">
        <f t="shared" si="33"/>
        <v>12.1</v>
      </c>
      <c r="CZ52" t="str">
        <f t="shared" si="33"/>
        <v/>
      </c>
      <c r="DA52">
        <f t="shared" si="33"/>
        <v>0.81599999999999995</v>
      </c>
      <c r="DB52">
        <f t="shared" si="33"/>
        <v>0.6</v>
      </c>
      <c r="DC52" t="str">
        <f t="shared" si="33"/>
        <v/>
      </c>
      <c r="DD52" t="str">
        <f t="shared" si="33"/>
        <v/>
      </c>
      <c r="DE52">
        <f t="shared" si="33"/>
        <v>0.4037</v>
      </c>
      <c r="DF52">
        <f t="shared" si="33"/>
        <v>37.761000000000003</v>
      </c>
      <c r="DG52" t="str">
        <f t="shared" si="33"/>
        <v/>
      </c>
      <c r="DH52">
        <f t="shared" si="33"/>
        <v>1.1100543478260869</v>
      </c>
      <c r="DI52">
        <f t="shared" si="33"/>
        <v>138.92000000000002</v>
      </c>
      <c r="DJ52" t="str">
        <f t="shared" si="33"/>
        <v/>
      </c>
      <c r="DK52">
        <f t="shared" si="33"/>
        <v>1.00285</v>
      </c>
      <c r="DL52">
        <f t="shared" si="33"/>
        <v>107.4</v>
      </c>
      <c r="DM52" t="str">
        <f t="shared" si="33"/>
        <v/>
      </c>
      <c r="DN52">
        <f t="shared" si="33"/>
        <v>55.9</v>
      </c>
      <c r="DO52">
        <f t="shared" si="33"/>
        <v>69.025000000000006</v>
      </c>
      <c r="DP52" t="str">
        <f t="shared" si="33"/>
        <v/>
      </c>
      <c r="DQ52" t="str">
        <f t="shared" si="33"/>
        <v/>
      </c>
      <c r="DR52" t="str">
        <f t="shared" si="33"/>
        <v/>
      </c>
      <c r="DS52">
        <f t="shared" si="33"/>
        <v>153.6283</v>
      </c>
      <c r="DT52">
        <f t="shared" si="33"/>
        <v>555</v>
      </c>
      <c r="DU52" t="str">
        <f t="shared" si="33"/>
        <v/>
      </c>
      <c r="DV52">
        <f t="shared" si="33"/>
        <v>30.41</v>
      </c>
      <c r="DW52" t="str">
        <f t="shared" si="33"/>
        <v/>
      </c>
      <c r="DX52">
        <f t="shared" si="33"/>
        <v>103</v>
      </c>
      <c r="DY52">
        <f t="shared" si="33"/>
        <v>49.6</v>
      </c>
      <c r="DZ52">
        <f t="shared" si="33"/>
        <v>135.80000000000001</v>
      </c>
      <c r="EA52" t="str">
        <f t="shared" si="33"/>
        <v/>
      </c>
      <c r="EB52">
        <f t="shared" si="33"/>
        <v>148.80000000000001</v>
      </c>
      <c r="EC52" t="str">
        <f t="shared" si="33"/>
        <v/>
      </c>
      <c r="ED52" t="str">
        <f t="shared" si="33"/>
        <v/>
      </c>
      <c r="EE52" t="str">
        <f t="shared" si="33"/>
        <v/>
      </c>
      <c r="EF52">
        <f t="shared" si="33"/>
        <v>330</v>
      </c>
      <c r="EG52" t="str">
        <f t="shared" si="33"/>
        <v/>
      </c>
      <c r="EH52">
        <f t="shared" si="33"/>
        <v>75.39</v>
      </c>
    </row>
    <row r="53" spans="5:138" x14ac:dyDescent="0.25">
      <c r="E53" t="s">
        <v>369</v>
      </c>
      <c r="F53" t="s">
        <v>369</v>
      </c>
      <c r="G53" t="s">
        <v>8</v>
      </c>
      <c r="H53" s="42">
        <v>40</v>
      </c>
      <c r="I53" s="42">
        <v>40</v>
      </c>
      <c r="J53" s="42"/>
      <c r="K53" s="42"/>
      <c r="L53" s="42"/>
      <c r="M53" t="s">
        <v>7</v>
      </c>
      <c r="N53" t="s">
        <v>434</v>
      </c>
      <c r="O53">
        <v>1</v>
      </c>
      <c r="P53">
        <v>0</v>
      </c>
      <c r="Q53">
        <v>0.22800000000000001</v>
      </c>
      <c r="S53">
        <v>1990</v>
      </c>
    </row>
    <row r="54" spans="5:138" x14ac:dyDescent="0.25">
      <c r="E54" t="s">
        <v>370</v>
      </c>
      <c r="F54" t="s">
        <v>370</v>
      </c>
      <c r="G54" t="s">
        <v>8</v>
      </c>
      <c r="H54" s="42">
        <v>51</v>
      </c>
      <c r="I54" s="42">
        <v>51</v>
      </c>
      <c r="J54" s="42"/>
      <c r="K54" s="42"/>
      <c r="L54" s="42">
        <v>72</v>
      </c>
      <c r="M54" t="s">
        <v>436</v>
      </c>
      <c r="N54" t="s">
        <v>434</v>
      </c>
      <c r="O54">
        <v>1</v>
      </c>
      <c r="P54">
        <v>0</v>
      </c>
      <c r="Q54">
        <v>12.478</v>
      </c>
      <c r="S54">
        <v>1990</v>
      </c>
    </row>
    <row r="55" spans="5:138" x14ac:dyDescent="0.25">
      <c r="E55" t="s">
        <v>371</v>
      </c>
      <c r="F55" t="s">
        <v>371</v>
      </c>
      <c r="G55" t="s">
        <v>154</v>
      </c>
      <c r="H55" s="42">
        <v>0</v>
      </c>
      <c r="I55" s="42">
        <v>14</v>
      </c>
      <c r="J55" s="42"/>
      <c r="K55" s="42"/>
      <c r="L55" s="42"/>
      <c r="M55" t="s">
        <v>7</v>
      </c>
      <c r="N55" t="s">
        <v>434</v>
      </c>
      <c r="O55">
        <v>1</v>
      </c>
      <c r="P55">
        <v>1</v>
      </c>
      <c r="Q55">
        <v>87</v>
      </c>
      <c r="R55">
        <v>214</v>
      </c>
      <c r="S55">
        <v>2000</v>
      </c>
    </row>
    <row r="56" spans="5:138" x14ac:dyDescent="0.25">
      <c r="E56" t="s">
        <v>372</v>
      </c>
      <c r="F56" t="s">
        <v>372</v>
      </c>
      <c r="G56" t="s">
        <v>154</v>
      </c>
      <c r="H56" s="42">
        <v>6</v>
      </c>
      <c r="I56" s="42">
        <v>51</v>
      </c>
      <c r="J56" s="42"/>
      <c r="K56" s="42">
        <v>16.899999999999999</v>
      </c>
      <c r="L56" s="42"/>
      <c r="M56" t="s">
        <v>7</v>
      </c>
      <c r="N56" t="s">
        <v>434</v>
      </c>
      <c r="O56">
        <v>1</v>
      </c>
      <c r="P56">
        <v>1</v>
      </c>
      <c r="Q56">
        <v>9.33</v>
      </c>
      <c r="R56">
        <v>23.6</v>
      </c>
      <c r="S56">
        <v>2017</v>
      </c>
    </row>
    <row r="57" spans="5:138" x14ac:dyDescent="0.25">
      <c r="E57" t="s">
        <v>373</v>
      </c>
      <c r="F57" t="s">
        <v>373</v>
      </c>
      <c r="G57" t="s">
        <v>151</v>
      </c>
      <c r="H57" s="42">
        <v>45</v>
      </c>
      <c r="I57" s="42">
        <v>45</v>
      </c>
      <c r="J57" s="42"/>
      <c r="K57" s="42"/>
      <c r="L57" s="42">
        <v>2050</v>
      </c>
      <c r="M57" t="s">
        <v>6</v>
      </c>
      <c r="N57" t="s">
        <v>435</v>
      </c>
      <c r="O57">
        <v>1</v>
      </c>
      <c r="P57">
        <v>0</v>
      </c>
      <c r="Q57">
        <v>250.04300000000001</v>
      </c>
      <c r="S57">
        <v>2005</v>
      </c>
    </row>
    <row r="58" spans="5:138" x14ac:dyDescent="0.25">
      <c r="E58" t="s">
        <v>374</v>
      </c>
      <c r="F58" t="s">
        <v>374</v>
      </c>
      <c r="G58" t="s">
        <v>154</v>
      </c>
      <c r="H58" s="42">
        <v>26</v>
      </c>
      <c r="I58" s="42">
        <v>100</v>
      </c>
      <c r="J58" s="42"/>
      <c r="K58" s="42"/>
      <c r="L58" s="42"/>
      <c r="M58" t="s">
        <v>7</v>
      </c>
      <c r="N58" t="s">
        <v>434</v>
      </c>
      <c r="O58">
        <v>0</v>
      </c>
      <c r="P58">
        <v>1</v>
      </c>
      <c r="R58">
        <v>3.2839999999999998</v>
      </c>
      <c r="S58">
        <v>2011</v>
      </c>
    </row>
    <row r="59" spans="5:138" x14ac:dyDescent="0.25">
      <c r="E59" t="s">
        <v>375</v>
      </c>
      <c r="F59" t="s">
        <v>375</v>
      </c>
      <c r="G59" t="s">
        <v>433</v>
      </c>
      <c r="H59" s="42"/>
      <c r="I59" s="42"/>
      <c r="J59" s="42"/>
      <c r="K59" s="42"/>
      <c r="L59" s="42"/>
      <c r="M59" t="s">
        <v>7</v>
      </c>
      <c r="N59" t="s">
        <v>434</v>
      </c>
      <c r="O59">
        <v>0</v>
      </c>
      <c r="P59">
        <v>0</v>
      </c>
      <c r="S59">
        <v>2010</v>
      </c>
    </row>
    <row r="60" spans="5:138" x14ac:dyDescent="0.25">
      <c r="E60" t="s">
        <v>376</v>
      </c>
      <c r="F60" t="s">
        <v>376</v>
      </c>
      <c r="G60" t="s">
        <v>8</v>
      </c>
      <c r="H60" s="42">
        <v>45</v>
      </c>
      <c r="I60" s="42">
        <v>45</v>
      </c>
      <c r="J60" s="42"/>
      <c r="K60" s="42"/>
      <c r="L60" s="42">
        <v>2050</v>
      </c>
      <c r="M60" t="s">
        <v>6</v>
      </c>
      <c r="N60" t="s">
        <v>435</v>
      </c>
      <c r="O60">
        <v>1</v>
      </c>
      <c r="P60">
        <v>0</v>
      </c>
      <c r="Q60">
        <v>0.185</v>
      </c>
      <c r="S60">
        <v>2010</v>
      </c>
    </row>
    <row r="61" spans="5:138" x14ac:dyDescent="0.25">
      <c r="E61" t="s">
        <v>377</v>
      </c>
      <c r="F61" t="s">
        <v>377</v>
      </c>
      <c r="G61" t="s">
        <v>154</v>
      </c>
      <c r="H61" s="42">
        <v>11</v>
      </c>
      <c r="I61" s="42">
        <v>92</v>
      </c>
      <c r="J61" s="42"/>
      <c r="K61" s="42"/>
      <c r="L61" s="42"/>
      <c r="M61" t="s">
        <v>7</v>
      </c>
      <c r="N61" t="s">
        <v>434</v>
      </c>
      <c r="O61">
        <v>1</v>
      </c>
      <c r="P61">
        <v>1</v>
      </c>
      <c r="Q61">
        <v>9.9440000000000008</v>
      </c>
      <c r="R61">
        <v>17.5</v>
      </c>
      <c r="S61">
        <v>2018</v>
      </c>
    </row>
    <row r="62" spans="5:138" x14ac:dyDescent="0.25">
      <c r="E62" t="s">
        <v>378</v>
      </c>
      <c r="F62" t="s">
        <v>378</v>
      </c>
      <c r="G62" t="s">
        <v>154</v>
      </c>
      <c r="H62" s="42">
        <v>40</v>
      </c>
      <c r="I62" s="42">
        <v>40</v>
      </c>
      <c r="J62" s="42"/>
      <c r="K62" s="42"/>
      <c r="L62" s="42"/>
      <c r="M62" t="s">
        <v>7</v>
      </c>
      <c r="N62" t="s">
        <v>434</v>
      </c>
      <c r="O62">
        <v>0</v>
      </c>
      <c r="P62">
        <v>1</v>
      </c>
      <c r="R62">
        <v>6.9</v>
      </c>
      <c r="S62">
        <v>2018</v>
      </c>
    </row>
    <row r="63" spans="5:138" x14ac:dyDescent="0.25">
      <c r="E63" t="s">
        <v>379</v>
      </c>
      <c r="F63" t="s">
        <v>379</v>
      </c>
      <c r="G63" t="s">
        <v>8</v>
      </c>
      <c r="H63" s="42">
        <v>28</v>
      </c>
      <c r="I63" s="42">
        <v>35</v>
      </c>
      <c r="J63" s="42"/>
      <c r="K63" s="42"/>
      <c r="L63" s="42">
        <v>2050</v>
      </c>
      <c r="M63" t="s">
        <v>6</v>
      </c>
      <c r="N63" t="s">
        <v>435</v>
      </c>
      <c r="O63">
        <v>1</v>
      </c>
      <c r="P63">
        <v>0</v>
      </c>
      <c r="Q63">
        <v>0.108</v>
      </c>
      <c r="S63">
        <v>2000</v>
      </c>
    </row>
    <row r="64" spans="5:138" x14ac:dyDescent="0.25">
      <c r="E64" t="s">
        <v>380</v>
      </c>
      <c r="F64" t="s">
        <v>380</v>
      </c>
      <c r="G64" t="s">
        <v>8</v>
      </c>
      <c r="H64" s="42">
        <v>70</v>
      </c>
      <c r="I64" s="42">
        <v>88</v>
      </c>
      <c r="J64" s="42"/>
      <c r="K64" s="42"/>
      <c r="L64" s="42"/>
      <c r="M64" t="s">
        <v>7</v>
      </c>
      <c r="N64" t="s">
        <v>434</v>
      </c>
      <c r="O64">
        <v>1</v>
      </c>
      <c r="P64">
        <v>0</v>
      </c>
      <c r="Q64">
        <v>44.9</v>
      </c>
      <c r="S64">
        <v>1990</v>
      </c>
    </row>
    <row r="65" spans="5:19" x14ac:dyDescent="0.25">
      <c r="E65" t="s">
        <v>381</v>
      </c>
      <c r="F65" t="s">
        <v>381</v>
      </c>
      <c r="G65" t="s">
        <v>8</v>
      </c>
      <c r="H65" s="42">
        <v>55</v>
      </c>
      <c r="I65" s="42">
        <v>55</v>
      </c>
      <c r="J65" s="42"/>
      <c r="K65" s="42"/>
      <c r="L65" s="42">
        <v>2050</v>
      </c>
      <c r="M65" t="s">
        <v>6</v>
      </c>
      <c r="N65" t="s">
        <v>1</v>
      </c>
      <c r="O65">
        <v>1</v>
      </c>
      <c r="P65">
        <v>0</v>
      </c>
      <c r="Q65">
        <v>0.1</v>
      </c>
      <c r="S65">
        <v>1990</v>
      </c>
    </row>
    <row r="66" spans="5:19" x14ac:dyDescent="0.25">
      <c r="E66" t="s">
        <v>382</v>
      </c>
      <c r="F66" t="s">
        <v>382</v>
      </c>
      <c r="G66" t="s">
        <v>154</v>
      </c>
      <c r="H66" s="42">
        <v>22.7</v>
      </c>
      <c r="I66" s="42">
        <v>27.2</v>
      </c>
      <c r="J66" s="42"/>
      <c r="K66" s="42"/>
      <c r="L66" s="42"/>
      <c r="M66" t="s">
        <v>7</v>
      </c>
      <c r="N66" t="s">
        <v>434</v>
      </c>
      <c r="O66">
        <v>1</v>
      </c>
      <c r="P66">
        <v>1</v>
      </c>
      <c r="Q66">
        <v>25.8</v>
      </c>
      <c r="R66">
        <v>74.3</v>
      </c>
      <c r="S66">
        <v>2010</v>
      </c>
    </row>
    <row r="67" spans="5:19" x14ac:dyDescent="0.25">
      <c r="E67" t="s">
        <v>383</v>
      </c>
      <c r="F67" t="s">
        <v>383</v>
      </c>
      <c r="G67" t="s">
        <v>8</v>
      </c>
      <c r="H67" s="42">
        <v>35</v>
      </c>
      <c r="I67" s="42">
        <v>35</v>
      </c>
      <c r="J67" s="42"/>
      <c r="K67" s="42"/>
      <c r="L67" s="42"/>
      <c r="M67" t="s">
        <v>7</v>
      </c>
      <c r="N67" t="s">
        <v>434</v>
      </c>
      <c r="O67">
        <v>1</v>
      </c>
      <c r="P67">
        <v>0</v>
      </c>
      <c r="Q67">
        <v>5.383</v>
      </c>
      <c r="S67">
        <v>1990</v>
      </c>
    </row>
    <row r="68" spans="5:19" x14ac:dyDescent="0.25">
      <c r="E68" t="s">
        <v>384</v>
      </c>
      <c r="F68" t="s">
        <v>384</v>
      </c>
      <c r="G68" t="s">
        <v>154</v>
      </c>
      <c r="H68" s="42">
        <v>18.3</v>
      </c>
      <c r="I68" s="42">
        <v>45.5</v>
      </c>
      <c r="J68" s="42"/>
      <c r="K68" s="42"/>
      <c r="L68" s="42"/>
      <c r="M68" t="s">
        <v>7</v>
      </c>
      <c r="N68" t="s">
        <v>434</v>
      </c>
      <c r="O68">
        <v>1</v>
      </c>
      <c r="P68">
        <v>1</v>
      </c>
      <c r="Q68">
        <v>72.978999999999999</v>
      </c>
      <c r="R68">
        <v>142.30000000000001</v>
      </c>
      <c r="S68">
        <v>2010</v>
      </c>
    </row>
    <row r="69" spans="5:19" x14ac:dyDescent="0.25">
      <c r="E69" t="s">
        <v>385</v>
      </c>
      <c r="F69" t="s">
        <v>385</v>
      </c>
      <c r="G69" t="s">
        <v>154</v>
      </c>
      <c r="H69" s="42">
        <v>0</v>
      </c>
      <c r="I69" s="42">
        <v>18.399999999999999</v>
      </c>
      <c r="J69" s="42"/>
      <c r="K69" s="42"/>
      <c r="L69" s="42"/>
      <c r="M69" t="s">
        <v>7</v>
      </c>
      <c r="N69" t="s">
        <v>434</v>
      </c>
      <c r="O69">
        <v>0</v>
      </c>
      <c r="P69">
        <v>1</v>
      </c>
      <c r="R69">
        <v>60</v>
      </c>
      <c r="S69">
        <v>2018</v>
      </c>
    </row>
    <row r="70" spans="5:19" x14ac:dyDescent="0.25">
      <c r="E70" t="s">
        <v>386</v>
      </c>
      <c r="F70" t="s">
        <v>386</v>
      </c>
      <c r="G70" t="s">
        <v>154</v>
      </c>
      <c r="H70" s="42">
        <v>14</v>
      </c>
      <c r="I70" s="42">
        <v>91</v>
      </c>
      <c r="J70" s="42"/>
      <c r="K70" s="42">
        <v>21.995999999999999</v>
      </c>
      <c r="L70" s="42">
        <v>2050</v>
      </c>
      <c r="M70" t="s">
        <v>6</v>
      </c>
      <c r="N70" t="s">
        <v>435</v>
      </c>
      <c r="O70">
        <v>1</v>
      </c>
      <c r="P70">
        <v>1</v>
      </c>
      <c r="Q70">
        <v>21.08</v>
      </c>
      <c r="R70">
        <v>24.167000000000002</v>
      </c>
      <c r="S70">
        <v>2015</v>
      </c>
    </row>
    <row r="71" spans="5:19" x14ac:dyDescent="0.25">
      <c r="E71" t="s">
        <v>387</v>
      </c>
      <c r="F71" t="s">
        <v>387</v>
      </c>
      <c r="G71" t="s">
        <v>432</v>
      </c>
      <c r="H71" s="42">
        <v>100</v>
      </c>
      <c r="I71" s="42">
        <v>100</v>
      </c>
      <c r="J71" s="42">
        <v>0</v>
      </c>
      <c r="K71" s="42">
        <v>0</v>
      </c>
      <c r="L71" s="42">
        <v>2050</v>
      </c>
      <c r="M71" t="s">
        <v>6</v>
      </c>
      <c r="N71" t="s">
        <v>435</v>
      </c>
      <c r="O71">
        <v>1</v>
      </c>
      <c r="P71">
        <v>0</v>
      </c>
      <c r="Q71">
        <v>6.0999999999999999E-2</v>
      </c>
      <c r="S71">
        <v>2014</v>
      </c>
    </row>
    <row r="72" spans="5:19" x14ac:dyDescent="0.25">
      <c r="E72" t="s">
        <v>388</v>
      </c>
      <c r="F72" t="s">
        <v>388</v>
      </c>
      <c r="G72" t="s">
        <v>433</v>
      </c>
      <c r="H72" s="42"/>
      <c r="I72" s="42"/>
      <c r="J72" s="42"/>
      <c r="K72" s="42"/>
      <c r="L72" s="42">
        <v>2045</v>
      </c>
      <c r="M72" t="s">
        <v>6</v>
      </c>
      <c r="N72" t="s">
        <v>435</v>
      </c>
      <c r="O72">
        <v>1</v>
      </c>
      <c r="P72">
        <v>0</v>
      </c>
      <c r="Q72">
        <v>31.998000000000001</v>
      </c>
      <c r="S72">
        <v>2011</v>
      </c>
    </row>
    <row r="73" spans="5:19" x14ac:dyDescent="0.25">
      <c r="E73" t="s">
        <v>389</v>
      </c>
      <c r="F73" t="s">
        <v>389</v>
      </c>
      <c r="G73" t="s">
        <v>154</v>
      </c>
      <c r="H73" s="42">
        <v>8</v>
      </c>
      <c r="I73" s="42">
        <v>10</v>
      </c>
      <c r="J73" s="42"/>
      <c r="K73" s="42"/>
      <c r="L73" s="42"/>
      <c r="M73" t="s">
        <v>7</v>
      </c>
      <c r="N73" t="s">
        <v>434</v>
      </c>
      <c r="O73">
        <v>1</v>
      </c>
      <c r="P73">
        <v>1</v>
      </c>
      <c r="Q73">
        <v>35</v>
      </c>
      <c r="R73">
        <v>77.331000000000003</v>
      </c>
      <c r="S73">
        <v>2018</v>
      </c>
    </row>
    <row r="74" spans="5:19" x14ac:dyDescent="0.25">
      <c r="E74" t="s">
        <v>390</v>
      </c>
      <c r="F74" t="s">
        <v>390</v>
      </c>
      <c r="G74" t="s">
        <v>154</v>
      </c>
      <c r="H74" s="42">
        <v>12.375468870745555</v>
      </c>
      <c r="I74" s="42">
        <v>24.947115546147899</v>
      </c>
      <c r="J74" s="42"/>
      <c r="K74" s="42"/>
      <c r="L74" s="42"/>
      <c r="M74" t="s">
        <v>7</v>
      </c>
      <c r="N74" t="s">
        <v>434</v>
      </c>
      <c r="O74">
        <v>1</v>
      </c>
      <c r="P74">
        <v>1</v>
      </c>
      <c r="Q74">
        <v>28.777000000000001</v>
      </c>
      <c r="R74">
        <v>119.05200000000001</v>
      </c>
      <c r="S74">
        <v>2014</v>
      </c>
    </row>
    <row r="75" spans="5:19" x14ac:dyDescent="0.25">
      <c r="E75" t="s">
        <v>391</v>
      </c>
      <c r="F75" t="s">
        <v>391</v>
      </c>
      <c r="G75" t="s">
        <v>433</v>
      </c>
      <c r="H75" s="42"/>
      <c r="I75" s="42"/>
      <c r="J75" s="42"/>
      <c r="K75" s="42"/>
      <c r="L75" s="42"/>
      <c r="M75" t="s">
        <v>7</v>
      </c>
      <c r="N75" t="s">
        <v>434</v>
      </c>
      <c r="O75">
        <v>0</v>
      </c>
      <c r="P75">
        <v>0</v>
      </c>
      <c r="S75">
        <v>2009</v>
      </c>
    </row>
    <row r="76" spans="5:19" x14ac:dyDescent="0.25">
      <c r="E76" t="s">
        <v>392</v>
      </c>
      <c r="F76" t="s">
        <v>392</v>
      </c>
      <c r="G76" t="s">
        <v>154</v>
      </c>
      <c r="H76" s="42">
        <v>51.4</v>
      </c>
      <c r="I76" s="42">
        <v>51.4</v>
      </c>
      <c r="J76" s="42"/>
      <c r="K76" s="42"/>
      <c r="L76" s="42">
        <v>2050</v>
      </c>
      <c r="M76" t="s">
        <v>6</v>
      </c>
      <c r="N76" t="s">
        <v>435</v>
      </c>
      <c r="O76">
        <v>1</v>
      </c>
      <c r="P76">
        <v>1</v>
      </c>
      <c r="Q76">
        <v>8.7999999999999995E-2</v>
      </c>
      <c r="R76">
        <v>0.14000000000000001</v>
      </c>
      <c r="S76">
        <v>2005</v>
      </c>
    </row>
    <row r="77" spans="5:19" x14ac:dyDescent="0.25">
      <c r="E77" t="s">
        <v>393</v>
      </c>
      <c r="F77" t="s">
        <v>393</v>
      </c>
      <c r="G77" t="s">
        <v>8</v>
      </c>
      <c r="H77" s="42">
        <v>0</v>
      </c>
      <c r="I77" s="42">
        <v>0</v>
      </c>
      <c r="J77" s="42"/>
      <c r="K77" s="42"/>
      <c r="L77" s="42">
        <v>2050</v>
      </c>
      <c r="M77" t="s">
        <v>6</v>
      </c>
      <c r="N77" t="s">
        <v>435</v>
      </c>
      <c r="O77">
        <v>0</v>
      </c>
      <c r="P77">
        <v>0</v>
      </c>
      <c r="S77">
        <v>2018</v>
      </c>
    </row>
    <row r="78" spans="5:19" x14ac:dyDescent="0.25">
      <c r="E78" t="s">
        <v>394</v>
      </c>
      <c r="F78" t="s">
        <v>394</v>
      </c>
      <c r="G78" t="s">
        <v>8</v>
      </c>
      <c r="H78" s="42">
        <v>50</v>
      </c>
      <c r="I78" s="42">
        <v>90</v>
      </c>
      <c r="J78" s="42"/>
      <c r="K78" s="42"/>
      <c r="L78" s="42">
        <v>2050</v>
      </c>
      <c r="M78" t="s">
        <v>6</v>
      </c>
      <c r="N78" t="s">
        <v>435</v>
      </c>
      <c r="O78">
        <v>1</v>
      </c>
      <c r="P78">
        <v>0</v>
      </c>
      <c r="Q78">
        <v>15.193</v>
      </c>
      <c r="S78">
        <v>2015</v>
      </c>
    </row>
    <row r="79" spans="5:19" x14ac:dyDescent="0.25">
      <c r="E79" t="s">
        <v>395</v>
      </c>
      <c r="F79" t="s">
        <v>395</v>
      </c>
      <c r="G79" t="s">
        <v>154</v>
      </c>
      <c r="H79" s="42">
        <v>2.71</v>
      </c>
      <c r="I79" s="42">
        <v>75</v>
      </c>
      <c r="J79" s="42"/>
      <c r="K79" s="42"/>
      <c r="L79" s="42"/>
      <c r="M79" t="s">
        <v>7</v>
      </c>
      <c r="N79" t="s">
        <v>434</v>
      </c>
      <c r="O79">
        <v>0</v>
      </c>
      <c r="P79">
        <v>1</v>
      </c>
      <c r="R79">
        <v>347.5</v>
      </c>
      <c r="S79">
        <v>2018</v>
      </c>
    </row>
    <row r="80" spans="5:19" x14ac:dyDescent="0.25">
      <c r="E80" t="s">
        <v>396</v>
      </c>
      <c r="F80" t="s">
        <v>396</v>
      </c>
      <c r="G80" t="s">
        <v>154</v>
      </c>
      <c r="H80" s="42">
        <v>16</v>
      </c>
      <c r="I80" s="42">
        <v>38</v>
      </c>
      <c r="J80" s="42"/>
      <c r="K80" s="42"/>
      <c r="L80" s="42"/>
      <c r="M80" t="s">
        <v>7</v>
      </c>
      <c r="N80" t="s">
        <v>434</v>
      </c>
      <c r="O80">
        <v>1</v>
      </c>
      <c r="P80">
        <v>1</v>
      </c>
      <c r="Q80">
        <v>5.33</v>
      </c>
      <c r="R80">
        <v>12.1</v>
      </c>
      <c r="S80">
        <v>2015</v>
      </c>
    </row>
    <row r="81" spans="5:19" x14ac:dyDescent="0.25">
      <c r="E81" t="s">
        <v>397</v>
      </c>
      <c r="F81" t="s">
        <v>397</v>
      </c>
      <c r="G81" t="s">
        <v>8</v>
      </c>
      <c r="H81" s="42">
        <v>0</v>
      </c>
      <c r="I81" s="42">
        <v>61</v>
      </c>
      <c r="J81" s="42"/>
      <c r="K81" s="42"/>
      <c r="L81" s="42"/>
      <c r="M81" t="s">
        <v>7</v>
      </c>
      <c r="N81" t="s">
        <v>434</v>
      </c>
      <c r="O81">
        <v>1</v>
      </c>
      <c r="P81">
        <v>0</v>
      </c>
      <c r="Q81">
        <v>0.253</v>
      </c>
      <c r="S81">
        <v>2010</v>
      </c>
    </row>
    <row r="82" spans="5:19" x14ac:dyDescent="0.25">
      <c r="E82" t="s">
        <v>398</v>
      </c>
      <c r="F82" t="s">
        <v>398</v>
      </c>
      <c r="G82" t="s">
        <v>8</v>
      </c>
      <c r="H82" s="42">
        <v>7</v>
      </c>
      <c r="I82" s="42">
        <v>7</v>
      </c>
      <c r="J82" s="42"/>
      <c r="K82" s="42"/>
      <c r="L82" s="42"/>
      <c r="M82" t="s">
        <v>7</v>
      </c>
      <c r="N82" t="s">
        <v>434</v>
      </c>
      <c r="O82">
        <v>1</v>
      </c>
      <c r="P82">
        <v>1</v>
      </c>
      <c r="Q82">
        <v>0.64300000000000002</v>
      </c>
      <c r="R82">
        <v>0.81599999999999995</v>
      </c>
      <c r="S82">
        <v>2010</v>
      </c>
    </row>
    <row r="83" spans="5:19" x14ac:dyDescent="0.25">
      <c r="E83" t="s">
        <v>399</v>
      </c>
      <c r="F83" t="s">
        <v>399</v>
      </c>
      <c r="G83" t="s">
        <v>154</v>
      </c>
      <c r="H83" s="42">
        <v>22</v>
      </c>
      <c r="I83" s="42">
        <v>22</v>
      </c>
      <c r="J83" s="42"/>
      <c r="K83" s="42"/>
      <c r="L83" s="42"/>
      <c r="M83" t="s">
        <v>7</v>
      </c>
      <c r="N83" t="s">
        <v>434</v>
      </c>
      <c r="O83">
        <v>1</v>
      </c>
      <c r="P83">
        <v>1</v>
      </c>
      <c r="Q83">
        <v>0.2</v>
      </c>
      <c r="R83">
        <v>0.6</v>
      </c>
      <c r="S83">
        <v>2000</v>
      </c>
    </row>
    <row r="84" spans="5:19" x14ac:dyDescent="0.25">
      <c r="E84" t="s">
        <v>400</v>
      </c>
      <c r="F84" t="s">
        <v>400</v>
      </c>
      <c r="G84" t="s">
        <v>8</v>
      </c>
      <c r="H84" s="42">
        <v>26</v>
      </c>
      <c r="I84" s="42">
        <v>26</v>
      </c>
      <c r="J84" s="42"/>
      <c r="K84" s="42"/>
      <c r="L84" s="42"/>
      <c r="M84" t="s">
        <v>7</v>
      </c>
      <c r="N84" t="s">
        <v>434</v>
      </c>
      <c r="O84">
        <v>1</v>
      </c>
      <c r="P84">
        <v>0</v>
      </c>
      <c r="Q84">
        <v>0.35199999999999998</v>
      </c>
      <c r="S84">
        <v>2007</v>
      </c>
    </row>
    <row r="85" spans="5:19" x14ac:dyDescent="0.25">
      <c r="E85" t="s">
        <v>401</v>
      </c>
      <c r="F85" t="s">
        <v>401</v>
      </c>
      <c r="G85" t="s">
        <v>8</v>
      </c>
      <c r="H85" s="42">
        <v>20</v>
      </c>
      <c r="I85" s="42">
        <v>20</v>
      </c>
      <c r="J85" s="42"/>
      <c r="K85" s="42"/>
      <c r="L85" s="42"/>
      <c r="M85" t="s">
        <v>7</v>
      </c>
      <c r="N85" t="s">
        <v>434</v>
      </c>
      <c r="O85">
        <v>0</v>
      </c>
      <c r="P85">
        <v>0</v>
      </c>
      <c r="S85">
        <v>2005</v>
      </c>
    </row>
    <row r="86" spans="5:19" x14ac:dyDescent="0.25">
      <c r="E86" t="s">
        <v>402</v>
      </c>
      <c r="F86" t="s">
        <v>402</v>
      </c>
      <c r="G86" t="s">
        <v>154</v>
      </c>
      <c r="H86" s="42">
        <v>27</v>
      </c>
      <c r="I86" s="42">
        <v>27</v>
      </c>
      <c r="J86" s="42"/>
      <c r="K86" s="42"/>
      <c r="L86" s="42"/>
      <c r="M86" t="s">
        <v>7</v>
      </c>
      <c r="N86" t="s">
        <v>434</v>
      </c>
      <c r="O86">
        <v>1</v>
      </c>
      <c r="P86">
        <v>1</v>
      </c>
      <c r="Q86">
        <v>0.154</v>
      </c>
      <c r="R86">
        <v>0.4037</v>
      </c>
      <c r="S86">
        <v>2012</v>
      </c>
    </row>
    <row r="87" spans="5:19" x14ac:dyDescent="0.25">
      <c r="E87" t="s">
        <v>403</v>
      </c>
      <c r="F87" t="s">
        <v>403</v>
      </c>
      <c r="G87" t="s">
        <v>154</v>
      </c>
      <c r="H87" s="42">
        <v>7</v>
      </c>
      <c r="I87" s="42">
        <v>29.5</v>
      </c>
      <c r="J87" s="42"/>
      <c r="K87" s="42"/>
      <c r="L87" s="42"/>
      <c r="M87" t="s">
        <v>7</v>
      </c>
      <c r="N87" t="s">
        <v>434</v>
      </c>
      <c r="O87">
        <v>1</v>
      </c>
      <c r="P87">
        <v>1</v>
      </c>
      <c r="Q87">
        <v>16.751999999999999</v>
      </c>
      <c r="R87">
        <v>37.761000000000003</v>
      </c>
      <c r="S87">
        <v>2010</v>
      </c>
    </row>
    <row r="88" spans="5:19" x14ac:dyDescent="0.25">
      <c r="E88" t="s">
        <v>404</v>
      </c>
      <c r="F88" t="s">
        <v>404</v>
      </c>
      <c r="G88" t="s">
        <v>8</v>
      </c>
      <c r="H88" s="42">
        <v>13.2</v>
      </c>
      <c r="I88" s="42">
        <v>13.2</v>
      </c>
      <c r="J88" s="42"/>
      <c r="K88" s="42"/>
      <c r="L88" s="42"/>
      <c r="M88" t="s">
        <v>7</v>
      </c>
      <c r="N88" t="s">
        <v>434</v>
      </c>
      <c r="O88">
        <v>0</v>
      </c>
      <c r="P88">
        <v>0</v>
      </c>
      <c r="S88">
        <v>2010</v>
      </c>
    </row>
    <row r="89" spans="5:19" x14ac:dyDescent="0.25">
      <c r="E89" t="s">
        <v>405</v>
      </c>
      <c r="F89" t="s">
        <v>405</v>
      </c>
      <c r="G89" t="s">
        <v>154</v>
      </c>
      <c r="H89" s="42">
        <v>26.4</v>
      </c>
      <c r="I89" s="42">
        <v>26.4</v>
      </c>
      <c r="J89" s="42">
        <v>0.81699999999999995</v>
      </c>
      <c r="K89" s="42">
        <v>0.81699999999999995</v>
      </c>
      <c r="L89" s="42">
        <v>2050</v>
      </c>
      <c r="M89" t="s">
        <v>6</v>
      </c>
      <c r="N89" t="s">
        <v>435</v>
      </c>
      <c r="O89">
        <v>0</v>
      </c>
      <c r="P89">
        <v>1</v>
      </c>
      <c r="R89">
        <v>1.1100543478260869</v>
      </c>
      <c r="S89">
        <v>2018</v>
      </c>
    </row>
    <row r="90" spans="5:19" x14ac:dyDescent="0.25">
      <c r="E90" t="s">
        <v>406</v>
      </c>
      <c r="F90" t="s">
        <v>406</v>
      </c>
      <c r="G90" t="s">
        <v>154</v>
      </c>
      <c r="H90" s="42">
        <v>10</v>
      </c>
      <c r="I90" s="42">
        <v>10</v>
      </c>
      <c r="J90" s="42">
        <v>125.02800000000001</v>
      </c>
      <c r="K90" s="42">
        <v>125.02800000000001</v>
      </c>
      <c r="L90" s="42"/>
      <c r="M90" t="s">
        <v>7</v>
      </c>
      <c r="N90" t="s">
        <v>434</v>
      </c>
      <c r="O90">
        <v>1</v>
      </c>
      <c r="P90">
        <v>1</v>
      </c>
      <c r="Q90">
        <v>20.34</v>
      </c>
      <c r="R90">
        <v>138.92000000000002</v>
      </c>
      <c r="S90">
        <v>2005</v>
      </c>
    </row>
    <row r="91" spans="5:19" x14ac:dyDescent="0.25">
      <c r="E91" t="s">
        <v>407</v>
      </c>
      <c r="F91" t="s">
        <v>407</v>
      </c>
      <c r="G91" t="s">
        <v>432</v>
      </c>
      <c r="H91" s="42"/>
      <c r="I91" s="42"/>
      <c r="J91" s="42">
        <v>60</v>
      </c>
      <c r="K91" s="42">
        <v>60</v>
      </c>
      <c r="L91" s="42">
        <v>2050</v>
      </c>
      <c r="M91" t="s">
        <v>6</v>
      </c>
      <c r="N91" t="s">
        <v>435</v>
      </c>
      <c r="O91">
        <v>0</v>
      </c>
      <c r="P91">
        <v>0</v>
      </c>
      <c r="S91">
        <v>2018</v>
      </c>
    </row>
    <row r="92" spans="5:19" x14ac:dyDescent="0.25">
      <c r="E92" t="s">
        <v>408</v>
      </c>
      <c r="F92" t="s">
        <v>408</v>
      </c>
      <c r="G92" t="s">
        <v>154</v>
      </c>
      <c r="H92" s="42">
        <v>33</v>
      </c>
      <c r="I92" s="42">
        <v>45</v>
      </c>
      <c r="J92" s="42"/>
      <c r="K92" s="42"/>
      <c r="L92" s="42">
        <v>2050</v>
      </c>
      <c r="M92" t="s">
        <v>6</v>
      </c>
      <c r="N92" t="s">
        <v>1</v>
      </c>
      <c r="O92">
        <v>1</v>
      </c>
      <c r="P92">
        <v>1</v>
      </c>
      <c r="Q92">
        <v>0.70742499999999997</v>
      </c>
      <c r="R92">
        <v>1.00285</v>
      </c>
      <c r="S92">
        <v>2015</v>
      </c>
    </row>
    <row r="93" spans="5:19" x14ac:dyDescent="0.25">
      <c r="E93" t="s">
        <v>409</v>
      </c>
      <c r="F93" t="s">
        <v>409</v>
      </c>
      <c r="G93" t="s">
        <v>154</v>
      </c>
      <c r="H93" s="42">
        <v>30</v>
      </c>
      <c r="I93" s="42">
        <v>30</v>
      </c>
      <c r="J93" s="42"/>
      <c r="K93" s="42"/>
      <c r="L93" s="42"/>
      <c r="M93" t="s">
        <v>7</v>
      </c>
      <c r="N93" t="s">
        <v>434</v>
      </c>
      <c r="O93">
        <v>1</v>
      </c>
      <c r="P93">
        <v>1</v>
      </c>
      <c r="Q93">
        <v>53.7</v>
      </c>
      <c r="R93">
        <v>107.4</v>
      </c>
      <c r="S93">
        <v>2015</v>
      </c>
    </row>
    <row r="94" spans="5:19" x14ac:dyDescent="0.25">
      <c r="E94" t="s">
        <v>410</v>
      </c>
      <c r="F94" t="s">
        <v>410</v>
      </c>
      <c r="G94" t="s">
        <v>433</v>
      </c>
      <c r="H94" s="42"/>
      <c r="I94" s="42"/>
      <c r="J94" s="42"/>
      <c r="K94" s="42"/>
      <c r="L94" s="42"/>
      <c r="M94" t="s">
        <v>7</v>
      </c>
      <c r="N94" t="s">
        <v>434</v>
      </c>
      <c r="O94">
        <v>0</v>
      </c>
      <c r="P94">
        <v>0</v>
      </c>
      <c r="S94">
        <v>2016</v>
      </c>
    </row>
    <row r="95" spans="5:19" x14ac:dyDescent="0.25">
      <c r="E95" t="s">
        <v>411</v>
      </c>
      <c r="F95" t="s">
        <v>411</v>
      </c>
      <c r="G95" t="s">
        <v>154</v>
      </c>
      <c r="H95" s="42">
        <v>4</v>
      </c>
      <c r="I95" s="42">
        <v>14.5</v>
      </c>
      <c r="J95" s="42"/>
      <c r="K95" s="42"/>
      <c r="L95" s="42">
        <v>2050</v>
      </c>
      <c r="M95" t="s">
        <v>6</v>
      </c>
      <c r="N95" t="s">
        <v>435</v>
      </c>
      <c r="O95">
        <v>1</v>
      </c>
      <c r="P95">
        <v>1</v>
      </c>
      <c r="Q95">
        <v>25</v>
      </c>
      <c r="R95">
        <v>55.9</v>
      </c>
      <c r="S95">
        <v>2018</v>
      </c>
    </row>
    <row r="96" spans="5:19" x14ac:dyDescent="0.25">
      <c r="E96" t="s">
        <v>412</v>
      </c>
      <c r="F96" t="s">
        <v>412</v>
      </c>
      <c r="G96" t="s">
        <v>432</v>
      </c>
      <c r="H96" s="42">
        <v>39.290112278160088</v>
      </c>
      <c r="I96" s="42">
        <v>39.290112278160088</v>
      </c>
      <c r="J96" s="42">
        <v>41.905000000000001</v>
      </c>
      <c r="K96" s="42">
        <v>41.905000000000001</v>
      </c>
      <c r="L96" s="42"/>
      <c r="M96" t="s">
        <v>7</v>
      </c>
      <c r="N96" t="s">
        <v>434</v>
      </c>
      <c r="O96">
        <v>0</v>
      </c>
      <c r="P96">
        <v>1</v>
      </c>
      <c r="R96">
        <v>69.025000000000006</v>
      </c>
      <c r="S96">
        <v>2018</v>
      </c>
    </row>
    <row r="97" spans="5:19" x14ac:dyDescent="0.25">
      <c r="E97" t="s">
        <v>413</v>
      </c>
      <c r="F97" t="s">
        <v>413</v>
      </c>
      <c r="G97" t="s">
        <v>433</v>
      </c>
      <c r="H97" s="42"/>
      <c r="I97" s="42"/>
      <c r="J97" s="42"/>
      <c r="K97" s="42"/>
      <c r="L97" s="42"/>
      <c r="M97" t="s">
        <v>7</v>
      </c>
      <c r="N97" t="s">
        <v>434</v>
      </c>
      <c r="O97">
        <v>1</v>
      </c>
      <c r="P97">
        <v>0</v>
      </c>
      <c r="Q97">
        <v>5.3405699999999996</v>
      </c>
      <c r="S97">
        <v>2008</v>
      </c>
    </row>
    <row r="98" spans="5:19" x14ac:dyDescent="0.25">
      <c r="E98" t="s">
        <v>414</v>
      </c>
      <c r="F98" t="s">
        <v>414</v>
      </c>
      <c r="G98" t="s">
        <v>8</v>
      </c>
      <c r="H98" s="42">
        <v>50</v>
      </c>
      <c r="I98" s="42">
        <v>50</v>
      </c>
      <c r="J98" s="42"/>
      <c r="K98" s="42"/>
      <c r="L98" s="42">
        <v>2050</v>
      </c>
      <c r="M98" t="s">
        <v>6</v>
      </c>
      <c r="N98" t="s">
        <v>435</v>
      </c>
      <c r="O98">
        <v>1</v>
      </c>
      <c r="P98">
        <v>0</v>
      </c>
      <c r="Q98">
        <v>54.158000000000001</v>
      </c>
      <c r="S98">
        <v>1990</v>
      </c>
    </row>
    <row r="99" spans="5:19" x14ac:dyDescent="0.25">
      <c r="E99" t="s">
        <v>415</v>
      </c>
      <c r="F99" t="s">
        <v>415</v>
      </c>
      <c r="G99" t="s">
        <v>8</v>
      </c>
      <c r="H99" s="42">
        <v>30</v>
      </c>
      <c r="I99" s="42">
        <v>50</v>
      </c>
      <c r="J99" s="42"/>
      <c r="K99" s="42"/>
      <c r="L99" s="42"/>
      <c r="M99" t="s">
        <v>7</v>
      </c>
      <c r="N99" t="s">
        <v>434</v>
      </c>
      <c r="O99">
        <v>1</v>
      </c>
      <c r="P99">
        <v>0</v>
      </c>
      <c r="Q99">
        <v>35.53</v>
      </c>
      <c r="S99">
        <v>1990</v>
      </c>
    </row>
    <row r="100" spans="5:19" x14ac:dyDescent="0.25">
      <c r="E100" t="s">
        <v>416</v>
      </c>
      <c r="F100" t="s">
        <v>416</v>
      </c>
      <c r="G100" t="s">
        <v>154</v>
      </c>
      <c r="H100" s="42">
        <v>30</v>
      </c>
      <c r="I100" s="42">
        <v>35</v>
      </c>
      <c r="J100" s="42"/>
      <c r="K100" s="42"/>
      <c r="L100" s="42"/>
      <c r="M100" t="s">
        <v>7</v>
      </c>
      <c r="N100" t="s">
        <v>434</v>
      </c>
      <c r="O100">
        <v>1</v>
      </c>
      <c r="P100">
        <v>1</v>
      </c>
      <c r="Q100">
        <v>84.455800000000011</v>
      </c>
      <c r="R100">
        <v>153.6283</v>
      </c>
      <c r="S100">
        <v>2014</v>
      </c>
    </row>
    <row r="101" spans="5:19" x14ac:dyDescent="0.25">
      <c r="E101" t="s">
        <v>417</v>
      </c>
      <c r="F101" t="s">
        <v>417</v>
      </c>
      <c r="G101" t="s">
        <v>154</v>
      </c>
      <c r="H101" s="42">
        <v>30</v>
      </c>
      <c r="I101" s="42">
        <v>40</v>
      </c>
      <c r="J101" s="42"/>
      <c r="K101" s="42"/>
      <c r="L101" s="42">
        <v>2065</v>
      </c>
      <c r="M101" t="s">
        <v>6</v>
      </c>
      <c r="N101" t="s">
        <v>435</v>
      </c>
      <c r="O101">
        <v>0</v>
      </c>
      <c r="P101">
        <v>1</v>
      </c>
      <c r="R101">
        <v>555</v>
      </c>
      <c r="S101">
        <v>2005</v>
      </c>
    </row>
    <row r="102" spans="5:19" x14ac:dyDescent="0.25">
      <c r="E102" t="s">
        <v>418</v>
      </c>
      <c r="F102" t="s">
        <v>418</v>
      </c>
      <c r="G102" t="s">
        <v>432</v>
      </c>
      <c r="H102" s="42">
        <v>-34.861766689143622</v>
      </c>
      <c r="I102" s="42">
        <v>-34.861766689143622</v>
      </c>
      <c r="J102" s="42">
        <v>2</v>
      </c>
      <c r="K102" s="42">
        <v>2</v>
      </c>
      <c r="L102" s="42"/>
      <c r="M102" t="s">
        <v>7</v>
      </c>
      <c r="N102" t="s">
        <v>434</v>
      </c>
      <c r="O102">
        <v>1</v>
      </c>
      <c r="P102">
        <v>0</v>
      </c>
      <c r="Q102">
        <v>1.4830000000000001</v>
      </c>
      <c r="S102">
        <v>2010</v>
      </c>
    </row>
    <row r="103" spans="5:19" x14ac:dyDescent="0.25">
      <c r="E103" t="s">
        <v>419</v>
      </c>
      <c r="F103" t="s">
        <v>419</v>
      </c>
      <c r="G103" t="s">
        <v>154</v>
      </c>
      <c r="H103" s="42">
        <v>20.51</v>
      </c>
      <c r="I103" s="42">
        <v>50.57</v>
      </c>
      <c r="J103" s="42">
        <v>35.533000000000001</v>
      </c>
      <c r="K103" s="42">
        <v>27.626000000000001</v>
      </c>
      <c r="L103" s="42"/>
      <c r="M103" t="s">
        <v>7</v>
      </c>
      <c r="N103" t="s">
        <v>434</v>
      </c>
      <c r="O103">
        <v>1</v>
      </c>
      <c r="P103">
        <v>1</v>
      </c>
      <c r="Q103">
        <v>16.802</v>
      </c>
      <c r="R103">
        <v>30.41</v>
      </c>
      <c r="S103">
        <v>2010</v>
      </c>
    </row>
    <row r="104" spans="5:19" x14ac:dyDescent="0.25">
      <c r="E104" t="s">
        <v>420</v>
      </c>
      <c r="F104" t="s">
        <v>420</v>
      </c>
      <c r="G104" t="s">
        <v>8</v>
      </c>
      <c r="H104" s="42">
        <v>10</v>
      </c>
      <c r="I104" s="42">
        <v>10</v>
      </c>
      <c r="J104" s="42"/>
      <c r="K104" s="42"/>
      <c r="L104" s="42"/>
      <c r="M104" t="s">
        <v>7</v>
      </c>
      <c r="N104" t="s">
        <v>434</v>
      </c>
      <c r="O104">
        <v>1</v>
      </c>
      <c r="P104">
        <v>0</v>
      </c>
      <c r="Q104">
        <v>0.31</v>
      </c>
      <c r="S104">
        <v>2006</v>
      </c>
    </row>
    <row r="105" spans="5:19" x14ac:dyDescent="0.25">
      <c r="E105" t="s">
        <v>421</v>
      </c>
      <c r="F105" t="s">
        <v>421</v>
      </c>
      <c r="G105" t="s">
        <v>154</v>
      </c>
      <c r="H105" s="42">
        <v>5</v>
      </c>
      <c r="I105" s="42">
        <v>15</v>
      </c>
      <c r="J105" s="42"/>
      <c r="K105" s="42"/>
      <c r="L105" s="42"/>
      <c r="M105" t="s">
        <v>7</v>
      </c>
      <c r="N105" t="s">
        <v>434</v>
      </c>
      <c r="O105">
        <v>1</v>
      </c>
      <c r="P105">
        <v>1</v>
      </c>
      <c r="Q105">
        <v>34.234000000000002</v>
      </c>
      <c r="R105">
        <v>103</v>
      </c>
      <c r="S105">
        <v>2013</v>
      </c>
    </row>
    <row r="106" spans="5:19" x14ac:dyDescent="0.25">
      <c r="E106" t="s">
        <v>422</v>
      </c>
      <c r="F106" t="s">
        <v>422</v>
      </c>
      <c r="G106" t="s">
        <v>154</v>
      </c>
      <c r="H106" s="42">
        <v>17.137096774193548</v>
      </c>
      <c r="I106" s="42">
        <v>37.5</v>
      </c>
      <c r="J106" s="42"/>
      <c r="K106" s="42"/>
      <c r="L106" s="42">
        <v>2050</v>
      </c>
      <c r="M106" t="s">
        <v>6</v>
      </c>
      <c r="N106" t="s">
        <v>1</v>
      </c>
      <c r="O106">
        <v>1</v>
      </c>
      <c r="P106">
        <v>1</v>
      </c>
      <c r="Q106">
        <v>35</v>
      </c>
      <c r="R106">
        <v>49.6</v>
      </c>
      <c r="S106">
        <v>2010</v>
      </c>
    </row>
    <row r="107" spans="5:19" x14ac:dyDescent="0.25">
      <c r="E107" t="s">
        <v>423</v>
      </c>
      <c r="F107" t="s">
        <v>423</v>
      </c>
      <c r="G107" t="s">
        <v>154</v>
      </c>
      <c r="H107" s="42">
        <v>20</v>
      </c>
      <c r="I107" s="42">
        <v>20</v>
      </c>
      <c r="J107" s="42"/>
      <c r="K107" s="42"/>
      <c r="L107" s="42"/>
      <c r="M107" t="s">
        <v>7</v>
      </c>
      <c r="N107" t="s">
        <v>434</v>
      </c>
      <c r="O107">
        <v>0</v>
      </c>
      <c r="P107">
        <v>1</v>
      </c>
      <c r="R107">
        <v>135.80000000000001</v>
      </c>
      <c r="S107">
        <v>2010</v>
      </c>
    </row>
    <row r="108" spans="5:19" x14ac:dyDescent="0.25">
      <c r="E108" t="s">
        <v>424</v>
      </c>
      <c r="F108" t="s">
        <v>424</v>
      </c>
      <c r="G108" t="s">
        <v>8</v>
      </c>
      <c r="H108" s="42">
        <v>36</v>
      </c>
      <c r="I108" s="42">
        <v>36</v>
      </c>
      <c r="J108" s="42"/>
      <c r="K108" s="42"/>
      <c r="L108" s="42">
        <v>2050</v>
      </c>
      <c r="M108" t="s">
        <v>6</v>
      </c>
      <c r="N108" t="s">
        <v>435</v>
      </c>
      <c r="O108">
        <v>1</v>
      </c>
      <c r="P108">
        <v>0</v>
      </c>
      <c r="Q108">
        <v>0.02</v>
      </c>
      <c r="S108">
        <v>2010</v>
      </c>
    </row>
    <row r="109" spans="5:19" x14ac:dyDescent="0.25">
      <c r="E109" t="s">
        <v>425</v>
      </c>
      <c r="F109" t="s">
        <v>425</v>
      </c>
      <c r="G109" t="s">
        <v>154</v>
      </c>
      <c r="H109" s="42">
        <v>5.89</v>
      </c>
      <c r="I109" s="42">
        <v>24.7</v>
      </c>
      <c r="J109" s="42">
        <v>140.1</v>
      </c>
      <c r="K109" s="42">
        <v>112.1</v>
      </c>
      <c r="L109" s="42"/>
      <c r="M109" t="s">
        <v>7</v>
      </c>
      <c r="N109" t="s">
        <v>434</v>
      </c>
      <c r="O109">
        <v>1</v>
      </c>
      <c r="P109">
        <v>1</v>
      </c>
      <c r="Q109">
        <v>90.1</v>
      </c>
      <c r="R109">
        <v>148.80000000000001</v>
      </c>
      <c r="S109">
        <v>2015</v>
      </c>
    </row>
    <row r="110" spans="5:19" x14ac:dyDescent="0.25">
      <c r="E110" t="s">
        <v>426</v>
      </c>
      <c r="F110" t="s">
        <v>426</v>
      </c>
      <c r="G110" t="s">
        <v>432</v>
      </c>
      <c r="H110" s="42">
        <v>-17.44770599791978</v>
      </c>
      <c r="I110" s="42">
        <v>9.239570091297816</v>
      </c>
      <c r="J110" s="42">
        <v>40.650999999999996</v>
      </c>
      <c r="K110" s="42">
        <v>31.414000000000001</v>
      </c>
      <c r="L110" s="42">
        <v>2050</v>
      </c>
      <c r="M110" t="s">
        <v>6</v>
      </c>
      <c r="N110" t="s">
        <v>435</v>
      </c>
      <c r="O110">
        <v>1</v>
      </c>
      <c r="P110">
        <v>0</v>
      </c>
      <c r="Q110">
        <v>34.612000000000002</v>
      </c>
      <c r="S110">
        <v>2019</v>
      </c>
    </row>
    <row r="111" spans="5:19" x14ac:dyDescent="0.25">
      <c r="E111" t="s">
        <v>427</v>
      </c>
      <c r="F111" t="s">
        <v>427</v>
      </c>
      <c r="G111" t="s">
        <v>151</v>
      </c>
      <c r="H111" s="42">
        <v>35</v>
      </c>
      <c r="I111" s="42">
        <v>35</v>
      </c>
      <c r="J111" s="42">
        <v>177.304493745484</v>
      </c>
      <c r="K111" s="42">
        <v>187.08086652561701</v>
      </c>
      <c r="L111" s="42"/>
      <c r="M111" t="s">
        <v>7</v>
      </c>
      <c r="N111" t="s">
        <v>434</v>
      </c>
      <c r="O111">
        <v>1</v>
      </c>
      <c r="P111">
        <v>0</v>
      </c>
      <c r="Q111">
        <v>200.1</v>
      </c>
      <c r="S111">
        <v>2010</v>
      </c>
    </row>
    <row r="112" spans="5:19" x14ac:dyDescent="0.25">
      <c r="E112" t="s">
        <v>428</v>
      </c>
      <c r="F112" t="s">
        <v>428</v>
      </c>
      <c r="G112" t="s">
        <v>8</v>
      </c>
      <c r="H112" s="42">
        <v>0</v>
      </c>
      <c r="I112" s="42">
        <v>0</v>
      </c>
      <c r="J112" s="42"/>
      <c r="K112" s="42"/>
      <c r="L112" s="42">
        <v>2050</v>
      </c>
      <c r="M112" t="s">
        <v>6</v>
      </c>
      <c r="N112" t="s">
        <v>435</v>
      </c>
      <c r="O112">
        <v>1</v>
      </c>
      <c r="P112">
        <v>0</v>
      </c>
      <c r="Q112">
        <v>0.72799999999999998</v>
      </c>
      <c r="S112">
        <v>2010</v>
      </c>
    </row>
    <row r="113" spans="5:19" x14ac:dyDescent="0.25">
      <c r="E113" t="s">
        <v>429</v>
      </c>
      <c r="F113" t="s">
        <v>429</v>
      </c>
      <c r="G113" t="s">
        <v>154</v>
      </c>
      <c r="H113" s="42">
        <v>20</v>
      </c>
      <c r="I113" s="42">
        <v>20</v>
      </c>
      <c r="J113" s="42"/>
      <c r="K113" s="42"/>
      <c r="L113" s="42"/>
      <c r="M113" t="s">
        <v>7</v>
      </c>
      <c r="N113" t="s">
        <v>434</v>
      </c>
      <c r="O113">
        <v>1</v>
      </c>
      <c r="P113">
        <v>1</v>
      </c>
      <c r="Q113">
        <v>240</v>
      </c>
      <c r="R113">
        <v>330</v>
      </c>
      <c r="S113">
        <v>2011</v>
      </c>
    </row>
    <row r="114" spans="5:19" x14ac:dyDescent="0.25">
      <c r="E114" t="s">
        <v>430</v>
      </c>
      <c r="F114" t="s">
        <v>430</v>
      </c>
      <c r="G114" t="s">
        <v>8</v>
      </c>
      <c r="H114" s="42">
        <v>0</v>
      </c>
      <c r="I114" s="42">
        <v>0</v>
      </c>
      <c r="J114" s="42"/>
      <c r="K114" s="42"/>
      <c r="L114" s="42"/>
      <c r="M114" t="s">
        <v>7</v>
      </c>
      <c r="N114" t="s">
        <v>434</v>
      </c>
      <c r="O114">
        <v>1</v>
      </c>
      <c r="P114">
        <v>0</v>
      </c>
      <c r="Q114">
        <v>60</v>
      </c>
      <c r="S114">
        <v>2015</v>
      </c>
    </row>
    <row r="115" spans="5:19" x14ac:dyDescent="0.25">
      <c r="E115" t="s">
        <v>431</v>
      </c>
      <c r="F115" t="s">
        <v>431</v>
      </c>
      <c r="G115" t="s">
        <v>154</v>
      </c>
      <c r="H115" s="42">
        <v>40.700000000000003</v>
      </c>
      <c r="I115" s="42">
        <v>40.700000000000003</v>
      </c>
      <c r="J115" s="42"/>
      <c r="K115" s="42"/>
      <c r="L115" s="42"/>
      <c r="M115" t="s">
        <v>7</v>
      </c>
      <c r="N115" t="s">
        <v>434</v>
      </c>
      <c r="O115">
        <v>1</v>
      </c>
      <c r="P115">
        <v>1</v>
      </c>
      <c r="Q115">
        <v>35.840000000000003</v>
      </c>
      <c r="R115">
        <v>75.39</v>
      </c>
      <c r="S115">
        <v>2017</v>
      </c>
    </row>
  </sheetData>
  <sortState ref="B2:C17">
    <sortCondition ref="C2:C1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B61A3-D6BD-4498-A845-07227A1F5346}">
  <dimension ref="C1:AL115"/>
  <sheetViews>
    <sheetView topLeftCell="Z65" workbookViewId="0">
      <selection activeCell="AA66" sqref="AA66:AL66"/>
    </sheetView>
  </sheetViews>
  <sheetFormatPr defaultRowHeight="13.8" x14ac:dyDescent="0.25"/>
  <cols>
    <col min="4" max="4" width="7.8984375" bestFit="1" customWidth="1"/>
    <col min="5" max="5" width="7.8984375" customWidth="1"/>
    <col min="6" max="6" width="8.8984375" bestFit="1" customWidth="1"/>
    <col min="7" max="13" width="7.8984375" customWidth="1"/>
    <col min="14" max="14" width="20.5" bestFit="1" customWidth="1"/>
    <col min="15" max="15" width="15.8984375" bestFit="1" customWidth="1"/>
    <col min="16" max="25" width="7.8984375" customWidth="1"/>
    <col min="26" max="26" width="13.796875" bestFit="1" customWidth="1"/>
  </cols>
  <sheetData>
    <row r="1" spans="3:38" x14ac:dyDescent="0.25">
      <c r="C1" t="s">
        <v>476</v>
      </c>
      <c r="K1" t="s">
        <v>477</v>
      </c>
      <c r="L1" t="s">
        <v>478</v>
      </c>
      <c r="M1" t="s">
        <v>479</v>
      </c>
      <c r="N1" t="s">
        <v>437</v>
      </c>
      <c r="O1" t="s">
        <v>438</v>
      </c>
      <c r="P1" t="s">
        <v>439</v>
      </c>
      <c r="Q1" t="s">
        <v>440</v>
      </c>
      <c r="R1" t="s">
        <v>441</v>
      </c>
      <c r="S1" t="s">
        <v>483</v>
      </c>
      <c r="T1" t="s">
        <v>484</v>
      </c>
      <c r="U1" t="s">
        <v>485</v>
      </c>
      <c r="V1" t="s">
        <v>486</v>
      </c>
    </row>
    <row r="2" spans="3:38" x14ac:dyDescent="0.25">
      <c r="C2" t="s">
        <v>464</v>
      </c>
      <c r="D2" t="s">
        <v>154</v>
      </c>
      <c r="E2" t="s">
        <v>480</v>
      </c>
      <c r="F2" t="s">
        <v>166</v>
      </c>
      <c r="G2" s="42">
        <v>20.9</v>
      </c>
      <c r="H2" s="42">
        <v>20.9</v>
      </c>
      <c r="I2" s="42"/>
      <c r="J2" s="42"/>
      <c r="K2" s="42"/>
      <c r="L2" t="s">
        <v>7</v>
      </c>
      <c r="M2" t="s">
        <v>434</v>
      </c>
      <c r="N2">
        <v>1</v>
      </c>
      <c r="O2">
        <v>1</v>
      </c>
      <c r="P2">
        <v>10.183999999999999</v>
      </c>
      <c r="Q2">
        <v>15.148</v>
      </c>
      <c r="R2">
        <v>2016</v>
      </c>
      <c r="S2">
        <v>1.2831839999999999</v>
      </c>
      <c r="T2">
        <v>1.722</v>
      </c>
      <c r="U2">
        <v>0.54900000000000004</v>
      </c>
      <c r="V2">
        <v>0.54900000000000004</v>
      </c>
      <c r="AA2" t="s">
        <v>464</v>
      </c>
      <c r="AB2" t="s">
        <v>465</v>
      </c>
      <c r="AC2" t="s">
        <v>466</v>
      </c>
      <c r="AD2" t="s">
        <v>467</v>
      </c>
      <c r="AE2" t="s">
        <v>468</v>
      </c>
      <c r="AF2" s="48" t="s">
        <v>469</v>
      </c>
      <c r="AG2" t="s">
        <v>470</v>
      </c>
      <c r="AH2" t="s">
        <v>471</v>
      </c>
      <c r="AI2" t="s">
        <v>472</v>
      </c>
      <c r="AJ2" t="s">
        <v>473</v>
      </c>
      <c r="AK2" t="s">
        <v>474</v>
      </c>
      <c r="AL2" t="s">
        <v>475</v>
      </c>
    </row>
    <row r="3" spans="3:38" x14ac:dyDescent="0.25">
      <c r="C3" t="s">
        <v>465</v>
      </c>
      <c r="D3" t="s">
        <v>154</v>
      </c>
      <c r="E3" t="s">
        <v>480</v>
      </c>
      <c r="F3" t="s">
        <v>166</v>
      </c>
      <c r="G3" s="42">
        <v>21</v>
      </c>
      <c r="H3" s="42">
        <v>36</v>
      </c>
      <c r="I3" s="42"/>
      <c r="J3" s="42"/>
      <c r="K3" s="42"/>
      <c r="L3" t="s">
        <v>7</v>
      </c>
      <c r="M3" t="s">
        <v>434</v>
      </c>
      <c r="N3">
        <v>1</v>
      </c>
      <c r="O3">
        <v>1</v>
      </c>
      <c r="P3">
        <v>99.992000000000004</v>
      </c>
      <c r="Q3">
        <v>110</v>
      </c>
      <c r="R3">
        <v>2015</v>
      </c>
      <c r="S3">
        <v>70.360442000000006</v>
      </c>
      <c r="T3">
        <v>70.360442000000006</v>
      </c>
      <c r="U3">
        <v>68.329112000000009</v>
      </c>
      <c r="V3">
        <v>68.328232</v>
      </c>
      <c r="AA3" t="s">
        <v>154</v>
      </c>
      <c r="AB3" t="s">
        <v>154</v>
      </c>
      <c r="AC3" t="s">
        <v>154</v>
      </c>
      <c r="AD3" t="s">
        <v>432</v>
      </c>
      <c r="AE3" t="s">
        <v>154</v>
      </c>
      <c r="AF3" s="48" t="s">
        <v>154</v>
      </c>
      <c r="AG3" t="s">
        <v>154</v>
      </c>
      <c r="AH3" t="s">
        <v>154</v>
      </c>
      <c r="AI3" t="s">
        <v>154</v>
      </c>
      <c r="AJ3" t="s">
        <v>432</v>
      </c>
      <c r="AK3" t="s">
        <v>154</v>
      </c>
      <c r="AL3" t="s">
        <v>154</v>
      </c>
    </row>
    <row r="4" spans="3:38" x14ac:dyDescent="0.25">
      <c r="C4" t="s">
        <v>466</v>
      </c>
      <c r="D4" t="s">
        <v>154</v>
      </c>
      <c r="E4" t="s">
        <v>480</v>
      </c>
      <c r="F4" t="s">
        <v>166</v>
      </c>
      <c r="G4" s="42">
        <v>6.73</v>
      </c>
      <c r="H4" s="42">
        <v>21.85</v>
      </c>
      <c r="I4" s="42"/>
      <c r="J4" s="42"/>
      <c r="K4" s="42"/>
      <c r="L4" t="s">
        <v>7</v>
      </c>
      <c r="M4" t="s">
        <v>434</v>
      </c>
      <c r="N4">
        <v>1</v>
      </c>
      <c r="O4">
        <v>1</v>
      </c>
      <c r="P4">
        <v>169.05</v>
      </c>
      <c r="Q4">
        <v>409.4</v>
      </c>
      <c r="R4">
        <v>2012</v>
      </c>
      <c r="S4">
        <v>0.37</v>
      </c>
      <c r="T4">
        <v>0.37</v>
      </c>
      <c r="U4">
        <v>0.37</v>
      </c>
      <c r="V4">
        <v>0.37</v>
      </c>
      <c r="Z4" s="10" t="s">
        <v>20</v>
      </c>
      <c r="AA4" t="str">
        <f>IF(AA3="intensity","intensity",IF(AA3="python","","absolute"))</f>
        <v>absolute</v>
      </c>
      <c r="AB4" t="str">
        <f t="shared" ref="AB4:AL4" si="0">IF(AB3="intensity","intensity",IF(AB3="python","","absolute"))</f>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 t="shared" si="0"/>
        <v>absolute</v>
      </c>
      <c r="AL4" t="str">
        <f t="shared" si="0"/>
        <v>absolute</v>
      </c>
    </row>
    <row r="5" spans="3:38" x14ac:dyDescent="0.25">
      <c r="C5" t="s">
        <v>467</v>
      </c>
      <c r="D5" t="s">
        <v>432</v>
      </c>
      <c r="E5" t="s">
        <v>480</v>
      </c>
      <c r="F5" t="s">
        <v>166</v>
      </c>
      <c r="G5" s="42"/>
      <c r="H5" s="42"/>
      <c r="I5" s="42">
        <v>-7.1820000000000004</v>
      </c>
      <c r="J5" s="42">
        <v>-8.4030000000000005</v>
      </c>
      <c r="K5" s="42">
        <v>2050</v>
      </c>
      <c r="L5" t="s">
        <v>6</v>
      </c>
      <c r="M5" t="s">
        <v>1</v>
      </c>
      <c r="N5">
        <v>1</v>
      </c>
      <c r="O5">
        <v>0</v>
      </c>
      <c r="P5">
        <v>-7.1580000000000004</v>
      </c>
      <c r="Q5">
        <v>-5.6660000000000004</v>
      </c>
      <c r="R5">
        <v>2020</v>
      </c>
      <c r="S5">
        <v>-8.5220000000000002</v>
      </c>
      <c r="T5">
        <v>-7.6300000000000008</v>
      </c>
      <c r="U5">
        <v>-8.8840000000000003</v>
      </c>
      <c r="V5">
        <v>-9.84</v>
      </c>
      <c r="Z5" s="10" t="s">
        <v>109</v>
      </c>
      <c r="AA5" t="str">
        <f>IF(AA3="BAU","bau","base")</f>
        <v>bau</v>
      </c>
      <c r="AB5" t="str">
        <f t="shared" ref="AB5:AL5" si="1">IF(AB3="BAU","bau","base")</f>
        <v>bau</v>
      </c>
      <c r="AC5" t="str">
        <f t="shared" si="1"/>
        <v>bau</v>
      </c>
      <c r="AD5" t="str">
        <f t="shared" si="1"/>
        <v>base</v>
      </c>
      <c r="AE5" t="str">
        <f t="shared" si="1"/>
        <v>bau</v>
      </c>
      <c r="AF5" t="str">
        <f t="shared" si="1"/>
        <v>bau</v>
      </c>
      <c r="AG5" t="str">
        <f t="shared" si="1"/>
        <v>bau</v>
      </c>
      <c r="AH5" t="str">
        <f t="shared" si="1"/>
        <v>bau</v>
      </c>
      <c r="AI5" t="str">
        <f t="shared" si="1"/>
        <v>bau</v>
      </c>
      <c r="AJ5" t="str">
        <f t="shared" si="1"/>
        <v>base</v>
      </c>
      <c r="AK5" t="str">
        <f t="shared" si="1"/>
        <v>bau</v>
      </c>
      <c r="AL5" t="str">
        <f t="shared" si="1"/>
        <v>bau</v>
      </c>
    </row>
    <row r="6" spans="3:38" x14ac:dyDescent="0.25">
      <c r="C6" t="s">
        <v>468</v>
      </c>
      <c r="D6" t="s">
        <v>154</v>
      </c>
      <c r="E6" t="s">
        <v>480</v>
      </c>
      <c r="F6" t="s">
        <v>166</v>
      </c>
      <c r="G6" s="42">
        <v>0.5</v>
      </c>
      <c r="H6" s="42">
        <v>19.3</v>
      </c>
      <c r="I6" s="42"/>
      <c r="J6" s="42"/>
      <c r="K6" s="42"/>
      <c r="L6" t="s">
        <v>7</v>
      </c>
      <c r="M6" t="s">
        <v>434</v>
      </c>
      <c r="N6">
        <v>1</v>
      </c>
      <c r="O6">
        <v>1</v>
      </c>
      <c r="P6">
        <v>74.09</v>
      </c>
      <c r="Q6">
        <v>84.96</v>
      </c>
      <c r="R6">
        <v>2018</v>
      </c>
      <c r="S6">
        <v>-0.64100000000000001</v>
      </c>
      <c r="T6">
        <v>-0.72199999999999998</v>
      </c>
      <c r="U6">
        <v>-0.72199999999999998</v>
      </c>
      <c r="V6">
        <v>-15.048999999999999</v>
      </c>
      <c r="Z6" s="10" t="s">
        <v>21</v>
      </c>
    </row>
    <row r="7" spans="3:38" x14ac:dyDescent="0.25">
      <c r="C7" s="48" t="s">
        <v>469</v>
      </c>
      <c r="D7" s="48" t="s">
        <v>154</v>
      </c>
      <c r="E7" s="48" t="s">
        <v>481</v>
      </c>
      <c r="F7" s="48" t="s">
        <v>211</v>
      </c>
      <c r="G7" s="49">
        <v>18.521897810218988</v>
      </c>
      <c r="H7" s="49">
        <v>46.32299270072992</v>
      </c>
      <c r="I7" s="49"/>
      <c r="J7" s="49"/>
      <c r="K7" s="49"/>
      <c r="L7" s="48" t="s">
        <v>7</v>
      </c>
      <c r="M7" s="48" t="s">
        <v>434</v>
      </c>
      <c r="N7" s="48">
        <v>1</v>
      </c>
      <c r="O7" s="48">
        <v>1</v>
      </c>
      <c r="P7" s="48">
        <v>7.4569999999999999</v>
      </c>
      <c r="Q7" s="48">
        <v>10.96</v>
      </c>
      <c r="R7">
        <v>2017</v>
      </c>
      <c r="S7">
        <v>-29.888000000000002</v>
      </c>
      <c r="T7">
        <v>-28.092000000000002</v>
      </c>
      <c r="U7">
        <v>-29.341000000000001</v>
      </c>
      <c r="V7">
        <v>-31.213000000000001</v>
      </c>
      <c r="Z7" s="10" t="s">
        <v>110</v>
      </c>
      <c r="AA7" s="41" t="str">
        <f>IF(AA3="emission","emissions","percent")</f>
        <v>percent</v>
      </c>
      <c r="AB7" s="41" t="str">
        <f t="shared" ref="AB7:AL7" si="2">IF(AB3="emission","emissions","percent")</f>
        <v>percent</v>
      </c>
      <c r="AC7" s="41" t="str">
        <f t="shared" si="2"/>
        <v>percent</v>
      </c>
      <c r="AD7" s="41" t="str">
        <f t="shared" si="2"/>
        <v>emissions</v>
      </c>
      <c r="AE7" s="41" t="str">
        <f t="shared" si="2"/>
        <v>percent</v>
      </c>
      <c r="AF7" s="41" t="str">
        <f t="shared" si="2"/>
        <v>percent</v>
      </c>
      <c r="AG7" s="41" t="str">
        <f t="shared" si="2"/>
        <v>percent</v>
      </c>
      <c r="AH7" s="41" t="str">
        <f t="shared" si="2"/>
        <v>percent</v>
      </c>
      <c r="AI7" s="41" t="str">
        <f t="shared" si="2"/>
        <v>percent</v>
      </c>
      <c r="AJ7" s="41" t="str">
        <f t="shared" si="2"/>
        <v>emissions</v>
      </c>
      <c r="AK7" s="41" t="str">
        <f t="shared" si="2"/>
        <v>percent</v>
      </c>
      <c r="AL7" s="41" t="str">
        <f t="shared" si="2"/>
        <v>percent</v>
      </c>
    </row>
    <row r="8" spans="3:38" x14ac:dyDescent="0.25">
      <c r="C8" t="s">
        <v>470</v>
      </c>
      <c r="D8" t="s">
        <v>154</v>
      </c>
      <c r="E8" t="s">
        <v>480</v>
      </c>
      <c r="F8" t="s">
        <v>166</v>
      </c>
      <c r="G8" s="42">
        <v>30.41</v>
      </c>
      <c r="H8" s="42">
        <v>98.95</v>
      </c>
      <c r="I8" s="42"/>
      <c r="J8" s="42"/>
      <c r="K8" s="42"/>
      <c r="L8" t="s">
        <v>7</v>
      </c>
      <c r="M8" t="s">
        <v>434</v>
      </c>
      <c r="N8">
        <v>1</v>
      </c>
      <c r="O8">
        <v>1</v>
      </c>
      <c r="P8">
        <v>83.35</v>
      </c>
      <c r="Q8">
        <v>121.44</v>
      </c>
      <c r="R8">
        <v>2012</v>
      </c>
      <c r="S8">
        <v>58.01</v>
      </c>
      <c r="T8">
        <v>68.58</v>
      </c>
      <c r="U8">
        <v>44.81</v>
      </c>
      <c r="V8">
        <v>-34.409999999999997</v>
      </c>
    </row>
    <row r="9" spans="3:38" x14ac:dyDescent="0.25">
      <c r="C9" t="s">
        <v>471</v>
      </c>
      <c r="D9" t="s">
        <v>154</v>
      </c>
      <c r="E9" t="s">
        <v>480</v>
      </c>
      <c r="F9" t="s">
        <v>166</v>
      </c>
      <c r="G9" s="42">
        <v>7.2</v>
      </c>
      <c r="H9" s="42">
        <v>20.6</v>
      </c>
      <c r="I9" s="42"/>
      <c r="J9" s="42"/>
      <c r="K9" s="42">
        <v>2050</v>
      </c>
      <c r="L9" t="s">
        <v>6</v>
      </c>
      <c r="M9" t="s">
        <v>435</v>
      </c>
      <c r="N9">
        <v>1</v>
      </c>
      <c r="O9">
        <v>1</v>
      </c>
      <c r="P9">
        <v>99.787999999999997</v>
      </c>
      <c r="Q9">
        <v>120.65</v>
      </c>
      <c r="R9">
        <v>2010</v>
      </c>
      <c r="S9">
        <v>42.5</v>
      </c>
      <c r="T9">
        <v>42.5</v>
      </c>
      <c r="U9">
        <v>40.799999999999997</v>
      </c>
      <c r="V9">
        <v>34</v>
      </c>
      <c r="AA9" s="44">
        <v>20.9</v>
      </c>
      <c r="AB9" s="44">
        <v>21</v>
      </c>
      <c r="AC9" s="44">
        <v>6.73</v>
      </c>
      <c r="AD9" s="44"/>
      <c r="AE9" s="44">
        <v>0.5</v>
      </c>
      <c r="AF9" s="44">
        <v>18.521897810218988</v>
      </c>
      <c r="AG9" s="44">
        <v>30.41</v>
      </c>
      <c r="AH9" s="44">
        <v>7.2</v>
      </c>
      <c r="AI9" s="44">
        <v>14</v>
      </c>
      <c r="AJ9" s="44"/>
      <c r="AK9" s="44">
        <v>27.355645278980411</v>
      </c>
      <c r="AL9" s="44">
        <v>15.8</v>
      </c>
    </row>
    <row r="10" spans="3:38" x14ac:dyDescent="0.25">
      <c r="C10" t="s">
        <v>472</v>
      </c>
      <c r="D10" t="s">
        <v>154</v>
      </c>
      <c r="E10" t="s">
        <v>480</v>
      </c>
      <c r="F10" t="s">
        <v>166</v>
      </c>
      <c r="G10" s="42">
        <v>14</v>
      </c>
      <c r="H10" s="42">
        <v>68.8</v>
      </c>
      <c r="I10" s="42"/>
      <c r="J10" s="42"/>
      <c r="K10" s="42">
        <v>2050</v>
      </c>
      <c r="L10" t="s">
        <v>6</v>
      </c>
      <c r="M10" t="s">
        <v>435</v>
      </c>
      <c r="N10">
        <v>1</v>
      </c>
      <c r="O10">
        <v>1</v>
      </c>
      <c r="P10">
        <v>247.5</v>
      </c>
      <c r="Q10">
        <v>403.5</v>
      </c>
      <c r="R10">
        <v>2010</v>
      </c>
      <c r="S10">
        <v>120</v>
      </c>
      <c r="T10">
        <v>140.19999999999999</v>
      </c>
      <c r="U10">
        <v>91.8</v>
      </c>
      <c r="V10">
        <v>-99.9</v>
      </c>
      <c r="AA10" s="44">
        <v>20.9</v>
      </c>
      <c r="AB10" s="44">
        <v>36</v>
      </c>
      <c r="AC10" s="44">
        <v>21.85</v>
      </c>
      <c r="AD10" s="44"/>
      <c r="AE10" s="44">
        <v>19.3</v>
      </c>
      <c r="AF10" s="44">
        <v>46.32299270072992</v>
      </c>
      <c r="AG10" s="44">
        <v>98.95</v>
      </c>
      <c r="AH10" s="44">
        <v>20.6</v>
      </c>
      <c r="AI10" s="44">
        <v>68.8</v>
      </c>
      <c r="AJ10" s="44"/>
      <c r="AK10" s="44">
        <v>46.112638030841083</v>
      </c>
      <c r="AL10" s="44">
        <v>43.5</v>
      </c>
    </row>
    <row r="11" spans="3:38" x14ac:dyDescent="0.25">
      <c r="C11" t="s">
        <v>473</v>
      </c>
      <c r="D11" t="s">
        <v>432</v>
      </c>
      <c r="E11" t="s">
        <v>480</v>
      </c>
      <c r="F11" t="s">
        <v>166</v>
      </c>
      <c r="G11" s="42"/>
      <c r="H11" s="42"/>
      <c r="I11" s="42">
        <v>-118.31</v>
      </c>
      <c r="J11" s="42">
        <v>-118.31</v>
      </c>
      <c r="K11" s="42">
        <v>2050</v>
      </c>
      <c r="L11" t="s">
        <v>6</v>
      </c>
      <c r="M11" t="s">
        <v>435</v>
      </c>
      <c r="N11">
        <v>1</v>
      </c>
      <c r="O11">
        <v>1</v>
      </c>
      <c r="P11">
        <v>-103.842</v>
      </c>
      <c r="R11">
        <v>2005</v>
      </c>
      <c r="S11">
        <v>-107.979</v>
      </c>
      <c r="U11">
        <v>-122.108</v>
      </c>
      <c r="V11">
        <v>-122.108</v>
      </c>
    </row>
    <row r="12" spans="3:38" x14ac:dyDescent="0.25">
      <c r="C12" t="s">
        <v>474</v>
      </c>
      <c r="D12" t="s">
        <v>154</v>
      </c>
      <c r="E12" t="s">
        <v>480</v>
      </c>
      <c r="F12" t="s">
        <v>166</v>
      </c>
      <c r="G12" s="42">
        <v>27.355645278980411</v>
      </c>
      <c r="H12" s="42">
        <v>46.112638030841083</v>
      </c>
      <c r="I12" s="42"/>
      <c r="J12" s="42"/>
      <c r="K12" s="42"/>
      <c r="L12" t="s">
        <v>7</v>
      </c>
      <c r="M12" t="s">
        <v>434</v>
      </c>
      <c r="N12">
        <v>0</v>
      </c>
      <c r="O12">
        <v>1</v>
      </c>
      <c r="Q12">
        <v>164.45600000000002</v>
      </c>
      <c r="R12">
        <v>2005</v>
      </c>
      <c r="T12">
        <v>50.456000000000003</v>
      </c>
      <c r="U12">
        <v>25.661999999999999</v>
      </c>
      <c r="V12">
        <v>2.8969999999999998</v>
      </c>
      <c r="AA12" s="46">
        <f>IF(AA$7="percent",AA$9,"")</f>
        <v>20.9</v>
      </c>
      <c r="AB12" s="46">
        <f t="shared" ref="AB12:AL13" si="3">IF(AB$7="percent",AB$9,"")</f>
        <v>21</v>
      </c>
      <c r="AC12" s="46">
        <f t="shared" si="3"/>
        <v>6.73</v>
      </c>
      <c r="AD12" s="46" t="str">
        <f t="shared" si="3"/>
        <v/>
      </c>
      <c r="AE12" s="46">
        <f t="shared" si="3"/>
        <v>0.5</v>
      </c>
      <c r="AF12" s="46">
        <f t="shared" si="3"/>
        <v>18.521897810218988</v>
      </c>
      <c r="AG12" s="46">
        <f t="shared" si="3"/>
        <v>30.41</v>
      </c>
      <c r="AH12" s="46">
        <f t="shared" si="3"/>
        <v>7.2</v>
      </c>
      <c r="AI12" s="46">
        <f t="shared" si="3"/>
        <v>14</v>
      </c>
      <c r="AJ12" s="46" t="str">
        <f t="shared" si="3"/>
        <v/>
      </c>
      <c r="AK12" s="46">
        <f t="shared" si="3"/>
        <v>27.355645278980411</v>
      </c>
      <c r="AL12" s="46">
        <f t="shared" si="3"/>
        <v>15.8</v>
      </c>
    </row>
    <row r="13" spans="3:38" x14ac:dyDescent="0.25">
      <c r="C13" t="s">
        <v>475</v>
      </c>
      <c r="D13" t="s">
        <v>154</v>
      </c>
      <c r="E13" t="s">
        <v>480</v>
      </c>
      <c r="F13" t="s">
        <v>166</v>
      </c>
      <c r="G13" s="42">
        <v>15.8</v>
      </c>
      <c r="H13" s="42">
        <v>43.5</v>
      </c>
      <c r="I13" s="42"/>
      <c r="J13" s="42"/>
      <c r="K13" s="42">
        <v>2050</v>
      </c>
      <c r="L13" t="s">
        <v>6</v>
      </c>
      <c r="M13" t="s">
        <v>435</v>
      </c>
      <c r="N13">
        <v>1</v>
      </c>
      <c r="O13">
        <v>1</v>
      </c>
      <c r="P13">
        <v>284</v>
      </c>
      <c r="Q13">
        <v>927.9</v>
      </c>
      <c r="R13">
        <v>2014</v>
      </c>
      <c r="S13">
        <v>-37.5</v>
      </c>
      <c r="T13">
        <v>-49.2</v>
      </c>
      <c r="U13">
        <v>-81.7</v>
      </c>
      <c r="V13">
        <v>-95.8</v>
      </c>
      <c r="AA13" s="46">
        <f>IF(AA$7="percent",AA$9,"")</f>
        <v>20.9</v>
      </c>
      <c r="AB13" s="46">
        <f t="shared" si="3"/>
        <v>21</v>
      </c>
      <c r="AC13" s="46">
        <f t="shared" si="3"/>
        <v>6.73</v>
      </c>
      <c r="AD13" s="46" t="str">
        <f t="shared" si="3"/>
        <v/>
      </c>
      <c r="AE13" s="46">
        <f t="shared" si="3"/>
        <v>0.5</v>
      </c>
      <c r="AF13" s="46">
        <f t="shared" si="3"/>
        <v>18.521897810218988</v>
      </c>
      <c r="AG13" s="46">
        <f t="shared" si="3"/>
        <v>30.41</v>
      </c>
      <c r="AH13" s="46">
        <f t="shared" si="3"/>
        <v>7.2</v>
      </c>
      <c r="AI13" s="46">
        <f t="shared" si="3"/>
        <v>14</v>
      </c>
      <c r="AJ13" s="46" t="str">
        <f t="shared" si="3"/>
        <v/>
      </c>
      <c r="AK13" s="46">
        <f t="shared" si="3"/>
        <v>27.355645278980411</v>
      </c>
      <c r="AL13" s="46">
        <f t="shared" si="3"/>
        <v>15.8</v>
      </c>
    </row>
    <row r="14" spans="3:38" x14ac:dyDescent="0.25">
      <c r="G14" s="42"/>
      <c r="H14" s="42"/>
      <c r="I14" s="42"/>
      <c r="J14" s="42"/>
      <c r="K14" s="42"/>
      <c r="AA14" s="46">
        <f>IF(AA$7="percent",AA$10,"")</f>
        <v>20.9</v>
      </c>
      <c r="AB14" s="46">
        <f t="shared" ref="AB14:AL15" si="4">IF(AB$7="percent",AB$10,"")</f>
        <v>36</v>
      </c>
      <c r="AC14" s="46">
        <f t="shared" si="4"/>
        <v>21.85</v>
      </c>
      <c r="AD14" s="46" t="str">
        <f t="shared" si="4"/>
        <v/>
      </c>
      <c r="AE14" s="46">
        <f t="shared" si="4"/>
        <v>19.3</v>
      </c>
      <c r="AF14" s="46">
        <f t="shared" si="4"/>
        <v>46.32299270072992</v>
      </c>
      <c r="AG14" s="46">
        <f t="shared" si="4"/>
        <v>98.95</v>
      </c>
      <c r="AH14" s="46">
        <f t="shared" si="4"/>
        <v>20.6</v>
      </c>
      <c r="AI14" s="46">
        <f t="shared" si="4"/>
        <v>68.8</v>
      </c>
      <c r="AJ14" s="46" t="str">
        <f t="shared" si="4"/>
        <v/>
      </c>
      <c r="AK14" s="46">
        <f t="shared" si="4"/>
        <v>46.112638030841083</v>
      </c>
      <c r="AL14" s="46">
        <f t="shared" si="4"/>
        <v>43.5</v>
      </c>
    </row>
    <row r="15" spans="3:38" x14ac:dyDescent="0.25">
      <c r="G15" s="42"/>
      <c r="H15" s="42"/>
      <c r="I15" s="42"/>
      <c r="J15" s="42"/>
      <c r="K15" s="42"/>
      <c r="AA15" s="46">
        <f>IF(AA$7="percent",AA$10,"")</f>
        <v>20.9</v>
      </c>
      <c r="AB15" s="46">
        <f t="shared" si="4"/>
        <v>36</v>
      </c>
      <c r="AC15" s="46">
        <f t="shared" si="4"/>
        <v>21.85</v>
      </c>
      <c r="AD15" s="46" t="str">
        <f t="shared" si="4"/>
        <v/>
      </c>
      <c r="AE15" s="46">
        <f t="shared" si="4"/>
        <v>19.3</v>
      </c>
      <c r="AF15" s="46">
        <f t="shared" si="4"/>
        <v>46.32299270072992</v>
      </c>
      <c r="AG15" s="46">
        <f t="shared" si="4"/>
        <v>98.95</v>
      </c>
      <c r="AH15" s="46">
        <f t="shared" si="4"/>
        <v>20.6</v>
      </c>
      <c r="AI15" s="46">
        <f t="shared" si="4"/>
        <v>68.8</v>
      </c>
      <c r="AJ15" s="46" t="str">
        <f t="shared" si="4"/>
        <v/>
      </c>
      <c r="AK15" s="46">
        <f t="shared" si="4"/>
        <v>46.112638030841083</v>
      </c>
      <c r="AL15" s="46">
        <f t="shared" si="4"/>
        <v>43.5</v>
      </c>
    </row>
    <row r="16" spans="3:38" x14ac:dyDescent="0.25">
      <c r="G16" s="42"/>
      <c r="H16" s="42"/>
      <c r="I16" s="42"/>
      <c r="J16" s="42"/>
      <c r="K16" s="42"/>
    </row>
    <row r="17" spans="3:38" x14ac:dyDescent="0.25">
      <c r="G17" s="42"/>
      <c r="H17" s="42"/>
      <c r="I17" s="42"/>
      <c r="J17" s="42"/>
      <c r="K17" s="42"/>
      <c r="AA17" s="44"/>
      <c r="AB17" s="44"/>
      <c r="AC17" s="44"/>
      <c r="AD17" s="44">
        <v>-7.1820000000000004</v>
      </c>
      <c r="AE17" s="44"/>
      <c r="AF17" s="44"/>
      <c r="AG17" s="44"/>
      <c r="AH17" s="44"/>
      <c r="AI17" s="44"/>
      <c r="AJ17" s="44">
        <v>-118.31</v>
      </c>
      <c r="AK17" s="44"/>
      <c r="AL17" s="44"/>
    </row>
    <row r="18" spans="3:38" x14ac:dyDescent="0.25">
      <c r="C18" t="s">
        <v>476</v>
      </c>
      <c r="D18" t="s">
        <v>464</v>
      </c>
      <c r="E18" t="s">
        <v>465</v>
      </c>
      <c r="F18" t="s">
        <v>466</v>
      </c>
      <c r="G18" t="s">
        <v>467</v>
      </c>
      <c r="H18" t="s">
        <v>468</v>
      </c>
      <c r="I18" s="48" t="s">
        <v>469</v>
      </c>
      <c r="J18" t="s">
        <v>470</v>
      </c>
      <c r="K18" t="s">
        <v>471</v>
      </c>
      <c r="L18" t="s">
        <v>472</v>
      </c>
      <c r="M18" t="s">
        <v>473</v>
      </c>
      <c r="N18" t="s">
        <v>474</v>
      </c>
      <c r="O18" t="s">
        <v>475</v>
      </c>
      <c r="AA18" s="44"/>
      <c r="AB18" s="44"/>
      <c r="AC18" s="44"/>
      <c r="AD18" s="44">
        <v>-8.4030000000000005</v>
      </c>
      <c r="AE18" s="44"/>
      <c r="AF18" s="44"/>
      <c r="AG18" s="44"/>
      <c r="AH18" s="44"/>
      <c r="AI18" s="44"/>
      <c r="AJ18" s="44">
        <v>-118.31</v>
      </c>
      <c r="AK18" s="44"/>
      <c r="AL18" s="44"/>
    </row>
    <row r="19" spans="3:38" x14ac:dyDescent="0.25">
      <c r="D19" t="s">
        <v>154</v>
      </c>
      <c r="E19" t="s">
        <v>154</v>
      </c>
      <c r="F19" t="s">
        <v>154</v>
      </c>
      <c r="G19" t="s">
        <v>432</v>
      </c>
      <c r="H19" t="s">
        <v>154</v>
      </c>
      <c r="I19" s="48" t="s">
        <v>154</v>
      </c>
      <c r="J19" t="s">
        <v>154</v>
      </c>
      <c r="K19" t="s">
        <v>154</v>
      </c>
      <c r="L19" t="s">
        <v>154</v>
      </c>
      <c r="M19" t="s">
        <v>432</v>
      </c>
      <c r="N19" t="s">
        <v>154</v>
      </c>
      <c r="O19" t="s">
        <v>154</v>
      </c>
    </row>
    <row r="20" spans="3:38" x14ac:dyDescent="0.25">
      <c r="D20" t="s">
        <v>480</v>
      </c>
      <c r="E20" t="s">
        <v>480</v>
      </c>
      <c r="F20" t="s">
        <v>480</v>
      </c>
      <c r="G20" t="s">
        <v>480</v>
      </c>
      <c r="H20" t="s">
        <v>480</v>
      </c>
      <c r="I20" s="48" t="s">
        <v>481</v>
      </c>
      <c r="J20" t="s">
        <v>480</v>
      </c>
      <c r="K20" t="s">
        <v>480</v>
      </c>
      <c r="L20" t="s">
        <v>480</v>
      </c>
      <c r="M20" t="s">
        <v>480</v>
      </c>
      <c r="N20" t="s">
        <v>480</v>
      </c>
      <c r="O20" t="s">
        <v>480</v>
      </c>
      <c r="AA20" s="46" t="str">
        <f>IF(AA$7="emissions",AA$17,"")</f>
        <v/>
      </c>
      <c r="AB20" s="46" t="str">
        <f t="shared" ref="AB20:AL21" si="5">IF(AB$7="emissions",AB$17,"")</f>
        <v/>
      </c>
      <c r="AC20" s="46" t="str">
        <f t="shared" si="5"/>
        <v/>
      </c>
      <c r="AD20" s="46">
        <f t="shared" si="5"/>
        <v>-7.1820000000000004</v>
      </c>
      <c r="AE20" s="46" t="str">
        <f t="shared" si="5"/>
        <v/>
      </c>
      <c r="AF20" s="46" t="str">
        <f t="shared" si="5"/>
        <v/>
      </c>
      <c r="AG20" s="46" t="str">
        <f t="shared" si="5"/>
        <v/>
      </c>
      <c r="AH20" s="46" t="str">
        <f t="shared" si="5"/>
        <v/>
      </c>
      <c r="AI20" s="46" t="str">
        <f t="shared" si="5"/>
        <v/>
      </c>
      <c r="AJ20" s="46">
        <f t="shared" si="5"/>
        <v>-118.31</v>
      </c>
      <c r="AK20" s="46" t="str">
        <f t="shared" si="5"/>
        <v/>
      </c>
      <c r="AL20" s="46" t="str">
        <f t="shared" si="5"/>
        <v/>
      </c>
    </row>
    <row r="21" spans="3:38" x14ac:dyDescent="0.25">
      <c r="D21" t="s">
        <v>166</v>
      </c>
      <c r="E21" t="s">
        <v>166</v>
      </c>
      <c r="F21" t="s">
        <v>166</v>
      </c>
      <c r="G21" t="s">
        <v>166</v>
      </c>
      <c r="H21" t="s">
        <v>166</v>
      </c>
      <c r="I21" s="48" t="s">
        <v>211</v>
      </c>
      <c r="J21" t="s">
        <v>166</v>
      </c>
      <c r="K21" t="s">
        <v>166</v>
      </c>
      <c r="L21" t="s">
        <v>166</v>
      </c>
      <c r="M21" t="s">
        <v>166</v>
      </c>
      <c r="N21" t="s">
        <v>166</v>
      </c>
      <c r="O21" t="s">
        <v>166</v>
      </c>
      <c r="AA21" s="46" t="str">
        <f>IF(AA$7="emissions",AA$17,"")</f>
        <v/>
      </c>
      <c r="AB21" s="46" t="str">
        <f t="shared" si="5"/>
        <v/>
      </c>
      <c r="AC21" s="46" t="str">
        <f t="shared" si="5"/>
        <v/>
      </c>
      <c r="AD21" s="46">
        <f t="shared" si="5"/>
        <v>-7.1820000000000004</v>
      </c>
      <c r="AE21" s="46" t="str">
        <f t="shared" si="5"/>
        <v/>
      </c>
      <c r="AF21" s="46" t="str">
        <f t="shared" si="5"/>
        <v/>
      </c>
      <c r="AG21" s="46" t="str">
        <f t="shared" si="5"/>
        <v/>
      </c>
      <c r="AH21" s="46" t="str">
        <f t="shared" si="5"/>
        <v/>
      </c>
      <c r="AI21" s="46" t="str">
        <f t="shared" si="5"/>
        <v/>
      </c>
      <c r="AJ21" s="46">
        <f t="shared" si="5"/>
        <v>-118.31</v>
      </c>
      <c r="AK21" s="46" t="str">
        <f t="shared" si="5"/>
        <v/>
      </c>
      <c r="AL21" s="46" t="str">
        <f t="shared" si="5"/>
        <v/>
      </c>
    </row>
    <row r="22" spans="3:38" x14ac:dyDescent="0.25">
      <c r="D22" s="42">
        <v>20.9</v>
      </c>
      <c r="E22" s="42">
        <v>21</v>
      </c>
      <c r="F22" s="42">
        <v>6.73</v>
      </c>
      <c r="G22" s="42"/>
      <c r="H22" s="42">
        <v>0.5</v>
      </c>
      <c r="I22" s="49">
        <v>18.521897810218988</v>
      </c>
      <c r="J22" s="42">
        <v>30.41</v>
      </c>
      <c r="K22" s="42">
        <v>7.2</v>
      </c>
      <c r="L22" s="42">
        <v>14</v>
      </c>
      <c r="M22" s="42"/>
      <c r="N22" s="42">
        <v>27.355645278980411</v>
      </c>
      <c r="O22" s="42">
        <v>15.8</v>
      </c>
      <c r="AA22" s="46" t="str">
        <f>IF(AA$7="emissions",AA$18,"")</f>
        <v/>
      </c>
      <c r="AB22" s="46" t="str">
        <f t="shared" ref="AB22:AL23" si="6">IF(AB$7="emissions",AB$18,"")</f>
        <v/>
      </c>
      <c r="AC22" s="46" t="str">
        <f t="shared" si="6"/>
        <v/>
      </c>
      <c r="AD22" s="46">
        <f t="shared" si="6"/>
        <v>-8.4030000000000005</v>
      </c>
      <c r="AE22" s="46" t="str">
        <f t="shared" si="6"/>
        <v/>
      </c>
      <c r="AF22" s="46" t="str">
        <f t="shared" si="6"/>
        <v/>
      </c>
      <c r="AG22" s="46" t="str">
        <f t="shared" si="6"/>
        <v/>
      </c>
      <c r="AH22" s="46" t="str">
        <f t="shared" si="6"/>
        <v/>
      </c>
      <c r="AI22" s="46" t="str">
        <f t="shared" si="6"/>
        <v/>
      </c>
      <c r="AJ22" s="46">
        <f t="shared" si="6"/>
        <v>-118.31</v>
      </c>
      <c r="AK22" s="46" t="str">
        <f t="shared" si="6"/>
        <v/>
      </c>
      <c r="AL22" s="46" t="str">
        <f t="shared" si="6"/>
        <v/>
      </c>
    </row>
    <row r="23" spans="3:38" x14ac:dyDescent="0.25">
      <c r="D23" s="42">
        <v>20.9</v>
      </c>
      <c r="E23" s="42">
        <v>36</v>
      </c>
      <c r="F23" s="42">
        <v>21.85</v>
      </c>
      <c r="G23" s="42"/>
      <c r="H23" s="42">
        <v>19.3</v>
      </c>
      <c r="I23" s="49">
        <v>46.32299270072992</v>
      </c>
      <c r="J23" s="42">
        <v>98.95</v>
      </c>
      <c r="K23" s="42">
        <v>20.6</v>
      </c>
      <c r="L23" s="42">
        <v>68.8</v>
      </c>
      <c r="M23" s="42"/>
      <c r="N23" s="42">
        <v>46.112638030841083</v>
      </c>
      <c r="O23" s="42">
        <v>43.5</v>
      </c>
      <c r="AA23" s="46" t="str">
        <f>IF(AA$7="emissions",AA$18,"")</f>
        <v/>
      </c>
      <c r="AB23" s="46" t="str">
        <f t="shared" si="6"/>
        <v/>
      </c>
      <c r="AC23" s="46" t="str">
        <f t="shared" si="6"/>
        <v/>
      </c>
      <c r="AD23" s="46">
        <f t="shared" si="6"/>
        <v>-8.4030000000000005</v>
      </c>
      <c r="AE23" s="46" t="str">
        <f t="shared" si="6"/>
        <v/>
      </c>
      <c r="AF23" s="46" t="str">
        <f t="shared" si="6"/>
        <v/>
      </c>
      <c r="AG23" s="46" t="str">
        <f t="shared" si="6"/>
        <v/>
      </c>
      <c r="AH23" s="46" t="str">
        <f t="shared" si="6"/>
        <v/>
      </c>
      <c r="AI23" s="46" t="str">
        <f t="shared" si="6"/>
        <v/>
      </c>
      <c r="AJ23" s="46">
        <f t="shared" si="6"/>
        <v>-118.31</v>
      </c>
      <c r="AK23" s="46" t="str">
        <f t="shared" si="6"/>
        <v/>
      </c>
      <c r="AL23" s="46" t="str">
        <f t="shared" si="6"/>
        <v/>
      </c>
    </row>
    <row r="24" spans="3:38" x14ac:dyDescent="0.25">
      <c r="D24" s="42"/>
      <c r="E24" s="42"/>
      <c r="F24" s="42"/>
      <c r="G24" s="42">
        <v>-7.1820000000000004</v>
      </c>
      <c r="H24" s="42"/>
      <c r="I24" s="49"/>
      <c r="J24" s="42"/>
      <c r="K24" s="42"/>
      <c r="L24" s="42"/>
      <c r="M24" s="42">
        <v>-118.31</v>
      </c>
      <c r="N24" s="42"/>
      <c r="O24" s="42"/>
    </row>
    <row r="25" spans="3:38" x14ac:dyDescent="0.25">
      <c r="D25" s="42"/>
      <c r="E25" s="42"/>
      <c r="F25" s="42"/>
      <c r="G25" s="42">
        <v>-8.4030000000000005</v>
      </c>
      <c r="H25" s="42"/>
      <c r="I25" s="49"/>
      <c r="J25" s="42"/>
      <c r="K25" s="42"/>
      <c r="L25" s="42"/>
      <c r="M25" s="42">
        <v>-118.31</v>
      </c>
      <c r="N25" s="42"/>
      <c r="O25" s="42"/>
      <c r="AA25" s="44"/>
      <c r="AB25" s="44"/>
      <c r="AC25" s="44"/>
      <c r="AD25" s="44">
        <v>2050</v>
      </c>
      <c r="AE25" s="44"/>
      <c r="AF25" s="44"/>
      <c r="AG25" s="44"/>
      <c r="AH25" s="44">
        <v>2050</v>
      </c>
      <c r="AI25" s="44">
        <v>2050</v>
      </c>
      <c r="AJ25" s="44">
        <v>2050</v>
      </c>
      <c r="AK25" s="44"/>
      <c r="AL25" s="44">
        <v>2050</v>
      </c>
    </row>
    <row r="26" spans="3:38" x14ac:dyDescent="0.25">
      <c r="C26" t="s">
        <v>477</v>
      </c>
      <c r="D26" s="42"/>
      <c r="E26" s="42"/>
      <c r="F26" s="42"/>
      <c r="G26" s="42">
        <v>2050</v>
      </c>
      <c r="H26" s="42"/>
      <c r="I26" s="49"/>
      <c r="J26" s="42"/>
      <c r="K26" s="42">
        <v>2050</v>
      </c>
      <c r="L26" s="42">
        <v>2050</v>
      </c>
      <c r="M26" s="42">
        <v>2050</v>
      </c>
      <c r="N26" s="42"/>
      <c r="O26" s="42">
        <v>2050</v>
      </c>
      <c r="AA26" s="45" t="s">
        <v>7</v>
      </c>
      <c r="AB26" s="45" t="s">
        <v>7</v>
      </c>
      <c r="AC26" s="45" t="s">
        <v>7</v>
      </c>
      <c r="AD26" s="45" t="s">
        <v>6</v>
      </c>
      <c r="AE26" s="45" t="s">
        <v>7</v>
      </c>
      <c r="AF26" s="45" t="s">
        <v>7</v>
      </c>
      <c r="AG26" s="45" t="s">
        <v>7</v>
      </c>
      <c r="AH26" s="45" t="s">
        <v>6</v>
      </c>
      <c r="AI26" s="45" t="s">
        <v>6</v>
      </c>
      <c r="AJ26" s="45" t="s">
        <v>6</v>
      </c>
      <c r="AK26" s="45" t="s">
        <v>7</v>
      </c>
      <c r="AL26" s="45" t="s">
        <v>6</v>
      </c>
    </row>
    <row r="27" spans="3:38" x14ac:dyDescent="0.25">
      <c r="C27" t="s">
        <v>478</v>
      </c>
      <c r="D27" t="s">
        <v>7</v>
      </c>
      <c r="E27" t="s">
        <v>7</v>
      </c>
      <c r="F27" t="s">
        <v>7</v>
      </c>
      <c r="G27" t="s">
        <v>6</v>
      </c>
      <c r="H27" t="s">
        <v>7</v>
      </c>
      <c r="I27" s="48" t="s">
        <v>7</v>
      </c>
      <c r="J27" t="s">
        <v>7</v>
      </c>
      <c r="K27" t="s">
        <v>6</v>
      </c>
      <c r="L27" t="s">
        <v>6</v>
      </c>
      <c r="M27" t="s">
        <v>6</v>
      </c>
      <c r="N27" t="s">
        <v>7</v>
      </c>
      <c r="O27" t="s">
        <v>6</v>
      </c>
      <c r="AA27" s="45" t="s">
        <v>434</v>
      </c>
      <c r="AB27" s="45" t="s">
        <v>434</v>
      </c>
      <c r="AC27" s="45" t="s">
        <v>434</v>
      </c>
      <c r="AD27" s="45" t="s">
        <v>1</v>
      </c>
      <c r="AE27" s="45" t="s">
        <v>434</v>
      </c>
      <c r="AF27" s="45" t="s">
        <v>434</v>
      </c>
      <c r="AG27" s="45" t="s">
        <v>434</v>
      </c>
      <c r="AH27" s="45" t="s">
        <v>435</v>
      </c>
      <c r="AI27" s="45" t="s">
        <v>435</v>
      </c>
      <c r="AJ27" s="45" t="s">
        <v>435</v>
      </c>
      <c r="AK27" s="45" t="s">
        <v>434</v>
      </c>
      <c r="AL27" s="45" t="s">
        <v>435</v>
      </c>
    </row>
    <row r="28" spans="3:38" x14ac:dyDescent="0.25">
      <c r="C28" t="s">
        <v>479</v>
      </c>
      <c r="D28" t="s">
        <v>434</v>
      </c>
      <c r="E28" t="s">
        <v>434</v>
      </c>
      <c r="F28" t="s">
        <v>434</v>
      </c>
      <c r="G28" t="s">
        <v>1</v>
      </c>
      <c r="H28" t="s">
        <v>434</v>
      </c>
      <c r="I28" s="48" t="s">
        <v>434</v>
      </c>
      <c r="J28" t="s">
        <v>434</v>
      </c>
      <c r="K28" t="s">
        <v>435</v>
      </c>
      <c r="L28" t="s">
        <v>435</v>
      </c>
      <c r="M28" t="s">
        <v>435</v>
      </c>
      <c r="N28" t="s">
        <v>434</v>
      </c>
      <c r="O28" t="s">
        <v>435</v>
      </c>
    </row>
    <row r="29" spans="3:38" x14ac:dyDescent="0.25">
      <c r="C29" t="s">
        <v>437</v>
      </c>
      <c r="D29">
        <v>1</v>
      </c>
      <c r="E29">
        <v>1</v>
      </c>
      <c r="F29">
        <v>1</v>
      </c>
      <c r="G29">
        <v>1</v>
      </c>
      <c r="H29">
        <v>1</v>
      </c>
      <c r="I29" s="48">
        <v>1</v>
      </c>
      <c r="J29">
        <v>1</v>
      </c>
      <c r="K29">
        <v>1</v>
      </c>
      <c r="L29">
        <v>1</v>
      </c>
      <c r="M29">
        <v>1</v>
      </c>
      <c r="N29">
        <v>0</v>
      </c>
      <c r="O29">
        <v>1</v>
      </c>
      <c r="Z29" s="10" t="s">
        <v>131</v>
      </c>
      <c r="AA29" s="40" t="str">
        <f>IF(AA26="Yes","Yes","No")</f>
        <v>No</v>
      </c>
      <c r="AB29" s="40" t="str">
        <f t="shared" ref="AB29:AL29" si="7">IF(AB26="Yes","Yes","No")</f>
        <v>No</v>
      </c>
      <c r="AC29" s="40" t="str">
        <f t="shared" si="7"/>
        <v>No</v>
      </c>
      <c r="AD29" s="40" t="str">
        <f t="shared" si="7"/>
        <v>Yes</v>
      </c>
      <c r="AE29" s="40" t="str">
        <f t="shared" si="7"/>
        <v>No</v>
      </c>
      <c r="AF29" s="40" t="str">
        <f t="shared" si="7"/>
        <v>No</v>
      </c>
      <c r="AG29" s="40" t="str">
        <f t="shared" si="7"/>
        <v>No</v>
      </c>
      <c r="AH29" s="40" t="str">
        <f t="shared" si="7"/>
        <v>Yes</v>
      </c>
      <c r="AI29" s="40" t="str">
        <f t="shared" si="7"/>
        <v>Yes</v>
      </c>
      <c r="AJ29" s="40" t="str">
        <f t="shared" si="7"/>
        <v>Yes</v>
      </c>
      <c r="AK29" s="40" t="str">
        <f t="shared" si="7"/>
        <v>No</v>
      </c>
      <c r="AL29" s="40" t="str">
        <f t="shared" si="7"/>
        <v>Yes</v>
      </c>
    </row>
    <row r="30" spans="3:38" x14ac:dyDescent="0.25">
      <c r="C30" t="s">
        <v>438</v>
      </c>
      <c r="D30">
        <v>1</v>
      </c>
      <c r="E30">
        <v>1</v>
      </c>
      <c r="F30">
        <v>1</v>
      </c>
      <c r="G30">
        <v>0</v>
      </c>
      <c r="H30">
        <v>1</v>
      </c>
      <c r="I30" s="48">
        <v>1</v>
      </c>
      <c r="J30">
        <v>1</v>
      </c>
      <c r="K30">
        <v>1</v>
      </c>
      <c r="L30">
        <v>1</v>
      </c>
      <c r="M30">
        <v>1</v>
      </c>
      <c r="N30">
        <v>1</v>
      </c>
      <c r="O30">
        <v>1</v>
      </c>
      <c r="Z30" s="10" t="s">
        <v>60</v>
      </c>
      <c r="AA30" s="40" t="str">
        <f>IF(AA29="Yes",AA25,"")</f>
        <v/>
      </c>
      <c r="AB30" s="40" t="str">
        <f t="shared" ref="AB30:AL30" si="8">IF(AB29="Yes",AB25,"")</f>
        <v/>
      </c>
      <c r="AC30" s="40" t="str">
        <f t="shared" si="8"/>
        <v/>
      </c>
      <c r="AD30" s="40">
        <f t="shared" si="8"/>
        <v>2050</v>
      </c>
      <c r="AE30" s="40" t="str">
        <f t="shared" si="8"/>
        <v/>
      </c>
      <c r="AF30" s="40" t="str">
        <f t="shared" si="8"/>
        <v/>
      </c>
      <c r="AG30" s="40" t="str">
        <f t="shared" si="8"/>
        <v/>
      </c>
      <c r="AH30" s="40">
        <f t="shared" si="8"/>
        <v>2050</v>
      </c>
      <c r="AI30" s="40">
        <f t="shared" si="8"/>
        <v>2050</v>
      </c>
      <c r="AJ30" s="40">
        <f t="shared" si="8"/>
        <v>2050</v>
      </c>
      <c r="AK30" s="40" t="str">
        <f t="shared" si="8"/>
        <v/>
      </c>
      <c r="AL30" s="40">
        <f t="shared" si="8"/>
        <v>2050</v>
      </c>
    </row>
    <row r="31" spans="3:38" x14ac:dyDescent="0.25">
      <c r="C31" t="s">
        <v>439</v>
      </c>
      <c r="D31">
        <v>10.183999999999999</v>
      </c>
      <c r="E31">
        <v>99.992000000000004</v>
      </c>
      <c r="F31">
        <v>169.05</v>
      </c>
      <c r="G31">
        <v>-7.1580000000000004</v>
      </c>
      <c r="H31">
        <v>74.09</v>
      </c>
      <c r="I31" s="48">
        <v>7.4569999999999999</v>
      </c>
      <c r="J31">
        <v>83.35</v>
      </c>
      <c r="K31">
        <v>99.787999999999997</v>
      </c>
      <c r="L31">
        <v>247.5</v>
      </c>
      <c r="M31">
        <v>-103.842</v>
      </c>
      <c r="O31">
        <v>284</v>
      </c>
      <c r="Z31" s="10" t="s">
        <v>194</v>
      </c>
      <c r="AA31" s="40" t="str">
        <f>IF(AA29="Yes",IF(AA27="GHG","CO2eq","CO2"),"")</f>
        <v/>
      </c>
      <c r="AB31" s="40" t="str">
        <f t="shared" ref="AB31:AL31" si="9">IF(AB29="Yes",IF(AB27="GHG","CO2eq","CO2"),"")</f>
        <v/>
      </c>
      <c r="AC31" s="40" t="str">
        <f t="shared" si="9"/>
        <v/>
      </c>
      <c r="AD31" s="40" t="str">
        <f t="shared" si="9"/>
        <v>CO2</v>
      </c>
      <c r="AE31" s="40" t="str">
        <f t="shared" si="9"/>
        <v/>
      </c>
      <c r="AF31" s="40" t="str">
        <f t="shared" si="9"/>
        <v/>
      </c>
      <c r="AG31" s="40" t="str">
        <f t="shared" si="9"/>
        <v/>
      </c>
      <c r="AH31" s="40" t="str">
        <f t="shared" si="9"/>
        <v>CO2eq</v>
      </c>
      <c r="AI31" s="40" t="str">
        <f t="shared" si="9"/>
        <v>CO2eq</v>
      </c>
      <c r="AJ31" s="40" t="str">
        <f t="shared" si="9"/>
        <v>CO2eq</v>
      </c>
      <c r="AK31" s="40" t="str">
        <f t="shared" si="9"/>
        <v/>
      </c>
      <c r="AL31" s="40" t="str">
        <f t="shared" si="9"/>
        <v>CO2eq</v>
      </c>
    </row>
    <row r="32" spans="3:38" x14ac:dyDescent="0.25">
      <c r="C32" t="s">
        <v>440</v>
      </c>
      <c r="D32">
        <v>15.148</v>
      </c>
      <c r="E32">
        <v>110</v>
      </c>
      <c r="F32">
        <v>409.4</v>
      </c>
      <c r="G32">
        <v>-5.6660000000000004</v>
      </c>
      <c r="H32">
        <v>84.96</v>
      </c>
      <c r="I32" s="48">
        <v>10.96</v>
      </c>
      <c r="J32">
        <v>121.44</v>
      </c>
      <c r="K32">
        <v>120.65</v>
      </c>
      <c r="L32">
        <v>403.5</v>
      </c>
      <c r="N32">
        <v>164.45600000000002</v>
      </c>
      <c r="O32">
        <v>927.9</v>
      </c>
      <c r="Z32" s="10" t="s">
        <v>195</v>
      </c>
      <c r="AA32" s="40" t="str">
        <f>IF(AA29="Yes",IF(AA27="Unclear","Unclear","Clear"),"")</f>
        <v/>
      </c>
      <c r="AB32" s="40" t="str">
        <f t="shared" ref="AB32:AL32" si="10">IF(AB29="Yes",IF(AB27="Unclear","Unclear","Clear"),"")</f>
        <v/>
      </c>
      <c r="AC32" s="40" t="str">
        <f t="shared" si="10"/>
        <v/>
      </c>
      <c r="AD32" s="40" t="str">
        <f t="shared" si="10"/>
        <v>Clear</v>
      </c>
      <c r="AE32" s="40" t="str">
        <f t="shared" si="10"/>
        <v/>
      </c>
      <c r="AF32" s="40" t="str">
        <f t="shared" si="10"/>
        <v/>
      </c>
      <c r="AG32" s="40" t="str">
        <f t="shared" si="10"/>
        <v/>
      </c>
      <c r="AH32" s="40" t="str">
        <f t="shared" si="10"/>
        <v>Clear</v>
      </c>
      <c r="AI32" s="40" t="str">
        <f t="shared" si="10"/>
        <v>Clear</v>
      </c>
      <c r="AJ32" s="40" t="str">
        <f t="shared" si="10"/>
        <v>Clear</v>
      </c>
      <c r="AK32" s="40" t="str">
        <f t="shared" si="10"/>
        <v/>
      </c>
      <c r="AL32" s="40" t="str">
        <f t="shared" si="10"/>
        <v>Clear</v>
      </c>
    </row>
    <row r="33" spans="3:38" x14ac:dyDescent="0.25">
      <c r="C33" t="s">
        <v>441</v>
      </c>
      <c r="D33">
        <v>2016</v>
      </c>
      <c r="E33">
        <v>2015</v>
      </c>
      <c r="F33">
        <v>2012</v>
      </c>
      <c r="G33">
        <v>2020</v>
      </c>
      <c r="H33">
        <v>2018</v>
      </c>
      <c r="I33">
        <v>2017</v>
      </c>
      <c r="J33">
        <v>2012</v>
      </c>
      <c r="K33">
        <v>2010</v>
      </c>
      <c r="L33">
        <v>2010</v>
      </c>
      <c r="M33">
        <v>2005</v>
      </c>
      <c r="N33">
        <v>2005</v>
      </c>
      <c r="O33">
        <v>2014</v>
      </c>
    </row>
    <row r="34" spans="3:38" x14ac:dyDescent="0.25">
      <c r="G34" s="42"/>
      <c r="H34" s="42"/>
      <c r="I34" s="42"/>
      <c r="J34" s="42"/>
      <c r="K34" s="42"/>
    </row>
    <row r="35" spans="3:38" x14ac:dyDescent="0.25">
      <c r="G35" s="42"/>
      <c r="H35" s="42"/>
      <c r="I35" s="42"/>
      <c r="J35" s="42"/>
      <c r="K35" s="42"/>
    </row>
    <row r="36" spans="3:38" x14ac:dyDescent="0.25">
      <c r="G36" s="42"/>
      <c r="H36" s="42"/>
      <c r="I36" s="42"/>
      <c r="J36" s="42"/>
      <c r="K36" s="42"/>
      <c r="AA36" s="45">
        <v>1</v>
      </c>
      <c r="AB36" s="45">
        <v>1</v>
      </c>
      <c r="AC36" s="45">
        <v>1</v>
      </c>
      <c r="AD36" s="45">
        <v>1</v>
      </c>
      <c r="AE36" s="45">
        <v>1</v>
      </c>
      <c r="AF36" s="45">
        <v>1</v>
      </c>
      <c r="AG36" s="45">
        <v>1</v>
      </c>
      <c r="AH36" s="45">
        <v>1</v>
      </c>
      <c r="AI36" s="45">
        <v>1</v>
      </c>
      <c r="AJ36" s="45">
        <v>1</v>
      </c>
      <c r="AK36" s="45">
        <v>0</v>
      </c>
      <c r="AL36" s="45">
        <v>1</v>
      </c>
    </row>
    <row r="37" spans="3:38" x14ac:dyDescent="0.25">
      <c r="G37" s="42"/>
      <c r="H37" s="42"/>
      <c r="I37" s="42"/>
      <c r="J37" s="42"/>
      <c r="K37" s="42"/>
      <c r="AA37" s="45">
        <v>10.183999999999999</v>
      </c>
      <c r="AB37" s="45">
        <v>99.992000000000004</v>
      </c>
      <c r="AC37" s="45">
        <v>169.05</v>
      </c>
      <c r="AD37" s="45">
        <v>-7.1580000000000004</v>
      </c>
      <c r="AE37" s="45">
        <v>74.09</v>
      </c>
      <c r="AF37" s="45">
        <v>7.4569999999999999</v>
      </c>
      <c r="AG37" s="45">
        <v>83.35</v>
      </c>
      <c r="AH37" s="45">
        <v>99.787999999999997</v>
      </c>
      <c r="AI37" s="45">
        <v>247.5</v>
      </c>
      <c r="AJ37" s="45">
        <v>-103.842</v>
      </c>
      <c r="AK37" s="45"/>
      <c r="AL37" s="45">
        <v>284</v>
      </c>
    </row>
    <row r="38" spans="3:38" x14ac:dyDescent="0.25">
      <c r="G38" s="42"/>
      <c r="H38" s="42"/>
      <c r="I38" s="42"/>
      <c r="J38" s="42"/>
      <c r="K38" s="42"/>
      <c r="AA38" s="45">
        <v>2016</v>
      </c>
      <c r="AB38" s="45">
        <v>2015</v>
      </c>
      <c r="AC38" s="45">
        <v>2012</v>
      </c>
      <c r="AD38" s="45">
        <v>2020</v>
      </c>
      <c r="AE38" s="45">
        <v>2018</v>
      </c>
      <c r="AF38" s="45">
        <v>2017</v>
      </c>
      <c r="AG38" s="45">
        <v>2012</v>
      </c>
      <c r="AH38" s="45">
        <v>2010</v>
      </c>
      <c r="AI38" s="45">
        <v>2010</v>
      </c>
      <c r="AJ38" s="45">
        <v>2005</v>
      </c>
      <c r="AK38" s="45">
        <v>2005</v>
      </c>
      <c r="AL38" s="45">
        <v>2014</v>
      </c>
    </row>
    <row r="39" spans="3:38" x14ac:dyDescent="0.25">
      <c r="G39" s="42"/>
      <c r="H39" s="42"/>
      <c r="I39" s="42"/>
      <c r="J39" s="42"/>
      <c r="K39" s="42"/>
      <c r="Z39" s="10" t="s">
        <v>152</v>
      </c>
      <c r="AA39" s="40" t="str">
        <f>IF(AA36=1,"Yes","No")</f>
        <v>Yes</v>
      </c>
      <c r="AB39" s="40" t="str">
        <f t="shared" ref="AB39:AL39" si="11">IF(AB36=1,"Yes","No")</f>
        <v>Yes</v>
      </c>
      <c r="AC39" s="40" t="str">
        <f t="shared" si="11"/>
        <v>Yes</v>
      </c>
      <c r="AD39" s="40" t="str">
        <f t="shared" si="11"/>
        <v>Yes</v>
      </c>
      <c r="AE39" s="40" t="str">
        <f t="shared" si="11"/>
        <v>Yes</v>
      </c>
      <c r="AF39" s="40" t="str">
        <f t="shared" si="11"/>
        <v>Yes</v>
      </c>
      <c r="AG39" s="40" t="str">
        <f t="shared" si="11"/>
        <v>Yes</v>
      </c>
      <c r="AH39" s="40" t="str">
        <f t="shared" si="11"/>
        <v>Yes</v>
      </c>
      <c r="AI39" s="40" t="str">
        <f t="shared" si="11"/>
        <v>Yes</v>
      </c>
      <c r="AJ39" s="40" t="str">
        <f t="shared" si="11"/>
        <v>Yes</v>
      </c>
      <c r="AK39" s="40" t="str">
        <f t="shared" si="11"/>
        <v>No</v>
      </c>
      <c r="AL39" s="40" t="str">
        <f t="shared" si="11"/>
        <v>Yes</v>
      </c>
    </row>
    <row r="40" spans="3:38" x14ac:dyDescent="0.25">
      <c r="G40" s="42"/>
      <c r="H40" s="42"/>
      <c r="I40" s="42"/>
      <c r="J40" s="42"/>
      <c r="K40" s="42"/>
      <c r="Z40" s="10" t="s">
        <v>23</v>
      </c>
      <c r="AA40" s="40">
        <f>AA38</f>
        <v>2016</v>
      </c>
      <c r="AB40" s="40">
        <f t="shared" ref="AB40:AL40" si="12">AB38</f>
        <v>2015</v>
      </c>
      <c r="AC40" s="40">
        <f t="shared" si="12"/>
        <v>2012</v>
      </c>
      <c r="AD40" s="40">
        <f t="shared" si="12"/>
        <v>2020</v>
      </c>
      <c r="AE40" s="40">
        <f t="shared" si="12"/>
        <v>2018</v>
      </c>
      <c r="AF40" s="40">
        <f t="shared" si="12"/>
        <v>2017</v>
      </c>
      <c r="AG40" s="40">
        <f t="shared" si="12"/>
        <v>2012</v>
      </c>
      <c r="AH40" s="40">
        <f t="shared" si="12"/>
        <v>2010</v>
      </c>
      <c r="AI40" s="40">
        <f t="shared" si="12"/>
        <v>2010</v>
      </c>
      <c r="AJ40" s="40">
        <f t="shared" si="12"/>
        <v>2005</v>
      </c>
      <c r="AK40" s="40">
        <f t="shared" si="12"/>
        <v>2005</v>
      </c>
      <c r="AL40" s="40">
        <f t="shared" si="12"/>
        <v>2014</v>
      </c>
    </row>
    <row r="41" spans="3:38" x14ac:dyDescent="0.25">
      <c r="G41" s="42"/>
      <c r="H41" s="42"/>
      <c r="I41" s="42"/>
      <c r="J41" s="42"/>
      <c r="K41" s="42"/>
    </row>
    <row r="42" spans="3:38" x14ac:dyDescent="0.25">
      <c r="G42" s="42"/>
      <c r="H42" s="42"/>
      <c r="I42" s="42"/>
      <c r="J42" s="42"/>
      <c r="K42" s="42"/>
      <c r="Z42" s="14" t="s">
        <v>80</v>
      </c>
      <c r="AA42">
        <f>IF(AA39="Yes",AA37,"")</f>
        <v>10.183999999999999</v>
      </c>
      <c r="AB42">
        <f t="shared" ref="AB42:AL42" si="13">IF(AB39="Yes",AB37,"")</f>
        <v>99.992000000000004</v>
      </c>
      <c r="AC42">
        <f t="shared" si="13"/>
        <v>169.05</v>
      </c>
      <c r="AD42">
        <f t="shared" si="13"/>
        <v>-7.1580000000000004</v>
      </c>
      <c r="AE42">
        <f t="shared" si="13"/>
        <v>74.09</v>
      </c>
      <c r="AF42">
        <f t="shared" si="13"/>
        <v>7.4569999999999999</v>
      </c>
      <c r="AG42">
        <f t="shared" si="13"/>
        <v>83.35</v>
      </c>
      <c r="AH42">
        <f t="shared" si="13"/>
        <v>99.787999999999997</v>
      </c>
      <c r="AI42">
        <f t="shared" si="13"/>
        <v>247.5</v>
      </c>
      <c r="AJ42">
        <f t="shared" si="13"/>
        <v>-103.842</v>
      </c>
      <c r="AK42" t="str">
        <f t="shared" si="13"/>
        <v/>
      </c>
      <c r="AL42">
        <f t="shared" si="13"/>
        <v>284</v>
      </c>
    </row>
    <row r="43" spans="3:38" x14ac:dyDescent="0.25">
      <c r="G43" s="42"/>
      <c r="H43" s="42"/>
      <c r="I43" s="42"/>
      <c r="J43" s="42"/>
      <c r="K43" s="42"/>
    </row>
    <row r="44" spans="3:38" x14ac:dyDescent="0.25">
      <c r="G44" s="42"/>
      <c r="H44" s="42"/>
      <c r="I44" s="42"/>
      <c r="J44" s="42"/>
      <c r="K44" s="42"/>
    </row>
    <row r="45" spans="3:38" x14ac:dyDescent="0.25">
      <c r="G45" s="42"/>
      <c r="H45" s="42"/>
      <c r="I45" s="42"/>
      <c r="J45" s="42"/>
      <c r="K45" s="42"/>
    </row>
    <row r="46" spans="3:38" x14ac:dyDescent="0.25">
      <c r="G46" s="42"/>
      <c r="H46" s="42"/>
      <c r="I46" s="42"/>
      <c r="J46" s="42"/>
      <c r="K46" s="42"/>
      <c r="AA46" s="45">
        <v>1</v>
      </c>
      <c r="AB46" s="45">
        <v>1</v>
      </c>
      <c r="AC46" s="45">
        <v>1</v>
      </c>
      <c r="AD46" s="45">
        <v>0</v>
      </c>
      <c r="AE46" s="45">
        <v>1</v>
      </c>
      <c r="AF46" s="45">
        <v>1</v>
      </c>
      <c r="AG46" s="45">
        <v>1</v>
      </c>
      <c r="AH46" s="45">
        <v>1</v>
      </c>
      <c r="AI46" s="45">
        <v>1</v>
      </c>
      <c r="AJ46" s="45">
        <v>1</v>
      </c>
      <c r="AK46" s="45">
        <v>1</v>
      </c>
      <c r="AL46" s="45">
        <v>1</v>
      </c>
    </row>
    <row r="47" spans="3:38" x14ac:dyDescent="0.25">
      <c r="G47" s="42"/>
      <c r="H47" s="42"/>
      <c r="I47" s="42"/>
      <c r="J47" s="42"/>
      <c r="K47" s="42"/>
      <c r="AA47" s="45">
        <v>15.148</v>
      </c>
      <c r="AB47" s="45">
        <v>110</v>
      </c>
      <c r="AC47" s="45">
        <v>409.4</v>
      </c>
      <c r="AD47" s="45">
        <v>-5.6660000000000004</v>
      </c>
      <c r="AE47" s="45">
        <v>84.96</v>
      </c>
      <c r="AF47" s="45">
        <v>10.96</v>
      </c>
      <c r="AG47" s="45">
        <v>121.44</v>
      </c>
      <c r="AH47" s="45">
        <v>120.65</v>
      </c>
      <c r="AI47" s="45">
        <v>403.5</v>
      </c>
      <c r="AJ47" s="45"/>
      <c r="AK47" s="45">
        <v>164.45600000000002</v>
      </c>
      <c r="AL47" s="45">
        <v>927.9</v>
      </c>
    </row>
    <row r="48" spans="3:38" x14ac:dyDescent="0.25">
      <c r="G48" s="42"/>
      <c r="H48" s="42"/>
      <c r="I48" s="42"/>
      <c r="J48" s="42"/>
      <c r="K48" s="42"/>
      <c r="AA48" s="45">
        <v>2030</v>
      </c>
      <c r="AB48" s="45">
        <v>2030</v>
      </c>
      <c r="AC48" s="45">
        <v>2030</v>
      </c>
      <c r="AD48" s="45">
        <v>2030</v>
      </c>
      <c r="AE48" s="45">
        <v>2030</v>
      </c>
      <c r="AF48" s="45">
        <v>2030</v>
      </c>
      <c r="AG48" s="45">
        <v>2030</v>
      </c>
      <c r="AH48" s="45">
        <v>2030</v>
      </c>
      <c r="AI48" s="45">
        <v>2030</v>
      </c>
      <c r="AJ48" s="45">
        <v>2030</v>
      </c>
      <c r="AK48" s="45">
        <v>2030</v>
      </c>
      <c r="AL48" s="45">
        <v>2030</v>
      </c>
    </row>
    <row r="49" spans="7:38" x14ac:dyDescent="0.25">
      <c r="G49" s="42"/>
      <c r="H49" s="42"/>
      <c r="I49" s="42"/>
      <c r="J49" s="42"/>
      <c r="K49" s="42"/>
      <c r="Z49" s="14" t="s">
        <v>154</v>
      </c>
      <c r="AA49" s="40" t="str">
        <f>IF(AA46=1,"Yes","No")</f>
        <v>Yes</v>
      </c>
      <c r="AB49" s="40" t="str">
        <f t="shared" ref="AB49:AL49" si="14">IF(AB46=1,"Yes","No")</f>
        <v>Yes</v>
      </c>
      <c r="AC49" s="40" t="str">
        <f t="shared" si="14"/>
        <v>Yes</v>
      </c>
      <c r="AD49" s="40" t="str">
        <f t="shared" si="14"/>
        <v>No</v>
      </c>
      <c r="AE49" s="40" t="str">
        <f t="shared" si="14"/>
        <v>Yes</v>
      </c>
      <c r="AF49" s="40" t="str">
        <f t="shared" si="14"/>
        <v>Yes</v>
      </c>
      <c r="AG49" s="40" t="str">
        <f t="shared" si="14"/>
        <v>Yes</v>
      </c>
      <c r="AH49" s="40" t="str">
        <f t="shared" si="14"/>
        <v>Yes</v>
      </c>
      <c r="AI49" s="40" t="str">
        <f t="shared" si="14"/>
        <v>Yes</v>
      </c>
      <c r="AJ49" s="40" t="str">
        <f t="shared" si="14"/>
        <v>Yes</v>
      </c>
      <c r="AK49" s="40" t="str">
        <f t="shared" si="14"/>
        <v>Yes</v>
      </c>
      <c r="AL49" s="40" t="str">
        <f t="shared" si="14"/>
        <v>Yes</v>
      </c>
    </row>
    <row r="50" spans="7:38" x14ac:dyDescent="0.25">
      <c r="G50" s="42"/>
      <c r="H50" s="42"/>
      <c r="I50" s="42"/>
      <c r="J50" s="42"/>
      <c r="K50" s="42"/>
      <c r="Z50" s="10" t="s">
        <v>24</v>
      </c>
      <c r="AA50" s="40">
        <f>AA48</f>
        <v>2030</v>
      </c>
      <c r="AB50" s="40">
        <f t="shared" ref="AB50:AL50" si="15">AB48</f>
        <v>2030</v>
      </c>
      <c r="AC50" s="40">
        <f t="shared" si="15"/>
        <v>2030</v>
      </c>
      <c r="AD50" s="40">
        <f t="shared" si="15"/>
        <v>2030</v>
      </c>
      <c r="AE50" s="40">
        <f t="shared" si="15"/>
        <v>2030</v>
      </c>
      <c r="AF50" s="40">
        <f t="shared" si="15"/>
        <v>2030</v>
      </c>
      <c r="AG50" s="40">
        <f t="shared" si="15"/>
        <v>2030</v>
      </c>
      <c r="AH50" s="40">
        <f t="shared" si="15"/>
        <v>2030</v>
      </c>
      <c r="AI50" s="40">
        <f t="shared" si="15"/>
        <v>2030</v>
      </c>
      <c r="AJ50" s="40">
        <f t="shared" si="15"/>
        <v>2030</v>
      </c>
      <c r="AK50" s="40">
        <f t="shared" si="15"/>
        <v>2030</v>
      </c>
      <c r="AL50" s="40">
        <f t="shared" si="15"/>
        <v>2030</v>
      </c>
    </row>
    <row r="51" spans="7:38" x14ac:dyDescent="0.25">
      <c r="G51" s="42"/>
      <c r="H51" s="42"/>
      <c r="I51" s="42"/>
      <c r="J51" s="42"/>
      <c r="K51" s="42"/>
    </row>
    <row r="52" spans="7:38" x14ac:dyDescent="0.25">
      <c r="G52" s="42"/>
      <c r="H52" s="42"/>
      <c r="I52" s="42"/>
      <c r="J52" s="42"/>
      <c r="K52" s="42"/>
      <c r="Z52" s="14" t="s">
        <v>94</v>
      </c>
      <c r="AA52">
        <f>IF(AA49="Yes",AA47,"")</f>
        <v>15.148</v>
      </c>
      <c r="AB52">
        <f t="shared" ref="AB52:AL52" si="16">IF(AB49="Yes",AB47,"")</f>
        <v>110</v>
      </c>
      <c r="AC52">
        <f t="shared" si="16"/>
        <v>409.4</v>
      </c>
      <c r="AD52" t="str">
        <f t="shared" si="16"/>
        <v/>
      </c>
      <c r="AE52">
        <f t="shared" si="16"/>
        <v>84.96</v>
      </c>
      <c r="AF52">
        <f t="shared" si="16"/>
        <v>10.96</v>
      </c>
      <c r="AG52">
        <f t="shared" si="16"/>
        <v>121.44</v>
      </c>
      <c r="AH52">
        <f t="shared" si="16"/>
        <v>120.65</v>
      </c>
      <c r="AI52">
        <f t="shared" si="16"/>
        <v>403.5</v>
      </c>
      <c r="AJ52">
        <f t="shared" si="16"/>
        <v>0</v>
      </c>
      <c r="AK52">
        <f t="shared" si="16"/>
        <v>164.45600000000002</v>
      </c>
      <c r="AL52">
        <f t="shared" si="16"/>
        <v>927.9</v>
      </c>
    </row>
    <row r="53" spans="7:38" x14ac:dyDescent="0.25">
      <c r="G53" s="42"/>
      <c r="H53" s="42"/>
      <c r="I53" s="42"/>
      <c r="J53" s="42"/>
      <c r="K53" s="42"/>
    </row>
    <row r="54" spans="7:38" x14ac:dyDescent="0.25">
      <c r="G54" s="42"/>
      <c r="H54" s="42"/>
      <c r="I54" s="42"/>
      <c r="J54" s="42"/>
      <c r="K54" s="42"/>
      <c r="AA54" s="45">
        <v>1.2831839999999999</v>
      </c>
      <c r="AB54" s="45">
        <v>70.360442000000006</v>
      </c>
      <c r="AC54" s="45">
        <v>0.37</v>
      </c>
      <c r="AD54" s="45">
        <v>-8.5220000000000002</v>
      </c>
      <c r="AE54" s="45">
        <v>-0.64100000000000001</v>
      </c>
      <c r="AF54" s="45">
        <v>-29.888000000000002</v>
      </c>
      <c r="AG54" s="45">
        <v>58.01</v>
      </c>
      <c r="AH54" s="45">
        <v>42.5</v>
      </c>
      <c r="AI54" s="45">
        <v>120</v>
      </c>
      <c r="AJ54" s="45">
        <v>-107.979</v>
      </c>
      <c r="AK54" s="45"/>
      <c r="AL54" s="45">
        <v>-37.5</v>
      </c>
    </row>
    <row r="55" spans="7:38" x14ac:dyDescent="0.25">
      <c r="G55" s="42"/>
      <c r="H55" s="42"/>
      <c r="I55" s="42"/>
      <c r="J55" s="42"/>
      <c r="K55" s="42"/>
      <c r="AA55" s="45">
        <v>1.722</v>
      </c>
      <c r="AB55" s="45">
        <v>70.360442000000006</v>
      </c>
      <c r="AC55" s="45">
        <v>0.37</v>
      </c>
      <c r="AD55" s="45">
        <v>-7.6300000000000008</v>
      </c>
      <c r="AE55" s="45">
        <v>-0.72199999999999998</v>
      </c>
      <c r="AF55" s="45">
        <v>-28.092000000000002</v>
      </c>
      <c r="AG55" s="45">
        <v>68.58</v>
      </c>
      <c r="AH55" s="45">
        <v>42.5</v>
      </c>
      <c r="AI55" s="45">
        <v>140.19999999999999</v>
      </c>
      <c r="AJ55" s="45"/>
      <c r="AK55" s="45">
        <v>50.456000000000003</v>
      </c>
      <c r="AL55" s="45">
        <v>-49.2</v>
      </c>
    </row>
    <row r="56" spans="7:38" x14ac:dyDescent="0.25">
      <c r="G56" s="42"/>
      <c r="H56" s="42"/>
      <c r="I56" s="42"/>
      <c r="J56" s="42"/>
      <c r="K56" s="42"/>
      <c r="AA56" s="45">
        <v>0.54900000000000004</v>
      </c>
      <c r="AB56" s="45">
        <v>68.329112000000009</v>
      </c>
      <c r="AC56" s="45">
        <v>0.37</v>
      </c>
      <c r="AD56" s="45">
        <v>-8.8840000000000003</v>
      </c>
      <c r="AE56" s="45">
        <v>-0.72199999999999998</v>
      </c>
      <c r="AF56" s="45">
        <v>-29.341000000000001</v>
      </c>
      <c r="AG56" s="45">
        <v>44.81</v>
      </c>
      <c r="AH56" s="45">
        <v>40.799999999999997</v>
      </c>
      <c r="AI56" s="45">
        <v>91.8</v>
      </c>
      <c r="AJ56" s="45">
        <v>-122.108</v>
      </c>
      <c r="AK56" s="45">
        <v>25.661999999999999</v>
      </c>
      <c r="AL56" s="45">
        <v>-81.7</v>
      </c>
    </row>
    <row r="57" spans="7:38" x14ac:dyDescent="0.25">
      <c r="G57" s="42"/>
      <c r="H57" s="42"/>
      <c r="I57" s="42"/>
      <c r="J57" s="42"/>
      <c r="K57" s="42"/>
      <c r="AA57" s="45">
        <v>0.54900000000000004</v>
      </c>
      <c r="AB57" s="45">
        <v>68.328232</v>
      </c>
      <c r="AC57" s="45">
        <v>0.37</v>
      </c>
      <c r="AD57" s="45">
        <v>-9.84</v>
      </c>
      <c r="AE57" s="45">
        <v>-15.048999999999999</v>
      </c>
      <c r="AF57" s="45">
        <v>-31.213000000000001</v>
      </c>
      <c r="AG57" s="45">
        <v>-34.409999999999997</v>
      </c>
      <c r="AH57" s="45">
        <v>34</v>
      </c>
      <c r="AI57" s="45">
        <v>-99.9</v>
      </c>
      <c r="AJ57" s="45">
        <v>-122.108</v>
      </c>
      <c r="AK57" s="45">
        <v>2.8969999999999998</v>
      </c>
      <c r="AL57" s="45">
        <v>-95.8</v>
      </c>
    </row>
    <row r="58" spans="7:38" x14ac:dyDescent="0.25">
      <c r="G58" s="42"/>
      <c r="H58" s="42"/>
      <c r="I58" s="42"/>
      <c r="J58" s="42"/>
      <c r="K58" s="42"/>
    </row>
    <row r="59" spans="7:38" x14ac:dyDescent="0.25">
      <c r="G59" s="42"/>
      <c r="H59" s="42"/>
      <c r="I59" s="42"/>
      <c r="J59" s="42"/>
      <c r="K59" s="42"/>
      <c r="Z59" s="17" t="s">
        <v>66</v>
      </c>
      <c r="AA59">
        <f>AA56</f>
        <v>0.54900000000000004</v>
      </c>
      <c r="AB59">
        <f t="shared" ref="AB59:AL59" si="17">AB56</f>
        <v>68.329112000000009</v>
      </c>
      <c r="AC59">
        <f t="shared" si="17"/>
        <v>0.37</v>
      </c>
      <c r="AD59">
        <f t="shared" si="17"/>
        <v>-8.8840000000000003</v>
      </c>
      <c r="AE59">
        <f t="shared" si="17"/>
        <v>-0.72199999999999998</v>
      </c>
      <c r="AF59">
        <f t="shared" si="17"/>
        <v>-29.341000000000001</v>
      </c>
      <c r="AG59">
        <f t="shared" si="17"/>
        <v>44.81</v>
      </c>
      <c r="AH59">
        <f t="shared" si="17"/>
        <v>40.799999999999997</v>
      </c>
      <c r="AI59">
        <f t="shared" si="17"/>
        <v>91.8</v>
      </c>
      <c r="AJ59">
        <f t="shared" si="17"/>
        <v>-122.108</v>
      </c>
      <c r="AK59">
        <f t="shared" si="17"/>
        <v>25.661999999999999</v>
      </c>
      <c r="AL59">
        <f t="shared" si="17"/>
        <v>-81.7</v>
      </c>
    </row>
    <row r="60" spans="7:38" x14ac:dyDescent="0.25">
      <c r="G60" s="42"/>
      <c r="H60" s="42"/>
      <c r="I60" s="42"/>
      <c r="J60" s="42"/>
      <c r="K60" s="42"/>
      <c r="Z60" s="17" t="s">
        <v>67</v>
      </c>
      <c r="AA60">
        <f>AA56</f>
        <v>0.54900000000000004</v>
      </c>
      <c r="AB60">
        <f t="shared" ref="AB60:AL60" si="18">AB56</f>
        <v>68.329112000000009</v>
      </c>
      <c r="AC60">
        <f t="shared" si="18"/>
        <v>0.37</v>
      </c>
      <c r="AD60">
        <f t="shared" si="18"/>
        <v>-8.8840000000000003</v>
      </c>
      <c r="AE60">
        <f t="shared" si="18"/>
        <v>-0.72199999999999998</v>
      </c>
      <c r="AF60">
        <f t="shared" si="18"/>
        <v>-29.341000000000001</v>
      </c>
      <c r="AG60">
        <f t="shared" si="18"/>
        <v>44.81</v>
      </c>
      <c r="AH60">
        <f t="shared" si="18"/>
        <v>40.799999999999997</v>
      </c>
      <c r="AI60">
        <f t="shared" si="18"/>
        <v>91.8</v>
      </c>
      <c r="AJ60">
        <f t="shared" si="18"/>
        <v>-122.108</v>
      </c>
      <c r="AK60">
        <f t="shared" si="18"/>
        <v>25.661999999999999</v>
      </c>
      <c r="AL60">
        <f t="shared" si="18"/>
        <v>-81.7</v>
      </c>
    </row>
    <row r="61" spans="7:38" x14ac:dyDescent="0.25">
      <c r="G61" s="42"/>
      <c r="H61" s="42"/>
      <c r="I61" s="42"/>
      <c r="J61" s="42"/>
      <c r="K61" s="42"/>
      <c r="Z61" s="17" t="s">
        <v>68</v>
      </c>
      <c r="AA61">
        <f>AA57</f>
        <v>0.54900000000000004</v>
      </c>
      <c r="AB61">
        <f t="shared" ref="AB61:AL61" si="19">AB57</f>
        <v>68.328232</v>
      </c>
      <c r="AC61">
        <f t="shared" si="19"/>
        <v>0.37</v>
      </c>
      <c r="AD61">
        <f t="shared" si="19"/>
        <v>-9.84</v>
      </c>
      <c r="AE61">
        <f t="shared" si="19"/>
        <v>-15.048999999999999</v>
      </c>
      <c r="AF61">
        <f t="shared" si="19"/>
        <v>-31.213000000000001</v>
      </c>
      <c r="AG61">
        <f t="shared" si="19"/>
        <v>-34.409999999999997</v>
      </c>
      <c r="AH61">
        <f t="shared" si="19"/>
        <v>34</v>
      </c>
      <c r="AI61">
        <f t="shared" si="19"/>
        <v>-99.9</v>
      </c>
      <c r="AJ61">
        <f t="shared" si="19"/>
        <v>-122.108</v>
      </c>
      <c r="AK61">
        <f t="shared" si="19"/>
        <v>2.8969999999999998</v>
      </c>
      <c r="AL61">
        <f t="shared" si="19"/>
        <v>-95.8</v>
      </c>
    </row>
    <row r="62" spans="7:38" x14ac:dyDescent="0.25">
      <c r="G62" s="42"/>
      <c r="H62" s="42"/>
      <c r="I62" s="42"/>
      <c r="J62" s="42"/>
      <c r="K62" s="42"/>
      <c r="Z62" s="17" t="s">
        <v>69</v>
      </c>
      <c r="AA62">
        <f>AA57</f>
        <v>0.54900000000000004</v>
      </c>
      <c r="AB62">
        <f t="shared" ref="AB62:AL62" si="20">AB57</f>
        <v>68.328232</v>
      </c>
      <c r="AC62">
        <f t="shared" si="20"/>
        <v>0.37</v>
      </c>
      <c r="AD62">
        <f t="shared" si="20"/>
        <v>-9.84</v>
      </c>
      <c r="AE62">
        <f t="shared" si="20"/>
        <v>-15.048999999999999</v>
      </c>
      <c r="AF62">
        <f t="shared" si="20"/>
        <v>-31.213000000000001</v>
      </c>
      <c r="AG62">
        <f t="shared" si="20"/>
        <v>-34.409999999999997</v>
      </c>
      <c r="AH62">
        <f t="shared" si="20"/>
        <v>34</v>
      </c>
      <c r="AI62">
        <f t="shared" si="20"/>
        <v>-99.9</v>
      </c>
      <c r="AJ62">
        <f t="shared" si="20"/>
        <v>-122.108</v>
      </c>
      <c r="AK62">
        <f t="shared" si="20"/>
        <v>2.8969999999999998</v>
      </c>
      <c r="AL62">
        <f t="shared" si="20"/>
        <v>-95.8</v>
      </c>
    </row>
    <row r="63" spans="7:38" x14ac:dyDescent="0.25">
      <c r="G63" s="42"/>
      <c r="H63" s="42"/>
      <c r="I63" s="42"/>
      <c r="J63" s="42"/>
      <c r="K63" s="42"/>
    </row>
    <row r="64" spans="7:38" x14ac:dyDescent="0.25">
      <c r="G64" s="42"/>
      <c r="H64" s="42"/>
      <c r="I64" s="42"/>
      <c r="J64" s="42"/>
      <c r="K64" s="42"/>
      <c r="Z64" s="14" t="s">
        <v>81</v>
      </c>
      <c r="AA64">
        <f>AA54</f>
        <v>1.2831839999999999</v>
      </c>
      <c r="AB64">
        <f t="shared" ref="AB64:AL64" si="21">AB54</f>
        <v>70.360442000000006</v>
      </c>
      <c r="AC64">
        <f t="shared" si="21"/>
        <v>0.37</v>
      </c>
      <c r="AD64">
        <f t="shared" si="21"/>
        <v>-8.5220000000000002</v>
      </c>
      <c r="AE64">
        <f t="shared" si="21"/>
        <v>-0.64100000000000001</v>
      </c>
      <c r="AF64">
        <f t="shared" si="21"/>
        <v>-29.888000000000002</v>
      </c>
      <c r="AG64">
        <f t="shared" si="21"/>
        <v>58.01</v>
      </c>
      <c r="AH64">
        <f t="shared" si="21"/>
        <v>42.5</v>
      </c>
      <c r="AI64">
        <f t="shared" si="21"/>
        <v>120</v>
      </c>
      <c r="AJ64">
        <f t="shared" si="21"/>
        <v>-107.979</v>
      </c>
      <c r="AL64">
        <f t="shared" si="21"/>
        <v>-37.5</v>
      </c>
    </row>
    <row r="65" spans="7:38" x14ac:dyDescent="0.25">
      <c r="G65" s="42"/>
      <c r="H65" s="42"/>
      <c r="I65" s="42"/>
      <c r="J65" s="42"/>
      <c r="K65" s="42"/>
    </row>
    <row r="66" spans="7:38" x14ac:dyDescent="0.25">
      <c r="G66" s="42"/>
      <c r="H66" s="42"/>
      <c r="I66" s="42"/>
      <c r="J66" s="42"/>
      <c r="K66" s="42"/>
      <c r="Z66" s="14" t="s">
        <v>95</v>
      </c>
      <c r="AA66">
        <f>AA55</f>
        <v>1.722</v>
      </c>
      <c r="AB66">
        <f t="shared" ref="AB66:AL66" si="22">AB55</f>
        <v>70.360442000000006</v>
      </c>
      <c r="AC66">
        <f t="shared" si="22"/>
        <v>0.37</v>
      </c>
      <c r="AD66">
        <f t="shared" si="22"/>
        <v>-7.6300000000000008</v>
      </c>
      <c r="AE66">
        <f t="shared" si="22"/>
        <v>-0.72199999999999998</v>
      </c>
      <c r="AF66">
        <f t="shared" si="22"/>
        <v>-28.092000000000002</v>
      </c>
      <c r="AG66">
        <f t="shared" si="22"/>
        <v>68.58</v>
      </c>
      <c r="AH66">
        <f t="shared" si="22"/>
        <v>42.5</v>
      </c>
      <c r="AI66">
        <f t="shared" si="22"/>
        <v>140.19999999999999</v>
      </c>
      <c r="AK66">
        <f t="shared" si="22"/>
        <v>50.456000000000003</v>
      </c>
      <c r="AL66">
        <f t="shared" si="22"/>
        <v>-49.2</v>
      </c>
    </row>
    <row r="67" spans="7:38" x14ac:dyDescent="0.25">
      <c r="G67" s="42"/>
      <c r="H67" s="42"/>
      <c r="I67" s="42"/>
      <c r="J67" s="42"/>
      <c r="K67" s="42"/>
    </row>
    <row r="68" spans="7:38" x14ac:dyDescent="0.25">
      <c r="G68" s="42"/>
      <c r="H68" s="42"/>
      <c r="I68" s="42"/>
      <c r="J68" s="42"/>
      <c r="K68" s="42"/>
    </row>
    <row r="69" spans="7:38" x14ac:dyDescent="0.25">
      <c r="G69" s="42"/>
      <c r="H69" s="42"/>
      <c r="I69" s="42"/>
      <c r="J69" s="42"/>
      <c r="K69" s="42"/>
    </row>
    <row r="70" spans="7:38" x14ac:dyDescent="0.25">
      <c r="G70" s="42"/>
      <c r="H70" s="42"/>
      <c r="I70" s="42"/>
      <c r="J70" s="42"/>
      <c r="K70" s="42"/>
    </row>
    <row r="71" spans="7:38" x14ac:dyDescent="0.25">
      <c r="G71" s="42"/>
      <c r="H71" s="42"/>
      <c r="I71" s="42"/>
      <c r="J71" s="42"/>
      <c r="K71" s="42"/>
    </row>
    <row r="72" spans="7:38" x14ac:dyDescent="0.25">
      <c r="G72" s="42"/>
      <c r="H72" s="42"/>
      <c r="I72" s="42"/>
      <c r="J72" s="42"/>
      <c r="K72" s="42"/>
    </row>
    <row r="73" spans="7:38" x14ac:dyDescent="0.25">
      <c r="G73" s="42"/>
      <c r="H73" s="42"/>
      <c r="I73" s="42"/>
      <c r="J73" s="42"/>
      <c r="K73" s="42"/>
    </row>
    <row r="74" spans="7:38" x14ac:dyDescent="0.25">
      <c r="G74" s="42"/>
      <c r="H74" s="42"/>
      <c r="I74" s="42"/>
      <c r="J74" s="42"/>
      <c r="K74" s="42"/>
    </row>
    <row r="75" spans="7:38" x14ac:dyDescent="0.25">
      <c r="G75" s="42"/>
      <c r="H75" s="42"/>
      <c r="I75" s="42"/>
      <c r="J75" s="42"/>
      <c r="K75" s="42"/>
    </row>
    <row r="76" spans="7:38" x14ac:dyDescent="0.25">
      <c r="G76" s="42"/>
      <c r="H76" s="42"/>
      <c r="I76" s="42"/>
      <c r="J76" s="42"/>
      <c r="K76" s="42"/>
    </row>
    <row r="77" spans="7:38" x14ac:dyDescent="0.25">
      <c r="G77" s="42"/>
      <c r="H77" s="42"/>
      <c r="I77" s="42"/>
      <c r="J77" s="42"/>
      <c r="K77" s="42"/>
    </row>
    <row r="78" spans="7:38" x14ac:dyDescent="0.25">
      <c r="G78" s="42"/>
      <c r="H78" s="42"/>
      <c r="I78" s="42"/>
      <c r="J78" s="42"/>
      <c r="K78" s="42"/>
    </row>
    <row r="79" spans="7:38" x14ac:dyDescent="0.25">
      <c r="G79" s="42"/>
      <c r="H79" s="42"/>
      <c r="I79" s="42"/>
      <c r="J79" s="42"/>
      <c r="K79" s="42"/>
    </row>
    <row r="80" spans="7:38" x14ac:dyDescent="0.25">
      <c r="G80" s="42"/>
      <c r="H80" s="42"/>
      <c r="I80" s="42"/>
      <c r="J80" s="42"/>
      <c r="K80" s="42"/>
    </row>
    <row r="81" spans="7:11" x14ac:dyDescent="0.25">
      <c r="G81" s="42"/>
      <c r="H81" s="42"/>
      <c r="I81" s="42"/>
      <c r="J81" s="42"/>
      <c r="K81" s="42"/>
    </row>
    <row r="82" spans="7:11" x14ac:dyDescent="0.25">
      <c r="G82" s="42"/>
      <c r="H82" s="42"/>
      <c r="I82" s="42"/>
      <c r="J82" s="42"/>
      <c r="K82" s="42"/>
    </row>
    <row r="83" spans="7:11" x14ac:dyDescent="0.25">
      <c r="G83" s="42"/>
      <c r="H83" s="42"/>
      <c r="I83" s="42"/>
      <c r="J83" s="42"/>
      <c r="K83" s="42"/>
    </row>
    <row r="84" spans="7:11" x14ac:dyDescent="0.25">
      <c r="G84" s="42"/>
      <c r="H84" s="42"/>
      <c r="I84" s="42"/>
      <c r="J84" s="42"/>
      <c r="K84" s="42"/>
    </row>
    <row r="85" spans="7:11" x14ac:dyDescent="0.25">
      <c r="G85" s="42"/>
      <c r="H85" s="42"/>
      <c r="I85" s="42"/>
      <c r="J85" s="42"/>
      <c r="K85" s="42"/>
    </row>
    <row r="86" spans="7:11" x14ac:dyDescent="0.25">
      <c r="G86" s="42"/>
      <c r="H86" s="42"/>
      <c r="I86" s="42"/>
      <c r="J86" s="42"/>
      <c r="K86" s="42"/>
    </row>
    <row r="87" spans="7:11" x14ac:dyDescent="0.25">
      <c r="G87" s="42"/>
      <c r="H87" s="42"/>
      <c r="I87" s="42"/>
      <c r="J87" s="42"/>
      <c r="K87" s="42"/>
    </row>
    <row r="88" spans="7:11" x14ac:dyDescent="0.25">
      <c r="G88" s="42"/>
      <c r="H88" s="42"/>
      <c r="I88" s="42"/>
      <c r="J88" s="42"/>
      <c r="K88" s="42"/>
    </row>
    <row r="89" spans="7:11" x14ac:dyDescent="0.25">
      <c r="G89" s="42"/>
      <c r="H89" s="42"/>
      <c r="I89" s="42"/>
      <c r="J89" s="42"/>
      <c r="K89" s="42"/>
    </row>
    <row r="90" spans="7:11" x14ac:dyDescent="0.25">
      <c r="G90" s="42"/>
      <c r="H90" s="42"/>
      <c r="I90" s="42"/>
      <c r="J90" s="42"/>
      <c r="K90" s="42"/>
    </row>
    <row r="91" spans="7:11" x14ac:dyDescent="0.25">
      <c r="G91" s="42"/>
      <c r="H91" s="42"/>
      <c r="I91" s="42"/>
      <c r="J91" s="42"/>
      <c r="K91" s="42"/>
    </row>
    <row r="92" spans="7:11" x14ac:dyDescent="0.25">
      <c r="G92" s="42"/>
      <c r="H92" s="42"/>
      <c r="I92" s="42"/>
      <c r="J92" s="42"/>
      <c r="K92" s="42"/>
    </row>
    <row r="93" spans="7:11" x14ac:dyDescent="0.25">
      <c r="G93" s="42"/>
      <c r="H93" s="42"/>
      <c r="I93" s="42"/>
      <c r="J93" s="42"/>
      <c r="K93" s="42"/>
    </row>
    <row r="94" spans="7:11" x14ac:dyDescent="0.25">
      <c r="G94" s="42"/>
      <c r="H94" s="42"/>
      <c r="I94" s="42"/>
      <c r="J94" s="42"/>
      <c r="K94" s="42"/>
    </row>
    <row r="95" spans="7:11" x14ac:dyDescent="0.25">
      <c r="G95" s="42"/>
      <c r="H95" s="42"/>
      <c r="I95" s="42"/>
      <c r="J95" s="42"/>
      <c r="K95" s="42"/>
    </row>
    <row r="96" spans="7:11" x14ac:dyDescent="0.25">
      <c r="G96" s="42"/>
      <c r="H96" s="42"/>
      <c r="I96" s="42"/>
      <c r="J96" s="42"/>
      <c r="K96" s="42"/>
    </row>
    <row r="97" spans="7:11" x14ac:dyDescent="0.25">
      <c r="G97" s="42"/>
      <c r="H97" s="42"/>
      <c r="I97" s="42"/>
      <c r="J97" s="42"/>
      <c r="K97" s="42"/>
    </row>
    <row r="98" spans="7:11" x14ac:dyDescent="0.25">
      <c r="G98" s="42"/>
      <c r="H98" s="42"/>
      <c r="I98" s="42"/>
      <c r="J98" s="42"/>
      <c r="K98" s="42"/>
    </row>
    <row r="99" spans="7:11" x14ac:dyDescent="0.25">
      <c r="G99" s="42"/>
      <c r="H99" s="42"/>
      <c r="I99" s="42"/>
      <c r="J99" s="42"/>
      <c r="K99" s="42"/>
    </row>
    <row r="100" spans="7:11" x14ac:dyDescent="0.25">
      <c r="G100" s="42"/>
      <c r="H100" s="42"/>
      <c r="I100" s="42"/>
      <c r="J100" s="42"/>
      <c r="K100" s="42"/>
    </row>
    <row r="101" spans="7:11" x14ac:dyDescent="0.25">
      <c r="G101" s="42"/>
      <c r="H101" s="42"/>
      <c r="I101" s="42"/>
      <c r="J101" s="42"/>
      <c r="K101" s="42"/>
    </row>
    <row r="102" spans="7:11" x14ac:dyDescent="0.25">
      <c r="G102" s="42"/>
      <c r="H102" s="42"/>
      <c r="I102" s="42"/>
      <c r="J102" s="42"/>
      <c r="K102" s="42"/>
    </row>
    <row r="103" spans="7:11" x14ac:dyDescent="0.25">
      <c r="G103" s="42"/>
      <c r="H103" s="42"/>
      <c r="I103" s="42"/>
      <c r="J103" s="42"/>
      <c r="K103" s="42"/>
    </row>
    <row r="104" spans="7:11" x14ac:dyDescent="0.25">
      <c r="G104" s="42"/>
      <c r="H104" s="42"/>
      <c r="I104" s="42"/>
      <c r="J104" s="42"/>
      <c r="K104" s="42"/>
    </row>
    <row r="105" spans="7:11" x14ac:dyDescent="0.25">
      <c r="G105" s="42"/>
      <c r="H105" s="42"/>
      <c r="I105" s="42"/>
      <c r="J105" s="42"/>
      <c r="K105" s="42"/>
    </row>
    <row r="106" spans="7:11" x14ac:dyDescent="0.25">
      <c r="G106" s="42"/>
      <c r="H106" s="42"/>
      <c r="I106" s="42"/>
      <c r="J106" s="42"/>
      <c r="K106" s="42"/>
    </row>
    <row r="107" spans="7:11" x14ac:dyDescent="0.25">
      <c r="G107" s="42"/>
      <c r="H107" s="42"/>
      <c r="I107" s="42"/>
      <c r="J107" s="42"/>
      <c r="K107" s="42"/>
    </row>
    <row r="108" spans="7:11" x14ac:dyDescent="0.25">
      <c r="G108" s="42"/>
      <c r="H108" s="42"/>
      <c r="I108" s="42"/>
      <c r="J108" s="42"/>
      <c r="K108" s="42"/>
    </row>
    <row r="109" spans="7:11" x14ac:dyDescent="0.25">
      <c r="G109" s="42"/>
      <c r="H109" s="42"/>
      <c r="I109" s="42"/>
      <c r="J109" s="42"/>
      <c r="K109" s="42"/>
    </row>
    <row r="110" spans="7:11" x14ac:dyDescent="0.25">
      <c r="G110" s="42"/>
      <c r="H110" s="42"/>
      <c r="I110" s="42"/>
      <c r="J110" s="42"/>
      <c r="K110" s="42"/>
    </row>
    <row r="111" spans="7:11" x14ac:dyDescent="0.25">
      <c r="G111" s="42"/>
      <c r="H111" s="42"/>
      <c r="I111" s="42"/>
      <c r="J111" s="42"/>
      <c r="K111" s="42"/>
    </row>
    <row r="112" spans="7:11" x14ac:dyDescent="0.25">
      <c r="G112" s="42"/>
      <c r="H112" s="42"/>
      <c r="I112" s="42"/>
      <c r="J112" s="42"/>
      <c r="K112" s="42"/>
    </row>
    <row r="113" spans="7:11" x14ac:dyDescent="0.25">
      <c r="G113" s="42"/>
      <c r="H113" s="42"/>
      <c r="I113" s="42"/>
      <c r="J113" s="42"/>
      <c r="K113" s="42"/>
    </row>
    <row r="114" spans="7:11" x14ac:dyDescent="0.25">
      <c r="G114" s="42"/>
      <c r="H114" s="42"/>
      <c r="I114" s="42"/>
      <c r="J114" s="42"/>
      <c r="K114" s="42"/>
    </row>
    <row r="115" spans="7:11" x14ac:dyDescent="0.25">
      <c r="G115" s="42"/>
      <c r="H115" s="42"/>
      <c r="I115" s="42"/>
      <c r="J115" s="42"/>
      <c r="K115"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1FA1F-353B-4D41-8265-45E8EFDE3E57}">
  <dimension ref="B1:AP127"/>
  <sheetViews>
    <sheetView workbookViewId="0">
      <selection activeCell="C41" sqref="C41:T44"/>
    </sheetView>
  </sheetViews>
  <sheetFormatPr defaultRowHeight="13.8" x14ac:dyDescent="0.25"/>
  <cols>
    <col min="4" max="4" width="7.8984375" bestFit="1" customWidth="1"/>
    <col min="5" max="5" width="7.8984375" customWidth="1"/>
    <col min="6" max="6" width="8.8984375" bestFit="1" customWidth="1"/>
    <col min="7" max="11" width="7.8984375" customWidth="1"/>
    <col min="12" max="12" width="20.5" bestFit="1" customWidth="1"/>
    <col min="13" max="13" width="15.8984375" bestFit="1" customWidth="1"/>
    <col min="14" max="23" width="7.8984375" customWidth="1"/>
    <col min="24" max="24" width="13.796875" bestFit="1" customWidth="1"/>
  </cols>
  <sheetData>
    <row r="1" spans="3:42" x14ac:dyDescent="0.25">
      <c r="C1" t="s">
        <v>476</v>
      </c>
      <c r="I1" t="s">
        <v>477</v>
      </c>
      <c r="J1" t="s">
        <v>478</v>
      </c>
      <c r="K1" t="s">
        <v>479</v>
      </c>
      <c r="L1" t="s">
        <v>437</v>
      </c>
      <c r="M1" t="s">
        <v>438</v>
      </c>
      <c r="N1" t="s">
        <v>439</v>
      </c>
      <c r="O1" t="s">
        <v>440</v>
      </c>
      <c r="P1" t="s">
        <v>441</v>
      </c>
      <c r="Q1" t="s">
        <v>483</v>
      </c>
      <c r="R1" t="s">
        <v>484</v>
      </c>
      <c r="S1" t="s">
        <v>485</v>
      </c>
      <c r="U1" t="s">
        <v>486</v>
      </c>
    </row>
    <row r="2" spans="3:42" x14ac:dyDescent="0.25">
      <c r="C2" t="s">
        <v>487</v>
      </c>
      <c r="D2" t="s">
        <v>154</v>
      </c>
      <c r="E2" t="s">
        <v>481</v>
      </c>
      <c r="F2" t="s">
        <v>166</v>
      </c>
      <c r="G2" s="42">
        <v>7</v>
      </c>
      <c r="H2" s="42">
        <v>22</v>
      </c>
      <c r="I2" s="42"/>
      <c r="J2" t="s">
        <v>7</v>
      </c>
      <c r="K2" t="s">
        <v>434</v>
      </c>
      <c r="L2">
        <v>0</v>
      </c>
      <c r="M2">
        <v>1</v>
      </c>
      <c r="O2">
        <v>253.596</v>
      </c>
      <c r="P2">
        <v>2016</v>
      </c>
      <c r="Y2" t="s">
        <v>487</v>
      </c>
      <c r="Z2" t="s">
        <v>488</v>
      </c>
      <c r="AA2" t="s">
        <v>489</v>
      </c>
      <c r="AB2" t="s">
        <v>490</v>
      </c>
      <c r="AC2" t="s">
        <v>491</v>
      </c>
      <c r="AD2" s="48" t="s">
        <v>492</v>
      </c>
      <c r="AE2" t="s">
        <v>493</v>
      </c>
      <c r="AF2" t="s">
        <v>494</v>
      </c>
      <c r="AG2" t="s">
        <v>495</v>
      </c>
      <c r="AH2" t="s">
        <v>496</v>
      </c>
      <c r="AI2" t="s">
        <v>497</v>
      </c>
      <c r="AJ2" t="s">
        <v>498</v>
      </c>
      <c r="AK2" t="s">
        <v>499</v>
      </c>
      <c r="AL2" t="s">
        <v>500</v>
      </c>
      <c r="AM2" t="s">
        <v>501</v>
      </c>
      <c r="AN2" t="s">
        <v>502</v>
      </c>
      <c r="AO2" t="s">
        <v>503</v>
      </c>
      <c r="AP2" s="48" t="s">
        <v>504</v>
      </c>
    </row>
    <row r="3" spans="3:42" x14ac:dyDescent="0.25">
      <c r="C3" t="s">
        <v>488</v>
      </c>
      <c r="D3" t="s">
        <v>8</v>
      </c>
      <c r="E3" t="s">
        <v>480</v>
      </c>
      <c r="F3" t="s">
        <v>166</v>
      </c>
      <c r="G3" s="42">
        <v>43</v>
      </c>
      <c r="H3" s="42">
        <v>43</v>
      </c>
      <c r="I3" s="42">
        <v>2050</v>
      </c>
      <c r="J3" t="s">
        <v>6</v>
      </c>
      <c r="K3" t="s">
        <v>435</v>
      </c>
      <c r="L3">
        <v>1</v>
      </c>
      <c r="M3">
        <v>0</v>
      </c>
      <c r="N3">
        <v>621.1</v>
      </c>
      <c r="P3">
        <v>2005</v>
      </c>
      <c r="S3">
        <v>4</v>
      </c>
      <c r="T3">
        <v>24.877770548031567</v>
      </c>
      <c r="U3">
        <v>4</v>
      </c>
      <c r="V3">
        <v>24.877770548031567</v>
      </c>
      <c r="Y3" t="s">
        <v>154</v>
      </c>
      <c r="Z3" t="s">
        <v>8</v>
      </c>
      <c r="AA3" t="s">
        <v>8</v>
      </c>
      <c r="AB3" t="s">
        <v>154</v>
      </c>
      <c r="AC3" t="s">
        <v>154</v>
      </c>
      <c r="AD3" s="48" t="s">
        <v>8</v>
      </c>
      <c r="AE3" t="s">
        <v>154</v>
      </c>
      <c r="AF3" t="s">
        <v>154</v>
      </c>
      <c r="AG3" t="s">
        <v>154</v>
      </c>
      <c r="AH3" t="s">
        <v>154</v>
      </c>
      <c r="AI3" t="s">
        <v>8</v>
      </c>
      <c r="AJ3" t="s">
        <v>154</v>
      </c>
      <c r="AK3" t="s">
        <v>8</v>
      </c>
      <c r="AL3" t="s">
        <v>154</v>
      </c>
      <c r="AM3" t="s">
        <v>154</v>
      </c>
      <c r="AN3" t="s">
        <v>8</v>
      </c>
      <c r="AO3" t="s">
        <v>8</v>
      </c>
      <c r="AP3" s="48" t="s">
        <v>8</v>
      </c>
    </row>
    <row r="4" spans="3:42" x14ac:dyDescent="0.25">
      <c r="C4" t="s">
        <v>489</v>
      </c>
      <c r="D4" t="s">
        <v>8</v>
      </c>
      <c r="E4" t="s">
        <v>481</v>
      </c>
      <c r="F4" t="s">
        <v>166</v>
      </c>
      <c r="G4" s="42">
        <v>0</v>
      </c>
      <c r="H4" s="42">
        <v>26.58732670760271</v>
      </c>
      <c r="I4" s="42"/>
      <c r="J4" t="s">
        <v>7</v>
      </c>
      <c r="K4" t="s">
        <v>434</v>
      </c>
      <c r="L4">
        <v>1</v>
      </c>
      <c r="M4">
        <v>0</v>
      </c>
      <c r="N4">
        <v>78.984999999999999</v>
      </c>
      <c r="P4">
        <v>1990</v>
      </c>
      <c r="X4" s="10" t="s">
        <v>20</v>
      </c>
      <c r="Y4" t="str">
        <f>IF(Y3="intensity","intensity",IF(Y3="python","","absolute"))</f>
        <v>absolute</v>
      </c>
      <c r="Z4" t="str">
        <f t="shared" ref="Z4:AJ4" si="0">IF(Z3="intensity","intensity",IF(Z3="python","","absolute"))</f>
        <v>absolute</v>
      </c>
      <c r="AA4" t="str">
        <f t="shared" si="0"/>
        <v>absolute</v>
      </c>
      <c r="AB4" t="str">
        <f t="shared" si="0"/>
        <v>absolute</v>
      </c>
      <c r="AC4" t="str">
        <f t="shared" si="0"/>
        <v>absolute</v>
      </c>
      <c r="AD4" t="str">
        <f t="shared" si="0"/>
        <v>absolute</v>
      </c>
      <c r="AE4" t="str">
        <f t="shared" si="0"/>
        <v>absolute</v>
      </c>
      <c r="AF4" t="str">
        <f t="shared" si="0"/>
        <v>absolute</v>
      </c>
      <c r="AG4" t="str">
        <f t="shared" si="0"/>
        <v>absolute</v>
      </c>
      <c r="AH4" t="str">
        <f t="shared" si="0"/>
        <v>absolute</v>
      </c>
      <c r="AI4" t="str">
        <f t="shared" si="0"/>
        <v>absolute</v>
      </c>
      <c r="AJ4" t="str">
        <f t="shared" si="0"/>
        <v>absolute</v>
      </c>
      <c r="AK4" t="str">
        <f>IF(AK3="intensity","intensity",IF(AK3="python","","absolute"))</f>
        <v>absolute</v>
      </c>
      <c r="AL4" t="str">
        <f t="shared" ref="AL4:AP4" si="1">IF(AL3="intensity","intensity",IF(AL3="python","","absolute"))</f>
        <v>absolute</v>
      </c>
      <c r="AM4" t="str">
        <f t="shared" si="1"/>
        <v>absolute</v>
      </c>
      <c r="AN4" t="str">
        <f t="shared" si="1"/>
        <v>absolute</v>
      </c>
      <c r="AO4" t="str">
        <f t="shared" si="1"/>
        <v>absolute</v>
      </c>
      <c r="AP4" t="str">
        <f t="shared" si="1"/>
        <v>absolute</v>
      </c>
    </row>
    <row r="5" spans="3:42" x14ac:dyDescent="0.25">
      <c r="C5" t="s">
        <v>490</v>
      </c>
      <c r="D5" t="s">
        <v>154</v>
      </c>
      <c r="E5" t="s">
        <v>481</v>
      </c>
      <c r="F5" t="s">
        <v>166</v>
      </c>
      <c r="G5" s="42">
        <v>0</v>
      </c>
      <c r="H5" s="42">
        <v>30</v>
      </c>
      <c r="I5" s="42"/>
      <c r="J5" t="s">
        <v>7</v>
      </c>
      <c r="K5" t="s">
        <v>434</v>
      </c>
      <c r="L5">
        <v>1</v>
      </c>
      <c r="M5">
        <v>1</v>
      </c>
      <c r="N5">
        <v>6.16988</v>
      </c>
      <c r="O5">
        <v>6.3470000000000004</v>
      </c>
      <c r="P5">
        <v>2018</v>
      </c>
      <c r="X5" s="10" t="s">
        <v>109</v>
      </c>
      <c r="Y5" t="str">
        <f>IF(Y3="BAU","bau","base")</f>
        <v>bau</v>
      </c>
      <c r="Z5" t="str">
        <f t="shared" ref="Z5:AJ5" si="2">IF(Z3="BAU","bau","base")</f>
        <v>base</v>
      </c>
      <c r="AA5" t="str">
        <f t="shared" si="2"/>
        <v>base</v>
      </c>
      <c r="AB5" t="str">
        <f t="shared" si="2"/>
        <v>bau</v>
      </c>
      <c r="AC5" t="str">
        <f t="shared" si="2"/>
        <v>bau</v>
      </c>
      <c r="AD5" t="str">
        <f t="shared" si="2"/>
        <v>base</v>
      </c>
      <c r="AE5" t="str">
        <f t="shared" si="2"/>
        <v>bau</v>
      </c>
      <c r="AF5" t="str">
        <f t="shared" si="2"/>
        <v>bau</v>
      </c>
      <c r="AG5" t="str">
        <f t="shared" si="2"/>
        <v>bau</v>
      </c>
      <c r="AH5" t="str">
        <f t="shared" si="2"/>
        <v>bau</v>
      </c>
      <c r="AI5" t="str">
        <f t="shared" si="2"/>
        <v>base</v>
      </c>
      <c r="AJ5" t="str">
        <f t="shared" si="2"/>
        <v>bau</v>
      </c>
      <c r="AK5" t="str">
        <f>IF(AK3="BAU","bau","base")</f>
        <v>base</v>
      </c>
      <c r="AL5" t="str">
        <f t="shared" ref="AL5:AP5" si="3">IF(AL3="BAU","bau","base")</f>
        <v>bau</v>
      </c>
      <c r="AM5" t="str">
        <f t="shared" si="3"/>
        <v>bau</v>
      </c>
      <c r="AN5" t="str">
        <f t="shared" si="3"/>
        <v>base</v>
      </c>
      <c r="AO5" t="str">
        <f t="shared" si="3"/>
        <v>base</v>
      </c>
      <c r="AP5" t="str">
        <f t="shared" si="3"/>
        <v>base</v>
      </c>
    </row>
    <row r="6" spans="3:42" x14ac:dyDescent="0.25">
      <c r="C6" t="s">
        <v>491</v>
      </c>
      <c r="D6" t="s">
        <v>154</v>
      </c>
      <c r="E6" t="s">
        <v>481</v>
      </c>
      <c r="F6" t="s">
        <v>166</v>
      </c>
      <c r="G6" s="42">
        <v>35</v>
      </c>
      <c r="H6" s="42">
        <v>70</v>
      </c>
      <c r="I6" s="42"/>
      <c r="J6" t="s">
        <v>7</v>
      </c>
      <c r="K6" t="s">
        <v>434</v>
      </c>
      <c r="L6">
        <v>1</v>
      </c>
      <c r="M6">
        <v>1</v>
      </c>
      <c r="N6">
        <v>2.1230000000000002</v>
      </c>
      <c r="O6">
        <v>1.958</v>
      </c>
      <c r="P6">
        <v>2008</v>
      </c>
      <c r="X6" s="10" t="s">
        <v>21</v>
      </c>
    </row>
    <row r="7" spans="3:42" x14ac:dyDescent="0.25">
      <c r="C7" s="52" t="s">
        <v>492</v>
      </c>
      <c r="D7" s="52" t="s">
        <v>8</v>
      </c>
      <c r="E7" t="s">
        <v>480</v>
      </c>
      <c r="F7" t="s">
        <v>166</v>
      </c>
      <c r="G7" s="53">
        <v>35</v>
      </c>
      <c r="H7" s="53">
        <v>40</v>
      </c>
      <c r="I7" s="53"/>
      <c r="J7" s="52" t="s">
        <v>7</v>
      </c>
      <c r="K7" s="52" t="s">
        <v>434</v>
      </c>
      <c r="L7" s="52">
        <v>1</v>
      </c>
      <c r="M7" s="52">
        <v>0</v>
      </c>
      <c r="N7" s="52">
        <v>117.2</v>
      </c>
      <c r="O7" s="52"/>
      <c r="P7">
        <v>1990</v>
      </c>
      <c r="S7">
        <v>-40.126392633333374</v>
      </c>
      <c r="T7">
        <v>-40.126392633333374</v>
      </c>
      <c r="U7">
        <v>-40.126392633333374</v>
      </c>
      <c r="V7">
        <v>-40.126392633333374</v>
      </c>
      <c r="X7" s="10" t="s">
        <v>110</v>
      </c>
      <c r="Y7" s="41" t="str">
        <f>IF(Y3="emission","emissions","percent")</f>
        <v>percent</v>
      </c>
      <c r="Z7" s="41" t="str">
        <f t="shared" ref="Z7:AJ7" si="4">IF(Z3="emission","emissions","percent")</f>
        <v>percent</v>
      </c>
      <c r="AA7" s="41" t="str">
        <f t="shared" si="4"/>
        <v>percent</v>
      </c>
      <c r="AB7" s="41" t="str">
        <f t="shared" si="4"/>
        <v>percent</v>
      </c>
      <c r="AC7" s="41" t="str">
        <f t="shared" si="4"/>
        <v>percent</v>
      </c>
      <c r="AD7" s="41" t="str">
        <f t="shared" si="4"/>
        <v>percent</v>
      </c>
      <c r="AE7" s="41" t="str">
        <f t="shared" si="4"/>
        <v>percent</v>
      </c>
      <c r="AF7" s="41" t="str">
        <f t="shared" si="4"/>
        <v>percent</v>
      </c>
      <c r="AG7" s="41" t="str">
        <f t="shared" si="4"/>
        <v>percent</v>
      </c>
      <c r="AH7" s="41" t="str">
        <f t="shared" si="4"/>
        <v>percent</v>
      </c>
      <c r="AI7" s="41" t="str">
        <f t="shared" si="4"/>
        <v>percent</v>
      </c>
      <c r="AJ7" s="41" t="str">
        <f t="shared" si="4"/>
        <v>percent</v>
      </c>
      <c r="AK7" s="41" t="str">
        <f>IF(AK3="emission","emissions","percent")</f>
        <v>percent</v>
      </c>
      <c r="AL7" s="41" t="str">
        <f t="shared" ref="AL7:AP7" si="5">IF(AL3="emission","emissions","percent")</f>
        <v>percent</v>
      </c>
      <c r="AM7" s="41" t="str">
        <f t="shared" si="5"/>
        <v>percent</v>
      </c>
      <c r="AN7" s="41" t="str">
        <f t="shared" si="5"/>
        <v>percent</v>
      </c>
      <c r="AO7" s="41" t="str">
        <f t="shared" si="5"/>
        <v>percent</v>
      </c>
      <c r="AP7" s="41" t="str">
        <f t="shared" si="5"/>
        <v>percent</v>
      </c>
    </row>
    <row r="8" spans="3:42" x14ac:dyDescent="0.25">
      <c r="C8" t="s">
        <v>493</v>
      </c>
      <c r="D8" t="s">
        <v>154</v>
      </c>
      <c r="E8" t="s">
        <v>480</v>
      </c>
      <c r="F8" t="s">
        <v>166</v>
      </c>
      <c r="G8" s="42">
        <v>19.600000000000001</v>
      </c>
      <c r="H8" s="42">
        <v>29.42</v>
      </c>
      <c r="I8" s="42"/>
      <c r="J8" t="s">
        <v>7</v>
      </c>
      <c r="K8" t="s">
        <v>434</v>
      </c>
      <c r="L8">
        <v>1</v>
      </c>
      <c r="M8">
        <v>1</v>
      </c>
      <c r="N8">
        <v>66</v>
      </c>
      <c r="O8">
        <v>107.52200000000001</v>
      </c>
      <c r="P8">
        <v>2015</v>
      </c>
    </row>
    <row r="9" spans="3:42" x14ac:dyDescent="0.25">
      <c r="C9" t="s">
        <v>494</v>
      </c>
      <c r="D9" t="s">
        <v>154</v>
      </c>
      <c r="E9" t="s">
        <v>480</v>
      </c>
      <c r="F9" t="s">
        <v>166</v>
      </c>
      <c r="G9" s="42">
        <v>41.7</v>
      </c>
      <c r="H9" s="42">
        <v>41.7</v>
      </c>
      <c r="I9" s="42">
        <v>2050</v>
      </c>
      <c r="J9" t="s">
        <v>6</v>
      </c>
      <c r="K9" t="s">
        <v>435</v>
      </c>
      <c r="L9">
        <v>1</v>
      </c>
      <c r="M9">
        <v>1</v>
      </c>
      <c r="N9">
        <v>125.2</v>
      </c>
      <c r="O9">
        <v>155</v>
      </c>
      <c r="P9">
        <v>2016</v>
      </c>
      <c r="S9">
        <v>-10.385932</v>
      </c>
      <c r="T9">
        <v>-7.8970000000000002</v>
      </c>
      <c r="U9">
        <v>-10.385932</v>
      </c>
      <c r="V9">
        <v>-7.8979999999999997</v>
      </c>
      <c r="Y9" s="44">
        <v>7</v>
      </c>
      <c r="Z9" s="44">
        <v>43</v>
      </c>
      <c r="AA9" s="44">
        <v>0</v>
      </c>
      <c r="AB9" s="44">
        <v>0</v>
      </c>
      <c r="AC9" s="44">
        <v>35</v>
      </c>
      <c r="AD9" s="44">
        <v>35</v>
      </c>
      <c r="AE9" s="44">
        <v>19.600000000000001</v>
      </c>
      <c r="AF9" s="44">
        <v>41.7</v>
      </c>
      <c r="AG9" s="44">
        <v>11.82</v>
      </c>
      <c r="AH9" s="44">
        <v>51</v>
      </c>
      <c r="AI9" s="44">
        <v>50</v>
      </c>
      <c r="AJ9" s="44">
        <v>20</v>
      </c>
      <c r="AK9" s="44">
        <v>55</v>
      </c>
      <c r="AL9" s="44">
        <v>10</v>
      </c>
      <c r="AM9" s="44">
        <v>30</v>
      </c>
      <c r="AN9" s="44">
        <v>12.865962955586541</v>
      </c>
      <c r="AO9" s="44">
        <v>65</v>
      </c>
      <c r="AP9" s="44">
        <v>25</v>
      </c>
    </row>
    <row r="10" spans="3:42" x14ac:dyDescent="0.25">
      <c r="C10" t="s">
        <v>495</v>
      </c>
      <c r="D10" t="s">
        <v>154</v>
      </c>
      <c r="E10" t="s">
        <v>480</v>
      </c>
      <c r="F10" t="s">
        <v>166</v>
      </c>
      <c r="G10" s="42">
        <v>11.82</v>
      </c>
      <c r="H10" s="42">
        <v>24.28</v>
      </c>
      <c r="I10" s="42"/>
      <c r="J10" t="s">
        <v>7</v>
      </c>
      <c r="K10" t="s">
        <v>434</v>
      </c>
      <c r="L10">
        <v>1</v>
      </c>
      <c r="M10">
        <v>1</v>
      </c>
      <c r="N10">
        <v>10.039999999999999</v>
      </c>
      <c r="O10">
        <v>17.643999999999998</v>
      </c>
      <c r="P10">
        <v>2010</v>
      </c>
      <c r="S10">
        <v>-210.06200000000001</v>
      </c>
      <c r="T10">
        <v>-206</v>
      </c>
      <c r="U10">
        <v>-211.49799999999999</v>
      </c>
      <c r="V10">
        <v>-206</v>
      </c>
      <c r="Y10" s="44">
        <v>22</v>
      </c>
      <c r="Z10" s="44">
        <v>43</v>
      </c>
      <c r="AA10" s="44">
        <v>26.58732670760271</v>
      </c>
      <c r="AB10" s="44">
        <v>30</v>
      </c>
      <c r="AC10" s="44">
        <v>70</v>
      </c>
      <c r="AD10" s="44">
        <v>40</v>
      </c>
      <c r="AE10" s="44">
        <v>29.42</v>
      </c>
      <c r="AF10" s="44">
        <v>41.7</v>
      </c>
      <c r="AG10" s="44">
        <v>24.28</v>
      </c>
      <c r="AH10" s="44">
        <v>51</v>
      </c>
      <c r="AI10" s="44">
        <v>50</v>
      </c>
      <c r="AJ10" s="44">
        <v>47</v>
      </c>
      <c r="AK10" s="44">
        <v>55</v>
      </c>
      <c r="AL10" s="44">
        <v>20</v>
      </c>
      <c r="AM10" s="44">
        <v>40</v>
      </c>
      <c r="AN10" s="44">
        <v>27.388302462988783</v>
      </c>
      <c r="AO10" s="44">
        <v>65</v>
      </c>
      <c r="AP10" s="44">
        <v>47</v>
      </c>
    </row>
    <row r="11" spans="3:42" x14ac:dyDescent="0.25">
      <c r="C11" t="s">
        <v>496</v>
      </c>
      <c r="D11" t="s">
        <v>154</v>
      </c>
      <c r="E11" t="s">
        <v>480</v>
      </c>
      <c r="F11" t="s">
        <v>166</v>
      </c>
      <c r="G11" s="42">
        <v>51</v>
      </c>
      <c r="H11" s="42">
        <v>51</v>
      </c>
      <c r="I11" s="42">
        <v>2050</v>
      </c>
      <c r="J11" t="s">
        <v>6</v>
      </c>
      <c r="K11" t="s">
        <v>435</v>
      </c>
      <c r="L11">
        <v>1</v>
      </c>
      <c r="M11">
        <v>1</v>
      </c>
      <c r="N11">
        <v>233.58</v>
      </c>
      <c r="O11">
        <v>345.8</v>
      </c>
      <c r="P11">
        <v>2015</v>
      </c>
      <c r="S11">
        <v>0</v>
      </c>
      <c r="T11">
        <v>61.978499999999997</v>
      </c>
      <c r="U11">
        <v>0</v>
      </c>
      <c r="V11">
        <v>61.978499999999997</v>
      </c>
    </row>
    <row r="12" spans="3:42" x14ac:dyDescent="0.25">
      <c r="C12" t="s">
        <v>497</v>
      </c>
      <c r="D12" t="s">
        <v>8</v>
      </c>
      <c r="E12" t="s">
        <v>480</v>
      </c>
      <c r="F12" t="s">
        <v>166</v>
      </c>
      <c r="G12" s="42">
        <v>50</v>
      </c>
      <c r="H12" s="42">
        <v>50</v>
      </c>
      <c r="I12" s="42">
        <v>2050</v>
      </c>
      <c r="J12" t="s">
        <v>6</v>
      </c>
      <c r="K12" t="s">
        <v>435</v>
      </c>
      <c r="L12">
        <v>1</v>
      </c>
      <c r="M12">
        <v>0</v>
      </c>
      <c r="N12">
        <v>57.241</v>
      </c>
      <c r="P12">
        <v>2005</v>
      </c>
      <c r="S12">
        <v>-7.7919999999999998</v>
      </c>
      <c r="T12">
        <v>1.35</v>
      </c>
      <c r="U12">
        <v>-7.7919999999999998</v>
      </c>
      <c r="V12">
        <v>1.35</v>
      </c>
      <c r="Y12" s="46">
        <f>IF(Y$7="percent",Y$9,"")</f>
        <v>7</v>
      </c>
      <c r="Z12" s="46">
        <f t="shared" ref="Z12:AO13" si="6">IF(Z$7="percent",Z$9,"")</f>
        <v>43</v>
      </c>
      <c r="AA12" s="46">
        <f t="shared" si="6"/>
        <v>0</v>
      </c>
      <c r="AB12" s="46">
        <f t="shared" si="6"/>
        <v>0</v>
      </c>
      <c r="AC12" s="46">
        <f t="shared" si="6"/>
        <v>35</v>
      </c>
      <c r="AD12" s="46">
        <f t="shared" si="6"/>
        <v>35</v>
      </c>
      <c r="AE12" s="46">
        <f t="shared" si="6"/>
        <v>19.600000000000001</v>
      </c>
      <c r="AF12" s="46">
        <f t="shared" si="6"/>
        <v>41.7</v>
      </c>
      <c r="AG12" s="46">
        <f t="shared" si="6"/>
        <v>11.82</v>
      </c>
      <c r="AH12" s="46">
        <f t="shared" si="6"/>
        <v>51</v>
      </c>
      <c r="AI12" s="46">
        <f t="shared" si="6"/>
        <v>50</v>
      </c>
      <c r="AJ12" s="46">
        <f t="shared" si="6"/>
        <v>20</v>
      </c>
      <c r="AK12" s="46">
        <f>IF(AK$7="percent",AK$9,"")</f>
        <v>55</v>
      </c>
      <c r="AL12" s="46">
        <f t="shared" si="6"/>
        <v>10</v>
      </c>
      <c r="AM12" s="46">
        <f t="shared" si="6"/>
        <v>30</v>
      </c>
      <c r="AN12" s="46">
        <f t="shared" si="6"/>
        <v>12.865962955586541</v>
      </c>
      <c r="AO12" s="46">
        <f t="shared" si="6"/>
        <v>65</v>
      </c>
      <c r="AP12" s="46">
        <f t="shared" ref="AL12:AP13" si="7">IF(AP$7="percent",AP$9,"")</f>
        <v>25</v>
      </c>
    </row>
    <row r="13" spans="3:42" x14ac:dyDescent="0.25">
      <c r="C13" t="s">
        <v>498</v>
      </c>
      <c r="D13" t="s">
        <v>154</v>
      </c>
      <c r="E13" t="s">
        <v>480</v>
      </c>
      <c r="F13" t="s">
        <v>166</v>
      </c>
      <c r="G13" s="42">
        <v>20</v>
      </c>
      <c r="H13" s="42">
        <v>47</v>
      </c>
      <c r="I13" s="42">
        <v>2070</v>
      </c>
      <c r="J13" t="s">
        <v>6</v>
      </c>
      <c r="K13" t="s">
        <v>435</v>
      </c>
      <c r="L13">
        <v>1</v>
      </c>
      <c r="M13">
        <v>1</v>
      </c>
      <c r="N13">
        <v>347</v>
      </c>
      <c r="O13">
        <v>453</v>
      </c>
      <c r="P13">
        <v>2018</v>
      </c>
      <c r="S13">
        <v>0</v>
      </c>
      <c r="T13">
        <v>328.69156929984172</v>
      </c>
      <c r="U13">
        <v>0</v>
      </c>
      <c r="V13">
        <v>225.97545389364117</v>
      </c>
      <c r="Y13" s="46">
        <f>IF(Y$7="percent",Y$9,"")</f>
        <v>7</v>
      </c>
      <c r="Z13" s="46">
        <f t="shared" si="6"/>
        <v>43</v>
      </c>
      <c r="AA13" s="46">
        <f t="shared" si="6"/>
        <v>0</v>
      </c>
      <c r="AB13" s="46">
        <f t="shared" si="6"/>
        <v>0</v>
      </c>
      <c r="AC13" s="46">
        <f t="shared" si="6"/>
        <v>35</v>
      </c>
      <c r="AD13" s="46">
        <f t="shared" si="6"/>
        <v>35</v>
      </c>
      <c r="AE13" s="46">
        <f t="shared" si="6"/>
        <v>19.600000000000001</v>
      </c>
      <c r="AF13" s="46">
        <f t="shared" si="6"/>
        <v>41.7</v>
      </c>
      <c r="AG13" s="46">
        <f t="shared" si="6"/>
        <v>11.82</v>
      </c>
      <c r="AH13" s="46">
        <f t="shared" si="6"/>
        <v>51</v>
      </c>
      <c r="AI13" s="46">
        <f t="shared" si="6"/>
        <v>50</v>
      </c>
      <c r="AJ13" s="46">
        <f t="shared" si="6"/>
        <v>20</v>
      </c>
      <c r="AK13" s="46">
        <f>IF(AK$7="percent",AK$9,"")</f>
        <v>55</v>
      </c>
      <c r="AL13" s="46">
        <f t="shared" si="7"/>
        <v>10</v>
      </c>
      <c r="AM13" s="46">
        <f t="shared" si="7"/>
        <v>30</v>
      </c>
      <c r="AN13" s="46">
        <f t="shared" si="7"/>
        <v>12.865962955586541</v>
      </c>
      <c r="AO13" s="46">
        <f t="shared" si="7"/>
        <v>65</v>
      </c>
      <c r="AP13" s="46">
        <f t="shared" si="7"/>
        <v>25</v>
      </c>
    </row>
    <row r="14" spans="3:42" x14ac:dyDescent="0.25">
      <c r="C14" t="s">
        <v>499</v>
      </c>
      <c r="D14" t="s">
        <v>8</v>
      </c>
      <c r="E14" t="s">
        <v>480</v>
      </c>
      <c r="F14" t="s">
        <v>166</v>
      </c>
      <c r="G14" s="42">
        <v>55</v>
      </c>
      <c r="H14" s="42">
        <v>55</v>
      </c>
      <c r="I14" s="42"/>
      <c r="J14" t="s">
        <v>7</v>
      </c>
      <c r="K14" t="s">
        <v>434</v>
      </c>
      <c r="L14">
        <v>1</v>
      </c>
      <c r="M14">
        <v>0</v>
      </c>
      <c r="N14">
        <v>41.2</v>
      </c>
      <c r="P14">
        <v>1990</v>
      </c>
      <c r="S14">
        <v>-21.2</v>
      </c>
      <c r="T14">
        <v>-21.2</v>
      </c>
      <c r="U14">
        <v>-21.2</v>
      </c>
      <c r="V14">
        <v>-21.2</v>
      </c>
      <c r="Y14" s="46">
        <f>IF(Y$7="percent",Y$10,"")</f>
        <v>22</v>
      </c>
      <c r="Z14" s="46">
        <f t="shared" ref="Z14:AO15" si="8">IF(Z$7="percent",Z$10,"")</f>
        <v>43</v>
      </c>
      <c r="AA14" s="46">
        <f t="shared" si="8"/>
        <v>26.58732670760271</v>
      </c>
      <c r="AB14" s="46">
        <f t="shared" si="8"/>
        <v>30</v>
      </c>
      <c r="AC14" s="46">
        <f t="shared" si="8"/>
        <v>70</v>
      </c>
      <c r="AD14" s="46">
        <f t="shared" si="8"/>
        <v>40</v>
      </c>
      <c r="AE14" s="46">
        <f t="shared" si="8"/>
        <v>29.42</v>
      </c>
      <c r="AF14" s="46">
        <f t="shared" si="8"/>
        <v>41.7</v>
      </c>
      <c r="AG14" s="46">
        <f t="shared" si="8"/>
        <v>24.28</v>
      </c>
      <c r="AH14" s="46">
        <f t="shared" si="8"/>
        <v>51</v>
      </c>
      <c r="AI14" s="46">
        <f t="shared" si="8"/>
        <v>50</v>
      </c>
      <c r="AJ14" s="46">
        <f t="shared" si="8"/>
        <v>47</v>
      </c>
      <c r="AK14" s="46">
        <f>IF(AK$7="percent",AK$10,"")</f>
        <v>55</v>
      </c>
      <c r="AL14" s="46">
        <f t="shared" si="8"/>
        <v>20</v>
      </c>
      <c r="AM14" s="46">
        <f t="shared" si="8"/>
        <v>40</v>
      </c>
      <c r="AN14" s="46">
        <f t="shared" si="8"/>
        <v>27.388302462988783</v>
      </c>
      <c r="AO14" s="46">
        <f t="shared" si="8"/>
        <v>65</v>
      </c>
      <c r="AP14" s="46">
        <f t="shared" ref="AL14:AP15" si="9">IF(AP$7="percent",AP$10,"")</f>
        <v>47</v>
      </c>
    </row>
    <row r="15" spans="3:42" x14ac:dyDescent="0.25">
      <c r="C15" t="s">
        <v>500</v>
      </c>
      <c r="D15" t="s">
        <v>154</v>
      </c>
      <c r="E15" t="s">
        <v>480</v>
      </c>
      <c r="F15" t="s">
        <v>166</v>
      </c>
      <c r="G15" s="42">
        <v>10</v>
      </c>
      <c r="H15" s="42">
        <v>20</v>
      </c>
      <c r="I15" s="42"/>
      <c r="J15" t="s">
        <v>7</v>
      </c>
      <c r="K15" t="s">
        <v>434</v>
      </c>
      <c r="L15">
        <v>1</v>
      </c>
      <c r="M15">
        <v>1</v>
      </c>
      <c r="N15">
        <v>70.676000000000002</v>
      </c>
      <c r="O15">
        <v>102.542</v>
      </c>
      <c r="P15">
        <v>2014</v>
      </c>
      <c r="S15">
        <v>0</v>
      </c>
      <c r="T15">
        <v>78.054234045213704</v>
      </c>
      <c r="U15">
        <v>0</v>
      </c>
      <c r="V15">
        <v>69.381541373523305</v>
      </c>
      <c r="Y15" s="46">
        <f>IF(Y$7="percent",Y$10,"")</f>
        <v>22</v>
      </c>
      <c r="Z15" s="46">
        <f t="shared" si="8"/>
        <v>43</v>
      </c>
      <c r="AA15" s="46">
        <f t="shared" si="8"/>
        <v>26.58732670760271</v>
      </c>
      <c r="AB15" s="46">
        <f t="shared" si="8"/>
        <v>30</v>
      </c>
      <c r="AC15" s="46">
        <f t="shared" si="8"/>
        <v>70</v>
      </c>
      <c r="AD15" s="46">
        <f t="shared" si="8"/>
        <v>40</v>
      </c>
      <c r="AE15" s="46">
        <f t="shared" si="8"/>
        <v>29.42</v>
      </c>
      <c r="AF15" s="46">
        <f t="shared" si="8"/>
        <v>41.7</v>
      </c>
      <c r="AG15" s="46">
        <f t="shared" si="8"/>
        <v>24.28</v>
      </c>
      <c r="AH15" s="46">
        <f t="shared" si="8"/>
        <v>51</v>
      </c>
      <c r="AI15" s="46">
        <f t="shared" si="8"/>
        <v>50</v>
      </c>
      <c r="AJ15" s="46">
        <f t="shared" si="8"/>
        <v>47</v>
      </c>
      <c r="AK15" s="46">
        <f>IF(AK$7="percent",AK$10,"")</f>
        <v>55</v>
      </c>
      <c r="AL15" s="46">
        <f t="shared" si="9"/>
        <v>20</v>
      </c>
      <c r="AM15" s="46">
        <f t="shared" si="9"/>
        <v>40</v>
      </c>
      <c r="AN15" s="46">
        <f t="shared" si="9"/>
        <v>27.388302462988783</v>
      </c>
      <c r="AO15" s="46">
        <f t="shared" si="9"/>
        <v>65</v>
      </c>
      <c r="AP15" s="46">
        <f t="shared" si="9"/>
        <v>47</v>
      </c>
    </row>
    <row r="16" spans="3:42" x14ac:dyDescent="0.25">
      <c r="C16" t="s">
        <v>501</v>
      </c>
      <c r="D16" t="s">
        <v>154</v>
      </c>
      <c r="E16" t="s">
        <v>480</v>
      </c>
      <c r="F16" t="s">
        <v>166</v>
      </c>
      <c r="G16" s="42">
        <v>30</v>
      </c>
      <c r="H16" s="42">
        <v>40</v>
      </c>
      <c r="I16" s="42">
        <v>2050</v>
      </c>
      <c r="J16" t="s">
        <v>6</v>
      </c>
      <c r="K16" t="s">
        <v>435</v>
      </c>
      <c r="L16">
        <v>0</v>
      </c>
      <c r="M16">
        <v>1</v>
      </c>
      <c r="O16">
        <v>298.3</v>
      </c>
      <c r="P16">
        <v>2018</v>
      </c>
      <c r="S16">
        <v>99.34</v>
      </c>
      <c r="T16">
        <v>159</v>
      </c>
      <c r="U16">
        <v>99.34</v>
      </c>
      <c r="V16">
        <v>159</v>
      </c>
    </row>
    <row r="17" spans="2:42" x14ac:dyDescent="0.25">
      <c r="C17" t="s">
        <v>502</v>
      </c>
      <c r="D17" t="s">
        <v>8</v>
      </c>
      <c r="E17" t="s">
        <v>480</v>
      </c>
      <c r="F17" t="s">
        <v>166</v>
      </c>
      <c r="G17" s="42">
        <v>12.865962955586541</v>
      </c>
      <c r="H17" s="42">
        <v>27.388302462988783</v>
      </c>
      <c r="I17" s="42">
        <v>2050</v>
      </c>
      <c r="J17" t="s">
        <v>6</v>
      </c>
      <c r="K17" t="s">
        <v>1</v>
      </c>
      <c r="L17">
        <v>1</v>
      </c>
      <c r="M17">
        <v>0</v>
      </c>
      <c r="N17">
        <v>482.01600000000002</v>
      </c>
      <c r="P17">
        <v>2017</v>
      </c>
      <c r="S17">
        <v>-16.666666666666668</v>
      </c>
      <c r="T17">
        <v>-16.666666666666668</v>
      </c>
      <c r="U17">
        <v>-16.666666666666668</v>
      </c>
      <c r="V17">
        <v>-16.666666666666668</v>
      </c>
      <c r="Y17" s="44"/>
      <c r="Z17" s="44"/>
      <c r="AA17" s="44"/>
      <c r="AB17" s="44"/>
      <c r="AC17" s="44"/>
      <c r="AD17" s="44"/>
      <c r="AE17" s="44"/>
      <c r="AF17" s="44"/>
      <c r="AG17" s="44"/>
      <c r="AH17" s="44"/>
      <c r="AI17" s="44"/>
      <c r="AJ17" s="44"/>
      <c r="AK17" s="44"/>
      <c r="AL17" s="44"/>
      <c r="AM17" s="44"/>
      <c r="AN17" s="44"/>
      <c r="AO17" s="44"/>
      <c r="AP17" s="44"/>
    </row>
    <row r="18" spans="2:42" x14ac:dyDescent="0.25">
      <c r="C18" t="s">
        <v>503</v>
      </c>
      <c r="D18" t="s">
        <v>8</v>
      </c>
      <c r="E18" t="s">
        <v>480</v>
      </c>
      <c r="F18" t="s">
        <v>166</v>
      </c>
      <c r="G18" s="42">
        <v>65</v>
      </c>
      <c r="H18" s="42">
        <v>65</v>
      </c>
      <c r="I18" s="42">
        <v>2060</v>
      </c>
      <c r="J18" t="s">
        <v>6</v>
      </c>
      <c r="K18" t="s">
        <v>435</v>
      </c>
      <c r="L18">
        <v>1</v>
      </c>
      <c r="M18">
        <v>0</v>
      </c>
      <c r="N18">
        <v>882.9</v>
      </c>
      <c r="P18">
        <v>1990</v>
      </c>
      <c r="S18">
        <v>-30.433230001382189</v>
      </c>
      <c r="T18">
        <v>0</v>
      </c>
      <c r="U18">
        <v>-30.433230001382189</v>
      </c>
      <c r="V18">
        <v>0</v>
      </c>
      <c r="Y18" s="44"/>
      <c r="Z18" s="44"/>
      <c r="AA18" s="44"/>
      <c r="AB18" s="44"/>
      <c r="AC18" s="44"/>
      <c r="AD18" s="44"/>
      <c r="AE18" s="44"/>
      <c r="AF18" s="44"/>
      <c r="AG18" s="44"/>
      <c r="AH18" s="44"/>
      <c r="AI18" s="44"/>
      <c r="AJ18" s="44"/>
      <c r="AK18" s="44"/>
      <c r="AL18" s="44"/>
      <c r="AM18" s="44"/>
      <c r="AN18" s="44"/>
      <c r="AO18" s="44"/>
      <c r="AP18" s="44"/>
    </row>
    <row r="19" spans="2:42" x14ac:dyDescent="0.25">
      <c r="C19" t="s">
        <v>504</v>
      </c>
      <c r="D19" t="s">
        <v>8</v>
      </c>
      <c r="E19" t="s">
        <v>480</v>
      </c>
      <c r="F19" t="s">
        <v>166</v>
      </c>
      <c r="G19" s="42">
        <v>25</v>
      </c>
      <c r="H19" s="42">
        <v>47</v>
      </c>
      <c r="I19" s="42"/>
      <c r="J19" t="s">
        <v>7</v>
      </c>
      <c r="K19" t="s">
        <v>434</v>
      </c>
      <c r="L19">
        <v>1</v>
      </c>
      <c r="M19">
        <v>0</v>
      </c>
      <c r="N19">
        <v>120.604</v>
      </c>
      <c r="P19">
        <v>2010</v>
      </c>
      <c r="S19">
        <v>45</v>
      </c>
      <c r="T19">
        <v>45</v>
      </c>
      <c r="U19">
        <v>32</v>
      </c>
      <c r="V19">
        <v>32</v>
      </c>
    </row>
    <row r="20" spans="2:42" x14ac:dyDescent="0.25">
      <c r="G20" s="42"/>
      <c r="H20" s="42"/>
      <c r="I20" s="42"/>
      <c r="Y20" s="46" t="str">
        <f>IF(Y$7="emissions",Y$17,"")</f>
        <v/>
      </c>
      <c r="Z20" s="46" t="str">
        <f t="shared" ref="Z20:AO21" si="10">IF(Z$7="emissions",Z$17,"")</f>
        <v/>
      </c>
      <c r="AA20" s="46" t="str">
        <f t="shared" si="10"/>
        <v/>
      </c>
      <c r="AB20" s="46" t="str">
        <f t="shared" si="10"/>
        <v/>
      </c>
      <c r="AC20" s="46" t="str">
        <f t="shared" si="10"/>
        <v/>
      </c>
      <c r="AD20" s="46" t="str">
        <f t="shared" si="10"/>
        <v/>
      </c>
      <c r="AE20" s="46" t="str">
        <f t="shared" si="10"/>
        <v/>
      </c>
      <c r="AF20" s="46" t="str">
        <f t="shared" si="10"/>
        <v/>
      </c>
      <c r="AG20" s="46" t="str">
        <f t="shared" si="10"/>
        <v/>
      </c>
      <c r="AH20" s="46" t="str">
        <f t="shared" si="10"/>
        <v/>
      </c>
      <c r="AI20" s="46" t="str">
        <f t="shared" si="10"/>
        <v/>
      </c>
      <c r="AJ20" s="46" t="str">
        <f t="shared" si="10"/>
        <v/>
      </c>
      <c r="AK20" s="46" t="str">
        <f>IF(AK$7="emissions",AK$17,"")</f>
        <v/>
      </c>
      <c r="AL20" s="46" t="str">
        <f t="shared" si="10"/>
        <v/>
      </c>
      <c r="AM20" s="46" t="str">
        <f t="shared" si="10"/>
        <v/>
      </c>
      <c r="AN20" s="46" t="str">
        <f t="shared" si="10"/>
        <v/>
      </c>
      <c r="AO20" s="46" t="str">
        <f t="shared" si="10"/>
        <v/>
      </c>
      <c r="AP20" s="46" t="str">
        <f t="shared" ref="AL20:AP21" si="11">IF(AP$7="emissions",AP$17,"")</f>
        <v/>
      </c>
    </row>
    <row r="21" spans="2:42" x14ac:dyDescent="0.25">
      <c r="G21" s="42"/>
      <c r="H21" s="42"/>
      <c r="I21" s="42"/>
      <c r="Y21" s="46" t="str">
        <f>IF(Y$7="emissions",Y$17,"")</f>
        <v/>
      </c>
      <c r="Z21" s="46" t="str">
        <f t="shared" si="10"/>
        <v/>
      </c>
      <c r="AA21" s="46" t="str">
        <f t="shared" si="10"/>
        <v/>
      </c>
      <c r="AB21" s="46" t="str">
        <f t="shared" si="10"/>
        <v/>
      </c>
      <c r="AC21" s="46" t="str">
        <f t="shared" si="10"/>
        <v/>
      </c>
      <c r="AD21" s="46" t="str">
        <f t="shared" si="10"/>
        <v/>
      </c>
      <c r="AE21" s="46" t="str">
        <f t="shared" si="10"/>
        <v/>
      </c>
      <c r="AF21" s="46" t="str">
        <f t="shared" si="10"/>
        <v/>
      </c>
      <c r="AG21" s="46" t="str">
        <f t="shared" si="10"/>
        <v/>
      </c>
      <c r="AH21" s="46" t="str">
        <f t="shared" si="10"/>
        <v/>
      </c>
      <c r="AI21" s="46" t="str">
        <f t="shared" si="10"/>
        <v/>
      </c>
      <c r="AJ21" s="46" t="str">
        <f t="shared" si="10"/>
        <v/>
      </c>
      <c r="AK21" s="46" t="str">
        <f>IF(AK$7="emissions",AK$17,"")</f>
        <v/>
      </c>
      <c r="AL21" s="46" t="str">
        <f t="shared" si="11"/>
        <v/>
      </c>
      <c r="AM21" s="46" t="str">
        <f t="shared" si="11"/>
        <v/>
      </c>
      <c r="AN21" s="46" t="str">
        <f t="shared" si="11"/>
        <v/>
      </c>
      <c r="AO21" s="46" t="str">
        <f t="shared" si="11"/>
        <v/>
      </c>
      <c r="AP21" s="46" t="str">
        <f t="shared" si="11"/>
        <v/>
      </c>
    </row>
    <row r="22" spans="2:42" x14ac:dyDescent="0.25">
      <c r="G22" s="42"/>
      <c r="H22" s="42"/>
      <c r="I22" s="42"/>
      <c r="Y22" s="46" t="str">
        <f>IF(Y$7="emissions",Y$18,"")</f>
        <v/>
      </c>
      <c r="Z22" s="46" t="str">
        <f t="shared" ref="Z22:AO23" si="12">IF(Z$7="emissions",Z$18,"")</f>
        <v/>
      </c>
      <c r="AA22" s="46" t="str">
        <f t="shared" si="12"/>
        <v/>
      </c>
      <c r="AB22" s="46" t="str">
        <f t="shared" si="12"/>
        <v/>
      </c>
      <c r="AC22" s="46" t="str">
        <f t="shared" si="12"/>
        <v/>
      </c>
      <c r="AD22" s="46" t="str">
        <f t="shared" si="12"/>
        <v/>
      </c>
      <c r="AE22" s="46" t="str">
        <f t="shared" si="12"/>
        <v/>
      </c>
      <c r="AF22" s="46" t="str">
        <f t="shared" si="12"/>
        <v/>
      </c>
      <c r="AG22" s="46" t="str">
        <f t="shared" si="12"/>
        <v/>
      </c>
      <c r="AH22" s="46" t="str">
        <f t="shared" si="12"/>
        <v/>
      </c>
      <c r="AI22" s="46" t="str">
        <f t="shared" si="12"/>
        <v/>
      </c>
      <c r="AJ22" s="46" t="str">
        <f t="shared" si="12"/>
        <v/>
      </c>
      <c r="AK22" s="46" t="str">
        <f>IF(AK$7="emissions",AK$18,"")</f>
        <v/>
      </c>
      <c r="AL22" s="46" t="str">
        <f t="shared" si="12"/>
        <v/>
      </c>
      <c r="AM22" s="46" t="str">
        <f t="shared" si="12"/>
        <v/>
      </c>
      <c r="AN22" s="46" t="str">
        <f t="shared" si="12"/>
        <v/>
      </c>
      <c r="AO22" s="46" t="str">
        <f t="shared" si="12"/>
        <v/>
      </c>
      <c r="AP22" s="46" t="str">
        <f t="shared" ref="AL22:AP23" si="13">IF(AP$7="emissions",AP$18,"")</f>
        <v/>
      </c>
    </row>
    <row r="23" spans="2:42" x14ac:dyDescent="0.25">
      <c r="G23" s="42"/>
      <c r="H23" s="42"/>
      <c r="I23" s="42"/>
      <c r="Y23" s="46" t="str">
        <f>IF(Y$7="emissions",Y$18,"")</f>
        <v/>
      </c>
      <c r="Z23" s="46" t="str">
        <f t="shared" si="12"/>
        <v/>
      </c>
      <c r="AA23" s="46" t="str">
        <f t="shared" si="12"/>
        <v/>
      </c>
      <c r="AB23" s="46" t="str">
        <f t="shared" si="12"/>
        <v/>
      </c>
      <c r="AC23" s="46" t="str">
        <f t="shared" si="12"/>
        <v/>
      </c>
      <c r="AD23" s="46" t="str">
        <f t="shared" si="12"/>
        <v/>
      </c>
      <c r="AE23" s="46" t="str">
        <f t="shared" si="12"/>
        <v/>
      </c>
      <c r="AF23" s="46" t="str">
        <f t="shared" si="12"/>
        <v/>
      </c>
      <c r="AG23" s="46" t="str">
        <f t="shared" si="12"/>
        <v/>
      </c>
      <c r="AH23" s="46" t="str">
        <f t="shared" si="12"/>
        <v/>
      </c>
      <c r="AI23" s="46" t="str">
        <f t="shared" si="12"/>
        <v/>
      </c>
      <c r="AJ23" s="46" t="str">
        <f t="shared" si="12"/>
        <v/>
      </c>
      <c r="AK23" s="46" t="str">
        <f>IF(AK$7="emissions",AK$18,"")</f>
        <v/>
      </c>
      <c r="AL23" s="46" t="str">
        <f t="shared" si="13"/>
        <v/>
      </c>
      <c r="AM23" s="46" t="str">
        <f t="shared" si="13"/>
        <v/>
      </c>
      <c r="AN23" s="46" t="str">
        <f t="shared" si="13"/>
        <v/>
      </c>
      <c r="AO23" s="46" t="str">
        <f t="shared" si="13"/>
        <v/>
      </c>
      <c r="AP23" s="46" t="str">
        <f t="shared" si="13"/>
        <v/>
      </c>
    </row>
    <row r="24" spans="2:42" x14ac:dyDescent="0.25">
      <c r="G24" s="42"/>
      <c r="H24" s="42"/>
      <c r="I24" s="42"/>
    </row>
    <row r="25" spans="2:42" x14ac:dyDescent="0.25">
      <c r="B25" t="s">
        <v>476</v>
      </c>
      <c r="C25" t="s">
        <v>487</v>
      </c>
      <c r="D25" t="s">
        <v>488</v>
      </c>
      <c r="E25" t="s">
        <v>489</v>
      </c>
      <c r="F25" t="s">
        <v>490</v>
      </c>
      <c r="G25" t="s">
        <v>491</v>
      </c>
      <c r="H25" s="52" t="s">
        <v>492</v>
      </c>
      <c r="I25" t="s">
        <v>493</v>
      </c>
      <c r="J25" t="s">
        <v>494</v>
      </c>
      <c r="K25" t="s">
        <v>495</v>
      </c>
      <c r="L25" t="s">
        <v>496</v>
      </c>
      <c r="M25" t="s">
        <v>497</v>
      </c>
      <c r="N25" t="s">
        <v>498</v>
      </c>
      <c r="O25" t="s">
        <v>499</v>
      </c>
      <c r="P25" t="s">
        <v>500</v>
      </c>
      <c r="Q25" t="s">
        <v>501</v>
      </c>
      <c r="R25" t="s">
        <v>502</v>
      </c>
      <c r="S25" t="s">
        <v>503</v>
      </c>
      <c r="T25" t="s">
        <v>504</v>
      </c>
      <c r="Y25" s="44"/>
      <c r="Z25" s="44">
        <v>2050</v>
      </c>
      <c r="AA25" s="44"/>
      <c r="AB25" s="44"/>
      <c r="AC25" s="44"/>
      <c r="AD25" s="44"/>
      <c r="AE25" s="44"/>
      <c r="AF25" s="44">
        <v>2050</v>
      </c>
      <c r="AG25" s="44"/>
      <c r="AH25" s="44">
        <v>2050</v>
      </c>
      <c r="AI25" s="44">
        <v>2050</v>
      </c>
      <c r="AJ25" s="44">
        <v>2070</v>
      </c>
      <c r="AK25" s="44"/>
      <c r="AL25" s="44"/>
      <c r="AM25" s="44">
        <v>2050</v>
      </c>
      <c r="AN25" s="44">
        <v>2050</v>
      </c>
      <c r="AO25" s="44">
        <v>2060</v>
      </c>
      <c r="AP25" s="44"/>
    </row>
    <row r="26" spans="2:42" x14ac:dyDescent="0.25">
      <c r="C26" t="s">
        <v>154</v>
      </c>
      <c r="D26" t="s">
        <v>8</v>
      </c>
      <c r="E26" t="s">
        <v>8</v>
      </c>
      <c r="F26" t="s">
        <v>154</v>
      </c>
      <c r="G26" t="s">
        <v>154</v>
      </c>
      <c r="H26" s="52" t="s">
        <v>8</v>
      </c>
      <c r="I26" t="s">
        <v>154</v>
      </c>
      <c r="J26" t="s">
        <v>154</v>
      </c>
      <c r="K26" t="s">
        <v>154</v>
      </c>
      <c r="L26" t="s">
        <v>154</v>
      </c>
      <c r="M26" t="s">
        <v>8</v>
      </c>
      <c r="N26" t="s">
        <v>154</v>
      </c>
      <c r="O26" t="s">
        <v>8</v>
      </c>
      <c r="P26" t="s">
        <v>154</v>
      </c>
      <c r="Q26" t="s">
        <v>154</v>
      </c>
      <c r="R26" t="s">
        <v>8</v>
      </c>
      <c r="S26" t="s">
        <v>8</v>
      </c>
      <c r="T26" t="s">
        <v>8</v>
      </c>
      <c r="Y26" s="45" t="s">
        <v>7</v>
      </c>
      <c r="Z26" s="45" t="s">
        <v>6</v>
      </c>
      <c r="AA26" s="45" t="s">
        <v>7</v>
      </c>
      <c r="AB26" s="45" t="s">
        <v>7</v>
      </c>
      <c r="AC26" s="45" t="s">
        <v>7</v>
      </c>
      <c r="AD26" s="45" t="s">
        <v>7</v>
      </c>
      <c r="AE26" s="45" t="s">
        <v>7</v>
      </c>
      <c r="AF26" s="45" t="s">
        <v>6</v>
      </c>
      <c r="AG26" s="45" t="s">
        <v>7</v>
      </c>
      <c r="AH26" s="45" t="s">
        <v>6</v>
      </c>
      <c r="AI26" s="45" t="s">
        <v>6</v>
      </c>
      <c r="AJ26" s="45" t="s">
        <v>6</v>
      </c>
      <c r="AK26" s="45" t="s">
        <v>7</v>
      </c>
      <c r="AL26" s="45" t="s">
        <v>7</v>
      </c>
      <c r="AM26" s="45" t="s">
        <v>6</v>
      </c>
      <c r="AN26" s="45" t="s">
        <v>6</v>
      </c>
      <c r="AO26" s="45" t="s">
        <v>6</v>
      </c>
      <c r="AP26" s="45" t="s">
        <v>7</v>
      </c>
    </row>
    <row r="27" spans="2:42" x14ac:dyDescent="0.25">
      <c r="C27" t="s">
        <v>481</v>
      </c>
      <c r="D27" t="s">
        <v>480</v>
      </c>
      <c r="E27" t="s">
        <v>481</v>
      </c>
      <c r="F27" t="s">
        <v>481</v>
      </c>
      <c r="G27" t="s">
        <v>481</v>
      </c>
      <c r="H27" t="s">
        <v>480</v>
      </c>
      <c r="I27" t="s">
        <v>480</v>
      </c>
      <c r="J27" t="s">
        <v>480</v>
      </c>
      <c r="K27" t="s">
        <v>480</v>
      </c>
      <c r="L27" t="s">
        <v>480</v>
      </c>
      <c r="M27" t="s">
        <v>480</v>
      </c>
      <c r="N27" t="s">
        <v>480</v>
      </c>
      <c r="O27" t="s">
        <v>480</v>
      </c>
      <c r="P27" t="s">
        <v>480</v>
      </c>
      <c r="Q27" t="s">
        <v>480</v>
      </c>
      <c r="R27" t="s">
        <v>480</v>
      </c>
      <c r="S27" t="s">
        <v>480</v>
      </c>
      <c r="T27" t="s">
        <v>480</v>
      </c>
      <c r="Y27" s="45" t="s">
        <v>434</v>
      </c>
      <c r="Z27" s="45" t="s">
        <v>435</v>
      </c>
      <c r="AA27" s="45" t="s">
        <v>434</v>
      </c>
      <c r="AB27" s="45" t="s">
        <v>434</v>
      </c>
      <c r="AC27" s="45" t="s">
        <v>434</v>
      </c>
      <c r="AD27" s="45" t="s">
        <v>434</v>
      </c>
      <c r="AE27" s="45" t="s">
        <v>434</v>
      </c>
      <c r="AF27" s="45" t="s">
        <v>435</v>
      </c>
      <c r="AG27" s="45" t="s">
        <v>434</v>
      </c>
      <c r="AH27" s="45" t="s">
        <v>435</v>
      </c>
      <c r="AI27" s="45" t="s">
        <v>435</v>
      </c>
      <c r="AJ27" s="45" t="s">
        <v>435</v>
      </c>
      <c r="AK27" s="45" t="s">
        <v>434</v>
      </c>
      <c r="AL27" s="45" t="s">
        <v>434</v>
      </c>
      <c r="AM27" s="45" t="s">
        <v>435</v>
      </c>
      <c r="AN27" s="45" t="s">
        <v>1</v>
      </c>
      <c r="AO27" s="45" t="s">
        <v>435</v>
      </c>
      <c r="AP27" s="45" t="s">
        <v>434</v>
      </c>
    </row>
    <row r="28" spans="2:42" x14ac:dyDescent="0.25">
      <c r="C28" t="s">
        <v>166</v>
      </c>
      <c r="D28" t="s">
        <v>166</v>
      </c>
      <c r="E28" t="s">
        <v>166</v>
      </c>
      <c r="F28" t="s">
        <v>166</v>
      </c>
      <c r="G28" t="s">
        <v>166</v>
      </c>
      <c r="H28" t="s">
        <v>166</v>
      </c>
      <c r="I28" t="s">
        <v>166</v>
      </c>
      <c r="J28" t="s">
        <v>166</v>
      </c>
      <c r="K28" t="s">
        <v>166</v>
      </c>
      <c r="L28" t="s">
        <v>166</v>
      </c>
      <c r="M28" t="s">
        <v>166</v>
      </c>
      <c r="N28" t="s">
        <v>166</v>
      </c>
      <c r="O28" t="s">
        <v>166</v>
      </c>
      <c r="P28" t="s">
        <v>166</v>
      </c>
      <c r="Q28" t="s">
        <v>166</v>
      </c>
      <c r="R28" t="s">
        <v>166</v>
      </c>
      <c r="S28" t="s">
        <v>166</v>
      </c>
      <c r="T28" t="s">
        <v>166</v>
      </c>
    </row>
    <row r="29" spans="2:42" x14ac:dyDescent="0.25">
      <c r="C29" s="42">
        <v>7</v>
      </c>
      <c r="D29" s="42">
        <v>43</v>
      </c>
      <c r="E29" s="42">
        <v>0</v>
      </c>
      <c r="F29" s="42">
        <v>0</v>
      </c>
      <c r="G29" s="42">
        <v>35</v>
      </c>
      <c r="H29" s="53">
        <v>35</v>
      </c>
      <c r="I29" s="42">
        <v>19.600000000000001</v>
      </c>
      <c r="J29" s="42">
        <v>41.7</v>
      </c>
      <c r="K29" s="42">
        <v>11.82</v>
      </c>
      <c r="L29" s="42">
        <v>51</v>
      </c>
      <c r="M29" s="42">
        <v>50</v>
      </c>
      <c r="N29" s="42">
        <v>20</v>
      </c>
      <c r="O29" s="42">
        <v>55</v>
      </c>
      <c r="P29" s="42">
        <v>10</v>
      </c>
      <c r="Q29" s="42">
        <v>30</v>
      </c>
      <c r="R29" s="42">
        <v>12.865962955586541</v>
      </c>
      <c r="S29" s="42">
        <v>65</v>
      </c>
      <c r="T29" s="42">
        <v>25</v>
      </c>
      <c r="X29" s="10" t="s">
        <v>131</v>
      </c>
      <c r="Y29" s="40" t="str">
        <f>IF(Y26="Yes","Yes","No")</f>
        <v>No</v>
      </c>
      <c r="Z29" s="40" t="str">
        <f t="shared" ref="Z29:AJ29" si="14">IF(Z26="Yes","Yes","No")</f>
        <v>Yes</v>
      </c>
      <c r="AA29" s="40" t="str">
        <f t="shared" si="14"/>
        <v>No</v>
      </c>
      <c r="AB29" s="40" t="str">
        <f t="shared" si="14"/>
        <v>No</v>
      </c>
      <c r="AC29" s="40" t="str">
        <f t="shared" si="14"/>
        <v>No</v>
      </c>
      <c r="AD29" s="40" t="str">
        <f t="shared" si="14"/>
        <v>No</v>
      </c>
      <c r="AE29" s="40" t="str">
        <f t="shared" si="14"/>
        <v>No</v>
      </c>
      <c r="AF29" s="40" t="str">
        <f t="shared" si="14"/>
        <v>Yes</v>
      </c>
      <c r="AG29" s="40" t="str">
        <f t="shared" si="14"/>
        <v>No</v>
      </c>
      <c r="AH29" s="40" t="str">
        <f t="shared" si="14"/>
        <v>Yes</v>
      </c>
      <c r="AI29" s="40" t="str">
        <f t="shared" si="14"/>
        <v>Yes</v>
      </c>
      <c r="AJ29" s="40" t="str">
        <f t="shared" si="14"/>
        <v>Yes</v>
      </c>
      <c r="AK29" s="40" t="str">
        <f>IF(AK26="Yes","Yes","No")</f>
        <v>No</v>
      </c>
      <c r="AL29" s="40" t="str">
        <f t="shared" ref="AL29:AP29" si="15">IF(AL26="Yes","Yes","No")</f>
        <v>No</v>
      </c>
      <c r="AM29" s="40" t="str">
        <f t="shared" si="15"/>
        <v>Yes</v>
      </c>
      <c r="AN29" s="40" t="str">
        <f t="shared" si="15"/>
        <v>Yes</v>
      </c>
      <c r="AO29" s="40" t="str">
        <f t="shared" si="15"/>
        <v>Yes</v>
      </c>
      <c r="AP29" s="40" t="str">
        <f t="shared" si="15"/>
        <v>No</v>
      </c>
    </row>
    <row r="30" spans="2:42" x14ac:dyDescent="0.25">
      <c r="C30" s="42">
        <v>22</v>
      </c>
      <c r="D30" s="42">
        <v>43</v>
      </c>
      <c r="E30" s="42">
        <v>26.58732670760271</v>
      </c>
      <c r="F30" s="42">
        <v>30</v>
      </c>
      <c r="G30" s="42">
        <v>70</v>
      </c>
      <c r="H30" s="53">
        <v>40</v>
      </c>
      <c r="I30" s="42">
        <v>29.42</v>
      </c>
      <c r="J30" s="42">
        <v>41.7</v>
      </c>
      <c r="K30" s="42">
        <v>24.28</v>
      </c>
      <c r="L30" s="42">
        <v>51</v>
      </c>
      <c r="M30" s="42">
        <v>50</v>
      </c>
      <c r="N30" s="42">
        <v>47</v>
      </c>
      <c r="O30" s="42">
        <v>55</v>
      </c>
      <c r="P30" s="42">
        <v>20</v>
      </c>
      <c r="Q30" s="42">
        <v>40</v>
      </c>
      <c r="R30" s="42">
        <v>27.388302462988783</v>
      </c>
      <c r="S30" s="42">
        <v>65</v>
      </c>
      <c r="T30" s="42">
        <v>47</v>
      </c>
      <c r="X30" s="10" t="s">
        <v>60</v>
      </c>
      <c r="Y30" s="40" t="str">
        <f>IF(Y29="Yes",Y25,"")</f>
        <v/>
      </c>
      <c r="Z30" s="40">
        <f t="shared" ref="Z30:AJ30" si="16">IF(Z29="Yes",Z25,"")</f>
        <v>2050</v>
      </c>
      <c r="AA30" s="40" t="str">
        <f t="shared" si="16"/>
        <v/>
      </c>
      <c r="AB30" s="40" t="str">
        <f t="shared" si="16"/>
        <v/>
      </c>
      <c r="AC30" s="40" t="str">
        <f t="shared" si="16"/>
        <v/>
      </c>
      <c r="AD30" s="40" t="str">
        <f t="shared" si="16"/>
        <v/>
      </c>
      <c r="AE30" s="40" t="str">
        <f t="shared" si="16"/>
        <v/>
      </c>
      <c r="AF30" s="40">
        <f t="shared" si="16"/>
        <v>2050</v>
      </c>
      <c r="AG30" s="40" t="str">
        <f t="shared" si="16"/>
        <v/>
      </c>
      <c r="AH30" s="40">
        <f t="shared" si="16"/>
        <v>2050</v>
      </c>
      <c r="AI30" s="40">
        <f t="shared" si="16"/>
        <v>2050</v>
      </c>
      <c r="AJ30" s="40">
        <f t="shared" si="16"/>
        <v>2070</v>
      </c>
      <c r="AK30" s="40" t="str">
        <f>IF(AK29="Yes",AK25,"")</f>
        <v/>
      </c>
      <c r="AL30" s="40" t="str">
        <f t="shared" ref="AL30:AP30" si="17">IF(AL29="Yes",AL25,"")</f>
        <v/>
      </c>
      <c r="AM30" s="40">
        <f t="shared" si="17"/>
        <v>2050</v>
      </c>
      <c r="AN30" s="40">
        <f t="shared" si="17"/>
        <v>2050</v>
      </c>
      <c r="AO30" s="40">
        <f t="shared" si="17"/>
        <v>2060</v>
      </c>
      <c r="AP30" s="40" t="str">
        <f t="shared" si="17"/>
        <v/>
      </c>
    </row>
    <row r="31" spans="2:42" x14ac:dyDescent="0.25">
      <c r="B31" t="s">
        <v>477</v>
      </c>
      <c r="C31" s="42"/>
      <c r="D31" s="42">
        <v>2050</v>
      </c>
      <c r="E31" s="42"/>
      <c r="F31" s="42"/>
      <c r="G31" s="42"/>
      <c r="H31" s="53"/>
      <c r="I31" s="42"/>
      <c r="J31" s="42">
        <v>2050</v>
      </c>
      <c r="K31" s="42"/>
      <c r="L31" s="42">
        <v>2050</v>
      </c>
      <c r="M31" s="42">
        <v>2050</v>
      </c>
      <c r="N31" s="42">
        <v>2070</v>
      </c>
      <c r="O31" s="42"/>
      <c r="P31" s="42"/>
      <c r="Q31" s="42">
        <v>2050</v>
      </c>
      <c r="R31" s="42">
        <v>2050</v>
      </c>
      <c r="S31" s="42">
        <v>2060</v>
      </c>
      <c r="T31" s="42"/>
      <c r="X31" s="10" t="s">
        <v>194</v>
      </c>
      <c r="Y31" s="40" t="str">
        <f>IF(Y29="Yes",IF(Y27="GHG","CO2eq","CO2"),"")</f>
        <v/>
      </c>
      <c r="Z31" s="40" t="str">
        <f t="shared" ref="Z31:AJ31" si="18">IF(Z29="Yes",IF(Z27="GHG","CO2eq","CO2"),"")</f>
        <v>CO2eq</v>
      </c>
      <c r="AA31" s="40" t="str">
        <f t="shared" si="18"/>
        <v/>
      </c>
      <c r="AB31" s="40" t="str">
        <f t="shared" si="18"/>
        <v/>
      </c>
      <c r="AC31" s="40" t="str">
        <f t="shared" si="18"/>
        <v/>
      </c>
      <c r="AD31" s="40" t="str">
        <f t="shared" si="18"/>
        <v/>
      </c>
      <c r="AE31" s="40" t="str">
        <f t="shared" si="18"/>
        <v/>
      </c>
      <c r="AF31" s="40" t="str">
        <f t="shared" si="18"/>
        <v>CO2eq</v>
      </c>
      <c r="AG31" s="40" t="str">
        <f t="shared" si="18"/>
        <v/>
      </c>
      <c r="AH31" s="40" t="str">
        <f t="shared" si="18"/>
        <v>CO2eq</v>
      </c>
      <c r="AI31" s="40" t="str">
        <f t="shared" si="18"/>
        <v>CO2eq</v>
      </c>
      <c r="AJ31" s="40" t="str">
        <f t="shared" si="18"/>
        <v>CO2eq</v>
      </c>
      <c r="AK31" s="40" t="str">
        <f>IF(AK29="Yes",IF(AK27="GHG","CO2eq","CO2"),"")</f>
        <v/>
      </c>
      <c r="AL31" s="40" t="str">
        <f t="shared" ref="AL31:AP31" si="19">IF(AL29="Yes",IF(AL27="GHG","CO2eq","CO2"),"")</f>
        <v/>
      </c>
      <c r="AM31" s="40" t="str">
        <f t="shared" si="19"/>
        <v>CO2eq</v>
      </c>
      <c r="AN31" s="40" t="str">
        <f t="shared" si="19"/>
        <v>CO2</v>
      </c>
      <c r="AO31" s="40" t="str">
        <f t="shared" si="19"/>
        <v>CO2eq</v>
      </c>
      <c r="AP31" s="40" t="str">
        <f t="shared" si="19"/>
        <v/>
      </c>
    </row>
    <row r="32" spans="2:42" x14ac:dyDescent="0.25">
      <c r="B32" t="s">
        <v>478</v>
      </c>
      <c r="C32" t="s">
        <v>7</v>
      </c>
      <c r="D32" t="s">
        <v>6</v>
      </c>
      <c r="E32" t="s">
        <v>7</v>
      </c>
      <c r="F32" t="s">
        <v>7</v>
      </c>
      <c r="G32" t="s">
        <v>7</v>
      </c>
      <c r="H32" s="52" t="s">
        <v>7</v>
      </c>
      <c r="I32" t="s">
        <v>7</v>
      </c>
      <c r="J32" t="s">
        <v>6</v>
      </c>
      <c r="K32" t="s">
        <v>7</v>
      </c>
      <c r="L32" t="s">
        <v>6</v>
      </c>
      <c r="M32" t="s">
        <v>6</v>
      </c>
      <c r="N32" t="s">
        <v>6</v>
      </c>
      <c r="O32" t="s">
        <v>7</v>
      </c>
      <c r="P32" t="s">
        <v>7</v>
      </c>
      <c r="Q32" t="s">
        <v>6</v>
      </c>
      <c r="R32" t="s">
        <v>6</v>
      </c>
      <c r="S32" t="s">
        <v>6</v>
      </c>
      <c r="T32" t="s">
        <v>7</v>
      </c>
      <c r="X32" s="10" t="s">
        <v>195</v>
      </c>
      <c r="Y32" s="40" t="str">
        <f>IF(Y29="Yes",IF(Y27="Unclear","Unclear","Clear"),"")</f>
        <v/>
      </c>
      <c r="Z32" s="40" t="str">
        <f t="shared" ref="Z32:AJ32" si="20">IF(Z29="Yes",IF(Z27="Unclear","Unclear","Clear"),"")</f>
        <v>Clear</v>
      </c>
      <c r="AA32" s="40" t="str">
        <f t="shared" si="20"/>
        <v/>
      </c>
      <c r="AB32" s="40" t="str">
        <f t="shared" si="20"/>
        <v/>
      </c>
      <c r="AC32" s="40" t="str">
        <f t="shared" si="20"/>
        <v/>
      </c>
      <c r="AD32" s="40" t="str">
        <f t="shared" si="20"/>
        <v/>
      </c>
      <c r="AE32" s="40" t="str">
        <f t="shared" si="20"/>
        <v/>
      </c>
      <c r="AF32" s="40" t="str">
        <f t="shared" si="20"/>
        <v>Clear</v>
      </c>
      <c r="AG32" s="40" t="str">
        <f t="shared" si="20"/>
        <v/>
      </c>
      <c r="AH32" s="40" t="str">
        <f t="shared" si="20"/>
        <v>Clear</v>
      </c>
      <c r="AI32" s="40" t="str">
        <f t="shared" si="20"/>
        <v>Clear</v>
      </c>
      <c r="AJ32" s="40" t="str">
        <f t="shared" si="20"/>
        <v>Clear</v>
      </c>
      <c r="AK32" s="40" t="str">
        <f>IF(AK29="Yes",IF(AK27="Unclear","Unclear","Clear"),"")</f>
        <v/>
      </c>
      <c r="AL32" s="40" t="str">
        <f t="shared" ref="AL32:AP32" si="21">IF(AL29="Yes",IF(AL27="Unclear","Unclear","Clear"),"")</f>
        <v/>
      </c>
      <c r="AM32" s="40" t="str">
        <f t="shared" si="21"/>
        <v>Clear</v>
      </c>
      <c r="AN32" s="40" t="str">
        <f t="shared" si="21"/>
        <v>Clear</v>
      </c>
      <c r="AO32" s="40" t="str">
        <f t="shared" si="21"/>
        <v>Clear</v>
      </c>
      <c r="AP32" s="40" t="str">
        <f t="shared" si="21"/>
        <v/>
      </c>
    </row>
    <row r="33" spans="2:42" x14ac:dyDescent="0.25">
      <c r="B33" t="s">
        <v>479</v>
      </c>
      <c r="C33" t="s">
        <v>434</v>
      </c>
      <c r="D33" t="s">
        <v>435</v>
      </c>
      <c r="E33" t="s">
        <v>434</v>
      </c>
      <c r="F33" t="s">
        <v>434</v>
      </c>
      <c r="G33" t="s">
        <v>434</v>
      </c>
      <c r="H33" s="52" t="s">
        <v>434</v>
      </c>
      <c r="I33" t="s">
        <v>434</v>
      </c>
      <c r="J33" t="s">
        <v>435</v>
      </c>
      <c r="K33" t="s">
        <v>434</v>
      </c>
      <c r="L33" t="s">
        <v>435</v>
      </c>
      <c r="M33" t="s">
        <v>435</v>
      </c>
      <c r="N33" t="s">
        <v>435</v>
      </c>
      <c r="O33" t="s">
        <v>434</v>
      </c>
      <c r="P33" t="s">
        <v>434</v>
      </c>
      <c r="Q33" t="s">
        <v>435</v>
      </c>
      <c r="R33" t="s">
        <v>1</v>
      </c>
      <c r="S33" t="s">
        <v>435</v>
      </c>
      <c r="T33" t="s">
        <v>434</v>
      </c>
    </row>
    <row r="34" spans="2:42" x14ac:dyDescent="0.25">
      <c r="B34" t="s">
        <v>437</v>
      </c>
      <c r="C34">
        <v>0</v>
      </c>
      <c r="D34">
        <v>1</v>
      </c>
      <c r="E34">
        <v>1</v>
      </c>
      <c r="F34">
        <v>1</v>
      </c>
      <c r="G34">
        <v>1</v>
      </c>
      <c r="H34" s="52">
        <v>1</v>
      </c>
      <c r="I34">
        <v>1</v>
      </c>
      <c r="J34">
        <v>1</v>
      </c>
      <c r="K34">
        <v>1</v>
      </c>
      <c r="L34">
        <v>1</v>
      </c>
      <c r="M34">
        <v>1</v>
      </c>
      <c r="N34">
        <v>1</v>
      </c>
      <c r="O34">
        <v>1</v>
      </c>
      <c r="P34">
        <v>1</v>
      </c>
      <c r="Q34">
        <v>0</v>
      </c>
      <c r="R34">
        <v>1</v>
      </c>
      <c r="S34">
        <v>1</v>
      </c>
      <c r="T34">
        <v>1</v>
      </c>
    </row>
    <row r="35" spans="2:42" x14ac:dyDescent="0.25">
      <c r="B35" t="s">
        <v>438</v>
      </c>
      <c r="C35">
        <v>1</v>
      </c>
      <c r="D35">
        <v>0</v>
      </c>
      <c r="E35">
        <v>0</v>
      </c>
      <c r="F35">
        <v>1</v>
      </c>
      <c r="G35">
        <v>1</v>
      </c>
      <c r="H35" s="52">
        <v>0</v>
      </c>
      <c r="I35">
        <v>1</v>
      </c>
      <c r="J35">
        <v>1</v>
      </c>
      <c r="K35">
        <v>1</v>
      </c>
      <c r="L35">
        <v>1</v>
      </c>
      <c r="M35">
        <v>0</v>
      </c>
      <c r="N35">
        <v>1</v>
      </c>
      <c r="O35">
        <v>0</v>
      </c>
      <c r="P35">
        <v>1</v>
      </c>
      <c r="Q35">
        <v>1</v>
      </c>
      <c r="R35">
        <v>0</v>
      </c>
      <c r="S35">
        <v>0</v>
      </c>
      <c r="T35">
        <v>0</v>
      </c>
    </row>
    <row r="36" spans="2:42" x14ac:dyDescent="0.25">
      <c r="B36" t="s">
        <v>439</v>
      </c>
      <c r="D36">
        <v>621.1</v>
      </c>
      <c r="E36">
        <v>78.984999999999999</v>
      </c>
      <c r="F36">
        <v>6.16988</v>
      </c>
      <c r="G36">
        <v>2.1230000000000002</v>
      </c>
      <c r="H36" s="52">
        <v>117.2</v>
      </c>
      <c r="I36">
        <v>66</v>
      </c>
      <c r="J36">
        <v>125.2</v>
      </c>
      <c r="K36">
        <v>10.039999999999999</v>
      </c>
      <c r="L36">
        <v>233.58</v>
      </c>
      <c r="M36">
        <v>57.241</v>
      </c>
      <c r="N36">
        <v>347</v>
      </c>
      <c r="O36">
        <v>41.2</v>
      </c>
      <c r="P36">
        <v>70.676000000000002</v>
      </c>
      <c r="R36">
        <v>482.01600000000002</v>
      </c>
      <c r="S36">
        <v>882.9</v>
      </c>
      <c r="T36">
        <v>120.604</v>
      </c>
      <c r="Y36" s="45">
        <v>0</v>
      </c>
      <c r="Z36" s="45">
        <v>1</v>
      </c>
      <c r="AA36" s="45">
        <v>1</v>
      </c>
      <c r="AB36" s="45">
        <v>1</v>
      </c>
      <c r="AC36" s="45">
        <v>1</v>
      </c>
      <c r="AD36" s="45">
        <v>1</v>
      </c>
      <c r="AE36" s="45">
        <v>1</v>
      </c>
      <c r="AF36" s="45">
        <v>1</v>
      </c>
      <c r="AG36" s="45">
        <v>1</v>
      </c>
      <c r="AH36" s="45">
        <v>1</v>
      </c>
      <c r="AI36" s="45">
        <v>1</v>
      </c>
      <c r="AJ36" s="45">
        <v>1</v>
      </c>
      <c r="AK36" s="45">
        <v>1</v>
      </c>
      <c r="AL36" s="45">
        <v>1</v>
      </c>
      <c r="AM36" s="45">
        <v>0</v>
      </c>
      <c r="AN36" s="45">
        <v>1</v>
      </c>
      <c r="AO36" s="45">
        <v>1</v>
      </c>
      <c r="AP36" s="45">
        <v>1</v>
      </c>
    </row>
    <row r="37" spans="2:42" x14ac:dyDescent="0.25">
      <c r="B37" t="s">
        <v>440</v>
      </c>
      <c r="C37">
        <v>253.596</v>
      </c>
      <c r="F37">
        <v>6.3470000000000004</v>
      </c>
      <c r="G37">
        <v>1.958</v>
      </c>
      <c r="H37" s="52"/>
      <c r="I37">
        <v>107.52200000000001</v>
      </c>
      <c r="J37">
        <v>155</v>
      </c>
      <c r="K37">
        <v>17.643999999999998</v>
      </c>
      <c r="L37">
        <v>345.8</v>
      </c>
      <c r="N37">
        <v>453</v>
      </c>
      <c r="P37">
        <v>102.542</v>
      </c>
      <c r="Q37">
        <v>298.3</v>
      </c>
      <c r="Y37" s="45"/>
      <c r="Z37" s="45">
        <v>621.1</v>
      </c>
      <c r="AA37" s="45">
        <v>78.984999999999999</v>
      </c>
      <c r="AB37" s="45">
        <v>6.16988</v>
      </c>
      <c r="AC37" s="45">
        <v>2.1230000000000002</v>
      </c>
      <c r="AD37" s="45">
        <v>117.2</v>
      </c>
      <c r="AE37" s="45">
        <v>66</v>
      </c>
      <c r="AF37" s="45">
        <v>125.2</v>
      </c>
      <c r="AG37" s="45">
        <v>10.039999999999999</v>
      </c>
      <c r="AH37" s="45">
        <v>233.58</v>
      </c>
      <c r="AI37" s="45">
        <v>57.241</v>
      </c>
      <c r="AJ37" s="45">
        <v>347</v>
      </c>
      <c r="AK37" s="45">
        <v>41.2</v>
      </c>
      <c r="AL37" s="45">
        <v>70.676000000000002</v>
      </c>
      <c r="AM37" s="45"/>
      <c r="AN37" s="45">
        <v>482.01600000000002</v>
      </c>
      <c r="AO37" s="45">
        <v>882.9</v>
      </c>
      <c r="AP37" s="45">
        <v>120.604</v>
      </c>
    </row>
    <row r="38" spans="2:42" x14ac:dyDescent="0.25">
      <c r="B38" t="s">
        <v>441</v>
      </c>
      <c r="C38">
        <v>2016</v>
      </c>
      <c r="D38">
        <v>2005</v>
      </c>
      <c r="E38">
        <v>1990</v>
      </c>
      <c r="F38">
        <v>2018</v>
      </c>
      <c r="G38">
        <v>2008</v>
      </c>
      <c r="H38">
        <v>1990</v>
      </c>
      <c r="I38">
        <v>2015</v>
      </c>
      <c r="J38">
        <v>2016</v>
      </c>
      <c r="K38">
        <v>2010</v>
      </c>
      <c r="L38">
        <v>2015</v>
      </c>
      <c r="M38">
        <v>2005</v>
      </c>
      <c r="N38">
        <v>2018</v>
      </c>
      <c r="O38">
        <v>1990</v>
      </c>
      <c r="P38">
        <v>2014</v>
      </c>
      <c r="Q38">
        <v>2018</v>
      </c>
      <c r="R38">
        <v>2017</v>
      </c>
      <c r="S38">
        <v>1990</v>
      </c>
      <c r="T38">
        <v>2010</v>
      </c>
      <c r="Y38" s="45">
        <v>2016</v>
      </c>
      <c r="Z38" s="45">
        <v>2005</v>
      </c>
      <c r="AA38" s="45">
        <v>1990</v>
      </c>
      <c r="AB38" s="45">
        <v>2018</v>
      </c>
      <c r="AC38" s="45">
        <v>2008</v>
      </c>
      <c r="AD38" s="45">
        <v>1990</v>
      </c>
      <c r="AE38" s="45">
        <v>2015</v>
      </c>
      <c r="AF38" s="45">
        <v>2016</v>
      </c>
      <c r="AG38" s="45">
        <v>2010</v>
      </c>
      <c r="AH38" s="45">
        <v>2015</v>
      </c>
      <c r="AI38" s="45">
        <v>2005</v>
      </c>
      <c r="AJ38" s="45">
        <v>2018</v>
      </c>
      <c r="AK38" s="45">
        <v>1990</v>
      </c>
      <c r="AL38" s="45">
        <v>2014</v>
      </c>
      <c r="AM38" s="45">
        <v>2018</v>
      </c>
      <c r="AN38" s="45">
        <v>2017</v>
      </c>
      <c r="AO38" s="45">
        <v>1990</v>
      </c>
      <c r="AP38" s="45">
        <v>2010</v>
      </c>
    </row>
    <row r="39" spans="2:42" x14ac:dyDescent="0.25">
      <c r="B39" t="s">
        <v>483</v>
      </c>
      <c r="X39" s="10" t="s">
        <v>152</v>
      </c>
      <c r="Y39" s="40" t="str">
        <f>IF(Y36=1,"Yes","No")</f>
        <v>No</v>
      </c>
      <c r="Z39" s="40" t="str">
        <f t="shared" ref="Z39:AJ39" si="22">IF(Z36=1,"Yes","No")</f>
        <v>Yes</v>
      </c>
      <c r="AA39" s="40" t="str">
        <f t="shared" si="22"/>
        <v>Yes</v>
      </c>
      <c r="AB39" s="40" t="str">
        <f t="shared" si="22"/>
        <v>Yes</v>
      </c>
      <c r="AC39" s="40" t="str">
        <f t="shared" si="22"/>
        <v>Yes</v>
      </c>
      <c r="AD39" s="40" t="str">
        <f t="shared" si="22"/>
        <v>Yes</v>
      </c>
      <c r="AE39" s="40" t="str">
        <f t="shared" si="22"/>
        <v>Yes</v>
      </c>
      <c r="AF39" s="40" t="str">
        <f t="shared" si="22"/>
        <v>Yes</v>
      </c>
      <c r="AG39" s="40" t="str">
        <f t="shared" si="22"/>
        <v>Yes</v>
      </c>
      <c r="AH39" s="40" t="str">
        <f t="shared" si="22"/>
        <v>Yes</v>
      </c>
      <c r="AI39" s="40" t="str">
        <f t="shared" si="22"/>
        <v>Yes</v>
      </c>
      <c r="AJ39" s="40" t="str">
        <f t="shared" si="22"/>
        <v>Yes</v>
      </c>
      <c r="AK39" s="40" t="str">
        <f>IF(AK36=1,"Yes","No")</f>
        <v>Yes</v>
      </c>
      <c r="AL39" s="40" t="str">
        <f t="shared" ref="AL39:AP39" si="23">IF(AL36=1,"Yes","No")</f>
        <v>Yes</v>
      </c>
      <c r="AM39" s="40" t="str">
        <f t="shared" si="23"/>
        <v>No</v>
      </c>
      <c r="AN39" s="40" t="str">
        <f t="shared" si="23"/>
        <v>Yes</v>
      </c>
      <c r="AO39" s="40" t="str">
        <f t="shared" si="23"/>
        <v>Yes</v>
      </c>
      <c r="AP39" s="40" t="str">
        <f t="shared" si="23"/>
        <v>Yes</v>
      </c>
    </row>
    <row r="40" spans="2:42" x14ac:dyDescent="0.25">
      <c r="B40" t="s">
        <v>484</v>
      </c>
      <c r="X40" s="10" t="s">
        <v>23</v>
      </c>
      <c r="Y40" s="40">
        <f>Y38</f>
        <v>2016</v>
      </c>
      <c r="Z40" s="40">
        <f t="shared" ref="Z40:AJ40" si="24">Z38</f>
        <v>2005</v>
      </c>
      <c r="AA40" s="40">
        <f t="shared" si="24"/>
        <v>1990</v>
      </c>
      <c r="AB40" s="40">
        <f t="shared" si="24"/>
        <v>2018</v>
      </c>
      <c r="AC40" s="40">
        <f t="shared" si="24"/>
        <v>2008</v>
      </c>
      <c r="AD40" s="40">
        <f t="shared" si="24"/>
        <v>1990</v>
      </c>
      <c r="AE40" s="40">
        <f t="shared" si="24"/>
        <v>2015</v>
      </c>
      <c r="AF40" s="40">
        <f t="shared" si="24"/>
        <v>2016</v>
      </c>
      <c r="AG40" s="40">
        <f t="shared" si="24"/>
        <v>2010</v>
      </c>
      <c r="AH40" s="40">
        <f t="shared" si="24"/>
        <v>2015</v>
      </c>
      <c r="AI40" s="40">
        <f t="shared" si="24"/>
        <v>2005</v>
      </c>
      <c r="AJ40" s="40">
        <f t="shared" si="24"/>
        <v>2018</v>
      </c>
      <c r="AK40" s="40">
        <f>AK38</f>
        <v>1990</v>
      </c>
      <c r="AL40" s="40">
        <f t="shared" ref="AL40:AP40" si="25">AL38</f>
        <v>2014</v>
      </c>
      <c r="AM40" s="40">
        <f t="shared" si="25"/>
        <v>2018</v>
      </c>
      <c r="AN40" s="40">
        <f t="shared" si="25"/>
        <v>2017</v>
      </c>
      <c r="AO40" s="40">
        <f t="shared" si="25"/>
        <v>1990</v>
      </c>
      <c r="AP40" s="40">
        <f t="shared" si="25"/>
        <v>2010</v>
      </c>
    </row>
    <row r="41" spans="2:42" x14ac:dyDescent="0.25">
      <c r="B41" t="s">
        <v>485</v>
      </c>
      <c r="D41">
        <v>4</v>
      </c>
      <c r="H41">
        <v>-40.126392633333374</v>
      </c>
      <c r="J41">
        <v>-10.385932</v>
      </c>
      <c r="K41">
        <v>-210.06200000000001</v>
      </c>
      <c r="L41">
        <v>0</v>
      </c>
      <c r="M41">
        <v>-7.7919999999999998</v>
      </c>
      <c r="N41">
        <v>0</v>
      </c>
      <c r="O41">
        <v>-21.2</v>
      </c>
      <c r="P41">
        <v>0</v>
      </c>
      <c r="Q41">
        <v>99.34</v>
      </c>
      <c r="R41">
        <v>-16.666666666666668</v>
      </c>
      <c r="S41">
        <v>-30.433230001382189</v>
      </c>
      <c r="T41">
        <v>45</v>
      </c>
    </row>
    <row r="42" spans="2:42" x14ac:dyDescent="0.25">
      <c r="D42">
        <v>24.877770548031567</v>
      </c>
      <c r="H42">
        <v>-40.126392633333374</v>
      </c>
      <c r="J42">
        <v>-7.8970000000000002</v>
      </c>
      <c r="K42">
        <v>-206</v>
      </c>
      <c r="L42">
        <v>61.978499999999997</v>
      </c>
      <c r="M42">
        <v>1.35</v>
      </c>
      <c r="N42">
        <v>328.69156929984172</v>
      </c>
      <c r="O42">
        <v>-21.2</v>
      </c>
      <c r="P42">
        <v>78.054234045213704</v>
      </c>
      <c r="Q42">
        <v>159</v>
      </c>
      <c r="R42">
        <v>-16.666666666666668</v>
      </c>
      <c r="S42">
        <v>0</v>
      </c>
      <c r="T42">
        <v>45</v>
      </c>
      <c r="X42" s="14" t="s">
        <v>80</v>
      </c>
      <c r="Y42" t="str">
        <f>IF(Y39="Yes",Y37,"")</f>
        <v/>
      </c>
      <c r="Z42">
        <f t="shared" ref="Z42:AJ42" si="26">IF(Z39="Yes",Z37,"")</f>
        <v>621.1</v>
      </c>
      <c r="AA42">
        <f t="shared" si="26"/>
        <v>78.984999999999999</v>
      </c>
      <c r="AB42">
        <f t="shared" si="26"/>
        <v>6.16988</v>
      </c>
      <c r="AC42">
        <f t="shared" si="26"/>
        <v>2.1230000000000002</v>
      </c>
      <c r="AD42">
        <f t="shared" si="26"/>
        <v>117.2</v>
      </c>
      <c r="AE42">
        <f t="shared" si="26"/>
        <v>66</v>
      </c>
      <c r="AF42">
        <f t="shared" si="26"/>
        <v>125.2</v>
      </c>
      <c r="AG42">
        <f t="shared" si="26"/>
        <v>10.039999999999999</v>
      </c>
      <c r="AH42">
        <f t="shared" si="26"/>
        <v>233.58</v>
      </c>
      <c r="AI42">
        <f t="shared" si="26"/>
        <v>57.241</v>
      </c>
      <c r="AJ42">
        <f t="shared" si="26"/>
        <v>347</v>
      </c>
      <c r="AK42">
        <f>IF(AK39="Yes",AK37,"")</f>
        <v>41.2</v>
      </c>
      <c r="AL42">
        <f t="shared" ref="AL42:AP42" si="27">IF(AL39="Yes",AL37,"")</f>
        <v>70.676000000000002</v>
      </c>
      <c r="AM42" t="str">
        <f t="shared" si="27"/>
        <v/>
      </c>
      <c r="AN42">
        <f t="shared" si="27"/>
        <v>482.01600000000002</v>
      </c>
      <c r="AO42">
        <f t="shared" si="27"/>
        <v>882.9</v>
      </c>
      <c r="AP42">
        <f t="shared" si="27"/>
        <v>120.604</v>
      </c>
    </row>
    <row r="43" spans="2:42" x14ac:dyDescent="0.25">
      <c r="B43" t="s">
        <v>486</v>
      </c>
      <c r="D43">
        <v>4</v>
      </c>
      <c r="H43">
        <v>-40.126392633333374</v>
      </c>
      <c r="J43">
        <v>-10.385932</v>
      </c>
      <c r="K43">
        <v>-211.49799999999999</v>
      </c>
      <c r="L43">
        <v>0</v>
      </c>
      <c r="M43">
        <v>-7.7919999999999998</v>
      </c>
      <c r="N43">
        <v>0</v>
      </c>
      <c r="O43">
        <v>-21.2</v>
      </c>
      <c r="P43">
        <v>0</v>
      </c>
      <c r="Q43">
        <v>99.34</v>
      </c>
      <c r="R43">
        <v>-16.666666666666668</v>
      </c>
      <c r="S43">
        <v>-30.433230001382189</v>
      </c>
      <c r="T43">
        <v>32</v>
      </c>
    </row>
    <row r="44" spans="2:42" x14ac:dyDescent="0.25">
      <c r="D44">
        <v>24.877770548031567</v>
      </c>
      <c r="H44">
        <v>-40.126392633333374</v>
      </c>
      <c r="J44">
        <v>-7.8979999999999997</v>
      </c>
      <c r="K44">
        <v>-206</v>
      </c>
      <c r="L44">
        <v>61.978499999999997</v>
      </c>
      <c r="M44">
        <v>1.35</v>
      </c>
      <c r="N44">
        <v>225.97545389364117</v>
      </c>
      <c r="O44">
        <v>-21.2</v>
      </c>
      <c r="P44">
        <v>69.381541373523305</v>
      </c>
      <c r="Q44">
        <v>159</v>
      </c>
      <c r="R44">
        <v>-16.666666666666668</v>
      </c>
      <c r="S44">
        <v>0</v>
      </c>
      <c r="T44">
        <v>32</v>
      </c>
    </row>
    <row r="46" spans="2:42" x14ac:dyDescent="0.25">
      <c r="G46" s="42"/>
      <c r="H46" s="42"/>
      <c r="I46" s="42"/>
      <c r="Y46" s="45">
        <v>1</v>
      </c>
      <c r="Z46" s="45">
        <v>0</v>
      </c>
      <c r="AA46" s="45">
        <v>0</v>
      </c>
      <c r="AB46" s="45">
        <v>1</v>
      </c>
      <c r="AC46" s="45">
        <v>1</v>
      </c>
      <c r="AD46" s="45">
        <v>0</v>
      </c>
      <c r="AE46" s="45">
        <v>1</v>
      </c>
      <c r="AF46" s="45">
        <v>1</v>
      </c>
      <c r="AG46" s="45">
        <v>1</v>
      </c>
      <c r="AH46" s="45">
        <v>1</v>
      </c>
      <c r="AI46" s="45">
        <v>0</v>
      </c>
      <c r="AJ46" s="45">
        <v>1</v>
      </c>
      <c r="AK46" s="45">
        <v>0</v>
      </c>
      <c r="AL46" s="45">
        <v>1</v>
      </c>
      <c r="AM46" s="45">
        <v>1</v>
      </c>
      <c r="AN46" s="45">
        <v>0</v>
      </c>
      <c r="AO46" s="45">
        <v>0</v>
      </c>
      <c r="AP46" s="45">
        <v>0</v>
      </c>
    </row>
    <row r="47" spans="2:42" x14ac:dyDescent="0.25">
      <c r="G47" s="42"/>
      <c r="H47" s="42"/>
      <c r="I47" s="42"/>
      <c r="Y47" s="45">
        <v>253.596</v>
      </c>
      <c r="Z47" s="45"/>
      <c r="AA47" s="45"/>
      <c r="AB47" s="45">
        <v>6.3470000000000004</v>
      </c>
      <c r="AC47" s="45">
        <v>1.958</v>
      </c>
      <c r="AD47" s="45"/>
      <c r="AE47" s="45">
        <v>107.52200000000001</v>
      </c>
      <c r="AF47" s="45">
        <v>155</v>
      </c>
      <c r="AG47" s="45">
        <v>17.643999999999998</v>
      </c>
      <c r="AH47" s="45">
        <v>345.8</v>
      </c>
      <c r="AI47" s="45"/>
      <c r="AJ47" s="45">
        <v>453</v>
      </c>
      <c r="AK47" s="45"/>
      <c r="AL47" s="45">
        <v>102.542</v>
      </c>
      <c r="AM47" s="45">
        <v>298.3</v>
      </c>
      <c r="AN47" s="45"/>
      <c r="AO47" s="45"/>
      <c r="AP47" s="45"/>
    </row>
    <row r="48" spans="2:42" x14ac:dyDescent="0.25">
      <c r="G48" s="42"/>
      <c r="H48" s="42"/>
      <c r="I48" s="42"/>
      <c r="Y48" s="45">
        <v>2030</v>
      </c>
      <c r="Z48" s="45">
        <v>2030</v>
      </c>
      <c r="AA48" s="45">
        <v>2030</v>
      </c>
      <c r="AB48" s="45">
        <v>2030</v>
      </c>
      <c r="AC48" s="45">
        <v>2030</v>
      </c>
      <c r="AD48" s="45">
        <v>2030</v>
      </c>
      <c r="AE48" s="45">
        <v>2030</v>
      </c>
      <c r="AF48" s="45">
        <v>2030</v>
      </c>
      <c r="AG48" s="45">
        <v>2030</v>
      </c>
      <c r="AH48" s="45">
        <v>2030</v>
      </c>
      <c r="AI48" s="45">
        <v>2030</v>
      </c>
      <c r="AJ48" s="45">
        <v>2030</v>
      </c>
      <c r="AK48" s="45">
        <v>2030</v>
      </c>
      <c r="AL48" s="45">
        <v>2030</v>
      </c>
      <c r="AM48" s="45">
        <v>2030</v>
      </c>
      <c r="AN48" s="45">
        <v>2030</v>
      </c>
      <c r="AO48" s="45">
        <v>2030</v>
      </c>
      <c r="AP48" s="45">
        <v>2030</v>
      </c>
    </row>
    <row r="49" spans="7:42" x14ac:dyDescent="0.25">
      <c r="G49" s="42"/>
      <c r="H49" s="42"/>
      <c r="I49" s="42"/>
      <c r="X49" s="14" t="s">
        <v>154</v>
      </c>
      <c r="Y49" s="40" t="str">
        <f>IF(Y46=1,"Yes","No")</f>
        <v>Yes</v>
      </c>
      <c r="Z49" s="40" t="str">
        <f t="shared" ref="Z49:AJ49" si="28">IF(Z46=1,"Yes","No")</f>
        <v>No</v>
      </c>
      <c r="AA49" s="40" t="str">
        <f t="shared" si="28"/>
        <v>No</v>
      </c>
      <c r="AB49" s="40" t="str">
        <f t="shared" si="28"/>
        <v>Yes</v>
      </c>
      <c r="AC49" s="40" t="str">
        <f t="shared" si="28"/>
        <v>Yes</v>
      </c>
      <c r="AD49" s="40" t="str">
        <f t="shared" si="28"/>
        <v>No</v>
      </c>
      <c r="AE49" s="40" t="str">
        <f t="shared" si="28"/>
        <v>Yes</v>
      </c>
      <c r="AF49" s="40" t="str">
        <f t="shared" si="28"/>
        <v>Yes</v>
      </c>
      <c r="AG49" s="40" t="str">
        <f t="shared" si="28"/>
        <v>Yes</v>
      </c>
      <c r="AH49" s="40" t="str">
        <f t="shared" si="28"/>
        <v>Yes</v>
      </c>
      <c r="AI49" s="40" t="str">
        <f t="shared" si="28"/>
        <v>No</v>
      </c>
      <c r="AJ49" s="40" t="str">
        <f t="shared" si="28"/>
        <v>Yes</v>
      </c>
      <c r="AK49" s="40" t="str">
        <f>IF(AK46=1,"Yes","No")</f>
        <v>No</v>
      </c>
      <c r="AL49" s="40" t="str">
        <f t="shared" ref="AL49:AP49" si="29">IF(AL46=1,"Yes","No")</f>
        <v>Yes</v>
      </c>
      <c r="AM49" s="40" t="str">
        <f t="shared" si="29"/>
        <v>Yes</v>
      </c>
      <c r="AN49" s="40" t="str">
        <f t="shared" si="29"/>
        <v>No</v>
      </c>
      <c r="AO49" s="40" t="str">
        <f t="shared" si="29"/>
        <v>No</v>
      </c>
      <c r="AP49" s="40" t="str">
        <f t="shared" si="29"/>
        <v>No</v>
      </c>
    </row>
    <row r="50" spans="7:42" x14ac:dyDescent="0.25">
      <c r="G50" s="42"/>
      <c r="H50" s="42"/>
      <c r="I50" s="42"/>
      <c r="X50" s="10" t="s">
        <v>24</v>
      </c>
      <c r="Y50" s="40">
        <f>Y48</f>
        <v>2030</v>
      </c>
      <c r="Z50" s="40">
        <f t="shared" ref="Z50:AJ50" si="30">Z48</f>
        <v>2030</v>
      </c>
      <c r="AA50" s="40">
        <f t="shared" si="30"/>
        <v>2030</v>
      </c>
      <c r="AB50" s="40">
        <f t="shared" si="30"/>
        <v>2030</v>
      </c>
      <c r="AC50" s="40">
        <f t="shared" si="30"/>
        <v>2030</v>
      </c>
      <c r="AD50" s="40">
        <f t="shared" si="30"/>
        <v>2030</v>
      </c>
      <c r="AE50" s="40">
        <f t="shared" si="30"/>
        <v>2030</v>
      </c>
      <c r="AF50" s="40">
        <f t="shared" si="30"/>
        <v>2030</v>
      </c>
      <c r="AG50" s="40">
        <f t="shared" si="30"/>
        <v>2030</v>
      </c>
      <c r="AH50" s="40">
        <f t="shared" si="30"/>
        <v>2030</v>
      </c>
      <c r="AI50" s="40">
        <f t="shared" si="30"/>
        <v>2030</v>
      </c>
      <c r="AJ50" s="40">
        <f t="shared" si="30"/>
        <v>2030</v>
      </c>
      <c r="AK50" s="40">
        <f>AK48</f>
        <v>2030</v>
      </c>
      <c r="AL50" s="40">
        <f t="shared" ref="AL50:AP50" si="31">AL48</f>
        <v>2030</v>
      </c>
      <c r="AM50" s="40">
        <f t="shared" si="31"/>
        <v>2030</v>
      </c>
      <c r="AN50" s="40">
        <f t="shared" si="31"/>
        <v>2030</v>
      </c>
      <c r="AO50" s="40">
        <f t="shared" si="31"/>
        <v>2030</v>
      </c>
      <c r="AP50" s="40">
        <f t="shared" si="31"/>
        <v>2030</v>
      </c>
    </row>
    <row r="51" spans="7:42" x14ac:dyDescent="0.25">
      <c r="G51" s="42"/>
      <c r="H51" s="42"/>
      <c r="I51" s="42"/>
    </row>
    <row r="52" spans="7:42" x14ac:dyDescent="0.25">
      <c r="G52" s="42"/>
      <c r="H52" s="42"/>
      <c r="I52" s="42"/>
      <c r="X52" s="14" t="s">
        <v>94</v>
      </c>
      <c r="Y52">
        <f>IF(Y49="Yes",Y47,"")</f>
        <v>253.596</v>
      </c>
      <c r="Z52" t="str">
        <f t="shared" ref="Z52:AJ52" si="32">IF(Z49="Yes",Z47,"")</f>
        <v/>
      </c>
      <c r="AA52" t="str">
        <f t="shared" si="32"/>
        <v/>
      </c>
      <c r="AB52">
        <f t="shared" si="32"/>
        <v>6.3470000000000004</v>
      </c>
      <c r="AC52">
        <f t="shared" si="32"/>
        <v>1.958</v>
      </c>
      <c r="AD52" t="str">
        <f t="shared" si="32"/>
        <v/>
      </c>
      <c r="AE52">
        <f t="shared" si="32"/>
        <v>107.52200000000001</v>
      </c>
      <c r="AF52">
        <f t="shared" si="32"/>
        <v>155</v>
      </c>
      <c r="AG52">
        <f t="shared" si="32"/>
        <v>17.643999999999998</v>
      </c>
      <c r="AH52">
        <f t="shared" si="32"/>
        <v>345.8</v>
      </c>
      <c r="AI52" t="str">
        <f t="shared" si="32"/>
        <v/>
      </c>
      <c r="AJ52">
        <f t="shared" si="32"/>
        <v>453</v>
      </c>
      <c r="AK52" t="str">
        <f>IF(AK49="Yes",AK47,"")</f>
        <v/>
      </c>
      <c r="AL52">
        <f t="shared" ref="AL52:AP52" si="33">IF(AL49="Yes",AL47,"")</f>
        <v>102.542</v>
      </c>
      <c r="AM52">
        <f t="shared" si="33"/>
        <v>298.3</v>
      </c>
      <c r="AN52" t="str">
        <f t="shared" si="33"/>
        <v/>
      </c>
      <c r="AO52" t="str">
        <f t="shared" si="33"/>
        <v/>
      </c>
      <c r="AP52" t="str">
        <f t="shared" si="33"/>
        <v/>
      </c>
    </row>
    <row r="53" spans="7:42" x14ac:dyDescent="0.25">
      <c r="G53" s="42"/>
      <c r="H53" s="42"/>
      <c r="I53" s="42"/>
    </row>
    <row r="54" spans="7:42" x14ac:dyDescent="0.25">
      <c r="G54" s="42"/>
      <c r="H54" s="42"/>
      <c r="I54" s="42"/>
      <c r="Y54" s="45">
        <v>1.2831839999999999</v>
      </c>
      <c r="Z54" s="45">
        <v>70.360442000000006</v>
      </c>
      <c r="AA54" s="45">
        <v>0.37</v>
      </c>
      <c r="AB54" s="45">
        <v>-8.5220000000000002</v>
      </c>
      <c r="AC54" s="45">
        <v>-0.64100000000000001</v>
      </c>
      <c r="AD54" s="45">
        <v>-29.888000000000002</v>
      </c>
      <c r="AE54" s="45">
        <v>58.01</v>
      </c>
      <c r="AF54" s="45">
        <v>42.5</v>
      </c>
      <c r="AG54" s="45">
        <v>120</v>
      </c>
      <c r="AH54" s="45">
        <v>-107.979</v>
      </c>
      <c r="AI54" s="45"/>
      <c r="AJ54" s="45">
        <v>-37.5</v>
      </c>
      <c r="AK54" s="45">
        <v>1.2831839999999999</v>
      </c>
      <c r="AL54" s="45">
        <v>70.360442000000006</v>
      </c>
      <c r="AM54" s="45">
        <v>0.37</v>
      </c>
      <c r="AN54" s="45">
        <v>-8.5220000000000002</v>
      </c>
      <c r="AO54" s="45">
        <v>-0.64100000000000001</v>
      </c>
      <c r="AP54" s="45">
        <v>-29.888000000000002</v>
      </c>
    </row>
    <row r="55" spans="7:42" x14ac:dyDescent="0.25">
      <c r="G55" s="42"/>
      <c r="H55" s="42"/>
      <c r="I55" s="42"/>
      <c r="Y55" s="45">
        <v>1.722</v>
      </c>
      <c r="Z55" s="45">
        <v>70.360442000000006</v>
      </c>
      <c r="AA55" s="45">
        <v>0.37</v>
      </c>
      <c r="AB55" s="45">
        <v>-7.6300000000000008</v>
      </c>
      <c r="AC55" s="45">
        <v>-0.72199999999999998</v>
      </c>
      <c r="AD55" s="45">
        <v>-28.092000000000002</v>
      </c>
      <c r="AE55" s="45">
        <v>68.58</v>
      </c>
      <c r="AF55" s="45">
        <v>42.5</v>
      </c>
      <c r="AG55" s="45">
        <v>140.19999999999999</v>
      </c>
      <c r="AH55" s="45"/>
      <c r="AI55" s="45">
        <v>50.456000000000003</v>
      </c>
      <c r="AJ55" s="45">
        <v>-49.2</v>
      </c>
      <c r="AK55" s="45">
        <v>1.722</v>
      </c>
      <c r="AL55" s="45">
        <v>70.360442000000006</v>
      </c>
      <c r="AM55" s="45">
        <v>0.37</v>
      </c>
      <c r="AN55" s="45">
        <v>-7.6300000000000008</v>
      </c>
      <c r="AO55" s="45">
        <v>-0.72199999999999998</v>
      </c>
      <c r="AP55" s="45">
        <v>-28.092000000000002</v>
      </c>
    </row>
    <row r="56" spans="7:42" x14ac:dyDescent="0.25">
      <c r="G56" s="42"/>
      <c r="H56" s="42"/>
      <c r="I56" s="42"/>
      <c r="Y56" s="45">
        <v>0.54900000000000004</v>
      </c>
      <c r="Z56" s="45">
        <v>68.329112000000009</v>
      </c>
      <c r="AA56" s="45">
        <v>0.37</v>
      </c>
      <c r="AB56" s="45">
        <v>-8.8840000000000003</v>
      </c>
      <c r="AC56" s="45">
        <v>-0.72199999999999998</v>
      </c>
      <c r="AD56" s="45">
        <v>-29.341000000000001</v>
      </c>
      <c r="AE56" s="45">
        <v>44.81</v>
      </c>
      <c r="AF56" s="45">
        <v>40.799999999999997</v>
      </c>
      <c r="AG56" s="45">
        <v>91.8</v>
      </c>
      <c r="AH56" s="45">
        <v>-122.108</v>
      </c>
      <c r="AI56" s="45">
        <v>25.661999999999999</v>
      </c>
      <c r="AJ56" s="45">
        <v>-81.7</v>
      </c>
      <c r="AK56" s="45">
        <v>0.54900000000000004</v>
      </c>
      <c r="AL56" s="45">
        <v>68.329112000000009</v>
      </c>
      <c r="AM56" s="45">
        <v>0.37</v>
      </c>
      <c r="AN56" s="45">
        <v>-8.8840000000000003</v>
      </c>
      <c r="AO56" s="45">
        <v>-0.72199999999999998</v>
      </c>
      <c r="AP56" s="45">
        <v>-29.341000000000001</v>
      </c>
    </row>
    <row r="57" spans="7:42" x14ac:dyDescent="0.25">
      <c r="G57" s="42"/>
      <c r="H57" s="42"/>
      <c r="I57" s="42"/>
      <c r="Y57" s="45">
        <v>0.54900000000000004</v>
      </c>
      <c r="Z57" s="45">
        <v>68.328232</v>
      </c>
      <c r="AA57" s="45">
        <v>0.37</v>
      </c>
      <c r="AB57" s="45">
        <v>-9.84</v>
      </c>
      <c r="AC57" s="45">
        <v>-15.048999999999999</v>
      </c>
      <c r="AD57" s="45">
        <v>-31.213000000000001</v>
      </c>
      <c r="AE57" s="45">
        <v>-34.409999999999997</v>
      </c>
      <c r="AF57" s="45">
        <v>34</v>
      </c>
      <c r="AG57" s="45">
        <v>-99.9</v>
      </c>
      <c r="AH57" s="45">
        <v>-122.108</v>
      </c>
      <c r="AI57" s="45">
        <v>2.8969999999999998</v>
      </c>
      <c r="AJ57" s="45">
        <v>-95.8</v>
      </c>
      <c r="AK57" s="45">
        <v>0.54900000000000004</v>
      </c>
      <c r="AL57" s="45">
        <v>68.328232</v>
      </c>
      <c r="AM57" s="45">
        <v>0.37</v>
      </c>
      <c r="AN57" s="45">
        <v>-9.84</v>
      </c>
      <c r="AO57" s="45">
        <v>-15.048999999999999</v>
      </c>
      <c r="AP57" s="45">
        <v>-31.213000000000001</v>
      </c>
    </row>
    <row r="58" spans="7:42" x14ac:dyDescent="0.25">
      <c r="G58" s="42"/>
      <c r="H58" s="42"/>
      <c r="I58" s="42"/>
    </row>
    <row r="59" spans="7:42" x14ac:dyDescent="0.25">
      <c r="G59" s="42"/>
      <c r="H59" s="42"/>
      <c r="I59" s="42"/>
      <c r="X59" s="17" t="s">
        <v>66</v>
      </c>
      <c r="Y59">
        <f>Y56</f>
        <v>0.54900000000000004</v>
      </c>
      <c r="Z59">
        <f t="shared" ref="Z59:AJ59" si="34">Z56</f>
        <v>68.329112000000009</v>
      </c>
      <c r="AA59">
        <f t="shared" si="34"/>
        <v>0.37</v>
      </c>
      <c r="AB59">
        <f t="shared" si="34"/>
        <v>-8.8840000000000003</v>
      </c>
      <c r="AC59">
        <f t="shared" si="34"/>
        <v>-0.72199999999999998</v>
      </c>
      <c r="AD59">
        <f t="shared" si="34"/>
        <v>-29.341000000000001</v>
      </c>
      <c r="AE59">
        <f t="shared" si="34"/>
        <v>44.81</v>
      </c>
      <c r="AF59">
        <f t="shared" si="34"/>
        <v>40.799999999999997</v>
      </c>
      <c r="AG59">
        <f t="shared" si="34"/>
        <v>91.8</v>
      </c>
      <c r="AH59">
        <f t="shared" si="34"/>
        <v>-122.108</v>
      </c>
      <c r="AI59">
        <f t="shared" si="34"/>
        <v>25.661999999999999</v>
      </c>
      <c r="AJ59">
        <f t="shared" si="34"/>
        <v>-81.7</v>
      </c>
      <c r="AK59">
        <f>AK56</f>
        <v>0.54900000000000004</v>
      </c>
      <c r="AL59">
        <f t="shared" ref="AL59:AP59" si="35">AL56</f>
        <v>68.329112000000009</v>
      </c>
      <c r="AM59">
        <f t="shared" si="35"/>
        <v>0.37</v>
      </c>
      <c r="AN59">
        <f t="shared" si="35"/>
        <v>-8.8840000000000003</v>
      </c>
      <c r="AO59">
        <f t="shared" si="35"/>
        <v>-0.72199999999999998</v>
      </c>
      <c r="AP59">
        <f t="shared" si="35"/>
        <v>-29.341000000000001</v>
      </c>
    </row>
    <row r="60" spans="7:42" x14ac:dyDescent="0.25">
      <c r="G60" s="42"/>
      <c r="H60" s="42"/>
      <c r="I60" s="42"/>
      <c r="X60" s="17" t="s">
        <v>67</v>
      </c>
      <c r="Y60">
        <f>Y56</f>
        <v>0.54900000000000004</v>
      </c>
      <c r="Z60">
        <f t="shared" ref="Z60:AJ61" si="36">Z56</f>
        <v>68.329112000000009</v>
      </c>
      <c r="AA60">
        <f t="shared" si="36"/>
        <v>0.37</v>
      </c>
      <c r="AB60">
        <f t="shared" si="36"/>
        <v>-8.8840000000000003</v>
      </c>
      <c r="AC60">
        <f t="shared" si="36"/>
        <v>-0.72199999999999998</v>
      </c>
      <c r="AD60">
        <f t="shared" si="36"/>
        <v>-29.341000000000001</v>
      </c>
      <c r="AE60">
        <f t="shared" si="36"/>
        <v>44.81</v>
      </c>
      <c r="AF60">
        <f t="shared" si="36"/>
        <v>40.799999999999997</v>
      </c>
      <c r="AG60">
        <f t="shared" si="36"/>
        <v>91.8</v>
      </c>
      <c r="AH60">
        <f t="shared" si="36"/>
        <v>-122.108</v>
      </c>
      <c r="AI60">
        <f t="shared" si="36"/>
        <v>25.661999999999999</v>
      </c>
      <c r="AJ60">
        <f t="shared" si="36"/>
        <v>-81.7</v>
      </c>
      <c r="AK60">
        <f>AK56</f>
        <v>0.54900000000000004</v>
      </c>
      <c r="AL60">
        <f t="shared" ref="AL60:AP60" si="37">AL56</f>
        <v>68.329112000000009</v>
      </c>
      <c r="AM60">
        <f t="shared" si="37"/>
        <v>0.37</v>
      </c>
      <c r="AN60">
        <f t="shared" si="37"/>
        <v>-8.8840000000000003</v>
      </c>
      <c r="AO60">
        <f t="shared" si="37"/>
        <v>-0.72199999999999998</v>
      </c>
      <c r="AP60">
        <f t="shared" si="37"/>
        <v>-29.341000000000001</v>
      </c>
    </row>
    <row r="61" spans="7:42" x14ac:dyDescent="0.25">
      <c r="G61" s="42"/>
      <c r="H61" s="42"/>
      <c r="I61" s="42"/>
      <c r="X61" s="17" t="s">
        <v>68</v>
      </c>
      <c r="Y61">
        <f>Y57</f>
        <v>0.54900000000000004</v>
      </c>
      <c r="Z61">
        <f t="shared" si="36"/>
        <v>68.328232</v>
      </c>
      <c r="AA61">
        <f t="shared" si="36"/>
        <v>0.37</v>
      </c>
      <c r="AB61">
        <f t="shared" si="36"/>
        <v>-9.84</v>
      </c>
      <c r="AC61">
        <f t="shared" si="36"/>
        <v>-15.048999999999999</v>
      </c>
      <c r="AD61">
        <f t="shared" si="36"/>
        <v>-31.213000000000001</v>
      </c>
      <c r="AE61">
        <f t="shared" si="36"/>
        <v>-34.409999999999997</v>
      </c>
      <c r="AF61">
        <f t="shared" si="36"/>
        <v>34</v>
      </c>
      <c r="AG61">
        <f t="shared" si="36"/>
        <v>-99.9</v>
      </c>
      <c r="AH61">
        <f t="shared" si="36"/>
        <v>-122.108</v>
      </c>
      <c r="AI61">
        <f t="shared" si="36"/>
        <v>2.8969999999999998</v>
      </c>
      <c r="AJ61">
        <f t="shared" si="36"/>
        <v>-95.8</v>
      </c>
      <c r="AK61">
        <f>AK57</f>
        <v>0.54900000000000004</v>
      </c>
      <c r="AL61">
        <f t="shared" ref="AL61:AP61" si="38">AL57</f>
        <v>68.328232</v>
      </c>
      <c r="AM61">
        <f t="shared" si="38"/>
        <v>0.37</v>
      </c>
      <c r="AN61">
        <f t="shared" si="38"/>
        <v>-9.84</v>
      </c>
      <c r="AO61">
        <f t="shared" si="38"/>
        <v>-15.048999999999999</v>
      </c>
      <c r="AP61">
        <f t="shared" si="38"/>
        <v>-31.213000000000001</v>
      </c>
    </row>
    <row r="62" spans="7:42" x14ac:dyDescent="0.25">
      <c r="G62" s="42"/>
      <c r="H62" s="42"/>
      <c r="I62" s="42"/>
      <c r="X62" s="17" t="s">
        <v>69</v>
      </c>
      <c r="Y62">
        <f>Y57</f>
        <v>0.54900000000000004</v>
      </c>
      <c r="Z62">
        <f t="shared" ref="Z62:AJ62" si="39">Z57</f>
        <v>68.328232</v>
      </c>
      <c r="AA62">
        <f t="shared" si="39"/>
        <v>0.37</v>
      </c>
      <c r="AB62">
        <f t="shared" si="39"/>
        <v>-9.84</v>
      </c>
      <c r="AC62">
        <f t="shared" si="39"/>
        <v>-15.048999999999999</v>
      </c>
      <c r="AD62">
        <f t="shared" si="39"/>
        <v>-31.213000000000001</v>
      </c>
      <c r="AE62">
        <f t="shared" si="39"/>
        <v>-34.409999999999997</v>
      </c>
      <c r="AF62">
        <f t="shared" si="39"/>
        <v>34</v>
      </c>
      <c r="AG62">
        <f t="shared" si="39"/>
        <v>-99.9</v>
      </c>
      <c r="AH62">
        <f t="shared" si="39"/>
        <v>-122.108</v>
      </c>
      <c r="AI62">
        <f t="shared" si="39"/>
        <v>2.8969999999999998</v>
      </c>
      <c r="AJ62">
        <f t="shared" si="39"/>
        <v>-95.8</v>
      </c>
      <c r="AK62">
        <f>AK57</f>
        <v>0.54900000000000004</v>
      </c>
      <c r="AL62">
        <f t="shared" ref="AL62:AP62" si="40">AL57</f>
        <v>68.328232</v>
      </c>
      <c r="AM62">
        <f t="shared" si="40"/>
        <v>0.37</v>
      </c>
      <c r="AN62">
        <f t="shared" si="40"/>
        <v>-9.84</v>
      </c>
      <c r="AO62">
        <f t="shared" si="40"/>
        <v>-15.048999999999999</v>
      </c>
      <c r="AP62">
        <f t="shared" si="40"/>
        <v>-31.213000000000001</v>
      </c>
    </row>
    <row r="63" spans="7:42" x14ac:dyDescent="0.25">
      <c r="G63" s="42"/>
      <c r="H63" s="42"/>
      <c r="I63" s="42"/>
    </row>
    <row r="64" spans="7:42" x14ac:dyDescent="0.25">
      <c r="G64" s="42"/>
      <c r="H64" s="42"/>
      <c r="I64" s="42"/>
      <c r="X64" s="14" t="s">
        <v>81</v>
      </c>
      <c r="Y64">
        <f>Y54</f>
        <v>1.2831839999999999</v>
      </c>
      <c r="Z64">
        <f t="shared" ref="Z64:AJ64" si="41">Z54</f>
        <v>70.360442000000006</v>
      </c>
      <c r="AA64">
        <f t="shared" si="41"/>
        <v>0.37</v>
      </c>
      <c r="AB64">
        <f t="shared" si="41"/>
        <v>-8.5220000000000002</v>
      </c>
      <c r="AC64">
        <f t="shared" si="41"/>
        <v>-0.64100000000000001</v>
      </c>
      <c r="AD64">
        <f t="shared" si="41"/>
        <v>-29.888000000000002</v>
      </c>
      <c r="AE64">
        <f t="shared" si="41"/>
        <v>58.01</v>
      </c>
      <c r="AF64">
        <f t="shared" si="41"/>
        <v>42.5</v>
      </c>
      <c r="AG64">
        <f t="shared" si="41"/>
        <v>120</v>
      </c>
      <c r="AH64">
        <f t="shared" si="41"/>
        <v>-107.979</v>
      </c>
      <c r="AJ64">
        <f t="shared" si="41"/>
        <v>-37.5</v>
      </c>
      <c r="AK64">
        <f>AK54</f>
        <v>1.2831839999999999</v>
      </c>
      <c r="AL64">
        <f t="shared" ref="AL64:AP64" si="42">AL54</f>
        <v>70.360442000000006</v>
      </c>
      <c r="AM64">
        <f t="shared" si="42"/>
        <v>0.37</v>
      </c>
      <c r="AN64">
        <f t="shared" si="42"/>
        <v>-8.5220000000000002</v>
      </c>
      <c r="AO64">
        <f t="shared" si="42"/>
        <v>-0.64100000000000001</v>
      </c>
      <c r="AP64">
        <f t="shared" si="42"/>
        <v>-29.888000000000002</v>
      </c>
    </row>
    <row r="65" spans="7:42" x14ac:dyDescent="0.25">
      <c r="G65" s="42"/>
      <c r="H65" s="42"/>
      <c r="I65" s="42"/>
    </row>
    <row r="66" spans="7:42" x14ac:dyDescent="0.25">
      <c r="G66" s="42"/>
      <c r="H66" s="42"/>
      <c r="I66" s="42"/>
      <c r="X66" s="14" t="s">
        <v>95</v>
      </c>
      <c r="Y66">
        <f>Y55</f>
        <v>1.722</v>
      </c>
      <c r="Z66">
        <f t="shared" ref="Z66:AJ66" si="43">Z55</f>
        <v>70.360442000000006</v>
      </c>
      <c r="AA66">
        <f t="shared" si="43"/>
        <v>0.37</v>
      </c>
      <c r="AB66">
        <f t="shared" si="43"/>
        <v>-7.6300000000000008</v>
      </c>
      <c r="AC66">
        <f t="shared" si="43"/>
        <v>-0.72199999999999998</v>
      </c>
      <c r="AD66">
        <f t="shared" si="43"/>
        <v>-28.092000000000002</v>
      </c>
      <c r="AE66">
        <f t="shared" si="43"/>
        <v>68.58</v>
      </c>
      <c r="AF66">
        <f t="shared" si="43"/>
        <v>42.5</v>
      </c>
      <c r="AG66">
        <f t="shared" si="43"/>
        <v>140.19999999999999</v>
      </c>
      <c r="AI66">
        <f t="shared" si="43"/>
        <v>50.456000000000003</v>
      </c>
      <c r="AJ66">
        <f t="shared" si="43"/>
        <v>-49.2</v>
      </c>
      <c r="AK66">
        <f>AK55</f>
        <v>1.722</v>
      </c>
      <c r="AL66">
        <f t="shared" ref="AL66:AP66" si="44">AL55</f>
        <v>70.360442000000006</v>
      </c>
      <c r="AM66">
        <f t="shared" si="44"/>
        <v>0.37</v>
      </c>
      <c r="AN66">
        <f t="shared" si="44"/>
        <v>-7.6300000000000008</v>
      </c>
      <c r="AO66">
        <f t="shared" si="44"/>
        <v>-0.72199999999999998</v>
      </c>
      <c r="AP66">
        <f t="shared" si="44"/>
        <v>-28.092000000000002</v>
      </c>
    </row>
    <row r="67" spans="7:42" x14ac:dyDescent="0.25">
      <c r="G67" s="42"/>
      <c r="H67" s="42"/>
      <c r="I67" s="42"/>
    </row>
    <row r="68" spans="7:42" x14ac:dyDescent="0.25">
      <c r="G68" s="42"/>
      <c r="H68" s="42"/>
      <c r="I68" s="42"/>
    </row>
    <row r="69" spans="7:42" x14ac:dyDescent="0.25">
      <c r="G69" s="42"/>
      <c r="H69" s="42"/>
      <c r="I69" s="42"/>
    </row>
    <row r="70" spans="7:42" x14ac:dyDescent="0.25">
      <c r="G70" s="42"/>
      <c r="H70" s="42"/>
      <c r="I70" s="42"/>
    </row>
    <row r="71" spans="7:42" x14ac:dyDescent="0.25">
      <c r="G71" s="42"/>
      <c r="H71" s="42"/>
      <c r="I71" s="42"/>
    </row>
    <row r="72" spans="7:42" x14ac:dyDescent="0.25">
      <c r="G72" s="42"/>
      <c r="H72" s="42"/>
      <c r="I72" s="42"/>
    </row>
    <row r="73" spans="7:42" x14ac:dyDescent="0.25">
      <c r="G73" s="42"/>
      <c r="H73" s="42"/>
      <c r="I73" s="42"/>
    </row>
    <row r="74" spans="7:42" x14ac:dyDescent="0.25">
      <c r="G74" s="42"/>
      <c r="H74" s="42"/>
      <c r="I74" s="42"/>
    </row>
    <row r="75" spans="7:42" x14ac:dyDescent="0.25">
      <c r="G75" s="42"/>
      <c r="H75" s="42"/>
      <c r="I75" s="42"/>
    </row>
    <row r="76" spans="7:42" x14ac:dyDescent="0.25">
      <c r="G76" s="42"/>
      <c r="H76" s="42"/>
      <c r="I76" s="42"/>
    </row>
    <row r="77" spans="7:42" x14ac:dyDescent="0.25">
      <c r="G77" s="42"/>
      <c r="H77" s="42"/>
      <c r="I77" s="42"/>
    </row>
    <row r="78" spans="7:42" x14ac:dyDescent="0.25">
      <c r="G78" s="42"/>
      <c r="H78" s="42"/>
      <c r="I78" s="42"/>
    </row>
    <row r="79" spans="7:42" x14ac:dyDescent="0.25">
      <c r="G79" s="42"/>
      <c r="H79" s="42"/>
      <c r="I79" s="42"/>
    </row>
    <row r="80" spans="7:42" x14ac:dyDescent="0.25">
      <c r="G80" s="42"/>
      <c r="H80" s="42"/>
      <c r="I80" s="42"/>
    </row>
    <row r="81" spans="7:9" x14ac:dyDescent="0.25">
      <c r="G81" s="42"/>
      <c r="H81" s="42"/>
      <c r="I81" s="42"/>
    </row>
    <row r="82" spans="7:9" x14ac:dyDescent="0.25">
      <c r="G82" s="42"/>
      <c r="H82" s="42"/>
      <c r="I82" s="42"/>
    </row>
    <row r="83" spans="7:9" x14ac:dyDescent="0.25">
      <c r="G83" s="42"/>
      <c r="H83" s="42"/>
      <c r="I83" s="42"/>
    </row>
    <row r="84" spans="7:9" x14ac:dyDescent="0.25">
      <c r="G84" s="42"/>
      <c r="H84" s="42"/>
      <c r="I84" s="42"/>
    </row>
    <row r="85" spans="7:9" x14ac:dyDescent="0.25">
      <c r="G85" s="42"/>
      <c r="H85" s="42"/>
      <c r="I85" s="42"/>
    </row>
    <row r="86" spans="7:9" x14ac:dyDescent="0.25">
      <c r="G86" s="42"/>
      <c r="H86" s="42"/>
      <c r="I86" s="42"/>
    </row>
    <row r="87" spans="7:9" x14ac:dyDescent="0.25">
      <c r="G87" s="42"/>
      <c r="H87" s="42"/>
      <c r="I87" s="42"/>
    </row>
    <row r="88" spans="7:9" x14ac:dyDescent="0.25">
      <c r="G88" s="42"/>
      <c r="H88" s="42"/>
      <c r="I88" s="42"/>
    </row>
    <row r="89" spans="7:9" x14ac:dyDescent="0.25">
      <c r="G89" s="42"/>
      <c r="H89" s="42"/>
      <c r="I89" s="42"/>
    </row>
    <row r="90" spans="7:9" x14ac:dyDescent="0.25">
      <c r="G90" s="42"/>
      <c r="H90" s="42"/>
      <c r="I90" s="42"/>
    </row>
    <row r="91" spans="7:9" x14ac:dyDescent="0.25">
      <c r="G91" s="42"/>
      <c r="H91" s="42"/>
      <c r="I91" s="42"/>
    </row>
    <row r="92" spans="7:9" x14ac:dyDescent="0.25">
      <c r="G92" s="42"/>
      <c r="H92" s="42"/>
      <c r="I92" s="42"/>
    </row>
    <row r="93" spans="7:9" x14ac:dyDescent="0.25">
      <c r="G93" s="42"/>
      <c r="H93" s="42"/>
      <c r="I93" s="42"/>
    </row>
    <row r="94" spans="7:9" x14ac:dyDescent="0.25">
      <c r="G94" s="42"/>
      <c r="H94" s="42"/>
      <c r="I94" s="42"/>
    </row>
    <row r="95" spans="7:9" x14ac:dyDescent="0.25">
      <c r="G95" s="42"/>
      <c r="H95" s="42"/>
      <c r="I95" s="42"/>
    </row>
    <row r="96" spans="7:9" x14ac:dyDescent="0.25">
      <c r="G96" s="42"/>
      <c r="H96" s="42"/>
      <c r="I96" s="42"/>
    </row>
    <row r="97" spans="7:9" x14ac:dyDescent="0.25">
      <c r="G97" s="42"/>
      <c r="H97" s="42"/>
      <c r="I97" s="42"/>
    </row>
    <row r="98" spans="7:9" x14ac:dyDescent="0.25">
      <c r="G98" s="42"/>
      <c r="H98" s="42"/>
      <c r="I98" s="42"/>
    </row>
    <row r="99" spans="7:9" x14ac:dyDescent="0.25">
      <c r="G99" s="42"/>
      <c r="H99" s="42"/>
      <c r="I99" s="42"/>
    </row>
    <row r="100" spans="7:9" x14ac:dyDescent="0.25">
      <c r="G100" s="42"/>
      <c r="H100" s="42"/>
      <c r="I100" s="42"/>
    </row>
    <row r="101" spans="7:9" x14ac:dyDescent="0.25">
      <c r="G101" s="42"/>
      <c r="H101" s="42"/>
      <c r="I101" s="42"/>
    </row>
    <row r="102" spans="7:9" x14ac:dyDescent="0.25">
      <c r="G102" s="42"/>
      <c r="H102" s="42"/>
      <c r="I102" s="42"/>
    </row>
    <row r="103" spans="7:9" x14ac:dyDescent="0.25">
      <c r="G103" s="42"/>
      <c r="H103" s="42"/>
      <c r="I103" s="42"/>
    </row>
    <row r="104" spans="7:9" x14ac:dyDescent="0.25">
      <c r="G104" s="42"/>
      <c r="H104" s="42"/>
      <c r="I104" s="42"/>
    </row>
    <row r="105" spans="7:9" x14ac:dyDescent="0.25">
      <c r="G105" s="42"/>
      <c r="H105" s="42"/>
      <c r="I105" s="42"/>
    </row>
    <row r="106" spans="7:9" x14ac:dyDescent="0.25">
      <c r="G106" s="42"/>
      <c r="H106" s="42"/>
      <c r="I106" s="42"/>
    </row>
    <row r="107" spans="7:9" x14ac:dyDescent="0.25">
      <c r="G107" s="42"/>
      <c r="H107" s="42"/>
      <c r="I107" s="42"/>
    </row>
    <row r="108" spans="7:9" x14ac:dyDescent="0.25">
      <c r="G108" s="42"/>
      <c r="H108" s="42"/>
      <c r="I108" s="42"/>
    </row>
    <row r="109" spans="7:9" x14ac:dyDescent="0.25">
      <c r="G109" s="42"/>
      <c r="H109" s="42"/>
      <c r="I109" s="42"/>
    </row>
    <row r="110" spans="7:9" x14ac:dyDescent="0.25">
      <c r="G110" s="42"/>
      <c r="H110" s="42"/>
      <c r="I110" s="42"/>
    </row>
    <row r="111" spans="7:9" x14ac:dyDescent="0.25">
      <c r="G111" s="42"/>
      <c r="H111" s="42"/>
      <c r="I111" s="42"/>
    </row>
    <row r="112" spans="7:9" x14ac:dyDescent="0.25">
      <c r="G112" s="42"/>
      <c r="H112" s="42"/>
      <c r="I112" s="42"/>
    </row>
    <row r="113" spans="7:9" x14ac:dyDescent="0.25">
      <c r="G113" s="42"/>
      <c r="H113" s="42"/>
      <c r="I113" s="42"/>
    </row>
    <row r="114" spans="7:9" x14ac:dyDescent="0.25">
      <c r="G114" s="42"/>
      <c r="H114" s="42"/>
      <c r="I114" s="42"/>
    </row>
    <row r="115" spans="7:9" x14ac:dyDescent="0.25">
      <c r="G115" s="42"/>
      <c r="H115" s="42"/>
      <c r="I115" s="42"/>
    </row>
    <row r="116" spans="7:9" x14ac:dyDescent="0.25">
      <c r="G116" s="42"/>
      <c r="H116" s="42"/>
      <c r="I116" s="42"/>
    </row>
    <row r="117" spans="7:9" x14ac:dyDescent="0.25">
      <c r="G117" s="42"/>
      <c r="H117" s="42"/>
      <c r="I117" s="42"/>
    </row>
    <row r="118" spans="7:9" x14ac:dyDescent="0.25">
      <c r="G118" s="42"/>
      <c r="H118" s="42"/>
      <c r="I118" s="42"/>
    </row>
    <row r="119" spans="7:9" x14ac:dyDescent="0.25">
      <c r="G119" s="42"/>
      <c r="H119" s="42"/>
      <c r="I119" s="42"/>
    </row>
    <row r="120" spans="7:9" x14ac:dyDescent="0.25">
      <c r="G120" s="42"/>
      <c r="H120" s="42"/>
      <c r="I120" s="42"/>
    </row>
    <row r="121" spans="7:9" x14ac:dyDescent="0.25">
      <c r="G121" s="42"/>
      <c r="H121" s="42"/>
      <c r="I121" s="42"/>
    </row>
    <row r="122" spans="7:9" x14ac:dyDescent="0.25">
      <c r="G122" s="42"/>
      <c r="H122" s="42"/>
      <c r="I122" s="42"/>
    </row>
    <row r="123" spans="7:9" x14ac:dyDescent="0.25">
      <c r="G123" s="42"/>
      <c r="H123" s="42"/>
      <c r="I123" s="42"/>
    </row>
    <row r="124" spans="7:9" x14ac:dyDescent="0.25">
      <c r="G124" s="42"/>
      <c r="H124" s="42"/>
      <c r="I124" s="42"/>
    </row>
    <row r="125" spans="7:9" x14ac:dyDescent="0.25">
      <c r="G125" s="42"/>
      <c r="H125" s="42"/>
      <c r="I125" s="42"/>
    </row>
    <row r="126" spans="7:9" x14ac:dyDescent="0.25">
      <c r="G126" s="42"/>
      <c r="H126" s="42"/>
      <c r="I126" s="42"/>
    </row>
    <row r="127" spans="7:9" x14ac:dyDescent="0.25">
      <c r="G127" s="42"/>
      <c r="H127" s="42"/>
      <c r="I127"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Pledges_summary</vt:lpstr>
      <vt:lpstr>Sheet1</vt:lpstr>
      <vt:lpstr>Sheet1 (2)</vt:lpstr>
      <vt:lpstr>Sheet1 (3)</vt:lpstr>
      <vt:lpstr>Pledges_summary!Criteria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Clara THUELIN</dc:creator>
  <cp:lastModifiedBy>ktibrewa@LSCE.IPSL.FR</cp:lastModifiedBy>
  <dcterms:created xsi:type="dcterms:W3CDTF">2021-08-06T11:59:28Z</dcterms:created>
  <dcterms:modified xsi:type="dcterms:W3CDTF">2024-08-11T13:55:51Z</dcterms:modified>
</cp:coreProperties>
</file>