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\Documents\School Work\2A\"/>
    </mc:Choice>
  </mc:AlternateContent>
  <xr:revisionPtr revIDLastSave="0" documentId="13_ncr:1_{91747E11-B0E6-4E82-BDE5-786151EB3733}" xr6:coauthVersionLast="34" xr6:coauthVersionMax="34" xr10:uidLastSave="{00000000-0000-0000-0000-000000000000}"/>
  <bookViews>
    <workbookView xWindow="0" yWindow="0" windowWidth="23040" windowHeight="9075" xr2:uid="{6C90D18A-04FB-4CAE-B61E-AD6B6A2189A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B12" i="1" l="1"/>
  <c r="S16" i="1"/>
  <c r="R18" i="1"/>
  <c r="D16" i="1" l="1"/>
  <c r="K3" i="1"/>
  <c r="E3" i="1"/>
  <c r="I7" i="1" l="1"/>
  <c r="I6" i="1" l="1"/>
  <c r="R17" i="1" l="1"/>
  <c r="I25" i="1" l="1"/>
  <c r="B18" i="1" l="1"/>
  <c r="B11" i="1" l="1"/>
  <c r="Q19" i="1" l="1"/>
  <c r="I5" i="1" l="1"/>
  <c r="I24" i="1"/>
  <c r="B10" i="1" l="1"/>
  <c r="P24" i="1" l="1"/>
  <c r="I23" i="1" l="1"/>
  <c r="P23" i="1" l="1"/>
  <c r="B9" i="1"/>
  <c r="C17" i="1" l="1"/>
  <c r="J16" i="1" l="1"/>
  <c r="B8" i="1" l="1"/>
  <c r="I22" i="1" l="1"/>
  <c r="P22" i="1" l="1"/>
  <c r="B7" i="1"/>
  <c r="J3" i="1" l="1"/>
  <c r="I21" i="1" l="1"/>
  <c r="I20" i="1"/>
  <c r="I4" i="1" l="1"/>
  <c r="P21" i="1" l="1"/>
  <c r="P20" i="1"/>
  <c r="B17" i="1"/>
  <c r="B6" i="1" l="1"/>
  <c r="D3" i="1" l="1"/>
  <c r="I19" i="1" l="1"/>
  <c r="R16" i="1" l="1"/>
  <c r="C16" i="1" l="1"/>
  <c r="I18" i="1" l="1"/>
  <c r="Q17" i="1"/>
  <c r="P19" i="1"/>
  <c r="B5" i="1" l="1"/>
  <c r="B16" i="1" l="1"/>
  <c r="I3" i="1"/>
  <c r="I17" i="1" l="1"/>
  <c r="B4" i="1" l="1"/>
  <c r="P18" i="1" l="1"/>
  <c r="P17" i="1"/>
  <c r="I16" i="1" l="1"/>
  <c r="M20" i="1" s="1"/>
  <c r="F7" i="1" l="1"/>
  <c r="B3" i="1"/>
  <c r="Q16" i="1" l="1"/>
  <c r="P16" i="1"/>
  <c r="T20" i="1" l="1"/>
  <c r="F21" i="1"/>
  <c r="F19" i="1"/>
  <c r="F20" i="1" l="1"/>
  <c r="M7" i="1"/>
  <c r="R7" i="1" l="1"/>
</calcChain>
</file>

<file path=xl/sharedStrings.xml><?xml version="1.0" encoding="utf-8"?>
<sst xmlns="http://schemas.openxmlformats.org/spreadsheetml/2006/main" count="23" uniqueCount="14">
  <si>
    <t>assignments</t>
  </si>
  <si>
    <t>midterm</t>
  </si>
  <si>
    <t>final</t>
  </si>
  <si>
    <t>clicker</t>
  </si>
  <si>
    <t>quizzes</t>
  </si>
  <si>
    <t>midterms</t>
  </si>
  <si>
    <t>STAT 230</t>
  </si>
  <si>
    <t>MATH 239</t>
  </si>
  <si>
    <t>ENGL 108D</t>
  </si>
  <si>
    <t>projects</t>
  </si>
  <si>
    <t>participation</t>
  </si>
  <si>
    <t>CS 245</t>
  </si>
  <si>
    <t>CS 246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</si>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</sst>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sz val="11"/>
      <color rgb="FFFF66CC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6" fillId="0" borderId="0" xfId="0" applyFont="1"/>
    <xf numFmtId="0" fontId="1" fillId="0" borderId="1" xfId="0" applyFont="1" applyBorder="1"/>
    <xf numFmtId="0" fontId="9" fillId="0" borderId="0" xfId="0" applyFont="1"/>
    <xf numFmtId="0" fontId="11" fillId="0" borderId="0" xfId="0" applyFont="1"/>
    <xf numFmtId="2" fontId="0" fillId="0" borderId="0" xfId="0" applyNumberFormat="1"/>
    <xf numFmtId="2" fontId="0" fillId="0" borderId="1" xfId="0" applyNumberFormat="1" applyBorder="1"/>
    <xf numFmtId="0" fontId="1" fillId="0" borderId="2" xfId="0" applyFont="1" applyBorder="1" applyAlignment="1">
      <alignment horizontal="right"/>
    </xf>
    <xf numFmtId="164" fontId="0" fillId="0" borderId="3" xfId="0" applyNumberFormat="1" applyBorder="1"/>
    <xf numFmtId="2" fontId="12" fillId="0" borderId="0" xfId="0" applyNumberFormat="1" applyFont="1"/>
    <xf numFmtId="2" fontId="13" fillId="0" borderId="0" xfId="0" applyNumberFormat="1" applyFont="1"/>
    <xf numFmtId="2" fontId="13" fillId="0" borderId="1" xfId="0" applyNumberFormat="1" applyFont="1" applyBorder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F9E0-65FE-4415-9361-B1888C1075DF}">
  <dimension ref="A1:T25"/>
  <sheetViews>
    <sheetView tabSelected="1" workbookViewId="0">
      <selection activeCell="I12" sqref="I12"/>
    </sheetView>
  </sheetViews>
  <sheetFormatPr defaultRowHeight="15" x14ac:dyDescent="0.25"/>
  <cols>
    <col min="1" max="1" width="3.140625" customWidth="1"/>
    <col min="2" max="2" width="11.5703125" customWidth="1"/>
    <col min="3" max="3" width="9.7109375" customWidth="1"/>
    <col min="7" max="7" width="8.85546875" customWidth="1"/>
    <col min="8" max="8" width="3" customWidth="1"/>
    <col min="9" max="9" width="12" customWidth="1"/>
    <col min="15" max="15" width="2.85546875" customWidth="1"/>
    <col min="17" max="17" width="11.7109375" customWidth="1"/>
    <col min="18" max="18" width="10" customWidth="1"/>
    <col min="19" max="19" width="11.85546875" customWidth="1"/>
  </cols>
  <sheetData>
    <row r="1" spans="1:20" x14ac:dyDescent="0.25">
      <c r="A1" s="16" t="s">
        <v>11</v>
      </c>
      <c r="B1" s="16"/>
      <c r="C1" s="16"/>
      <c r="D1" s="16"/>
      <c r="E1" s="16"/>
      <c r="F1" s="16"/>
      <c r="H1" s="17" t="s">
        <v>12</v>
      </c>
      <c r="I1" s="17"/>
      <c r="J1" s="17"/>
      <c r="K1" s="17"/>
      <c r="L1" s="17"/>
      <c r="M1" s="17"/>
    </row>
    <row r="2" spans="1:20" x14ac:dyDescent="0.25">
      <c r="A2" s="3"/>
      <c r="B2" s="5" t="s">
        <v>0</v>
      </c>
      <c r="C2" s="5" t="s">
        <v>3</v>
      </c>
      <c r="D2" s="5" t="s">
        <v>1</v>
      </c>
      <c r="E2" s="5" t="s">
        <v>2</v>
      </c>
      <c r="F2" s="3"/>
      <c r="H2" s="3"/>
      <c r="I2" s="5" t="s">
        <v>0</v>
      </c>
      <c r="J2" s="5" t="s">
        <v>1</v>
      </c>
      <c r="K2" s="5" t="s">
        <v>2</v>
      </c>
      <c r="L2" s="3"/>
      <c r="M2" s="3"/>
    </row>
    <row r="3" spans="1:20" x14ac:dyDescent="0.25">
      <c r="A3" s="1">
        <v>1</v>
      </c>
      <c r="B3" s="8">
        <f>(47/49)*100</f>
        <v>95.918367346938766</v>
      </c>
      <c r="C3" s="8">
        <v>100</v>
      </c>
      <c r="D3" s="8">
        <f>(63/64)*100</f>
        <v>98.4375</v>
      </c>
      <c r="E3" s="13">
        <f>(99/112)*100</f>
        <v>88.392857142857139</v>
      </c>
      <c r="F3" s="8"/>
      <c r="H3" s="2">
        <v>1</v>
      </c>
      <c r="I3" s="8">
        <f>(46/48)*100</f>
        <v>95.833333333333343</v>
      </c>
      <c r="J3" s="8">
        <f>(89/100)*100</f>
        <v>89</v>
      </c>
      <c r="K3" s="13">
        <f>(97/106)*100</f>
        <v>91.509433962264154</v>
      </c>
      <c r="L3" s="8"/>
      <c r="M3" s="8"/>
    </row>
    <row r="4" spans="1:20" x14ac:dyDescent="0.25">
      <c r="A4" s="1">
        <v>2</v>
      </c>
      <c r="B4" s="8">
        <f>(51/52)*100</f>
        <v>98.076923076923066</v>
      </c>
      <c r="C4" s="8"/>
      <c r="D4" s="8"/>
      <c r="E4" s="8"/>
      <c r="F4" s="8"/>
      <c r="H4" s="2">
        <v>2</v>
      </c>
      <c r="I4" s="8">
        <f>(95.325/100)*100</f>
        <v>95.325000000000003</v>
      </c>
      <c r="J4" s="8"/>
      <c r="K4" s="8"/>
      <c r="L4" s="8"/>
      <c r="M4" s="8"/>
    </row>
    <row r="5" spans="1:20" x14ac:dyDescent="0.25">
      <c r="A5" s="1">
        <v>3</v>
      </c>
      <c r="B5" s="8">
        <f>(50/52)*100</f>
        <v>96.15384615384616</v>
      </c>
      <c r="C5" s="8"/>
      <c r="D5" s="8"/>
      <c r="E5" s="8"/>
      <c r="F5" s="8"/>
      <c r="H5" s="2">
        <v>3</v>
      </c>
      <c r="I5" s="8">
        <f>(84.4/100)*100</f>
        <v>84.4</v>
      </c>
      <c r="J5" s="8"/>
      <c r="K5" s="8"/>
      <c r="L5" s="8"/>
      <c r="M5" s="8"/>
    </row>
    <row r="6" spans="1:20" x14ac:dyDescent="0.25">
      <c r="A6" s="1">
        <v>4</v>
      </c>
      <c r="B6" s="8">
        <f>(31/33)*100</f>
        <v>93.939393939393938</v>
      </c>
      <c r="C6" s="8"/>
      <c r="D6" s="8"/>
      <c r="E6" s="8"/>
      <c r="F6" s="8"/>
      <c r="H6" s="2">
        <v>4</v>
      </c>
      <c r="I6" s="8">
        <f>(96.44/100)*100</f>
        <v>96.44</v>
      </c>
      <c r="J6" s="8"/>
      <c r="K6" s="8"/>
      <c r="L6" s="8"/>
      <c r="M6" s="8"/>
      <c r="R6" s="10" t="s">
        <v>13</v>
      </c>
    </row>
    <row r="7" spans="1:20" x14ac:dyDescent="0.25">
      <c r="A7" s="1">
        <v>5</v>
      </c>
      <c r="B7" s="8">
        <f>(58/69)*100</f>
        <v>84.05797101449275</v>
      </c>
      <c r="C7" s="8"/>
      <c r="D7" s="8"/>
      <c r="E7" s="8"/>
      <c r="F7" s="9">
        <f xml:space="preserve"> AVERAGE(B3:B12)*0.2 + C3*0.05 + D3*0.25 + E3*0.5</f>
        <v>91.224316017078053</v>
      </c>
      <c r="H7" s="2">
        <v>5</v>
      </c>
      <c r="I7" s="13">
        <f>(90.8/100)*100</f>
        <v>90.8</v>
      </c>
      <c r="J7" s="8"/>
      <c r="K7" s="8"/>
      <c r="L7" s="8"/>
      <c r="M7" s="9">
        <f>( I3*0.05 +I4*0.07 + I5*0.07 + I6*0.09 + I7*0.12) + J3*0.2 + K3*0.4</f>
        <v>91.351790251572339</v>
      </c>
      <c r="R7" s="11">
        <f>AVERAGE(ROUND(F7,0),ROUND(M7,0),ROUND(F20,0),ROUND(M20,0),ROUND(T20,0))</f>
        <v>87.2</v>
      </c>
    </row>
    <row r="8" spans="1:20" x14ac:dyDescent="0.25">
      <c r="A8" s="1">
        <v>6</v>
      </c>
      <c r="B8" s="8">
        <f>(50/56)*100</f>
        <v>89.285714285714292</v>
      </c>
      <c r="C8" s="8"/>
      <c r="D8" s="8"/>
      <c r="E8" s="8"/>
      <c r="F8" s="8"/>
      <c r="I8" s="8"/>
      <c r="J8" s="8"/>
      <c r="K8" s="8"/>
      <c r="L8" s="8"/>
      <c r="M8" s="8"/>
    </row>
    <row r="9" spans="1:20" x14ac:dyDescent="0.25">
      <c r="A9" s="1">
        <v>7</v>
      </c>
      <c r="B9" s="8">
        <f>(40.5/41)*100</f>
        <v>98.780487804878049</v>
      </c>
      <c r="C9" s="8"/>
      <c r="D9" s="8"/>
      <c r="E9" s="8"/>
      <c r="F9" s="8"/>
      <c r="I9" s="8"/>
      <c r="J9" s="8"/>
      <c r="K9" s="8"/>
      <c r="L9" s="8"/>
      <c r="M9" s="8"/>
    </row>
    <row r="10" spans="1:20" x14ac:dyDescent="0.25">
      <c r="A10" s="1">
        <v>8</v>
      </c>
      <c r="B10" s="8">
        <f>(31.5/38)*100</f>
        <v>82.89473684210526</v>
      </c>
      <c r="C10" s="8"/>
      <c r="D10" s="8"/>
      <c r="E10" s="8"/>
      <c r="F10" s="8"/>
      <c r="I10" s="8"/>
      <c r="J10" s="8"/>
      <c r="K10" s="8"/>
      <c r="L10" s="8"/>
      <c r="M10" s="8"/>
    </row>
    <row r="11" spans="1:20" x14ac:dyDescent="0.25">
      <c r="A11" s="1">
        <v>9</v>
      </c>
      <c r="B11" s="13">
        <f>(32.5/33)*100</f>
        <v>98.484848484848484</v>
      </c>
      <c r="C11" s="8"/>
      <c r="D11" s="8"/>
      <c r="E11" s="8"/>
      <c r="F11" s="8"/>
      <c r="I11" s="8"/>
      <c r="J11" s="8"/>
      <c r="K11" s="8"/>
      <c r="L11" s="8"/>
      <c r="M11" s="8"/>
    </row>
    <row r="12" spans="1:20" x14ac:dyDescent="0.25">
      <c r="A12" s="1">
        <v>10</v>
      </c>
      <c r="B12" s="13">
        <f>(9/27)*100</f>
        <v>33.333333333333329</v>
      </c>
      <c r="C12" s="8"/>
      <c r="D12" s="8"/>
      <c r="E12" s="8"/>
      <c r="F12" s="8"/>
      <c r="I12" s="8"/>
      <c r="J12" s="8"/>
      <c r="K12" s="8"/>
      <c r="L12" s="8"/>
      <c r="M12" s="8"/>
    </row>
    <row r="14" spans="1:20" x14ac:dyDescent="0.25">
      <c r="A14" s="18" t="s">
        <v>6</v>
      </c>
      <c r="B14" s="18"/>
      <c r="C14" s="18"/>
      <c r="D14" s="18"/>
      <c r="E14" s="18"/>
      <c r="F14" s="18"/>
      <c r="H14" s="19" t="s">
        <v>7</v>
      </c>
      <c r="I14" s="19"/>
      <c r="J14" s="19"/>
      <c r="K14" s="19"/>
      <c r="L14" s="19"/>
      <c r="M14" s="19"/>
      <c r="O14" s="15" t="s">
        <v>8</v>
      </c>
      <c r="P14" s="15"/>
      <c r="Q14" s="15"/>
      <c r="R14" s="15"/>
      <c r="S14" s="15"/>
      <c r="T14" s="15"/>
    </row>
    <row r="15" spans="1:20" x14ac:dyDescent="0.25">
      <c r="A15" s="3"/>
      <c r="B15" s="5" t="s">
        <v>4</v>
      </c>
      <c r="C15" s="5" t="s">
        <v>5</v>
      </c>
      <c r="D15" s="5" t="s">
        <v>2</v>
      </c>
      <c r="E15" s="3"/>
      <c r="F15" s="3"/>
      <c r="H15" s="5"/>
      <c r="I15" s="5" t="s">
        <v>0</v>
      </c>
      <c r="J15" s="5" t="s">
        <v>1</v>
      </c>
      <c r="K15" s="5" t="s">
        <v>2</v>
      </c>
      <c r="L15" s="5"/>
      <c r="M15" s="5"/>
      <c r="O15" s="5"/>
      <c r="P15" s="5" t="s">
        <v>4</v>
      </c>
      <c r="Q15" s="5" t="s">
        <v>0</v>
      </c>
      <c r="R15" s="5" t="s">
        <v>9</v>
      </c>
      <c r="S15" s="5" t="s">
        <v>10</v>
      </c>
      <c r="T15" s="5"/>
    </row>
    <row r="16" spans="1:20" x14ac:dyDescent="0.25">
      <c r="A16" s="4">
        <v>1</v>
      </c>
      <c r="B16" s="8">
        <f>(28/30)*100</f>
        <v>93.333333333333329</v>
      </c>
      <c r="C16" s="8">
        <f>(51/60)*100</f>
        <v>85</v>
      </c>
      <c r="D16" s="13">
        <f>(78/100)*100</f>
        <v>78</v>
      </c>
      <c r="E16" s="8"/>
      <c r="F16" s="8"/>
      <c r="H16" s="6">
        <v>1</v>
      </c>
      <c r="I16" s="8">
        <f>(20/20)*100</f>
        <v>100</v>
      </c>
      <c r="J16" s="8">
        <f>(60/67)*100</f>
        <v>89.552238805970148</v>
      </c>
      <c r="K16" s="13">
        <f>(71/90)*100</f>
        <v>78.888888888888886</v>
      </c>
      <c r="L16" s="8"/>
      <c r="M16" s="8"/>
      <c r="O16" s="7">
        <v>1</v>
      </c>
      <c r="P16" s="8">
        <f>(9/10)*100</f>
        <v>90</v>
      </c>
      <c r="Q16" s="8">
        <f>(5/5)*100</f>
        <v>100</v>
      </c>
      <c r="R16" s="8">
        <f>(17.6/20)*100</f>
        <v>88.000000000000014</v>
      </c>
      <c r="S16" s="13">
        <f>(19/20)*100</f>
        <v>95</v>
      </c>
      <c r="T16" s="8"/>
    </row>
    <row r="17" spans="1:20" x14ac:dyDescent="0.25">
      <c r="A17" s="4">
        <v>2</v>
      </c>
      <c r="B17" s="8">
        <f>(28/30)*100</f>
        <v>93.333333333333329</v>
      </c>
      <c r="C17" s="8">
        <f>(41/60)*100</f>
        <v>68.333333333333329</v>
      </c>
      <c r="D17" s="8"/>
      <c r="E17" s="8"/>
      <c r="F17" s="8"/>
      <c r="H17" s="6">
        <v>2</v>
      </c>
      <c r="I17" s="8">
        <f>(29/30)*100</f>
        <v>96.666666666666671</v>
      </c>
      <c r="J17" s="8"/>
      <c r="K17" s="8"/>
      <c r="L17" s="8"/>
      <c r="M17" s="8"/>
      <c r="O17" s="7">
        <v>2</v>
      </c>
      <c r="P17" s="8">
        <f>(10/10)*100</f>
        <v>100</v>
      </c>
      <c r="Q17" s="8">
        <f>(5/5)*100</f>
        <v>100</v>
      </c>
      <c r="R17" s="13">
        <f>(88/100)*100</f>
        <v>88</v>
      </c>
      <c r="S17" s="8"/>
      <c r="T17" s="8"/>
    </row>
    <row r="18" spans="1:20" x14ac:dyDescent="0.25">
      <c r="A18" s="4">
        <v>3</v>
      </c>
      <c r="B18" s="13">
        <f>(27/30)*100</f>
        <v>90</v>
      </c>
      <c r="C18" s="8"/>
      <c r="D18" s="8"/>
      <c r="E18" s="8"/>
      <c r="F18" s="8"/>
      <c r="H18" s="6">
        <v>3</v>
      </c>
      <c r="I18" s="8">
        <f>(33/35)*100</f>
        <v>94.285714285714278</v>
      </c>
      <c r="J18" s="8"/>
      <c r="K18" s="8"/>
      <c r="L18" s="8"/>
      <c r="M18" s="8"/>
      <c r="O18" s="7">
        <v>3</v>
      </c>
      <c r="P18" s="8">
        <f>(10/10)*100</f>
        <v>100</v>
      </c>
      <c r="Q18" s="8">
        <v>0</v>
      </c>
      <c r="R18" s="14">
        <f>(18.8/20)*100</f>
        <v>94</v>
      </c>
      <c r="S18" s="8"/>
      <c r="T18" s="8"/>
    </row>
    <row r="19" spans="1:20" x14ac:dyDescent="0.25">
      <c r="B19" s="8"/>
      <c r="C19" s="8"/>
      <c r="D19" s="8"/>
      <c r="E19" s="8"/>
      <c r="F19" s="12">
        <f xml:space="preserve"> (B16*0.05 + B17*0.05 + B18*0.05) + (C16*0.15 + C17*0.15) + D16*0.55</f>
        <v>79.733333333333348</v>
      </c>
      <c r="H19" s="6">
        <v>4</v>
      </c>
      <c r="I19" s="8">
        <f>(35/40)*100</f>
        <v>87.5</v>
      </c>
      <c r="J19" s="8"/>
      <c r="K19" s="8"/>
      <c r="L19" s="8"/>
      <c r="M19" s="8"/>
      <c r="O19" s="7">
        <v>4</v>
      </c>
      <c r="P19" s="8">
        <f>(10/10)*100</f>
        <v>100</v>
      </c>
      <c r="Q19" s="13">
        <f>(5/5)*100</f>
        <v>100</v>
      </c>
      <c r="R19" s="8"/>
      <c r="S19" s="8"/>
      <c r="T19" s="8"/>
    </row>
    <row r="20" spans="1:20" x14ac:dyDescent="0.25">
      <c r="B20" s="8"/>
      <c r="C20" s="8"/>
      <c r="D20" s="8"/>
      <c r="E20" s="8"/>
      <c r="F20" s="9">
        <f xml:space="preserve"> MAX(F19,F21)</f>
        <v>81.05</v>
      </c>
      <c r="H20" s="6">
        <v>5</v>
      </c>
      <c r="I20" s="8">
        <f>(27/41)*100</f>
        <v>65.853658536585371</v>
      </c>
      <c r="J20" s="8"/>
      <c r="K20" s="8"/>
      <c r="L20" s="8"/>
      <c r="M20" s="9">
        <f xml:space="preserve"> (SUM(I16:I25) - MIN(I16:I25))/(COUNT(I16:I25) - 1)*0.1 + J16*0.3 + K16*0.6</f>
        <v>83.439370452558819</v>
      </c>
      <c r="O20" s="7">
        <v>5</v>
      </c>
      <c r="P20" s="8">
        <f>(10/10)*100</f>
        <v>100</v>
      </c>
      <c r="Q20" s="8"/>
      <c r="R20" s="8"/>
      <c r="S20" s="8"/>
      <c r="T20" s="9">
        <f xml:space="preserve"> AVERAGE(P16:P25)*0.1 + AVERAGE(Q16:Q25)*0.1 + (R16*0.2 + R17*0.2 + R18*0.2) + S16*0.2</f>
        <v>90.25</v>
      </c>
    </row>
    <row r="21" spans="1:20" x14ac:dyDescent="0.25">
      <c r="B21" s="8"/>
      <c r="C21" s="8"/>
      <c r="D21" s="8"/>
      <c r="E21" s="8"/>
      <c r="F21" s="12">
        <f xml:space="preserve"> (B16*0.05 + B17*0.05 + B18*0.05) + (MAX(C16:C17)*0.2 + MIN(C16:C17)*0.05) + D16*0.6</f>
        <v>81.05</v>
      </c>
      <c r="H21" s="6">
        <v>6</v>
      </c>
      <c r="I21" s="8">
        <f>(27/32)*100</f>
        <v>84.375</v>
      </c>
      <c r="J21" s="8"/>
      <c r="K21" s="8"/>
      <c r="L21" s="8"/>
      <c r="M21" s="8"/>
      <c r="O21" s="7">
        <v>6</v>
      </c>
      <c r="P21" s="8">
        <f>(10/10)*100</f>
        <v>100</v>
      </c>
      <c r="Q21" s="8"/>
      <c r="R21" s="8"/>
      <c r="S21" s="8"/>
      <c r="T21" s="8"/>
    </row>
    <row r="22" spans="1:20" x14ac:dyDescent="0.25">
      <c r="B22" s="8"/>
      <c r="C22" s="8"/>
      <c r="D22" s="8"/>
      <c r="E22" s="8"/>
      <c r="F22" s="8"/>
      <c r="H22" s="6">
        <v>7</v>
      </c>
      <c r="I22" s="8">
        <f>(20/20)*100</f>
        <v>100</v>
      </c>
      <c r="J22" s="8"/>
      <c r="K22" s="8"/>
      <c r="L22" s="8"/>
      <c r="M22" s="8"/>
      <c r="O22" s="7">
        <v>7</v>
      </c>
      <c r="P22" s="8">
        <f>(9/10)*100</f>
        <v>90</v>
      </c>
      <c r="Q22" s="8"/>
      <c r="R22" s="8"/>
      <c r="S22" s="8"/>
      <c r="T22" s="8"/>
    </row>
    <row r="23" spans="1:20" x14ac:dyDescent="0.25">
      <c r="B23" s="8"/>
      <c r="C23" s="8"/>
      <c r="D23" s="8"/>
      <c r="E23" s="8"/>
      <c r="F23" s="8"/>
      <c r="H23" s="6">
        <v>8</v>
      </c>
      <c r="I23" s="8">
        <f>(28/29)*100</f>
        <v>96.551724137931032</v>
      </c>
      <c r="J23" s="8"/>
      <c r="K23" s="8"/>
      <c r="L23" s="8"/>
      <c r="M23" s="8"/>
      <c r="O23" s="7">
        <v>8</v>
      </c>
      <c r="P23" s="8">
        <f>(9.5/10)*100</f>
        <v>95</v>
      </c>
      <c r="Q23" s="8"/>
      <c r="R23" s="8"/>
      <c r="S23" s="8"/>
      <c r="T23" s="8"/>
    </row>
    <row r="24" spans="1:20" x14ac:dyDescent="0.25">
      <c r="B24" s="8"/>
      <c r="C24" s="8"/>
      <c r="D24" s="8"/>
      <c r="E24" s="8"/>
      <c r="F24" s="8"/>
      <c r="H24" s="6">
        <v>9</v>
      </c>
      <c r="I24" s="8">
        <f>(27/32)*100</f>
        <v>84.375</v>
      </c>
      <c r="J24" s="8"/>
      <c r="K24" s="8"/>
      <c r="L24" s="8"/>
      <c r="M24" s="8"/>
      <c r="O24" s="7">
        <v>9</v>
      </c>
      <c r="P24" s="8">
        <f>(10/10)*100</f>
        <v>100</v>
      </c>
      <c r="Q24" s="8"/>
      <c r="R24" s="8"/>
      <c r="S24" s="8"/>
      <c r="T24" s="8"/>
    </row>
    <row r="25" spans="1:20" x14ac:dyDescent="0.25">
      <c r="B25" s="8"/>
      <c r="C25" s="8"/>
      <c r="D25" s="8"/>
      <c r="E25" s="8"/>
      <c r="F25" s="8"/>
      <c r="H25" s="6">
        <v>10</v>
      </c>
      <c r="I25" s="13">
        <f>(29/33)*100</f>
        <v>87.878787878787875</v>
      </c>
      <c r="J25" s="8"/>
      <c r="K25" s="8"/>
      <c r="L25" s="8"/>
      <c r="M25" s="8"/>
      <c r="O25" s="7">
        <v>10</v>
      </c>
      <c r="P25" s="13">
        <v>100</v>
      </c>
      <c r="Q25" s="8"/>
      <c r="R25" s="8"/>
      <c r="S25" s="8"/>
      <c r="T25" s="8"/>
    </row>
  </sheetData>
  <mergeCells count="5">
    <mergeCell ref="O14:T14"/>
    <mergeCell ref="A1:F1"/>
    <mergeCell ref="H1:M1"/>
    <mergeCell ref="A14:F14"/>
    <mergeCell ref="H14:M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Koller</dc:creator>
  <cp:lastModifiedBy>Nadav Koller</cp:lastModifiedBy>
  <dcterms:created xsi:type="dcterms:W3CDTF">2018-05-03T05:23:40Z</dcterms:created>
  <dcterms:modified xsi:type="dcterms:W3CDTF">2018-08-17T06:16:05Z</dcterms:modified>
</cp:coreProperties>
</file>