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A47198A-3FCE-4EF0-A964-7A9E86A66201}" xr6:coauthVersionLast="47" xr6:coauthVersionMax="47" xr10:uidLastSave="{00000000-0000-0000-0000-000000000000}"/>
  <bookViews>
    <workbookView xWindow="-108" yWindow="-108" windowWidth="23256" windowHeight="12456" xr2:uid="{F262E0F4-2B4A-6942-BE49-21EC769C0E5D}"/>
  </bookViews>
  <sheets>
    <sheet name="Q1" sheetId="1" r:id="rId1"/>
    <sheet name="Expected Runtime for MC1 MC2" sheetId="2" r:id="rId2"/>
    <sheet name="Expected Runtime MC5 MC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D2" i="3"/>
  <c r="C2" i="3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  <c r="G41" i="1"/>
  <c r="F41" i="1"/>
  <c r="E41" i="1"/>
  <c r="D41" i="1"/>
  <c r="C41" i="1"/>
  <c r="G40" i="1"/>
  <c r="F40" i="1"/>
  <c r="E40" i="1"/>
  <c r="D40" i="1"/>
  <c r="C40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J31" i="1"/>
  <c r="L31" i="1" s="1"/>
  <c r="H31" i="1"/>
  <c r="J30" i="1"/>
  <c r="L30" i="1" s="1"/>
  <c r="H30" i="1"/>
  <c r="J29" i="1"/>
  <c r="L29" i="1" s="1"/>
  <c r="H29" i="1"/>
  <c r="J28" i="1"/>
  <c r="L28" i="1" s="1"/>
  <c r="H28" i="1"/>
  <c r="L27" i="1"/>
  <c r="J27" i="1"/>
  <c r="H27" i="1"/>
  <c r="Q23" i="1"/>
  <c r="I23" i="1" s="1"/>
  <c r="P23" i="1"/>
  <c r="H23" i="1" s="1"/>
  <c r="O23" i="1"/>
  <c r="N23" i="1"/>
  <c r="M23" i="1"/>
  <c r="Q22" i="1"/>
  <c r="J22" i="1" s="1"/>
  <c r="I30" i="1" s="1"/>
  <c r="P22" i="1"/>
  <c r="O22" i="1"/>
  <c r="I22" i="1" s="1"/>
  <c r="N22" i="1"/>
  <c r="H22" i="1" s="1"/>
  <c r="M22" i="1"/>
  <c r="Q21" i="1"/>
  <c r="I21" i="1" s="1"/>
  <c r="P21" i="1"/>
  <c r="O21" i="1"/>
  <c r="N21" i="1"/>
  <c r="H21" i="1" s="1"/>
  <c r="M21" i="1"/>
  <c r="Q20" i="1"/>
  <c r="P20" i="1"/>
  <c r="O20" i="1"/>
  <c r="N20" i="1"/>
  <c r="I20" i="1" s="1"/>
  <c r="M20" i="1"/>
  <c r="H20" i="1" s="1"/>
  <c r="Q19" i="1"/>
  <c r="P19" i="1"/>
  <c r="I19" i="1" s="1"/>
  <c r="O19" i="1"/>
  <c r="N19" i="1"/>
  <c r="M19" i="1"/>
  <c r="H19" i="1" s="1"/>
  <c r="J19" i="1" l="1"/>
  <c r="I27" i="1" s="1"/>
  <c r="M27" i="1" s="1"/>
  <c r="C42" i="1"/>
  <c r="J20" i="1"/>
  <c r="I28" i="1" s="1"/>
  <c r="M28" i="1" s="1"/>
  <c r="N28" i="1" s="1"/>
  <c r="F42" i="1"/>
  <c r="D42" i="1"/>
  <c r="E42" i="1"/>
  <c r="J21" i="1"/>
  <c r="I29" i="1" s="1"/>
  <c r="M29" i="1" s="1"/>
  <c r="N29" i="1" s="1"/>
  <c r="J23" i="1"/>
  <c r="I31" i="1" s="1"/>
  <c r="M31" i="1" s="1"/>
  <c r="N31" i="1" s="1"/>
  <c r="H32" i="1"/>
  <c r="G42" i="1"/>
  <c r="M30" i="1"/>
  <c r="N30" i="1" s="1"/>
  <c r="N27" i="1" l="1"/>
  <c r="N32" i="1" s="1"/>
  <c r="M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6" authorId="0" shapeId="0" xr:uid="{B43589C4-B6F9-7349-BD77-938383C1D5D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sharedStrings.xml><?xml version="1.0" encoding="utf-8"?>
<sst xmlns="http://schemas.openxmlformats.org/spreadsheetml/2006/main" count="173" uniqueCount="130">
  <si>
    <t>Demands of units per part</t>
  </si>
  <si>
    <t xml:space="preserve">Week </t>
  </si>
  <si>
    <t>Part 1</t>
  </si>
  <si>
    <t>Part 2</t>
  </si>
  <si>
    <t>Part 3</t>
  </si>
  <si>
    <t>Part 4</t>
  </si>
  <si>
    <t>Part 5</t>
  </si>
  <si>
    <t>Units per hour production rate</t>
  </si>
  <si>
    <t>Machine number</t>
  </si>
  <si>
    <t xml:space="preserve">Part 1 </t>
  </si>
  <si>
    <t xml:space="preserve">Part 2 </t>
  </si>
  <si>
    <t xml:space="preserve">Part 5 </t>
  </si>
  <si>
    <t xml:space="preserve">Machine 1 </t>
  </si>
  <si>
    <t>Machine 2</t>
  </si>
  <si>
    <t>Machine 3</t>
  </si>
  <si>
    <t>Machine 4</t>
  </si>
  <si>
    <t>Machine 5</t>
  </si>
  <si>
    <t xml:space="preserve">Yield </t>
  </si>
  <si>
    <t>Setup Times of parts per machines</t>
  </si>
  <si>
    <t>Machine Number</t>
  </si>
  <si>
    <t>Setup Time (1)</t>
  </si>
  <si>
    <t>Setup Time (2)</t>
  </si>
  <si>
    <t>Total Setup Time (1+2)</t>
  </si>
  <si>
    <t>Machine 1</t>
  </si>
  <si>
    <t xml:space="preserve">Machine Run Time </t>
  </si>
  <si>
    <t>Total time to produce</t>
  </si>
  <si>
    <t>Total Setup Time</t>
  </si>
  <si>
    <t xml:space="preserve">Total Avl time (Mon -Fri) </t>
  </si>
  <si>
    <t>Overtime  Hours (Sat &amp; Sun)</t>
  </si>
  <si>
    <t>Total Production Hours Available</t>
  </si>
  <si>
    <t>Total time to produce + Total Setup time</t>
  </si>
  <si>
    <t>Total Overtime</t>
  </si>
  <si>
    <t>Product Produced by each Machine</t>
  </si>
  <si>
    <t>Unit Produced</t>
  </si>
  <si>
    <t>Total Product Produced</t>
  </si>
  <si>
    <t>Target</t>
  </si>
  <si>
    <t>Boolean Table - M/c on -off</t>
  </si>
  <si>
    <t>Machine Runtime</t>
  </si>
  <si>
    <t>MC1 = 78, MC2 = 77.52380952380952</t>
  </si>
  <si>
    <t>MC1 = 79, MC2 = 76.38095238095238</t>
  </si>
  <si>
    <t>MC1 = 80, MC2 = 75.23809523809524</t>
  </si>
  <si>
    <t>MC1 = 81, MC2 = 74.0952380952381</t>
  </si>
  <si>
    <t>MC1 = 82, MC2 = 72.95238095238095</t>
  </si>
  <si>
    <t>MC1 = 83, MC2 = 71.80952380952381</t>
  </si>
  <si>
    <t>MC1 = 84, MC2 = 70.66666666666667</t>
  </si>
  <si>
    <t>MC1 = 85, MC2 = 69.52380952380952</t>
  </si>
  <si>
    <t>MC1 = 86, MC2 = 68.38095238095238</t>
  </si>
  <si>
    <t>MC1 = 87, MC2 = 67.23809523809524</t>
  </si>
  <si>
    <t>MC1 = 88, MC2 = 66.0952380952381</t>
  </si>
  <si>
    <t>MC1 = 89, MC2 = 64.95238095238095</t>
  </si>
  <si>
    <t>MC1 = 90, MC2 = 63.80952380952381</t>
  </si>
  <si>
    <t>MC1 = 91, MC2 = 62.666666666666664</t>
  </si>
  <si>
    <t>MC1 = 92, MC2 = 61.523809523809526</t>
  </si>
  <si>
    <t>MC1 = 93, MC2 = 60.38095238095238</t>
  </si>
  <si>
    <t>MC1 = 94, MC2 = 59.23809523809524</t>
  </si>
  <si>
    <t>MC1 = 95, MC2 = 58.095238095238095</t>
  </si>
  <si>
    <t>MC1 = 96, MC2 = 56.95238095238095</t>
  </si>
  <si>
    <t>MC1 = 97, MC2 = 55.80952380952381</t>
  </si>
  <si>
    <t>MC1 = 98, MC2 = 54.666666666666664</t>
  </si>
  <si>
    <t>MC1 = 99, MC2 = 53.523809523809526</t>
  </si>
  <si>
    <t>MC1 = 100, MC2 = 52.38095238095238</t>
  </si>
  <si>
    <t>MC1 = 101, MC2 = 51.23809523809524</t>
  </si>
  <si>
    <t>MC1 = 102, MC2 = 50.095238095238095</t>
  </si>
  <si>
    <t>MC1 = 103, MC2 = 48.95238095238095</t>
  </si>
  <si>
    <t>MC1 = 104, MC2 = 47.80952380952381</t>
  </si>
  <si>
    <t>MC1 = 105, MC2 = 46.666666666666664</t>
  </si>
  <si>
    <t>MC1 = 106, MC2 = 45.523809523809526</t>
  </si>
  <si>
    <t>MC1 = 107, MC2 = 44.38095238095238</t>
  </si>
  <si>
    <t>MC1 = 108, MC2 = 43.23809523809524</t>
  </si>
  <si>
    <t>MC1 = 109, MC2 = 42.095238095238095</t>
  </si>
  <si>
    <t>MC1 = 110, MC2 = 40.95238095238095</t>
  </si>
  <si>
    <t xml:space="preserve">Values Dervied from Python Code </t>
  </si>
  <si>
    <t>MC1 = 111, MC2 = 39.80952380952381</t>
  </si>
  <si>
    <t>MC1 = 112, MC2 = 38.666666666666664</t>
  </si>
  <si>
    <t>MC1 = 113, MC2 = 37.523809523809526</t>
  </si>
  <si>
    <t>MC1 = 114, MC2 = 36.38095238095238</t>
  </si>
  <si>
    <t>MC1 = 115, MC2 = 35.23809523809524</t>
  </si>
  <si>
    <t>MC1 = 116, MC2 = 34.095238095238095</t>
  </si>
  <si>
    <t>MC1 = 117, MC2 = 32.95238095238095</t>
  </si>
  <si>
    <t>MC1 = 118, MC2 = 31.80952380952381</t>
  </si>
  <si>
    <t>MC1 = 119, MC2 = 30.666666666666668</t>
  </si>
  <si>
    <t>MC1 = 120, MC2 = 29.523809523809526</t>
  </si>
  <si>
    <t>MC5 = 50, MC3 = 48.15</t>
  </si>
  <si>
    <t>MC5 = 51, MC3 = 47.04</t>
  </si>
  <si>
    <t>MC5 = 52, MC3 = 45.93</t>
  </si>
  <si>
    <t>MC5 = 53, MC3 = 44.81</t>
  </si>
  <si>
    <t>MC5 = 54, MC3 = 43.70</t>
  </si>
  <si>
    <t>MC5 = 55, MC3 = 42.59</t>
  </si>
  <si>
    <t>MC5 = 56, MC3 = 41.48</t>
  </si>
  <si>
    <t>MC5 = 57, MC3 = 40.37</t>
  </si>
  <si>
    <t>MC5 = 58, MC3 = 39.26</t>
  </si>
  <si>
    <t>MC5 = 59, MC3 = 38.15</t>
  </si>
  <si>
    <t>MC5 = 60, MC3 = 37.04</t>
  </si>
  <si>
    <t>MC5 = 61, MC3 = 35.93</t>
  </si>
  <si>
    <t>MC5 = 62, MC3 = 34.81</t>
  </si>
  <si>
    <t>MC5 = 63, MC3 = 33.70</t>
  </si>
  <si>
    <t>MC5 = 64, MC3 = 32.59</t>
  </si>
  <si>
    <t>MC5 = 65, MC3 = 31.48</t>
  </si>
  <si>
    <t>MC5 = 66, MC3 = 30.37</t>
  </si>
  <si>
    <t>MC5 = 67, MC3 = 29.26</t>
  </si>
  <si>
    <t>MC5 = 68, MC3 = 28.15</t>
  </si>
  <si>
    <t>MC5 = 69, MC3 = 27.04</t>
  </si>
  <si>
    <t>MC5 = 70, MC3 = 25.93</t>
  </si>
  <si>
    <t>MC5 = 71, MC3 = 24.81</t>
  </si>
  <si>
    <t>MC5 = 72, MC3 = 23.70</t>
  </si>
  <si>
    <t>MC5 = 73, MC3 = 22.59</t>
  </si>
  <si>
    <t>MC5 = 74, MC3 = 21.48</t>
  </si>
  <si>
    <t>MC5 = 75, MC3 = 20.37</t>
  </si>
  <si>
    <t>MC5 = 76, MC3 = 19.26</t>
  </si>
  <si>
    <t>MC5 = 77, MC3 = 18.15</t>
  </si>
  <si>
    <t>MC5 = 78, MC3 = 17.04</t>
  </si>
  <si>
    <t>MC5 = 79, MC3 = 15.93</t>
  </si>
  <si>
    <t>MC5 = 80, MC3 = 14.81</t>
  </si>
  <si>
    <t>MC5 = 81, MC3 = 13.70</t>
  </si>
  <si>
    <t>MC5 = 82, MC3 = 12.59</t>
  </si>
  <si>
    <t>MC5 = 83, MC3 = 11.48</t>
  </si>
  <si>
    <t>MC5 = 84, MC3 = 10.37</t>
  </si>
  <si>
    <t>MC5 = 85, MC3 = 9.26</t>
  </si>
  <si>
    <t>MC5 = 86, MC3 = 8.15</t>
  </si>
  <si>
    <t>MC5 = 87, MC3 = 7.04</t>
  </si>
  <si>
    <t>MC5 = 88, MC3 = 5.93</t>
  </si>
  <si>
    <t>MC5 = 89, MC3 = 4.81</t>
  </si>
  <si>
    <t>MC5 = 90, MC3 = 3.70</t>
  </si>
  <si>
    <t>MC5 = 91, MC3 = 2.59</t>
  </si>
  <si>
    <t>MC5 = 92, MC3 = 1.48</t>
  </si>
  <si>
    <t>MC5 = 93, MC3 = 0.37</t>
  </si>
  <si>
    <t>Value in green is considered for our Q1 as it represents the midpoint for all possible combinations of running MC5 and MC3 together.</t>
  </si>
  <si>
    <t>Using a trial and error approach, propose a production schedule for meeting the first week’s demand for the five parts</t>
  </si>
  <si>
    <t>(40*MC-1 Runtime + 35*MC-2 Runtime)*0.60 = 3500</t>
  </si>
  <si>
    <t>(45 * MC-3 Runtime+ 50* MC-5 Runtime) * 0.60 = 2800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</si>
</sst>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4"/>
      <color rgb="FF000000"/>
      <name val="Courier New"/>
      <family val="1"/>
    </font>
    <font>
      <sz val="11"/>
      <color rgb="FF000000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Arial"/>
      <family val="2"/>
    </font>
    <font>
      <b/>
      <sz val="20"/>
      <color theme="1"/>
      <name val="Arial"/>
      <family val="2"/>
    </font>
    <font>
      <b/>
      <sz val="14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2" fontId="0" fillId="2" borderId="1" xfId="0" applyNumberFormat="1" applyFill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2" fontId="0" fillId="6" borderId="1" xfId="0" applyNumberFormat="1" applyFill="1" applyBorder="1" applyAlignment="1">
      <alignment wrapText="1"/>
    </xf>
    <xf numFmtId="2" fontId="0" fillId="2" borderId="0" xfId="0" applyNumberFormat="1" applyFill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" fontId="0" fillId="2" borderId="1" xfId="0" applyNumberFormat="1" applyFill="1" applyBorder="1"/>
    <xf numFmtId="0" fontId="0" fillId="7" borderId="1" xfId="0" applyFill="1" applyBorder="1"/>
    <xf numFmtId="1" fontId="0" fillId="7" borderId="1" xfId="0" applyNumberFormat="1" applyFill="1" applyBorder="1"/>
    <xf numFmtId="0" fontId="5" fillId="8" borderId="1" xfId="0" applyFont="1" applyFill="1" applyBorder="1" applyAlignment="1">
      <alignment horizontal="right"/>
    </xf>
    <xf numFmtId="0" fontId="8" fillId="0" borderId="0" xfId="0" applyFont="1"/>
    <xf numFmtId="0" fontId="8" fillId="0" borderId="1" xfId="0" applyFont="1" applyBorder="1"/>
    <xf numFmtId="0" fontId="0" fillId="0" borderId="1" xfId="0" applyBorder="1"/>
    <xf numFmtId="0" fontId="8" fillId="9" borderId="1" xfId="0" applyFont="1" applyFill="1" applyBorder="1"/>
    <xf numFmtId="0" fontId="0" fillId="9" borderId="1" xfId="0" applyFill="1" applyBorder="1"/>
    <xf numFmtId="0" fontId="8" fillId="10" borderId="1" xfId="0" applyFont="1" applyFill="1" applyBorder="1"/>
    <xf numFmtId="0" fontId="0" fillId="10" borderId="1" xfId="0" applyFill="1" applyBorder="1"/>
    <xf numFmtId="0" fontId="8" fillId="2" borderId="0" xfId="0" applyFont="1" applyFill="1"/>
    <xf numFmtId="0" fontId="8" fillId="2" borderId="1" xfId="0" applyFont="1" applyFill="1" applyBorder="1"/>
    <xf numFmtId="0" fontId="0" fillId="2" borderId="1" xfId="0" applyFill="1" applyBorder="1"/>
    <xf numFmtId="0" fontId="8" fillId="11" borderId="1" xfId="0" applyFont="1" applyFill="1" applyBorder="1"/>
    <xf numFmtId="0" fontId="0" fillId="11" borderId="1" xfId="0" applyFill="1" applyBorder="1"/>
    <xf numFmtId="0" fontId="9" fillId="0" borderId="0" xfId="0" applyFont="1"/>
    <xf numFmtId="0" fontId="11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28</xdr:row>
      <xdr:rowOff>127000</xdr:rowOff>
    </xdr:from>
    <xdr:to>
      <xdr:col>12</xdr:col>
      <xdr:colOff>787400</xdr:colOff>
      <xdr:row>33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B89C88-F241-A743-4665-08717475266B}"/>
            </a:ext>
          </a:extLst>
        </xdr:cNvPr>
        <xdr:cNvSpPr txBox="1"/>
      </xdr:nvSpPr>
      <xdr:spPr>
        <a:xfrm>
          <a:off x="8470900" y="6845300"/>
          <a:ext cx="622300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values</a:t>
          </a:r>
          <a:r>
            <a:rPr lang="en-GB" sz="1100" baseline="0"/>
            <a:t> in red are rejected as the setup time for MC1 for both the parts + the runtime for MC1 is more than the available hours i.e. 120. Ex: 8+105+8+.. &gt; 120</a:t>
          </a:r>
          <a:endParaRPr lang="en-GB" sz="1100"/>
        </a:p>
      </xdr:txBody>
    </xdr:sp>
    <xdr:clientData/>
  </xdr:twoCellAnchor>
  <xdr:twoCellAnchor>
    <xdr:from>
      <xdr:col>5</xdr:col>
      <xdr:colOff>241300</xdr:colOff>
      <xdr:row>11</xdr:row>
      <xdr:rowOff>165100</xdr:rowOff>
    </xdr:from>
    <xdr:to>
      <xdr:col>12</xdr:col>
      <xdr:colOff>215900</xdr:colOff>
      <xdr:row>13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551E45-E2DE-C726-88B6-FF3CD8B67F41}"/>
            </a:ext>
          </a:extLst>
        </xdr:cNvPr>
        <xdr:cNvSpPr txBox="1"/>
      </xdr:nvSpPr>
      <xdr:spPr>
        <a:xfrm>
          <a:off x="8369300" y="2781300"/>
          <a:ext cx="57531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 in green is considered for our Q1 as it represents the midpoint for all possible combinations of running MC1 and MC2 together.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345440</xdr:colOff>
      <xdr:row>43</xdr:row>
      <xdr:rowOff>203200</xdr:rowOff>
    </xdr:from>
    <xdr:to>
      <xdr:col>12</xdr:col>
      <xdr:colOff>1223</xdr:colOff>
      <xdr:row>48</xdr:row>
      <xdr:rowOff>105363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496292-3D9C-B940-A4AB-CE39F8C6CBD0}"/>
            </a:ext>
          </a:extLst>
        </xdr:cNvPr>
        <xdr:cNvSpPr txBox="1"/>
      </xdr:nvSpPr>
      <xdr:spPr>
        <a:xfrm>
          <a:off x="5364480" y="10647680"/>
          <a:ext cx="6239463" cy="1121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The values</a:t>
          </a:r>
          <a:r>
            <a:rPr lang="en-GB" sz="1100" baseline="0"/>
            <a:t> in red are rejected as the setup time for MC5 for both the parts + the runtime for MC1 is more than the available hours i.e. 120. Ex: 20+93+8+.. &gt; 120. </a:t>
          </a:r>
          <a:endParaRPr lang="en-GB" sz="1100"/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47232-0F86-6E4B-9E3C-1D307F044540}">
  <dimension ref="B1:AJ43"/>
  <sheetViews>
    <sheetView tabSelected="1" zoomScale="160" zoomScaleNormal="160" workbookViewId="0">
      <selection activeCell="E32" sqref="E32"/>
    </sheetView>
  </sheetViews>
  <sheetFormatPr defaultColWidth="10.796875" defaultRowHeight="15.6" x14ac:dyDescent="0.3"/>
  <cols>
    <col min="1" max="1" width="10.796875" style="2"/>
    <col min="2" max="2" width="19.796875" style="2" customWidth="1"/>
    <col min="3" max="3" width="11.69921875" style="2" bestFit="1" customWidth="1"/>
    <col min="4" max="5" width="12.296875" style="2" bestFit="1" customWidth="1"/>
    <col min="6" max="6" width="13.19921875" style="2" bestFit="1" customWidth="1"/>
    <col min="7" max="7" width="12.296875" style="2" bestFit="1" customWidth="1"/>
    <col min="8" max="8" width="14.19921875" style="3" bestFit="1" customWidth="1"/>
    <col min="9" max="14" width="14.19921875" style="3" customWidth="1"/>
    <col min="15" max="19" width="10.796875" style="2"/>
    <col min="20" max="20" width="10.5" style="2" customWidth="1"/>
    <col min="21" max="21" width="13.19921875" style="2" bestFit="1" customWidth="1"/>
    <col min="22" max="22" width="15.796875" style="2" bestFit="1" customWidth="1"/>
    <col min="23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1" spans="2:36" ht="24.6" x14ac:dyDescent="0.4">
      <c r="B1" s="51" t="s">
        <v>127</v>
      </c>
    </row>
    <row r="4" spans="2:36" x14ac:dyDescent="0.3">
      <c r="B4" s="1" t="s">
        <v>0</v>
      </c>
    </row>
    <row r="5" spans="2:36" x14ac:dyDescent="0.3"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U5" s="5"/>
      <c r="AB5" s="5"/>
      <c r="AJ5" s="6"/>
    </row>
    <row r="6" spans="2:36" x14ac:dyDescent="0.3">
      <c r="B6" s="7">
        <v>1</v>
      </c>
      <c r="C6" s="7">
        <v>3500</v>
      </c>
      <c r="D6" s="7">
        <v>3000</v>
      </c>
      <c r="E6" s="7">
        <v>4000</v>
      </c>
      <c r="F6" s="7">
        <v>4000</v>
      </c>
      <c r="G6" s="7">
        <v>2800</v>
      </c>
      <c r="H6" s="8"/>
      <c r="I6" s="8"/>
      <c r="J6" s="8"/>
      <c r="K6" s="8"/>
      <c r="L6" s="8"/>
      <c r="M6" s="8"/>
      <c r="N6" s="8"/>
      <c r="U6" s="5"/>
      <c r="AB6" s="5"/>
    </row>
    <row r="7" spans="2:36" ht="17.399999999999999" x14ac:dyDescent="0.3">
      <c r="K7" s="49"/>
      <c r="U7" s="5"/>
      <c r="AB7" s="5"/>
    </row>
    <row r="8" spans="2:36" ht="17.399999999999999" x14ac:dyDescent="0.3">
      <c r="B8" s="1" t="s">
        <v>7</v>
      </c>
      <c r="K8" s="50"/>
      <c r="U8" s="5"/>
      <c r="AB8" s="5"/>
    </row>
    <row r="9" spans="2:36" x14ac:dyDescent="0.3">
      <c r="B9" s="9" t="s">
        <v>8</v>
      </c>
      <c r="C9" s="4" t="s">
        <v>9</v>
      </c>
      <c r="D9" s="4" t="s">
        <v>10</v>
      </c>
      <c r="E9" s="4" t="s">
        <v>4</v>
      </c>
      <c r="F9" s="4" t="s">
        <v>5</v>
      </c>
      <c r="G9" s="4" t="s">
        <v>11</v>
      </c>
      <c r="H9" s="10"/>
      <c r="I9" s="10"/>
      <c r="J9" s="10"/>
      <c r="K9" s="10"/>
      <c r="L9" s="10"/>
      <c r="M9" s="10"/>
      <c r="N9" s="10"/>
      <c r="U9" s="5"/>
      <c r="AB9" s="5"/>
    </row>
    <row r="10" spans="2:36" x14ac:dyDescent="0.3">
      <c r="B10" s="7" t="s">
        <v>12</v>
      </c>
      <c r="C10" s="7">
        <v>40</v>
      </c>
      <c r="D10" s="7">
        <v>0</v>
      </c>
      <c r="E10" s="7">
        <v>0</v>
      </c>
      <c r="F10" s="7">
        <v>60</v>
      </c>
      <c r="G10" s="7">
        <v>0</v>
      </c>
      <c r="H10" s="10"/>
      <c r="I10" s="10"/>
      <c r="J10" s="10"/>
      <c r="K10" s="10"/>
      <c r="L10" s="10"/>
      <c r="M10" s="10"/>
      <c r="N10" s="10"/>
      <c r="U10" s="5"/>
      <c r="AB10" s="5"/>
    </row>
    <row r="11" spans="2:36" x14ac:dyDescent="0.3">
      <c r="B11" s="7" t="s">
        <v>13</v>
      </c>
      <c r="C11" s="7">
        <v>35</v>
      </c>
      <c r="D11" s="7">
        <v>25</v>
      </c>
      <c r="E11" s="7">
        <v>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U11" s="5"/>
    </row>
    <row r="12" spans="2:36" x14ac:dyDescent="0.3">
      <c r="B12" s="7" t="s">
        <v>14</v>
      </c>
      <c r="C12" s="7">
        <v>0</v>
      </c>
      <c r="D12" s="7">
        <v>30</v>
      </c>
      <c r="E12" s="7">
        <v>0</v>
      </c>
      <c r="F12" s="7">
        <v>0</v>
      </c>
      <c r="G12" s="7">
        <v>45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15</v>
      </c>
      <c r="C13" s="7">
        <v>0</v>
      </c>
      <c r="D13" s="7">
        <v>35</v>
      </c>
      <c r="E13" s="7">
        <v>50</v>
      </c>
      <c r="F13" s="7">
        <v>0</v>
      </c>
      <c r="G13" s="7">
        <v>0</v>
      </c>
      <c r="H13" s="10"/>
      <c r="I13" s="10"/>
      <c r="J13" s="10"/>
      <c r="K13" s="10"/>
      <c r="L13" s="10"/>
      <c r="M13" s="10"/>
      <c r="N13" s="10"/>
      <c r="O13" s="5"/>
      <c r="P13" s="5"/>
      <c r="Q13" s="5"/>
      <c r="R13" s="5"/>
      <c r="S13" s="5"/>
      <c r="T13" s="5"/>
      <c r="U13" s="5"/>
    </row>
    <row r="14" spans="2:36" x14ac:dyDescent="0.3">
      <c r="B14" s="7" t="s">
        <v>16</v>
      </c>
      <c r="C14" s="7">
        <v>0</v>
      </c>
      <c r="D14" s="7">
        <v>0</v>
      </c>
      <c r="E14" s="7">
        <v>0</v>
      </c>
      <c r="F14" s="7">
        <v>60</v>
      </c>
      <c r="G14" s="11">
        <v>50</v>
      </c>
      <c r="H14" s="10"/>
      <c r="I14" s="10"/>
      <c r="J14" s="10"/>
      <c r="K14" s="10"/>
      <c r="L14" s="10"/>
      <c r="M14" s="10"/>
      <c r="N14" s="10"/>
    </row>
    <row r="15" spans="2:36" x14ac:dyDescent="0.3">
      <c r="B15" s="7" t="s">
        <v>17</v>
      </c>
      <c r="C15" s="7">
        <v>0.6</v>
      </c>
      <c r="D15" s="7">
        <v>0.55000000000000004</v>
      </c>
      <c r="E15" s="7">
        <v>0.75</v>
      </c>
      <c r="F15" s="7">
        <v>0.65</v>
      </c>
      <c r="G15" s="7">
        <v>0.6</v>
      </c>
      <c r="H15" s="10"/>
      <c r="I15" s="10"/>
      <c r="J15" s="10"/>
      <c r="K15" s="10"/>
      <c r="L15" s="10"/>
      <c r="M15" s="10"/>
      <c r="N15" s="10"/>
    </row>
    <row r="16" spans="2:36" x14ac:dyDescent="0.3">
      <c r="AB16" s="5"/>
    </row>
    <row r="17" spans="2:17" ht="31.2" x14ac:dyDescent="0.3">
      <c r="B17" s="1" t="s">
        <v>18</v>
      </c>
      <c r="L17" s="3" t="s">
        <v>36</v>
      </c>
    </row>
    <row r="18" spans="2:17" ht="31.2" x14ac:dyDescent="0.3">
      <c r="B18" s="12" t="s">
        <v>19</v>
      </c>
      <c r="C18" s="13" t="s">
        <v>9</v>
      </c>
      <c r="D18" s="13" t="s">
        <v>3</v>
      </c>
      <c r="E18" s="13" t="s">
        <v>4</v>
      </c>
      <c r="F18" s="13" t="s">
        <v>5</v>
      </c>
      <c r="G18" s="13" t="s">
        <v>11</v>
      </c>
      <c r="H18" s="14" t="s">
        <v>20</v>
      </c>
      <c r="I18" s="15" t="s">
        <v>21</v>
      </c>
      <c r="J18" s="14" t="s">
        <v>22</v>
      </c>
      <c r="L18" s="9" t="s">
        <v>8</v>
      </c>
      <c r="M18" s="4" t="s">
        <v>9</v>
      </c>
      <c r="N18" s="4" t="s">
        <v>10</v>
      </c>
      <c r="O18" s="4" t="s">
        <v>4</v>
      </c>
      <c r="P18" s="4" t="s">
        <v>5</v>
      </c>
      <c r="Q18" s="4" t="s">
        <v>11</v>
      </c>
    </row>
    <row r="19" spans="2:17" x14ac:dyDescent="0.3">
      <c r="B19" s="16" t="s">
        <v>23</v>
      </c>
      <c r="C19" s="17">
        <v>8</v>
      </c>
      <c r="D19" s="17">
        <v>0</v>
      </c>
      <c r="E19" s="17">
        <v>0</v>
      </c>
      <c r="F19" s="17">
        <v>8</v>
      </c>
      <c r="G19" s="17">
        <v>0</v>
      </c>
      <c r="H19" s="18">
        <f>C19*M19</f>
        <v>8</v>
      </c>
      <c r="I19" s="18">
        <f>F19*P19</f>
        <v>8</v>
      </c>
      <c r="J19" s="18">
        <f>SUMPRODUCT(C19:G19,M19:Q19)</f>
        <v>16</v>
      </c>
      <c r="L19" s="7" t="s">
        <v>12</v>
      </c>
      <c r="M19" s="7">
        <f>IF(C27=0,0,1)</f>
        <v>1</v>
      </c>
      <c r="N19" s="7">
        <f t="shared" ref="N19:Q23" si="0">IF(D27=0,0,1)</f>
        <v>0</v>
      </c>
      <c r="O19" s="7">
        <f t="shared" si="0"/>
        <v>0</v>
      </c>
      <c r="P19" s="7">
        <f t="shared" si="0"/>
        <v>1</v>
      </c>
      <c r="Q19" s="7">
        <f t="shared" si="0"/>
        <v>0</v>
      </c>
    </row>
    <row r="20" spans="2:17" x14ac:dyDescent="0.3">
      <c r="B20" s="16" t="s">
        <v>13</v>
      </c>
      <c r="C20" s="19">
        <v>10</v>
      </c>
      <c r="D20" s="19">
        <v>8</v>
      </c>
      <c r="E20" s="19">
        <v>0</v>
      </c>
      <c r="F20" s="19">
        <v>0</v>
      </c>
      <c r="G20" s="19">
        <v>0</v>
      </c>
      <c r="H20" s="18">
        <f>C20*M20</f>
        <v>10</v>
      </c>
      <c r="I20" s="18">
        <f>D20*N20</f>
        <v>8</v>
      </c>
      <c r="J20" s="18">
        <f t="shared" ref="J20:J23" si="1">SUMPRODUCT(C20:G20,M20:Q20)</f>
        <v>18</v>
      </c>
      <c r="L20" s="7" t="s">
        <v>13</v>
      </c>
      <c r="M20" s="7">
        <f t="shared" ref="M20:M23" si="2">IF(C28=0,0,1)</f>
        <v>1</v>
      </c>
      <c r="N20" s="7">
        <f t="shared" si="0"/>
        <v>1</v>
      </c>
      <c r="O20" s="7">
        <f t="shared" si="0"/>
        <v>0</v>
      </c>
      <c r="P20" s="7">
        <f t="shared" si="0"/>
        <v>0</v>
      </c>
      <c r="Q20" s="7">
        <f t="shared" si="0"/>
        <v>0</v>
      </c>
    </row>
    <row r="21" spans="2:17" x14ac:dyDescent="0.3">
      <c r="B21" s="16" t="s">
        <v>14</v>
      </c>
      <c r="C21" s="17">
        <v>0</v>
      </c>
      <c r="D21" s="17">
        <v>10</v>
      </c>
      <c r="E21" s="17">
        <v>0</v>
      </c>
      <c r="F21" s="17">
        <v>0</v>
      </c>
      <c r="G21" s="17">
        <v>24</v>
      </c>
      <c r="H21" s="18">
        <f>D21*N21</f>
        <v>10</v>
      </c>
      <c r="I21" s="18">
        <f>G21*Q21</f>
        <v>24</v>
      </c>
      <c r="J21" s="18">
        <f t="shared" si="1"/>
        <v>34</v>
      </c>
      <c r="L21" s="7" t="s">
        <v>14</v>
      </c>
      <c r="M21" s="7">
        <f t="shared" si="2"/>
        <v>0</v>
      </c>
      <c r="N21" s="7">
        <f t="shared" si="0"/>
        <v>1</v>
      </c>
      <c r="O21" s="7">
        <f t="shared" si="0"/>
        <v>0</v>
      </c>
      <c r="P21" s="7">
        <f t="shared" si="0"/>
        <v>0</v>
      </c>
      <c r="Q21" s="7">
        <f t="shared" si="0"/>
        <v>1</v>
      </c>
    </row>
    <row r="22" spans="2:17" x14ac:dyDescent="0.3">
      <c r="B22" s="16" t="s">
        <v>15</v>
      </c>
      <c r="C22" s="19">
        <v>0</v>
      </c>
      <c r="D22" s="19">
        <v>8</v>
      </c>
      <c r="E22" s="19">
        <v>12</v>
      </c>
      <c r="F22" s="19">
        <v>0</v>
      </c>
      <c r="G22" s="19">
        <v>0</v>
      </c>
      <c r="H22" s="18">
        <f>D22*N22</f>
        <v>8</v>
      </c>
      <c r="I22" s="18">
        <f>E22*O22</f>
        <v>12</v>
      </c>
      <c r="J22" s="18">
        <f t="shared" si="1"/>
        <v>20</v>
      </c>
      <c r="L22" s="7" t="s">
        <v>15</v>
      </c>
      <c r="M22" s="7">
        <f t="shared" si="2"/>
        <v>0</v>
      </c>
      <c r="N22" s="7">
        <f t="shared" si="0"/>
        <v>1</v>
      </c>
      <c r="O22" s="7">
        <f t="shared" si="0"/>
        <v>1</v>
      </c>
      <c r="P22" s="7">
        <f t="shared" si="0"/>
        <v>0</v>
      </c>
      <c r="Q22" s="7">
        <f t="shared" si="0"/>
        <v>0</v>
      </c>
    </row>
    <row r="23" spans="2:17" x14ac:dyDescent="0.3">
      <c r="B23" s="16" t="s">
        <v>16</v>
      </c>
      <c r="C23" s="17">
        <v>0</v>
      </c>
      <c r="D23" s="17">
        <v>0</v>
      </c>
      <c r="E23" s="17">
        <v>0</v>
      </c>
      <c r="F23" s="17">
        <v>8</v>
      </c>
      <c r="G23" s="17">
        <v>20</v>
      </c>
      <c r="H23" s="18">
        <f>F23*P23</f>
        <v>8</v>
      </c>
      <c r="I23" s="18">
        <f>G23*Q23</f>
        <v>20</v>
      </c>
      <c r="J23" s="18">
        <f t="shared" si="1"/>
        <v>28</v>
      </c>
      <c r="L23" s="7" t="s">
        <v>16</v>
      </c>
      <c r="M23" s="7">
        <f t="shared" si="2"/>
        <v>0</v>
      </c>
      <c r="N23" s="7">
        <f t="shared" si="0"/>
        <v>0</v>
      </c>
      <c r="O23" s="7">
        <f t="shared" si="0"/>
        <v>0</v>
      </c>
      <c r="P23" s="7">
        <f t="shared" si="0"/>
        <v>1</v>
      </c>
      <c r="Q23" s="7">
        <f t="shared" si="0"/>
        <v>1</v>
      </c>
    </row>
    <row r="25" spans="2:17" x14ac:dyDescent="0.3">
      <c r="B25" s="1" t="s">
        <v>24</v>
      </c>
    </row>
    <row r="26" spans="2:17" ht="46.8" x14ac:dyDescent="0.3">
      <c r="B26" s="9" t="s">
        <v>37</v>
      </c>
      <c r="C26" s="13" t="s">
        <v>9</v>
      </c>
      <c r="D26" s="13" t="s">
        <v>3</v>
      </c>
      <c r="E26" s="13" t="s">
        <v>4</v>
      </c>
      <c r="F26" s="13" t="s">
        <v>5</v>
      </c>
      <c r="G26" s="13" t="s">
        <v>11</v>
      </c>
      <c r="H26" s="9" t="s">
        <v>25</v>
      </c>
      <c r="I26" s="9" t="s">
        <v>26</v>
      </c>
      <c r="J26" s="20" t="s">
        <v>27</v>
      </c>
      <c r="K26" s="20" t="s">
        <v>28</v>
      </c>
      <c r="L26" s="20" t="s">
        <v>29</v>
      </c>
      <c r="M26" s="9" t="s">
        <v>30</v>
      </c>
      <c r="N26" s="21" t="s">
        <v>31</v>
      </c>
    </row>
    <row r="27" spans="2:17" x14ac:dyDescent="0.3">
      <c r="B27" s="16" t="s">
        <v>23</v>
      </c>
      <c r="C27" s="22">
        <v>89</v>
      </c>
      <c r="D27" s="17">
        <v>0</v>
      </c>
      <c r="E27" s="17">
        <v>0</v>
      </c>
      <c r="F27" s="22">
        <v>56.45</v>
      </c>
      <c r="G27" s="17">
        <v>0</v>
      </c>
      <c r="H27" s="23">
        <f>SUM(C27:G27)</f>
        <v>145.44999999999999</v>
      </c>
      <c r="I27" s="23">
        <f>J19</f>
        <v>16</v>
      </c>
      <c r="J27" s="24">
        <f>120</f>
        <v>120</v>
      </c>
      <c r="K27" s="24">
        <v>48</v>
      </c>
      <c r="L27" s="24">
        <f>J27+K27</f>
        <v>168</v>
      </c>
      <c r="M27" s="23">
        <f>SUM(H27+I27)</f>
        <v>161.44999999999999</v>
      </c>
      <c r="N27" s="23">
        <f>M27-J27</f>
        <v>41.449999999999989</v>
      </c>
    </row>
    <row r="28" spans="2:17" x14ac:dyDescent="0.3">
      <c r="B28" s="16" t="s">
        <v>13</v>
      </c>
      <c r="C28" s="22">
        <v>64.952380000000005</v>
      </c>
      <c r="D28" s="22">
        <v>76</v>
      </c>
      <c r="E28" s="19">
        <v>0</v>
      </c>
      <c r="F28" s="19">
        <v>0</v>
      </c>
      <c r="G28" s="19">
        <v>0</v>
      </c>
      <c r="H28" s="23">
        <f t="shared" ref="H28:H31" si="3">SUM(C28:G28)</f>
        <v>140.95238000000001</v>
      </c>
      <c r="I28" s="23">
        <f>J20</f>
        <v>18</v>
      </c>
      <c r="J28" s="24">
        <f>8*3*5</f>
        <v>120</v>
      </c>
      <c r="K28" s="24">
        <v>48</v>
      </c>
      <c r="L28" s="24">
        <f t="shared" ref="L28:L31" si="4">J28+K28</f>
        <v>168</v>
      </c>
      <c r="M28" s="23">
        <f t="shared" ref="M28:M31" si="5">SUM(H28+I28)</f>
        <v>158.95238000000001</v>
      </c>
      <c r="N28" s="23">
        <f t="shared" ref="N28:N31" si="6">M28-J28</f>
        <v>38.952380000000005</v>
      </c>
    </row>
    <row r="29" spans="2:17" x14ac:dyDescent="0.3">
      <c r="B29" s="16" t="s">
        <v>14</v>
      </c>
      <c r="C29" s="17">
        <v>0</v>
      </c>
      <c r="D29" s="22">
        <v>90</v>
      </c>
      <c r="E29" s="17">
        <v>0</v>
      </c>
      <c r="F29" s="17">
        <v>0</v>
      </c>
      <c r="G29" s="22">
        <v>24.81</v>
      </c>
      <c r="H29" s="23">
        <f t="shared" si="3"/>
        <v>114.81</v>
      </c>
      <c r="I29" s="23">
        <f>J21</f>
        <v>34</v>
      </c>
      <c r="J29" s="24">
        <f>8*3*5</f>
        <v>120</v>
      </c>
      <c r="K29" s="24">
        <v>48</v>
      </c>
      <c r="L29" s="24">
        <f t="shared" si="4"/>
        <v>168</v>
      </c>
      <c r="M29" s="23">
        <f t="shared" si="5"/>
        <v>148.81</v>
      </c>
      <c r="N29" s="23">
        <f t="shared" si="6"/>
        <v>28.810000000000002</v>
      </c>
    </row>
    <row r="30" spans="2:17" x14ac:dyDescent="0.3">
      <c r="B30" s="16" t="s">
        <v>15</v>
      </c>
      <c r="C30" s="19">
        <v>0</v>
      </c>
      <c r="D30" s="22">
        <v>24.42</v>
      </c>
      <c r="E30" s="22">
        <v>106.66</v>
      </c>
      <c r="F30" s="19">
        <v>0</v>
      </c>
      <c r="G30" s="19">
        <v>0</v>
      </c>
      <c r="H30" s="23">
        <f t="shared" si="3"/>
        <v>131.07999999999998</v>
      </c>
      <c r="I30" s="23">
        <f>J22</f>
        <v>20</v>
      </c>
      <c r="J30" s="24">
        <f>8*3*5</f>
        <v>120</v>
      </c>
      <c r="K30" s="24">
        <v>48</v>
      </c>
      <c r="L30" s="24">
        <f t="shared" si="4"/>
        <v>168</v>
      </c>
      <c r="M30" s="23">
        <f t="shared" si="5"/>
        <v>151.07999999999998</v>
      </c>
      <c r="N30" s="23">
        <f t="shared" si="6"/>
        <v>31.079999999999984</v>
      </c>
    </row>
    <row r="31" spans="2:17" x14ac:dyDescent="0.3">
      <c r="B31" s="16" t="s">
        <v>16</v>
      </c>
      <c r="C31" s="17">
        <v>0</v>
      </c>
      <c r="D31" s="17">
        <v>0</v>
      </c>
      <c r="E31" s="17">
        <v>0</v>
      </c>
      <c r="F31" s="25">
        <v>46.12</v>
      </c>
      <c r="G31" s="26">
        <v>71</v>
      </c>
      <c r="H31" s="23">
        <f t="shared" si="3"/>
        <v>117.12</v>
      </c>
      <c r="I31" s="23">
        <f>J23</f>
        <v>28</v>
      </c>
      <c r="J31" s="24">
        <f>8*3*5</f>
        <v>120</v>
      </c>
      <c r="K31" s="24">
        <v>48</v>
      </c>
      <c r="L31" s="24">
        <f t="shared" si="4"/>
        <v>168</v>
      </c>
      <c r="M31" s="23">
        <f t="shared" si="5"/>
        <v>145.12</v>
      </c>
      <c r="N31" s="23">
        <f t="shared" si="6"/>
        <v>25.120000000000005</v>
      </c>
    </row>
    <row r="32" spans="2:17" x14ac:dyDescent="0.3">
      <c r="B32" s="27"/>
      <c r="H32" s="28">
        <f>SUM(H27:H31)</f>
        <v>649.41237999999998</v>
      </c>
      <c r="I32" s="29"/>
      <c r="K32" s="29"/>
      <c r="L32" s="29"/>
      <c r="M32" s="28">
        <f>SUM(M27:M31)</f>
        <v>765.41237999999998</v>
      </c>
      <c r="N32" s="28">
        <f t="shared" ref="N32" si="7">SUM(N27:N31)</f>
        <v>165.41237999999998</v>
      </c>
    </row>
    <row r="33" spans="2:14" x14ac:dyDescent="0.3">
      <c r="B33" s="27"/>
    </row>
    <row r="35" spans="2:14" x14ac:dyDescent="0.3">
      <c r="B35" s="1" t="s">
        <v>32</v>
      </c>
    </row>
    <row r="36" spans="2:14" x14ac:dyDescent="0.3">
      <c r="B36" s="30" t="s">
        <v>33</v>
      </c>
      <c r="C36" s="13" t="s">
        <v>9</v>
      </c>
      <c r="D36" s="13" t="s">
        <v>3</v>
      </c>
      <c r="E36" s="13" t="s">
        <v>4</v>
      </c>
      <c r="F36" s="13" t="s">
        <v>5</v>
      </c>
      <c r="G36" s="13" t="s">
        <v>11</v>
      </c>
      <c r="H36" s="31"/>
      <c r="I36" s="31"/>
      <c r="J36" s="31"/>
      <c r="K36" s="31"/>
      <c r="L36" s="31"/>
      <c r="M36" s="31"/>
      <c r="N36" s="31"/>
    </row>
    <row r="37" spans="2:14" x14ac:dyDescent="0.3">
      <c r="B37" s="16" t="s">
        <v>23</v>
      </c>
      <c r="C37" s="32">
        <f>C27*C$15*C10</f>
        <v>2136</v>
      </c>
      <c r="D37" s="32">
        <f>D27*D$15*D10</f>
        <v>0</v>
      </c>
      <c r="E37" s="32">
        <f>E27*E$15*E10</f>
        <v>0</v>
      </c>
      <c r="F37" s="32">
        <f>F27*F$15*F10</f>
        <v>2201.5500000000002</v>
      </c>
      <c r="G37" s="32">
        <f>G27*G$15*G10</f>
        <v>0</v>
      </c>
    </row>
    <row r="38" spans="2:14" x14ac:dyDescent="0.3">
      <c r="B38" s="16" t="s">
        <v>13</v>
      </c>
      <c r="C38" s="32">
        <f>C28*C$15*C11</f>
        <v>1363.9999800000001</v>
      </c>
      <c r="D38" s="32">
        <f>D28*D$15*D11</f>
        <v>1045</v>
      </c>
      <c r="E38" s="32">
        <f>E28*E$15*E11</f>
        <v>0</v>
      </c>
      <c r="F38" s="32">
        <f t="shared" ref="F38:G41" si="8">F28*F$15*F11</f>
        <v>0</v>
      </c>
      <c r="G38" s="32">
        <f t="shared" si="8"/>
        <v>0</v>
      </c>
    </row>
    <row r="39" spans="2:14" x14ac:dyDescent="0.3">
      <c r="B39" s="16" t="s">
        <v>14</v>
      </c>
      <c r="C39" s="32">
        <f t="shared" ref="C39:E41" si="9">C29*C$15*C12</f>
        <v>0</v>
      </c>
      <c r="D39" s="32">
        <f t="shared" si="9"/>
        <v>1485.0000000000002</v>
      </c>
      <c r="E39" s="32">
        <f t="shared" si="9"/>
        <v>0</v>
      </c>
      <c r="F39" s="32">
        <f t="shared" si="8"/>
        <v>0</v>
      </c>
      <c r="G39" s="32">
        <f>G29*G$15*G12</f>
        <v>669.87</v>
      </c>
    </row>
    <row r="40" spans="2:14" x14ac:dyDescent="0.3">
      <c r="B40" s="16" t="s">
        <v>15</v>
      </c>
      <c r="C40" s="32">
        <f t="shared" si="9"/>
        <v>0</v>
      </c>
      <c r="D40" s="32">
        <f t="shared" si="9"/>
        <v>470.08500000000009</v>
      </c>
      <c r="E40" s="32">
        <f>E30*E$15*E13</f>
        <v>3999.75</v>
      </c>
      <c r="F40" s="32">
        <f t="shared" si="8"/>
        <v>0</v>
      </c>
      <c r="G40" s="32">
        <f t="shared" si="8"/>
        <v>0</v>
      </c>
    </row>
    <row r="41" spans="2:14" x14ac:dyDescent="0.3">
      <c r="B41" s="16" t="s">
        <v>16</v>
      </c>
      <c r="C41" s="32">
        <f t="shared" si="9"/>
        <v>0</v>
      </c>
      <c r="D41" s="32">
        <f>D31*D$15*D14</f>
        <v>0</v>
      </c>
      <c r="E41" s="32">
        <f t="shared" si="9"/>
        <v>0</v>
      </c>
      <c r="F41" s="32">
        <f t="shared" si="8"/>
        <v>1798.6799999999998</v>
      </c>
      <c r="G41" s="32">
        <f t="shared" si="8"/>
        <v>2130</v>
      </c>
    </row>
    <row r="42" spans="2:14" x14ac:dyDescent="0.3">
      <c r="B42" s="33" t="s">
        <v>34</v>
      </c>
      <c r="C42" s="34">
        <f>SUM(C37:C41)</f>
        <v>3499.9999800000001</v>
      </c>
      <c r="D42" s="34">
        <f t="shared" ref="D42:G42" si="10">SUM(D37:D41)</f>
        <v>3000.085</v>
      </c>
      <c r="E42" s="34">
        <f t="shared" si="10"/>
        <v>3999.75</v>
      </c>
      <c r="F42" s="34">
        <f t="shared" si="10"/>
        <v>4000.23</v>
      </c>
      <c r="G42" s="34">
        <f t="shared" si="10"/>
        <v>2799.87</v>
      </c>
    </row>
    <row r="43" spans="2:14" x14ac:dyDescent="0.3">
      <c r="B43" s="33" t="s">
        <v>35</v>
      </c>
      <c r="C43" s="35">
        <v>3500</v>
      </c>
      <c r="D43" s="35">
        <v>3000</v>
      </c>
      <c r="E43" s="35">
        <v>4000</v>
      </c>
      <c r="F43" s="35">
        <v>4000</v>
      </c>
      <c r="G43" s="35">
        <v>2800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DAD5-2A63-BD4E-BFA9-240AE379B88E}">
  <dimension ref="B1:F44"/>
  <sheetViews>
    <sheetView showGridLines="0" topLeftCell="A3" zoomScaleNormal="100" workbookViewId="0">
      <selection activeCell="B13" sqref="B13:D13"/>
    </sheetView>
  </sheetViews>
  <sheetFormatPr defaultColWidth="11.19921875" defaultRowHeight="15.6" x14ac:dyDescent="0.3"/>
  <cols>
    <col min="2" max="2" width="49" bestFit="1" customWidth="1"/>
    <col min="4" max="4" width="25.19921875" bestFit="1" customWidth="1"/>
  </cols>
  <sheetData>
    <row r="1" spans="2:6" x14ac:dyDescent="0.3">
      <c r="B1" t="s">
        <v>71</v>
      </c>
    </row>
    <row r="2" spans="2:6" ht="18" x14ac:dyDescent="0.35">
      <c r="B2" s="37" t="s">
        <v>38</v>
      </c>
      <c r="C2" s="38" t="str">
        <f>LEFT(B2, FIND(",", B2) - 1)</f>
        <v>MC1 = 78</v>
      </c>
      <c r="D2" s="38" t="str">
        <f>MID(B2, FIND(",", B2) + 1, LEN(B1))</f>
        <v xml:space="preserve"> MC2 = 77.52380952380952</v>
      </c>
    </row>
    <row r="3" spans="2:6" ht="18" x14ac:dyDescent="0.35">
      <c r="B3" s="37" t="s">
        <v>39</v>
      </c>
      <c r="C3" s="38" t="str">
        <f t="shared" ref="C3:C44" si="0">LEFT(B3, FIND(",", B3) - 1)</f>
        <v>MC1 = 79</v>
      </c>
      <c r="D3" s="38" t="str">
        <f t="shared" ref="D3:D34" si="1">MID(B3, FIND(",", B3) + 1, LEN(B2))</f>
        <v xml:space="preserve"> MC2 = 76.38095238095238</v>
      </c>
      <c r="F3" s="52" t="s">
        <v>128</v>
      </c>
    </row>
    <row r="4" spans="2:6" ht="18" x14ac:dyDescent="0.35">
      <c r="B4" s="37" t="s">
        <v>40</v>
      </c>
      <c r="C4" s="38" t="str">
        <f t="shared" si="0"/>
        <v>MC1 = 80</v>
      </c>
      <c r="D4" s="38" t="str">
        <f t="shared" si="1"/>
        <v xml:space="preserve"> MC2 = 75.23809523809524</v>
      </c>
    </row>
    <row r="5" spans="2:6" ht="18" x14ac:dyDescent="0.35">
      <c r="B5" s="37" t="s">
        <v>41</v>
      </c>
      <c r="C5" s="38" t="str">
        <f t="shared" si="0"/>
        <v>MC1 = 81</v>
      </c>
      <c r="D5" s="38" t="str">
        <f t="shared" si="1"/>
        <v xml:space="preserve"> MC2 = 74.0952380952381</v>
      </c>
    </row>
    <row r="6" spans="2:6" ht="18" x14ac:dyDescent="0.35">
      <c r="B6" s="37" t="s">
        <v>42</v>
      </c>
      <c r="C6" s="38" t="str">
        <f t="shared" si="0"/>
        <v>MC1 = 82</v>
      </c>
      <c r="D6" s="38" t="str">
        <f t="shared" si="1"/>
        <v xml:space="preserve"> MC2 = 72.95238095238095</v>
      </c>
    </row>
    <row r="7" spans="2:6" ht="18" x14ac:dyDescent="0.35">
      <c r="B7" s="37" t="s">
        <v>43</v>
      </c>
      <c r="C7" s="38" t="str">
        <f t="shared" si="0"/>
        <v>MC1 = 83</v>
      </c>
      <c r="D7" s="38" t="str">
        <f t="shared" si="1"/>
        <v xml:space="preserve"> MC2 = 71.80952380952381</v>
      </c>
    </row>
    <row r="8" spans="2:6" ht="18" x14ac:dyDescent="0.35">
      <c r="B8" s="37" t="s">
        <v>44</v>
      </c>
      <c r="C8" s="38" t="str">
        <f t="shared" si="0"/>
        <v>MC1 = 84</v>
      </c>
      <c r="D8" s="38" t="str">
        <f t="shared" si="1"/>
        <v xml:space="preserve"> MC2 = 70.66666666666667</v>
      </c>
    </row>
    <row r="9" spans="2:6" ht="18" x14ac:dyDescent="0.35">
      <c r="B9" s="37" t="s">
        <v>45</v>
      </c>
      <c r="C9" s="38" t="str">
        <f t="shared" si="0"/>
        <v>MC1 = 85</v>
      </c>
      <c r="D9" s="38" t="str">
        <f t="shared" si="1"/>
        <v xml:space="preserve"> MC2 = 69.52380952380952</v>
      </c>
    </row>
    <row r="10" spans="2:6" ht="18" x14ac:dyDescent="0.35">
      <c r="B10" s="37" t="s">
        <v>46</v>
      </c>
      <c r="C10" s="38" t="str">
        <f t="shared" si="0"/>
        <v>MC1 = 86</v>
      </c>
      <c r="D10" s="38" t="str">
        <f t="shared" si="1"/>
        <v xml:space="preserve"> MC2 = 68.38095238095238</v>
      </c>
    </row>
    <row r="11" spans="2:6" ht="18" x14ac:dyDescent="0.35">
      <c r="B11" s="37" t="s">
        <v>47</v>
      </c>
      <c r="C11" s="38" t="str">
        <f t="shared" si="0"/>
        <v>MC1 = 87</v>
      </c>
      <c r="D11" s="38" t="str">
        <f t="shared" si="1"/>
        <v xml:space="preserve"> MC2 = 67.23809523809524</v>
      </c>
    </row>
    <row r="12" spans="2:6" ht="18" x14ac:dyDescent="0.35">
      <c r="B12" s="37" t="s">
        <v>48</v>
      </c>
      <c r="C12" s="38" t="str">
        <f t="shared" si="0"/>
        <v>MC1 = 88</v>
      </c>
      <c r="D12" s="38" t="str">
        <f t="shared" si="1"/>
        <v xml:space="preserve"> MC2 = 66.0952380952381</v>
      </c>
    </row>
    <row r="13" spans="2:6" ht="18" x14ac:dyDescent="0.35">
      <c r="B13" s="39" t="s">
        <v>49</v>
      </c>
      <c r="C13" s="40" t="str">
        <f t="shared" si="0"/>
        <v>MC1 = 89</v>
      </c>
      <c r="D13" s="40" t="str">
        <f t="shared" si="1"/>
        <v xml:space="preserve"> MC2 = 64.95238095238095</v>
      </c>
    </row>
    <row r="14" spans="2:6" ht="18" x14ac:dyDescent="0.35">
      <c r="B14" s="37" t="s">
        <v>50</v>
      </c>
      <c r="C14" s="38" t="str">
        <f t="shared" si="0"/>
        <v>MC1 = 90</v>
      </c>
      <c r="D14" s="38" t="str">
        <f t="shared" si="1"/>
        <v xml:space="preserve"> MC2 = 63.80952380952381</v>
      </c>
    </row>
    <row r="15" spans="2:6" ht="18" x14ac:dyDescent="0.35">
      <c r="B15" s="37" t="s">
        <v>51</v>
      </c>
      <c r="C15" s="38" t="str">
        <f t="shared" si="0"/>
        <v>MC1 = 91</v>
      </c>
      <c r="D15" s="38" t="str">
        <f t="shared" si="1"/>
        <v xml:space="preserve"> MC2 = 62.666666666666664</v>
      </c>
    </row>
    <row r="16" spans="2:6" ht="18" x14ac:dyDescent="0.35">
      <c r="B16" s="37" t="s">
        <v>52</v>
      </c>
      <c r="C16" s="38" t="str">
        <f t="shared" si="0"/>
        <v>MC1 = 92</v>
      </c>
      <c r="D16" s="38" t="str">
        <f t="shared" si="1"/>
        <v xml:space="preserve"> MC2 = 61.523809523809526</v>
      </c>
    </row>
    <row r="17" spans="2:4" ht="18" x14ac:dyDescent="0.35">
      <c r="B17" s="37" t="s">
        <v>53</v>
      </c>
      <c r="C17" s="38" t="str">
        <f t="shared" si="0"/>
        <v>MC1 = 93</v>
      </c>
      <c r="D17" s="38" t="str">
        <f t="shared" si="1"/>
        <v xml:space="preserve"> MC2 = 60.38095238095238</v>
      </c>
    </row>
    <row r="18" spans="2:4" ht="18" x14ac:dyDescent="0.35">
      <c r="B18" s="37" t="s">
        <v>54</v>
      </c>
      <c r="C18" s="38" t="str">
        <f t="shared" si="0"/>
        <v>MC1 = 94</v>
      </c>
      <c r="D18" s="38" t="str">
        <f t="shared" si="1"/>
        <v xml:space="preserve"> MC2 = 59.23809523809524</v>
      </c>
    </row>
    <row r="19" spans="2:4" ht="18" x14ac:dyDescent="0.35">
      <c r="B19" s="37" t="s">
        <v>55</v>
      </c>
      <c r="C19" s="38" t="str">
        <f t="shared" si="0"/>
        <v>MC1 = 95</v>
      </c>
      <c r="D19" s="38" t="str">
        <f t="shared" si="1"/>
        <v xml:space="preserve"> MC2 = 58.095238095238095</v>
      </c>
    </row>
    <row r="20" spans="2:4" ht="18" x14ac:dyDescent="0.35">
      <c r="B20" s="37" t="s">
        <v>56</v>
      </c>
      <c r="C20" s="38" t="str">
        <f t="shared" si="0"/>
        <v>MC1 = 96</v>
      </c>
      <c r="D20" s="38" t="str">
        <f t="shared" si="1"/>
        <v xml:space="preserve"> MC2 = 56.95238095238095</v>
      </c>
    </row>
    <row r="21" spans="2:4" ht="18" x14ac:dyDescent="0.35">
      <c r="B21" s="37" t="s">
        <v>57</v>
      </c>
      <c r="C21" s="38" t="str">
        <f t="shared" si="0"/>
        <v>MC1 = 97</v>
      </c>
      <c r="D21" s="38" t="str">
        <f t="shared" si="1"/>
        <v xml:space="preserve"> MC2 = 55.80952380952381</v>
      </c>
    </row>
    <row r="22" spans="2:4" ht="18" x14ac:dyDescent="0.35">
      <c r="B22" s="37" t="s">
        <v>58</v>
      </c>
      <c r="C22" s="38" t="str">
        <f t="shared" si="0"/>
        <v>MC1 = 98</v>
      </c>
      <c r="D22" s="38" t="str">
        <f t="shared" si="1"/>
        <v xml:space="preserve"> MC2 = 54.666666666666664</v>
      </c>
    </row>
    <row r="23" spans="2:4" ht="18" x14ac:dyDescent="0.35">
      <c r="B23" s="37" t="s">
        <v>59</v>
      </c>
      <c r="C23" s="38" t="str">
        <f t="shared" si="0"/>
        <v>MC1 = 99</v>
      </c>
      <c r="D23" s="38" t="str">
        <f t="shared" si="1"/>
        <v xml:space="preserve"> MC2 = 53.523809523809526</v>
      </c>
    </row>
    <row r="24" spans="2:4" ht="18" x14ac:dyDescent="0.35">
      <c r="B24" s="37" t="s">
        <v>60</v>
      </c>
      <c r="C24" s="38" t="str">
        <f t="shared" si="0"/>
        <v>MC1 = 100</v>
      </c>
      <c r="D24" s="38" t="str">
        <f t="shared" si="1"/>
        <v xml:space="preserve"> MC2 = 52.38095238095238</v>
      </c>
    </row>
    <row r="25" spans="2:4" ht="18" x14ac:dyDescent="0.35">
      <c r="B25" s="37" t="s">
        <v>61</v>
      </c>
      <c r="C25" s="38" t="str">
        <f t="shared" si="0"/>
        <v>MC1 = 101</v>
      </c>
      <c r="D25" s="38" t="str">
        <f t="shared" si="1"/>
        <v xml:space="preserve"> MC2 = 51.23809523809524</v>
      </c>
    </row>
    <row r="26" spans="2:4" ht="18" x14ac:dyDescent="0.35">
      <c r="B26" s="37" t="s">
        <v>62</v>
      </c>
      <c r="C26" s="38" t="str">
        <f t="shared" si="0"/>
        <v>MC1 = 102</v>
      </c>
      <c r="D26" s="38" t="str">
        <f t="shared" si="1"/>
        <v xml:space="preserve"> MC2 = 50.095238095238095</v>
      </c>
    </row>
    <row r="27" spans="2:4" ht="18" x14ac:dyDescent="0.35">
      <c r="B27" s="37" t="s">
        <v>63</v>
      </c>
      <c r="C27" s="38" t="str">
        <f t="shared" si="0"/>
        <v>MC1 = 103</v>
      </c>
      <c r="D27" s="38" t="str">
        <f t="shared" si="1"/>
        <v xml:space="preserve"> MC2 = 48.95238095238095</v>
      </c>
    </row>
    <row r="28" spans="2:4" ht="18" x14ac:dyDescent="0.35">
      <c r="B28" s="37" t="s">
        <v>64</v>
      </c>
      <c r="C28" s="38" t="str">
        <f t="shared" si="0"/>
        <v>MC1 = 104</v>
      </c>
      <c r="D28" s="38" t="str">
        <f t="shared" si="1"/>
        <v xml:space="preserve"> MC2 = 47.80952380952381</v>
      </c>
    </row>
    <row r="29" spans="2:4" ht="18" x14ac:dyDescent="0.35">
      <c r="B29" s="41" t="s">
        <v>65</v>
      </c>
      <c r="C29" s="42" t="str">
        <f t="shared" si="0"/>
        <v>MC1 = 105</v>
      </c>
      <c r="D29" s="42" t="str">
        <f t="shared" si="1"/>
        <v xml:space="preserve"> MC2 = 46.666666666666664</v>
      </c>
    </row>
    <row r="30" spans="2:4" ht="18" x14ac:dyDescent="0.35">
      <c r="B30" s="41" t="s">
        <v>66</v>
      </c>
      <c r="C30" s="42" t="str">
        <f t="shared" si="0"/>
        <v>MC1 = 106</v>
      </c>
      <c r="D30" s="42" t="str">
        <f t="shared" si="1"/>
        <v xml:space="preserve"> MC2 = 45.523809523809526</v>
      </c>
    </row>
    <row r="31" spans="2:4" ht="18" x14ac:dyDescent="0.35">
      <c r="B31" s="41" t="s">
        <v>67</v>
      </c>
      <c r="C31" s="42" t="str">
        <f t="shared" si="0"/>
        <v>MC1 = 107</v>
      </c>
      <c r="D31" s="42" t="str">
        <f t="shared" si="1"/>
        <v xml:space="preserve"> MC2 = 44.38095238095238</v>
      </c>
    </row>
    <row r="32" spans="2:4" ht="18" x14ac:dyDescent="0.35">
      <c r="B32" s="41" t="s">
        <v>68</v>
      </c>
      <c r="C32" s="42" t="str">
        <f t="shared" si="0"/>
        <v>MC1 = 108</v>
      </c>
      <c r="D32" s="42" t="str">
        <f t="shared" si="1"/>
        <v xml:space="preserve"> MC2 = 43.23809523809524</v>
      </c>
    </row>
    <row r="33" spans="2:4" ht="18" x14ac:dyDescent="0.35">
      <c r="B33" s="41" t="s">
        <v>69</v>
      </c>
      <c r="C33" s="42" t="str">
        <f t="shared" si="0"/>
        <v>MC1 = 109</v>
      </c>
      <c r="D33" s="42" t="str">
        <f t="shared" si="1"/>
        <v xml:space="preserve"> MC2 = 42.095238095238095</v>
      </c>
    </row>
    <row r="34" spans="2:4" ht="18" x14ac:dyDescent="0.35">
      <c r="B34" s="41" t="s">
        <v>70</v>
      </c>
      <c r="C34" s="42" t="str">
        <f t="shared" si="0"/>
        <v>MC1 = 110</v>
      </c>
      <c r="D34" s="42" t="str">
        <f t="shared" si="1"/>
        <v xml:space="preserve"> MC2 = 40.95238095238095</v>
      </c>
    </row>
    <row r="35" spans="2:4" ht="18" x14ac:dyDescent="0.35">
      <c r="B35" s="41" t="s">
        <v>72</v>
      </c>
      <c r="C35" s="42" t="str">
        <f t="shared" si="0"/>
        <v>MC1 = 111</v>
      </c>
      <c r="D35" s="42" t="str">
        <f t="shared" ref="D35:D44" si="2">MID(B35, FIND(",", B35) + 1, LEN(B34))</f>
        <v xml:space="preserve"> MC2 = 39.80952380952381</v>
      </c>
    </row>
    <row r="36" spans="2:4" ht="18" x14ac:dyDescent="0.35">
      <c r="B36" s="41" t="s">
        <v>73</v>
      </c>
      <c r="C36" s="42" t="str">
        <f t="shared" si="0"/>
        <v>MC1 = 112</v>
      </c>
      <c r="D36" s="42" t="str">
        <f t="shared" si="2"/>
        <v xml:space="preserve"> MC2 = 38.666666666666664</v>
      </c>
    </row>
    <row r="37" spans="2:4" ht="18" x14ac:dyDescent="0.35">
      <c r="B37" s="41" t="s">
        <v>74</v>
      </c>
      <c r="C37" s="42" t="str">
        <f t="shared" si="0"/>
        <v>MC1 = 113</v>
      </c>
      <c r="D37" s="42" t="str">
        <f t="shared" si="2"/>
        <v xml:space="preserve"> MC2 = 37.523809523809526</v>
      </c>
    </row>
    <row r="38" spans="2:4" ht="18" x14ac:dyDescent="0.35">
      <c r="B38" s="41" t="s">
        <v>75</v>
      </c>
      <c r="C38" s="42" t="str">
        <f t="shared" si="0"/>
        <v>MC1 = 114</v>
      </c>
      <c r="D38" s="42" t="str">
        <f t="shared" si="2"/>
        <v xml:space="preserve"> MC2 = 36.38095238095238</v>
      </c>
    </row>
    <row r="39" spans="2:4" ht="18" x14ac:dyDescent="0.35">
      <c r="B39" s="41" t="s">
        <v>76</v>
      </c>
      <c r="C39" s="42" t="str">
        <f t="shared" si="0"/>
        <v>MC1 = 115</v>
      </c>
      <c r="D39" s="42" t="str">
        <f t="shared" si="2"/>
        <v xml:space="preserve"> MC2 = 35.23809523809524</v>
      </c>
    </row>
    <row r="40" spans="2:4" ht="18" x14ac:dyDescent="0.35">
      <c r="B40" s="41" t="s">
        <v>77</v>
      </c>
      <c r="C40" s="42" t="str">
        <f t="shared" si="0"/>
        <v>MC1 = 116</v>
      </c>
      <c r="D40" s="42" t="str">
        <f t="shared" si="2"/>
        <v xml:space="preserve"> MC2 = 34.095238095238095</v>
      </c>
    </row>
    <row r="41" spans="2:4" ht="18" x14ac:dyDescent="0.35">
      <c r="B41" s="41" t="s">
        <v>78</v>
      </c>
      <c r="C41" s="42" t="str">
        <f t="shared" si="0"/>
        <v>MC1 = 117</v>
      </c>
      <c r="D41" s="42" t="str">
        <f t="shared" si="2"/>
        <v xml:space="preserve"> MC2 = 32.95238095238095</v>
      </c>
    </row>
    <row r="42" spans="2:4" ht="18" x14ac:dyDescent="0.35">
      <c r="B42" s="41" t="s">
        <v>79</v>
      </c>
      <c r="C42" s="42" t="str">
        <f t="shared" si="0"/>
        <v>MC1 = 118</v>
      </c>
      <c r="D42" s="42" t="str">
        <f t="shared" si="2"/>
        <v xml:space="preserve"> MC2 = 31.80952380952381</v>
      </c>
    </row>
    <row r="43" spans="2:4" ht="18" x14ac:dyDescent="0.35">
      <c r="B43" s="41" t="s">
        <v>80</v>
      </c>
      <c r="C43" s="42" t="str">
        <f t="shared" si="0"/>
        <v>MC1 = 119</v>
      </c>
      <c r="D43" s="42" t="str">
        <f t="shared" si="2"/>
        <v xml:space="preserve"> MC2 = 30.666666666666668</v>
      </c>
    </row>
    <row r="44" spans="2:4" ht="18" x14ac:dyDescent="0.35">
      <c r="B44" s="41" t="s">
        <v>81</v>
      </c>
      <c r="C44" s="42" t="str">
        <f t="shared" si="0"/>
        <v>MC1 = 120</v>
      </c>
      <c r="D44" s="42" t="str">
        <f t="shared" si="2"/>
        <v xml:space="preserve"> MC2 = 29.523809523809526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5B174-BE25-0A42-866B-DE13B2095178}">
  <dimension ref="B1:F105"/>
  <sheetViews>
    <sheetView showGridLines="0" topLeftCell="A19" zoomScale="125" workbookViewId="0">
      <selection activeCell="B22" sqref="B22:D22"/>
    </sheetView>
  </sheetViews>
  <sheetFormatPr defaultColWidth="11.19921875" defaultRowHeight="15.6" x14ac:dyDescent="0.3"/>
  <cols>
    <col min="2" max="2" width="32.296875" bestFit="1" customWidth="1"/>
    <col min="4" max="4" width="11.796875" bestFit="1" customWidth="1"/>
  </cols>
  <sheetData>
    <row r="1" spans="2:6" x14ac:dyDescent="0.3">
      <c r="B1" t="s">
        <v>71</v>
      </c>
    </row>
    <row r="2" spans="2:6" ht="18" x14ac:dyDescent="0.35">
      <c r="B2" s="37" t="s">
        <v>82</v>
      </c>
      <c r="C2" s="38" t="str">
        <f>LEFT(B2, FIND(",", B2) - 1)</f>
        <v>MC5 = 50</v>
      </c>
      <c r="D2" s="38" t="str">
        <f>MID(B2, FIND(",", B2) + 1, LEN(B1))</f>
        <v xml:space="preserve"> MC3 = 48.15</v>
      </c>
      <c r="F2" s="53" t="s">
        <v>129</v>
      </c>
    </row>
    <row r="3" spans="2:6" ht="18" x14ac:dyDescent="0.35">
      <c r="B3" s="37" t="s">
        <v>83</v>
      </c>
      <c r="C3" s="38" t="str">
        <f t="shared" ref="C3:C45" si="0">LEFT(B3, FIND(",", B3) - 1)</f>
        <v>MC5 = 51</v>
      </c>
      <c r="D3" s="38" t="str">
        <f t="shared" ref="D3:D45" si="1">MID(B3, FIND(",", B3) + 1, LEN(B2))</f>
        <v xml:space="preserve"> MC3 = 47.04</v>
      </c>
    </row>
    <row r="4" spans="2:6" ht="18" x14ac:dyDescent="0.35">
      <c r="B4" s="37" t="s">
        <v>84</v>
      </c>
      <c r="C4" s="38" t="str">
        <f t="shared" si="0"/>
        <v>MC5 = 52</v>
      </c>
      <c r="D4" s="38" t="str">
        <f t="shared" si="1"/>
        <v xml:space="preserve"> MC3 = 45.93</v>
      </c>
    </row>
    <row r="5" spans="2:6" ht="18" x14ac:dyDescent="0.35">
      <c r="B5" s="37" t="s">
        <v>85</v>
      </c>
      <c r="C5" s="38" t="str">
        <f t="shared" si="0"/>
        <v>MC5 = 53</v>
      </c>
      <c r="D5" s="38" t="str">
        <f t="shared" si="1"/>
        <v xml:space="preserve"> MC3 = 44.81</v>
      </c>
    </row>
    <row r="6" spans="2:6" ht="18" x14ac:dyDescent="0.35">
      <c r="B6" s="37" t="s">
        <v>86</v>
      </c>
      <c r="C6" s="38" t="str">
        <f t="shared" si="0"/>
        <v>MC5 = 54</v>
      </c>
      <c r="D6" s="38" t="str">
        <f t="shared" si="1"/>
        <v xml:space="preserve"> MC3 = 43.70</v>
      </c>
    </row>
    <row r="7" spans="2:6" ht="18" x14ac:dyDescent="0.35">
      <c r="B7" s="37" t="s">
        <v>87</v>
      </c>
      <c r="C7" s="38" t="str">
        <f t="shared" si="0"/>
        <v>MC5 = 55</v>
      </c>
      <c r="D7" s="38" t="str">
        <f t="shared" si="1"/>
        <v xml:space="preserve"> MC3 = 42.59</v>
      </c>
    </row>
    <row r="8" spans="2:6" ht="18" x14ac:dyDescent="0.35">
      <c r="B8" s="37" t="s">
        <v>88</v>
      </c>
      <c r="C8" s="38" t="str">
        <f t="shared" si="0"/>
        <v>MC5 = 56</v>
      </c>
      <c r="D8" s="38" t="str">
        <f t="shared" si="1"/>
        <v xml:space="preserve"> MC3 = 41.48</v>
      </c>
    </row>
    <row r="9" spans="2:6" ht="18" x14ac:dyDescent="0.35">
      <c r="B9" s="37" t="s">
        <v>89</v>
      </c>
      <c r="C9" s="38" t="str">
        <f t="shared" si="0"/>
        <v>MC5 = 57</v>
      </c>
      <c r="D9" s="38" t="str">
        <f t="shared" si="1"/>
        <v xml:space="preserve"> MC3 = 40.37</v>
      </c>
    </row>
    <row r="10" spans="2:6" ht="18" x14ac:dyDescent="0.35">
      <c r="B10" s="37" t="s">
        <v>90</v>
      </c>
      <c r="C10" s="38" t="str">
        <f t="shared" si="0"/>
        <v>MC5 = 58</v>
      </c>
      <c r="D10" s="38" t="str">
        <f t="shared" si="1"/>
        <v xml:space="preserve"> MC3 = 39.26</v>
      </c>
    </row>
    <row r="11" spans="2:6" ht="18" x14ac:dyDescent="0.35">
      <c r="B11" s="37" t="s">
        <v>91</v>
      </c>
      <c r="C11" s="38" t="str">
        <f t="shared" si="0"/>
        <v>MC5 = 59</v>
      </c>
      <c r="D11" s="38" t="str">
        <f t="shared" si="1"/>
        <v xml:space="preserve"> MC3 = 38.15</v>
      </c>
    </row>
    <row r="12" spans="2:6" ht="18" x14ac:dyDescent="0.35">
      <c r="B12" s="37" t="s">
        <v>92</v>
      </c>
      <c r="C12" s="38" t="str">
        <f t="shared" si="0"/>
        <v>MC5 = 60</v>
      </c>
      <c r="D12" s="38" t="str">
        <f t="shared" si="1"/>
        <v xml:space="preserve"> MC3 = 37.04</v>
      </c>
    </row>
    <row r="13" spans="2:6" ht="18" x14ac:dyDescent="0.35">
      <c r="B13" s="37" t="s">
        <v>93</v>
      </c>
      <c r="C13" s="38" t="str">
        <f t="shared" si="0"/>
        <v>MC5 = 61</v>
      </c>
      <c r="D13" s="38" t="str">
        <f t="shared" si="1"/>
        <v xml:space="preserve"> MC3 = 35.93</v>
      </c>
    </row>
    <row r="14" spans="2:6" ht="18" x14ac:dyDescent="0.35">
      <c r="B14" s="37" t="s">
        <v>94</v>
      </c>
      <c r="C14" s="38" t="str">
        <f t="shared" si="0"/>
        <v>MC5 = 62</v>
      </c>
      <c r="D14" s="38" t="str">
        <f t="shared" si="1"/>
        <v xml:space="preserve"> MC3 = 34.81</v>
      </c>
    </row>
    <row r="15" spans="2:6" ht="18" x14ac:dyDescent="0.35">
      <c r="B15" s="37" t="s">
        <v>95</v>
      </c>
      <c r="C15" s="38" t="str">
        <f t="shared" si="0"/>
        <v>MC5 = 63</v>
      </c>
      <c r="D15" s="38" t="str">
        <f t="shared" si="1"/>
        <v xml:space="preserve"> MC3 = 33.70</v>
      </c>
    </row>
    <row r="16" spans="2:6" ht="18" x14ac:dyDescent="0.35">
      <c r="B16" s="37" t="s">
        <v>96</v>
      </c>
      <c r="C16" s="38" t="str">
        <f t="shared" si="0"/>
        <v>MC5 = 64</v>
      </c>
      <c r="D16" s="38" t="str">
        <f t="shared" si="1"/>
        <v xml:space="preserve"> MC3 = 32.59</v>
      </c>
    </row>
    <row r="17" spans="2:6" ht="18" x14ac:dyDescent="0.35">
      <c r="B17" s="37" t="s">
        <v>97</v>
      </c>
      <c r="C17" s="38" t="str">
        <f t="shared" si="0"/>
        <v>MC5 = 65</v>
      </c>
      <c r="D17" s="38" t="str">
        <f t="shared" si="1"/>
        <v xml:space="preserve"> MC3 = 31.48</v>
      </c>
    </row>
    <row r="18" spans="2:6" ht="18" x14ac:dyDescent="0.35">
      <c r="B18" s="37" t="s">
        <v>98</v>
      </c>
      <c r="C18" s="38" t="str">
        <f t="shared" si="0"/>
        <v>MC5 = 66</v>
      </c>
      <c r="D18" s="38" t="str">
        <f t="shared" si="1"/>
        <v xml:space="preserve"> MC3 = 30.37</v>
      </c>
    </row>
    <row r="19" spans="2:6" ht="18" x14ac:dyDescent="0.35">
      <c r="B19" s="37" t="s">
        <v>99</v>
      </c>
      <c r="C19" s="38" t="str">
        <f t="shared" si="0"/>
        <v>MC5 = 67</v>
      </c>
      <c r="D19" s="38" t="str">
        <f t="shared" si="1"/>
        <v xml:space="preserve"> MC3 = 29.26</v>
      </c>
    </row>
    <row r="20" spans="2:6" ht="18" x14ac:dyDescent="0.35">
      <c r="B20" s="37" t="s">
        <v>100</v>
      </c>
      <c r="C20" s="38" t="str">
        <f t="shared" si="0"/>
        <v>MC5 = 68</v>
      </c>
      <c r="D20" s="38" t="str">
        <f t="shared" si="1"/>
        <v xml:space="preserve"> MC3 = 28.15</v>
      </c>
    </row>
    <row r="21" spans="2:6" ht="18" x14ac:dyDescent="0.35">
      <c r="B21" s="37" t="s">
        <v>101</v>
      </c>
      <c r="C21" s="38" t="str">
        <f t="shared" si="0"/>
        <v>MC5 = 69</v>
      </c>
      <c r="D21" s="38" t="str">
        <f t="shared" si="1"/>
        <v xml:space="preserve"> MC3 = 27.04</v>
      </c>
    </row>
    <row r="22" spans="2:6" ht="18" x14ac:dyDescent="0.35">
      <c r="B22" s="46" t="s">
        <v>102</v>
      </c>
      <c r="C22" s="47" t="str">
        <f t="shared" si="0"/>
        <v>MC5 = 70</v>
      </c>
      <c r="D22" s="47" t="str">
        <f t="shared" si="1"/>
        <v xml:space="preserve"> MC3 = 25.93</v>
      </c>
      <c r="F22" s="48" t="s">
        <v>126</v>
      </c>
    </row>
    <row r="23" spans="2:6" ht="18" x14ac:dyDescent="0.35">
      <c r="B23" s="37" t="s">
        <v>103</v>
      </c>
      <c r="C23" s="38" t="str">
        <f t="shared" si="0"/>
        <v>MC5 = 71</v>
      </c>
      <c r="D23" s="38" t="str">
        <f t="shared" si="1"/>
        <v xml:space="preserve"> MC3 = 24.81</v>
      </c>
    </row>
    <row r="24" spans="2:6" ht="18" x14ac:dyDescent="0.35">
      <c r="B24" s="37" t="s">
        <v>104</v>
      </c>
      <c r="C24" s="38" t="str">
        <f t="shared" si="0"/>
        <v>MC5 = 72</v>
      </c>
      <c r="D24" s="38" t="str">
        <f t="shared" si="1"/>
        <v xml:space="preserve"> MC3 = 23.70</v>
      </c>
    </row>
    <row r="25" spans="2:6" ht="18" x14ac:dyDescent="0.35">
      <c r="B25" s="37" t="s">
        <v>105</v>
      </c>
      <c r="C25" s="38" t="str">
        <f t="shared" si="0"/>
        <v>MC5 = 73</v>
      </c>
      <c r="D25" s="38" t="str">
        <f t="shared" si="1"/>
        <v xml:space="preserve"> MC3 = 22.59</v>
      </c>
    </row>
    <row r="26" spans="2:6" ht="18" x14ac:dyDescent="0.35">
      <c r="B26" s="37" t="s">
        <v>106</v>
      </c>
      <c r="C26" s="38" t="str">
        <f t="shared" si="0"/>
        <v>MC5 = 74</v>
      </c>
      <c r="D26" s="38" t="str">
        <f t="shared" si="1"/>
        <v xml:space="preserve"> MC3 = 21.48</v>
      </c>
    </row>
    <row r="27" spans="2:6" ht="18" x14ac:dyDescent="0.35">
      <c r="B27" s="37" t="s">
        <v>107</v>
      </c>
      <c r="C27" s="38" t="str">
        <f t="shared" si="0"/>
        <v>MC5 = 75</v>
      </c>
      <c r="D27" s="38" t="str">
        <f t="shared" si="1"/>
        <v xml:space="preserve"> MC3 = 20.37</v>
      </c>
    </row>
    <row r="28" spans="2:6" ht="18" x14ac:dyDescent="0.35">
      <c r="B28" s="44" t="s">
        <v>108</v>
      </c>
      <c r="C28" s="45" t="str">
        <f t="shared" si="0"/>
        <v>MC5 = 76</v>
      </c>
      <c r="D28" s="45" t="str">
        <f t="shared" si="1"/>
        <v xml:space="preserve"> MC3 = 19.26</v>
      </c>
    </row>
    <row r="29" spans="2:6" ht="18" x14ac:dyDescent="0.35">
      <c r="B29" s="37" t="s">
        <v>109</v>
      </c>
      <c r="C29" s="38" t="str">
        <f t="shared" si="0"/>
        <v>MC5 = 77</v>
      </c>
      <c r="D29" s="38" t="str">
        <f t="shared" si="1"/>
        <v xml:space="preserve"> MC3 = 18.15</v>
      </c>
    </row>
    <row r="30" spans="2:6" ht="18" x14ac:dyDescent="0.35">
      <c r="B30" s="37" t="s">
        <v>110</v>
      </c>
      <c r="C30" s="38" t="str">
        <f t="shared" si="0"/>
        <v>MC5 = 78</v>
      </c>
      <c r="D30" s="38" t="str">
        <f t="shared" si="1"/>
        <v xml:space="preserve"> MC3 = 17.04</v>
      </c>
    </row>
    <row r="31" spans="2:6" ht="18" x14ac:dyDescent="0.35">
      <c r="B31" s="37" t="s">
        <v>111</v>
      </c>
      <c r="C31" s="38" t="str">
        <f t="shared" si="0"/>
        <v>MC5 = 79</v>
      </c>
      <c r="D31" s="38" t="str">
        <f t="shared" si="1"/>
        <v xml:space="preserve"> MC3 = 15.93</v>
      </c>
    </row>
    <row r="32" spans="2:6" ht="18" x14ac:dyDescent="0.35">
      <c r="B32" s="37" t="s">
        <v>112</v>
      </c>
      <c r="C32" s="38" t="str">
        <f t="shared" si="0"/>
        <v>MC5 = 80</v>
      </c>
      <c r="D32" s="38" t="str">
        <f t="shared" si="1"/>
        <v xml:space="preserve"> MC3 = 14.81</v>
      </c>
    </row>
    <row r="33" spans="2:4" ht="18" x14ac:dyDescent="0.35">
      <c r="B33" s="37" t="s">
        <v>113</v>
      </c>
      <c r="C33" s="38" t="str">
        <f t="shared" si="0"/>
        <v>MC5 = 81</v>
      </c>
      <c r="D33" s="38" t="str">
        <f t="shared" si="1"/>
        <v xml:space="preserve"> MC3 = 13.70</v>
      </c>
    </row>
    <row r="34" spans="2:4" ht="18" x14ac:dyDescent="0.35">
      <c r="B34" s="37" t="s">
        <v>114</v>
      </c>
      <c r="C34" s="38" t="str">
        <f t="shared" si="0"/>
        <v>MC5 = 82</v>
      </c>
      <c r="D34" s="38" t="str">
        <f t="shared" si="1"/>
        <v xml:space="preserve"> MC3 = 12.59</v>
      </c>
    </row>
    <row r="35" spans="2:4" ht="18" x14ac:dyDescent="0.35">
      <c r="B35" s="37" t="s">
        <v>115</v>
      </c>
      <c r="C35" s="38" t="str">
        <f t="shared" si="0"/>
        <v>MC5 = 83</v>
      </c>
      <c r="D35" s="38" t="str">
        <f t="shared" si="1"/>
        <v xml:space="preserve"> MC3 = 11.48</v>
      </c>
    </row>
    <row r="36" spans="2:4" ht="18" x14ac:dyDescent="0.35">
      <c r="B36" s="37" t="s">
        <v>116</v>
      </c>
      <c r="C36" s="38" t="str">
        <f t="shared" si="0"/>
        <v>MC5 = 84</v>
      </c>
      <c r="D36" s="38" t="str">
        <f t="shared" si="1"/>
        <v xml:space="preserve"> MC3 = 10.37</v>
      </c>
    </row>
    <row r="37" spans="2:4" ht="18" x14ac:dyDescent="0.35">
      <c r="B37" s="44" t="s">
        <v>117</v>
      </c>
      <c r="C37" s="45" t="str">
        <f t="shared" si="0"/>
        <v>MC5 = 85</v>
      </c>
      <c r="D37" s="45" t="str">
        <f t="shared" si="1"/>
        <v xml:space="preserve"> MC3 = 9.26</v>
      </c>
    </row>
    <row r="38" spans="2:4" ht="18" x14ac:dyDescent="0.35">
      <c r="B38" s="37" t="s">
        <v>118</v>
      </c>
      <c r="C38" s="38" t="str">
        <f t="shared" si="0"/>
        <v>MC5 = 86</v>
      </c>
      <c r="D38" s="38" t="str">
        <f t="shared" si="1"/>
        <v xml:space="preserve"> MC3 = 8.15</v>
      </c>
    </row>
    <row r="39" spans="2:4" ht="18" x14ac:dyDescent="0.35">
      <c r="B39" s="37" t="s">
        <v>119</v>
      </c>
      <c r="C39" s="38" t="str">
        <f t="shared" si="0"/>
        <v>MC5 = 87</v>
      </c>
      <c r="D39" s="38" t="str">
        <f t="shared" si="1"/>
        <v xml:space="preserve"> MC3 = 7.04</v>
      </c>
    </row>
    <row r="40" spans="2:4" ht="18" x14ac:dyDescent="0.35">
      <c r="B40" s="37" t="s">
        <v>120</v>
      </c>
      <c r="C40" s="38" t="str">
        <f t="shared" si="0"/>
        <v>MC5 = 88</v>
      </c>
      <c r="D40" s="38" t="str">
        <f t="shared" si="1"/>
        <v xml:space="preserve"> MC3 = 5.93</v>
      </c>
    </row>
    <row r="41" spans="2:4" ht="18" x14ac:dyDescent="0.35">
      <c r="B41" s="37" t="s">
        <v>121</v>
      </c>
      <c r="C41" s="38" t="str">
        <f t="shared" si="0"/>
        <v>MC5 = 89</v>
      </c>
      <c r="D41" s="38" t="str">
        <f t="shared" si="1"/>
        <v xml:space="preserve"> MC3 = 4.81</v>
      </c>
    </row>
    <row r="42" spans="2:4" ht="18" x14ac:dyDescent="0.35">
      <c r="B42" s="37" t="s">
        <v>122</v>
      </c>
      <c r="C42" s="38" t="str">
        <f t="shared" si="0"/>
        <v>MC5 = 90</v>
      </c>
      <c r="D42" s="38" t="str">
        <f t="shared" si="1"/>
        <v xml:space="preserve"> MC3 = 3.70</v>
      </c>
    </row>
    <row r="43" spans="2:4" ht="18" x14ac:dyDescent="0.35">
      <c r="B43" s="37" t="s">
        <v>123</v>
      </c>
      <c r="C43" s="38" t="str">
        <f t="shared" si="0"/>
        <v>MC5 = 91</v>
      </c>
      <c r="D43" s="38" t="str">
        <f t="shared" si="1"/>
        <v xml:space="preserve"> MC3 = 2.59</v>
      </c>
    </row>
    <row r="44" spans="2:4" ht="18" x14ac:dyDescent="0.35">
      <c r="B44" s="37" t="s">
        <v>124</v>
      </c>
      <c r="C44" s="38" t="str">
        <f t="shared" si="0"/>
        <v>MC5 = 92</v>
      </c>
      <c r="D44" s="38" t="str">
        <f t="shared" si="1"/>
        <v xml:space="preserve"> MC3 = 1.48</v>
      </c>
    </row>
    <row r="45" spans="2:4" ht="18" x14ac:dyDescent="0.35">
      <c r="B45" s="41" t="s">
        <v>125</v>
      </c>
      <c r="C45" s="42" t="str">
        <f t="shared" si="0"/>
        <v>MC5 = 93</v>
      </c>
      <c r="D45" s="42" t="str">
        <f t="shared" si="1"/>
        <v xml:space="preserve"> MC3 = 0.37</v>
      </c>
    </row>
    <row r="46" spans="2:4" ht="18" x14ac:dyDescent="0.35">
      <c r="B46" s="43"/>
      <c r="C46" s="2"/>
      <c r="D46" s="2"/>
    </row>
    <row r="47" spans="2:4" ht="18" x14ac:dyDescent="0.35">
      <c r="B47" s="36"/>
      <c r="C47" s="2"/>
      <c r="D47" s="2"/>
    </row>
    <row r="48" spans="2:4" ht="18" x14ac:dyDescent="0.35">
      <c r="B48" s="36"/>
      <c r="C48" s="2"/>
      <c r="D48" s="2"/>
    </row>
    <row r="49" spans="2:4" ht="18" x14ac:dyDescent="0.35">
      <c r="B49" s="36"/>
      <c r="C49" s="2"/>
      <c r="D49" s="2"/>
    </row>
    <row r="50" spans="2:4" ht="18" x14ac:dyDescent="0.35">
      <c r="B50" s="36"/>
      <c r="C50" s="2"/>
      <c r="D50" s="2"/>
    </row>
    <row r="51" spans="2:4" ht="18" x14ac:dyDescent="0.35">
      <c r="B51" s="36"/>
      <c r="C51" s="2"/>
      <c r="D51" s="2"/>
    </row>
    <row r="52" spans="2:4" ht="18" x14ac:dyDescent="0.35">
      <c r="B52" s="36"/>
      <c r="C52" s="2"/>
      <c r="D52" s="2"/>
    </row>
    <row r="53" spans="2:4" ht="18" x14ac:dyDescent="0.35">
      <c r="B53" s="36"/>
      <c r="C53" s="2"/>
      <c r="D53" s="2"/>
    </row>
    <row r="54" spans="2:4" ht="18" x14ac:dyDescent="0.35">
      <c r="B54" s="36"/>
      <c r="C54" s="2"/>
      <c r="D54" s="2"/>
    </row>
    <row r="55" spans="2:4" ht="18" x14ac:dyDescent="0.35">
      <c r="B55" s="43"/>
      <c r="C55" s="2"/>
      <c r="D55" s="2"/>
    </row>
    <row r="56" spans="2:4" ht="18" x14ac:dyDescent="0.35">
      <c r="B56" s="36"/>
      <c r="C56" s="2"/>
      <c r="D56" s="2"/>
    </row>
    <row r="57" spans="2:4" ht="18" x14ac:dyDescent="0.35">
      <c r="B57" s="36"/>
      <c r="C57" s="2"/>
      <c r="D57" s="2"/>
    </row>
    <row r="58" spans="2:4" ht="18" x14ac:dyDescent="0.35">
      <c r="B58" s="36"/>
      <c r="C58" s="2"/>
      <c r="D58" s="2"/>
    </row>
    <row r="59" spans="2:4" ht="18" x14ac:dyDescent="0.35">
      <c r="B59" s="36"/>
      <c r="C59" s="2"/>
      <c r="D59" s="2"/>
    </row>
    <row r="60" spans="2:4" ht="18" x14ac:dyDescent="0.35">
      <c r="B60" s="36"/>
      <c r="C60" s="2"/>
      <c r="D60" s="2"/>
    </row>
    <row r="61" spans="2:4" ht="18" x14ac:dyDescent="0.35">
      <c r="B61" s="36"/>
      <c r="C61" s="2"/>
      <c r="D61" s="2"/>
    </row>
    <row r="62" spans="2:4" ht="18" x14ac:dyDescent="0.35">
      <c r="B62" s="36"/>
      <c r="C62" s="2"/>
      <c r="D62" s="2"/>
    </row>
    <row r="63" spans="2:4" ht="18" x14ac:dyDescent="0.35">
      <c r="B63" s="36"/>
      <c r="C63" s="2"/>
      <c r="D63" s="2"/>
    </row>
    <row r="64" spans="2:4" ht="18" x14ac:dyDescent="0.35">
      <c r="B64" s="36"/>
      <c r="C64" s="2"/>
      <c r="D64" s="2"/>
    </row>
    <row r="65" spans="2:4" ht="18" x14ac:dyDescent="0.35">
      <c r="B65" s="36"/>
      <c r="C65" s="2"/>
      <c r="D65" s="2"/>
    </row>
    <row r="66" spans="2:4" ht="18" x14ac:dyDescent="0.35">
      <c r="B66" s="36"/>
      <c r="C66" s="2"/>
      <c r="D66" s="2"/>
    </row>
    <row r="67" spans="2:4" ht="18" x14ac:dyDescent="0.35">
      <c r="B67" s="36"/>
      <c r="C67" s="2"/>
      <c r="D67" s="2"/>
    </row>
    <row r="68" spans="2:4" ht="18" x14ac:dyDescent="0.35">
      <c r="B68" s="36"/>
      <c r="C68" s="2"/>
      <c r="D68" s="2"/>
    </row>
    <row r="69" spans="2:4" ht="18" x14ac:dyDescent="0.35">
      <c r="B69" s="36"/>
      <c r="C69" s="2"/>
      <c r="D69" s="2"/>
    </row>
    <row r="70" spans="2:4" ht="18" x14ac:dyDescent="0.35">
      <c r="B70" s="36"/>
      <c r="C70" s="2"/>
      <c r="D70" s="2"/>
    </row>
    <row r="71" spans="2:4" ht="18" x14ac:dyDescent="0.35">
      <c r="B71" s="36"/>
      <c r="C71" s="2"/>
      <c r="D71" s="2"/>
    </row>
    <row r="72" spans="2:4" ht="18" x14ac:dyDescent="0.35">
      <c r="B72" s="36"/>
      <c r="C72" s="2"/>
      <c r="D72" s="2"/>
    </row>
    <row r="73" spans="2:4" ht="18" x14ac:dyDescent="0.35">
      <c r="B73" s="36"/>
      <c r="C73" s="2"/>
      <c r="D73" s="2"/>
    </row>
    <row r="74" spans="2:4" ht="18" x14ac:dyDescent="0.35">
      <c r="B74" s="36"/>
      <c r="C74" s="2"/>
      <c r="D74" s="2"/>
    </row>
    <row r="75" spans="2:4" ht="18" x14ac:dyDescent="0.35">
      <c r="B75" s="36"/>
      <c r="C75" s="2"/>
      <c r="D75" s="2"/>
    </row>
    <row r="76" spans="2:4" ht="18" x14ac:dyDescent="0.35">
      <c r="B76" s="36"/>
      <c r="C76" s="2"/>
      <c r="D76" s="2"/>
    </row>
    <row r="77" spans="2:4" ht="18" x14ac:dyDescent="0.35">
      <c r="B77" s="36"/>
      <c r="C77" s="2"/>
      <c r="D77" s="2"/>
    </row>
    <row r="78" spans="2:4" ht="18" x14ac:dyDescent="0.35">
      <c r="B78" s="36"/>
      <c r="C78" s="2"/>
      <c r="D78" s="2"/>
    </row>
    <row r="79" spans="2:4" ht="18" x14ac:dyDescent="0.35">
      <c r="B79" s="36"/>
      <c r="C79" s="2"/>
      <c r="D79" s="2"/>
    </row>
    <row r="80" spans="2:4" ht="18" x14ac:dyDescent="0.35">
      <c r="B80" s="36"/>
      <c r="C80" s="2"/>
      <c r="D80" s="2"/>
    </row>
    <row r="81" spans="2:4" ht="18" x14ac:dyDescent="0.35">
      <c r="B81" s="36"/>
      <c r="C81" s="2"/>
      <c r="D81" s="2"/>
    </row>
    <row r="82" spans="2:4" ht="18" x14ac:dyDescent="0.35">
      <c r="B82" s="36"/>
      <c r="C82" s="2"/>
      <c r="D82" s="2"/>
    </row>
    <row r="83" spans="2:4" ht="18" x14ac:dyDescent="0.35">
      <c r="B83" s="36"/>
      <c r="C83" s="2"/>
      <c r="D83" s="2"/>
    </row>
    <row r="84" spans="2:4" ht="18" x14ac:dyDescent="0.35">
      <c r="B84" s="36"/>
      <c r="C84" s="2"/>
      <c r="D84" s="2"/>
    </row>
    <row r="85" spans="2:4" ht="18" x14ac:dyDescent="0.35">
      <c r="B85" s="36"/>
      <c r="C85" s="2"/>
      <c r="D85" s="2"/>
    </row>
    <row r="86" spans="2:4" ht="18" x14ac:dyDescent="0.35">
      <c r="B86" s="36"/>
      <c r="C86" s="2"/>
      <c r="D86" s="2"/>
    </row>
    <row r="87" spans="2:4" ht="18" x14ac:dyDescent="0.35">
      <c r="B87" s="36"/>
      <c r="C87" s="2"/>
      <c r="D87" s="2"/>
    </row>
    <row r="88" spans="2:4" ht="18" x14ac:dyDescent="0.35">
      <c r="B88" s="36"/>
      <c r="C88" s="2"/>
      <c r="D88" s="2"/>
    </row>
    <row r="89" spans="2:4" ht="18" x14ac:dyDescent="0.35">
      <c r="B89" s="36"/>
      <c r="C89" s="2"/>
      <c r="D89" s="2"/>
    </row>
    <row r="90" spans="2:4" ht="18" x14ac:dyDescent="0.35">
      <c r="B90" s="36"/>
      <c r="C90" s="2"/>
      <c r="D90" s="2"/>
    </row>
    <row r="91" spans="2:4" ht="18" x14ac:dyDescent="0.35">
      <c r="B91" s="36"/>
      <c r="C91" s="2"/>
      <c r="D91" s="2"/>
    </row>
    <row r="92" spans="2:4" ht="18" x14ac:dyDescent="0.35">
      <c r="B92" s="36"/>
      <c r="C92" s="2"/>
      <c r="D92" s="2"/>
    </row>
    <row r="93" spans="2:4" ht="18" x14ac:dyDescent="0.35">
      <c r="B93" s="36"/>
      <c r="C93" s="2"/>
      <c r="D93" s="2"/>
    </row>
    <row r="94" spans="2:4" ht="18" x14ac:dyDescent="0.35">
      <c r="B94" s="36"/>
      <c r="C94" s="2"/>
      <c r="D94" s="2"/>
    </row>
    <row r="95" spans="2:4" ht="18" x14ac:dyDescent="0.35">
      <c r="B95" s="36"/>
      <c r="C95" s="2"/>
      <c r="D95" s="2"/>
    </row>
    <row r="96" spans="2:4" ht="18" x14ac:dyDescent="0.35">
      <c r="B96" s="36"/>
      <c r="C96" s="2"/>
      <c r="D96" s="2"/>
    </row>
    <row r="97" spans="2:4" ht="18" x14ac:dyDescent="0.35">
      <c r="B97" s="36"/>
      <c r="C97" s="2"/>
      <c r="D97" s="2"/>
    </row>
    <row r="98" spans="2:4" ht="18" x14ac:dyDescent="0.35">
      <c r="B98" s="36"/>
      <c r="C98" s="2"/>
      <c r="D98" s="2"/>
    </row>
    <row r="99" spans="2:4" ht="18" x14ac:dyDescent="0.35">
      <c r="B99" s="36"/>
      <c r="C99" s="2"/>
      <c r="D99" s="2"/>
    </row>
    <row r="100" spans="2:4" ht="18" x14ac:dyDescent="0.35">
      <c r="B100" s="36"/>
      <c r="C100" s="2"/>
      <c r="D100" s="2"/>
    </row>
    <row r="101" spans="2:4" ht="18" x14ac:dyDescent="0.35">
      <c r="B101" s="36"/>
      <c r="C101" s="2"/>
      <c r="D101" s="2"/>
    </row>
    <row r="102" spans="2:4" ht="18" x14ac:dyDescent="0.35">
      <c r="B102" s="36"/>
      <c r="C102" s="2"/>
      <c r="D102" s="2"/>
    </row>
    <row r="103" spans="2:4" ht="18" x14ac:dyDescent="0.35">
      <c r="B103" s="36"/>
      <c r="C103" s="2"/>
      <c r="D103" s="2"/>
    </row>
    <row r="104" spans="2:4" ht="18" x14ac:dyDescent="0.35">
      <c r="B104" s="36"/>
      <c r="C104" s="2"/>
      <c r="D104" s="2"/>
    </row>
    <row r="105" spans="2:4" ht="18" x14ac:dyDescent="0.35">
      <c r="B105" s="36"/>
      <c r="C105" s="2"/>
      <c r="D10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Expected Runtime for MC1 MC2</vt:lpstr>
      <vt:lpstr>Expected Runtime MC5 MC3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Priyansh Saxena</cp:lastModifiedBy>
  <dcterms:created xsi:type="dcterms:W3CDTF">2023-12-13T20:58:08Z</dcterms:created>
  <dcterms:modified xsi:type="dcterms:W3CDTF">2023-12-14T02:00:58Z</dcterms:modified>
</cp:coreProperties>
</file>