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esktop\Team 10 OR Project Final Submission\Excel Sheet - LP model\"/>
    </mc:Choice>
  </mc:AlternateContent>
  <xr:revisionPtr revIDLastSave="0" documentId="13_ncr:1_{C3FDEE88-DBCD-436E-BA40-73961CB75E41}" xr6:coauthVersionLast="47" xr6:coauthVersionMax="47" xr10:uidLastSave="{00000000-0000-0000-0000-000000000000}"/>
  <bookViews>
    <workbookView xWindow="-108" yWindow="-108" windowWidth="23256" windowHeight="12456" activeTab="1" xr2:uid="{18567C5B-37ED-44E6-A7EF-16098B0ED5C3}"/>
  </bookViews>
  <sheets>
    <sheet name="Dashboard Q3" sheetId="5" r:id="rId1"/>
    <sheet name="Answers" sheetId="17" r:id="rId2"/>
    <sheet name="Q3_Week1" sheetId="3" r:id="rId3"/>
    <sheet name="Q3_Week2" sheetId="4" r:id="rId4"/>
    <sheet name="Q3_Week3" sheetId="7" r:id="rId5"/>
    <sheet name="Q3_Week4" sheetId="8" r:id="rId6"/>
    <sheet name="Q3_Week5" sheetId="15" r:id="rId7"/>
    <sheet name="Q3_Week6" sheetId="16" r:id="rId8"/>
    <sheet name="Q3_Week7" sheetId="9" r:id="rId9"/>
    <sheet name="Q3_Week8" sheetId="10" r:id="rId10"/>
    <sheet name="Q3_Week9" sheetId="11" r:id="rId11"/>
    <sheet name="Q3_Week10" sheetId="12" r:id="rId12"/>
    <sheet name="Q3_Week11" sheetId="13" r:id="rId13"/>
    <sheet name="Q3_Week12" sheetId="14" r:id="rId14"/>
  </sheets>
  <definedNames>
    <definedName name="solver_adj" localSheetId="0" hidden="1">'Dashboard Q3'!$C$25:$G$29,'Dashboard Q3'!$M$17:$Q$21,'Dashboard Q3'!$N$31</definedName>
    <definedName name="solver_adj" localSheetId="2" hidden="1">Q3_Week1!$C$25:$G$29,Q3_Week1!$M$17:$Q$21,Q3_Week1!$N$31</definedName>
    <definedName name="solver_adj" localSheetId="11" hidden="1">Q3_Week10!$C$25:$G$29,Q3_Week10!$M$17:$Q$21,Q3_Week10!$N$31</definedName>
    <definedName name="solver_adj" localSheetId="12" hidden="1">Q3_Week11!$C$25:$G$29,Q3_Week11!$M$17:$Q$21,Q3_Week11!$N$31</definedName>
    <definedName name="solver_adj" localSheetId="13" hidden="1">Q3_Week12!$C$25:$G$29,Q3_Week12!$M$17:$Q$21,Q3_Week12!$N$31</definedName>
    <definedName name="solver_adj" localSheetId="3" hidden="1">Q3_Week2!$C$25:$G$29,Q3_Week2!$M$17:$Q$21,Q3_Week2!$N$31</definedName>
    <definedName name="solver_adj" localSheetId="4" hidden="1">Q3_Week3!$C$25:$G$29,Q3_Week3!$M$17:$Q$21,Q3_Week3!$N$31</definedName>
    <definedName name="solver_adj" localSheetId="5" hidden="1">Q3_Week4!$C$25:$G$29,Q3_Week4!$M$17:$Q$21,Q3_Week4!$N$31</definedName>
    <definedName name="solver_adj" localSheetId="6" hidden="1">Q3_Week5!$C$25:$G$29,Q3_Week5!$M$17:$Q$21,Q3_Week5!$N$31</definedName>
    <definedName name="solver_adj" localSheetId="7" hidden="1">Q3_Week6!$C$25:$G$29,Q3_Week6!$M$17:$Q$21,Q3_Week6!$N$31</definedName>
    <definedName name="solver_adj" localSheetId="8" hidden="1">Q3_Week7!$C$25:$G$29,Q3_Week7!$M$17:$Q$21,Q3_Week7!$N$31</definedName>
    <definedName name="solver_adj" localSheetId="9" hidden="1">Q3_Week8!$C$25:$G$29,Q3_Week8!$M$17:$Q$21,Q3_Week8!$N$31</definedName>
    <definedName name="solver_adj" localSheetId="10" hidden="1">Q3_Week9!$C$25:$G$29,Q3_Week9!$M$17:$Q$21,Q3_Week9!$N$31</definedName>
    <definedName name="solver_cvg" localSheetId="0" hidden="1">0.0001</definedName>
    <definedName name="solver_cvg" localSheetId="2" hidden="1">0.0001</definedName>
    <definedName name="solver_cvg" localSheetId="11" hidden="1">0.0001</definedName>
    <definedName name="solver_cvg" localSheetId="12" hidden="1">0.0001</definedName>
    <definedName name="solver_cvg" localSheetId="13"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drv" localSheetId="0" hidden="1">1</definedName>
    <definedName name="solver_drv" localSheetId="2" hidden="1">1</definedName>
    <definedName name="solver_drv" localSheetId="11" hidden="1">1</definedName>
    <definedName name="solver_drv" localSheetId="12" hidden="1">1</definedName>
    <definedName name="solver_drv" localSheetId="13"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eng" localSheetId="0" hidden="1">2</definedName>
    <definedName name="solver_eng" localSheetId="2" hidden="1">2</definedName>
    <definedName name="solver_eng" localSheetId="11" hidden="1">2</definedName>
    <definedName name="solver_eng" localSheetId="12" hidden="1">2</definedName>
    <definedName name="solver_eng" localSheetId="13"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9" hidden="1">2</definedName>
    <definedName name="solver_eng" localSheetId="10" hidden="1">2</definedName>
    <definedName name="solver_est" localSheetId="0" hidden="1">1</definedName>
    <definedName name="solver_est" localSheetId="2" hidden="1">1</definedName>
    <definedName name="solver_est" localSheetId="11" hidden="1">1</definedName>
    <definedName name="solver_est" localSheetId="12" hidden="1">1</definedName>
    <definedName name="solver_est" localSheetId="13"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itr" localSheetId="0" hidden="1">2147483647</definedName>
    <definedName name="solver_itr" localSheetId="2"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lhs1" localSheetId="0" hidden="1">'Dashboard Q3'!$C$29</definedName>
    <definedName name="solver_lhs1" localSheetId="2" hidden="1">Q3_Week1!$C$29</definedName>
    <definedName name="solver_lhs1" localSheetId="11" hidden="1">Q3_Week10!$C$29</definedName>
    <definedName name="solver_lhs1" localSheetId="12" hidden="1">Q3_Week11!$C$29</definedName>
    <definedName name="solver_lhs1" localSheetId="13" hidden="1">Q3_Week12!$C$29</definedName>
    <definedName name="solver_lhs1" localSheetId="3" hidden="1">Q3_Week2!$C$29</definedName>
    <definedName name="solver_lhs1" localSheetId="4" hidden="1">Q3_Week3!$C$29</definedName>
    <definedName name="solver_lhs1" localSheetId="5" hidden="1">Q3_Week4!$C$29</definedName>
    <definedName name="solver_lhs1" localSheetId="6" hidden="1">Q3_Week5!$C$29</definedName>
    <definedName name="solver_lhs1" localSheetId="7" hidden="1">Q3_Week6!$C$29</definedName>
    <definedName name="solver_lhs1" localSheetId="8" hidden="1">Q3_Week7!$C$29</definedName>
    <definedName name="solver_lhs1" localSheetId="9" hidden="1">Q3_Week8!$C$29</definedName>
    <definedName name="solver_lhs1" localSheetId="10" hidden="1">Q3_Week9!$C$29</definedName>
    <definedName name="solver_lhs10" localSheetId="0" hidden="1">'Dashboard Q3'!$M$25</definedName>
    <definedName name="solver_lhs10" localSheetId="2" hidden="1">Q3_Week1!$M$25</definedName>
    <definedName name="solver_lhs10" localSheetId="11" hidden="1">Q3_Week10!$M$25</definedName>
    <definedName name="solver_lhs10" localSheetId="12" hidden="1">Q3_Week11!$M$25</definedName>
    <definedName name="solver_lhs10" localSheetId="13" hidden="1">Q3_Week12!$M$25</definedName>
    <definedName name="solver_lhs10" localSheetId="3" hidden="1">Q3_Week2!$M$25</definedName>
    <definedName name="solver_lhs10" localSheetId="4" hidden="1">Q3_Week3!$M$25</definedName>
    <definedName name="solver_lhs10" localSheetId="5" hidden="1">Q3_Week4!$M$25</definedName>
    <definedName name="solver_lhs10" localSheetId="6" hidden="1">Q3_Week5!$M$25</definedName>
    <definedName name="solver_lhs10" localSheetId="7" hidden="1">Q3_Week6!$M$25</definedName>
    <definedName name="solver_lhs10" localSheetId="8" hidden="1">Q3_Week7!$M$25</definedName>
    <definedName name="solver_lhs10" localSheetId="9" hidden="1">Q3_Week8!$M$25</definedName>
    <definedName name="solver_lhs10" localSheetId="10" hidden="1">Q3_Week9!$M$25</definedName>
    <definedName name="solver_lhs11" localSheetId="0" hidden="1">'Dashboard Q3'!$M$26</definedName>
    <definedName name="solver_lhs11" localSheetId="2" hidden="1">Q3_Week1!$M$26</definedName>
    <definedName name="solver_lhs11" localSheetId="11" hidden="1">Q3_Week10!$M$26</definedName>
    <definedName name="solver_lhs11" localSheetId="12" hidden="1">Q3_Week11!$M$26</definedName>
    <definedName name="solver_lhs11" localSheetId="13" hidden="1">Q3_Week12!$M$26</definedName>
    <definedName name="solver_lhs11" localSheetId="3" hidden="1">Q3_Week2!$M$26</definedName>
    <definedName name="solver_lhs11" localSheetId="4" hidden="1">Q3_Week3!$M$26</definedName>
    <definedName name="solver_lhs11" localSheetId="5" hidden="1">Q3_Week4!$M$26</definedName>
    <definedName name="solver_lhs11" localSheetId="6" hidden="1">Q3_Week5!$M$26</definedName>
    <definedName name="solver_lhs11" localSheetId="7" hidden="1">Q3_Week6!$M$26</definedName>
    <definedName name="solver_lhs11" localSheetId="8" hidden="1">Q3_Week7!$M$26</definedName>
    <definedName name="solver_lhs11" localSheetId="9" hidden="1">Q3_Week8!$M$26</definedName>
    <definedName name="solver_lhs11" localSheetId="10" hidden="1">Q3_Week9!$M$26</definedName>
    <definedName name="solver_lhs12" localSheetId="0" hidden="1">'Dashboard Q3'!$M$27</definedName>
    <definedName name="solver_lhs12" localSheetId="2" hidden="1">Q3_Week1!$M$27</definedName>
    <definedName name="solver_lhs12" localSheetId="11" hidden="1">Q3_Week10!$M$27</definedName>
    <definedName name="solver_lhs12" localSheetId="12" hidden="1">Q3_Week11!$M$27</definedName>
    <definedName name="solver_lhs12" localSheetId="13" hidden="1">Q3_Week12!$M$27</definedName>
    <definedName name="solver_lhs12" localSheetId="3" hidden="1">Q3_Week2!$M$27</definedName>
    <definedName name="solver_lhs12" localSheetId="4" hidden="1">Q3_Week3!$M$27</definedName>
    <definedName name="solver_lhs12" localSheetId="5" hidden="1">Q3_Week4!$M$27</definedName>
    <definedName name="solver_lhs12" localSheetId="6" hidden="1">Q3_Week5!$M$27</definedName>
    <definedName name="solver_lhs12" localSheetId="7" hidden="1">Q3_Week6!$M$27</definedName>
    <definedName name="solver_lhs12" localSheetId="8" hidden="1">Q3_Week7!$M$27</definedName>
    <definedName name="solver_lhs12" localSheetId="9" hidden="1">Q3_Week8!$M$27</definedName>
    <definedName name="solver_lhs12" localSheetId="10" hidden="1">Q3_Week9!$M$27</definedName>
    <definedName name="solver_lhs13" localSheetId="0" hidden="1">'Dashboard Q3'!$M$28</definedName>
    <definedName name="solver_lhs13" localSheetId="2" hidden="1">Q3_Week1!$M$28</definedName>
    <definedName name="solver_lhs13" localSheetId="11" hidden="1">Q3_Week10!$M$28</definedName>
    <definedName name="solver_lhs13" localSheetId="12" hidden="1">Q3_Week11!$M$28</definedName>
    <definedName name="solver_lhs13" localSheetId="13" hidden="1">Q3_Week12!$M$28</definedName>
    <definedName name="solver_lhs13" localSheetId="3" hidden="1">Q3_Week2!$M$28</definedName>
    <definedName name="solver_lhs13" localSheetId="4" hidden="1">Q3_Week3!$M$28</definedName>
    <definedName name="solver_lhs13" localSheetId="5" hidden="1">Q3_Week4!$M$28</definedName>
    <definedName name="solver_lhs13" localSheetId="6" hidden="1">Q3_Week5!$M$28</definedName>
    <definedName name="solver_lhs13" localSheetId="7" hidden="1">Q3_Week6!$M$28</definedName>
    <definedName name="solver_lhs13" localSheetId="8" hidden="1">Q3_Week7!$M$28</definedName>
    <definedName name="solver_lhs13" localSheetId="9" hidden="1">Q3_Week8!$M$28</definedName>
    <definedName name="solver_lhs13" localSheetId="10" hidden="1">Q3_Week9!$M$28</definedName>
    <definedName name="solver_lhs14" localSheetId="0" hidden="1">'Dashboard Q3'!$M$29</definedName>
    <definedName name="solver_lhs14" localSheetId="2" hidden="1">Q3_Week1!$M$29</definedName>
    <definedName name="solver_lhs14" localSheetId="11" hidden="1">Q3_Week10!$M$29</definedName>
    <definedName name="solver_lhs14" localSheetId="12" hidden="1">Q3_Week11!$M$29</definedName>
    <definedName name="solver_lhs14" localSheetId="13" hidden="1">Q3_Week12!$M$29</definedName>
    <definedName name="solver_lhs14" localSheetId="3" hidden="1">Q3_Week2!$M$29</definedName>
    <definedName name="solver_lhs14" localSheetId="4" hidden="1">Q3_Week3!$M$29</definedName>
    <definedName name="solver_lhs14" localSheetId="5" hidden="1">Q3_Week4!$M$29</definedName>
    <definedName name="solver_lhs14" localSheetId="6" hidden="1">Q3_Week5!$M$29</definedName>
    <definedName name="solver_lhs14" localSheetId="7" hidden="1">Q3_Week6!$M$29</definedName>
    <definedName name="solver_lhs14" localSheetId="8" hidden="1">Q3_Week7!$M$29</definedName>
    <definedName name="solver_lhs14" localSheetId="9" hidden="1">Q3_Week8!$M$29</definedName>
    <definedName name="solver_lhs14" localSheetId="10" hidden="1">Q3_Week9!$M$29</definedName>
    <definedName name="solver_lhs15" localSheetId="0" hidden="1">'Dashboard Q3'!$N$25</definedName>
    <definedName name="solver_lhs15" localSheetId="2" hidden="1">Q3_Week1!$N$25</definedName>
    <definedName name="solver_lhs15" localSheetId="11" hidden="1">Q3_Week10!$N$25</definedName>
    <definedName name="solver_lhs15" localSheetId="12" hidden="1">Q3_Week11!$N$25</definedName>
    <definedName name="solver_lhs15" localSheetId="13" hidden="1">Q3_Week12!$N$25</definedName>
    <definedName name="solver_lhs15" localSheetId="3" hidden="1">Q3_Week2!$N$25</definedName>
    <definedName name="solver_lhs15" localSheetId="4" hidden="1">Q3_Week3!$N$25</definedName>
    <definedName name="solver_lhs15" localSheetId="5" hidden="1">Q3_Week4!$N$25</definedName>
    <definedName name="solver_lhs15" localSheetId="6" hidden="1">Q3_Week5!$N$25</definedName>
    <definedName name="solver_lhs15" localSheetId="7" hidden="1">Q3_Week6!$N$25</definedName>
    <definedName name="solver_lhs15" localSheetId="8" hidden="1">Q3_Week7!$N$25</definedName>
    <definedName name="solver_lhs15" localSheetId="9" hidden="1">Q3_Week8!$N$25</definedName>
    <definedName name="solver_lhs15" localSheetId="10" hidden="1">Q3_Week9!$N$25</definedName>
    <definedName name="solver_lhs16" localSheetId="0" hidden="1">'Dashboard Q3'!$N$25</definedName>
    <definedName name="solver_lhs16" localSheetId="2" hidden="1">Q3_Week1!$N$25</definedName>
    <definedName name="solver_lhs16" localSheetId="11" hidden="1">Q3_Week10!$N$25</definedName>
    <definedName name="solver_lhs16" localSheetId="12" hidden="1">Q3_Week11!$N$25</definedName>
    <definedName name="solver_lhs16" localSheetId="13" hidden="1">Q3_Week12!$N$25</definedName>
    <definedName name="solver_lhs16" localSheetId="3" hidden="1">Q3_Week2!$N$25</definedName>
    <definedName name="solver_lhs16" localSheetId="4" hidden="1">Q3_Week3!$N$25</definedName>
    <definedName name="solver_lhs16" localSheetId="5" hidden="1">Q3_Week4!$N$25</definedName>
    <definedName name="solver_lhs16" localSheetId="6" hidden="1">Q3_Week5!$N$25</definedName>
    <definedName name="solver_lhs16" localSheetId="7" hidden="1">Q3_Week6!$N$25</definedName>
    <definedName name="solver_lhs16" localSheetId="8" hidden="1">Q3_Week7!$N$25</definedName>
    <definedName name="solver_lhs16" localSheetId="9" hidden="1">Q3_Week8!$N$25</definedName>
    <definedName name="solver_lhs16" localSheetId="10" hidden="1">Q3_Week9!$N$25</definedName>
    <definedName name="solver_lhs17" localSheetId="0" hidden="1">'Dashboard Q3'!$N$25</definedName>
    <definedName name="solver_lhs17" localSheetId="2" hidden="1">Q3_Week1!$N$25</definedName>
    <definedName name="solver_lhs17" localSheetId="11" hidden="1">Q3_Week10!$N$25</definedName>
    <definedName name="solver_lhs17" localSheetId="12" hidden="1">Q3_Week11!$N$25</definedName>
    <definedName name="solver_lhs17" localSheetId="13" hidden="1">Q3_Week12!$N$25</definedName>
    <definedName name="solver_lhs17" localSheetId="3" hidden="1">Q3_Week2!$N$25</definedName>
    <definedName name="solver_lhs17" localSheetId="4" hidden="1">Q3_Week3!$N$25</definedName>
    <definedName name="solver_lhs17" localSheetId="5" hidden="1">Q3_Week4!$N$25</definedName>
    <definedName name="solver_lhs17" localSheetId="6" hidden="1">Q3_Week5!$N$25</definedName>
    <definedName name="solver_lhs17" localSheetId="7" hidden="1">Q3_Week6!$N$25</definedName>
    <definedName name="solver_lhs17" localSheetId="8" hidden="1">Q3_Week7!$N$25</definedName>
    <definedName name="solver_lhs17" localSheetId="9" hidden="1">Q3_Week8!$N$25</definedName>
    <definedName name="solver_lhs17" localSheetId="10" hidden="1">Q3_Week9!$N$25</definedName>
    <definedName name="solver_lhs18" localSheetId="0" hidden="1">'Dashboard Q3'!$N$26</definedName>
    <definedName name="solver_lhs18" localSheetId="2" hidden="1">Q3_Week1!$N$26</definedName>
    <definedName name="solver_lhs18" localSheetId="11" hidden="1">Q3_Week10!$N$26</definedName>
    <definedName name="solver_lhs18" localSheetId="12" hidden="1">Q3_Week11!$N$26</definedName>
    <definedName name="solver_lhs18" localSheetId="13" hidden="1">Q3_Week12!$N$26</definedName>
    <definedName name="solver_lhs18" localSheetId="3" hidden="1">Q3_Week2!$N$26</definedName>
    <definedName name="solver_lhs18" localSheetId="4" hidden="1">Q3_Week3!$N$26</definedName>
    <definedName name="solver_lhs18" localSheetId="5" hidden="1">Q3_Week4!$N$26</definedName>
    <definedName name="solver_lhs18" localSheetId="6" hidden="1">Q3_Week5!$N$26</definedName>
    <definedName name="solver_lhs18" localSheetId="7" hidden="1">Q3_Week6!$N$26</definedName>
    <definedName name="solver_lhs18" localSheetId="8" hidden="1">Q3_Week7!$N$26</definedName>
    <definedName name="solver_lhs18" localSheetId="9" hidden="1">Q3_Week8!$N$26</definedName>
    <definedName name="solver_lhs18" localSheetId="10" hidden="1">Q3_Week9!$N$26</definedName>
    <definedName name="solver_lhs19" localSheetId="0" hidden="1">'Dashboard Q3'!$N$26</definedName>
    <definedName name="solver_lhs19" localSheetId="2" hidden="1">Q3_Week1!$N$26</definedName>
    <definedName name="solver_lhs19" localSheetId="11" hidden="1">Q3_Week10!$N$26</definedName>
    <definedName name="solver_lhs19" localSheetId="12" hidden="1">Q3_Week11!$N$26</definedName>
    <definedName name="solver_lhs19" localSheetId="13" hidden="1">Q3_Week12!$N$26</definedName>
    <definedName name="solver_lhs19" localSheetId="3" hidden="1">Q3_Week2!$N$26</definedName>
    <definedName name="solver_lhs19" localSheetId="4" hidden="1">Q3_Week3!$N$26</definedName>
    <definedName name="solver_lhs19" localSheetId="5" hidden="1">Q3_Week4!$N$26</definedName>
    <definedName name="solver_lhs19" localSheetId="6" hidden="1">Q3_Week5!$N$26</definedName>
    <definedName name="solver_lhs19" localSheetId="7" hidden="1">Q3_Week6!$N$26</definedName>
    <definedName name="solver_lhs19" localSheetId="8" hidden="1">Q3_Week7!$N$26</definedName>
    <definedName name="solver_lhs19" localSheetId="9" hidden="1">Q3_Week8!$N$26</definedName>
    <definedName name="solver_lhs19" localSheetId="10" hidden="1">Q3_Week9!$N$26</definedName>
    <definedName name="solver_lhs2" localSheetId="0" hidden="1">'Dashboard Q3'!$C$40</definedName>
    <definedName name="solver_lhs2" localSheetId="2" hidden="1">Q3_Week1!$C$40</definedName>
    <definedName name="solver_lhs2" localSheetId="11" hidden="1">Q3_Week10!$C$40</definedName>
    <definedName name="solver_lhs2" localSheetId="12" hidden="1">Q3_Week11!$C$40</definedName>
    <definedName name="solver_lhs2" localSheetId="13" hidden="1">Q3_Week12!$C$40</definedName>
    <definedName name="solver_lhs2" localSheetId="3" hidden="1">Q3_Week2!$C$40</definedName>
    <definedName name="solver_lhs2" localSheetId="4" hidden="1">Q3_Week3!$C$40</definedName>
    <definedName name="solver_lhs2" localSheetId="5" hidden="1">Q3_Week4!$C$40</definedName>
    <definedName name="solver_lhs2" localSheetId="6" hidden="1">Q3_Week5!$C$40</definedName>
    <definedName name="solver_lhs2" localSheetId="7" hidden="1">Q3_Week6!$C$40</definedName>
    <definedName name="solver_lhs2" localSheetId="8" hidden="1">Q3_Week7!$C$40</definedName>
    <definedName name="solver_lhs2" localSheetId="9" hidden="1">Q3_Week8!$C$40</definedName>
    <definedName name="solver_lhs2" localSheetId="10" hidden="1">Q3_Week9!$C$40</definedName>
    <definedName name="solver_lhs20" localSheetId="0" hidden="1">'Dashboard Q3'!$N$26</definedName>
    <definedName name="solver_lhs20" localSheetId="2" hidden="1">Q3_Week1!$N$26</definedName>
    <definedName name="solver_lhs20" localSheetId="11" hidden="1">Q3_Week10!$N$26</definedName>
    <definedName name="solver_lhs20" localSheetId="12" hidden="1">Q3_Week11!$N$26</definedName>
    <definedName name="solver_lhs20" localSheetId="13" hidden="1">Q3_Week12!$N$26</definedName>
    <definedName name="solver_lhs20" localSheetId="3" hidden="1">Q3_Week2!$N$26</definedName>
    <definedName name="solver_lhs20" localSheetId="4" hidden="1">Q3_Week3!$N$26</definedName>
    <definedName name="solver_lhs20" localSheetId="5" hidden="1">Q3_Week4!$N$26</definedName>
    <definedName name="solver_lhs20" localSheetId="6" hidden="1">Q3_Week5!$N$26</definedName>
    <definedName name="solver_lhs20" localSheetId="7" hidden="1">Q3_Week6!$N$26</definedName>
    <definedName name="solver_lhs20" localSheetId="8" hidden="1">Q3_Week7!$N$26</definedName>
    <definedName name="solver_lhs20" localSheetId="9" hidden="1">Q3_Week8!$N$26</definedName>
    <definedName name="solver_lhs20" localSheetId="10" hidden="1">Q3_Week9!$N$26</definedName>
    <definedName name="solver_lhs21" localSheetId="0" hidden="1">'Dashboard Q3'!$N$27</definedName>
    <definedName name="solver_lhs21" localSheetId="2" hidden="1">Q3_Week1!$N$27</definedName>
    <definedName name="solver_lhs21" localSheetId="11" hidden="1">Q3_Week10!$N$27</definedName>
    <definedName name="solver_lhs21" localSheetId="12" hidden="1">Q3_Week11!$N$27</definedName>
    <definedName name="solver_lhs21" localSheetId="13" hidden="1">Q3_Week12!$N$27</definedName>
    <definedName name="solver_lhs21" localSheetId="3" hidden="1">Q3_Week2!$N$27</definedName>
    <definedName name="solver_lhs21" localSheetId="4" hidden="1">Q3_Week3!$N$27</definedName>
    <definedName name="solver_lhs21" localSheetId="5" hidden="1">Q3_Week4!$N$27</definedName>
    <definedName name="solver_lhs21" localSheetId="6" hidden="1">Q3_Week5!$N$27</definedName>
    <definedName name="solver_lhs21" localSheetId="7" hidden="1">Q3_Week6!$N$27</definedName>
    <definedName name="solver_lhs21" localSheetId="8" hidden="1">Q3_Week7!$N$27</definedName>
    <definedName name="solver_lhs21" localSheetId="9" hidden="1">Q3_Week8!$N$27</definedName>
    <definedName name="solver_lhs21" localSheetId="10" hidden="1">Q3_Week9!$N$27</definedName>
    <definedName name="solver_lhs22" localSheetId="0" hidden="1">'Dashboard Q3'!$N$27</definedName>
    <definedName name="solver_lhs22" localSheetId="2" hidden="1">Q3_Week1!$N$27</definedName>
    <definedName name="solver_lhs22" localSheetId="11" hidden="1">Q3_Week10!$N$27</definedName>
    <definedName name="solver_lhs22" localSheetId="12" hidden="1">Q3_Week11!$N$27</definedName>
    <definedName name="solver_lhs22" localSheetId="13" hidden="1">Q3_Week12!$N$27</definedName>
    <definedName name="solver_lhs22" localSheetId="3" hidden="1">Q3_Week2!$N$27</definedName>
    <definedName name="solver_lhs22" localSheetId="4" hidden="1">Q3_Week3!$N$27</definedName>
    <definedName name="solver_lhs22" localSheetId="5" hidden="1">Q3_Week4!$N$27</definedName>
    <definedName name="solver_lhs22" localSheetId="6" hidden="1">Q3_Week5!$N$27</definedName>
    <definedName name="solver_lhs22" localSheetId="7" hidden="1">Q3_Week6!$N$27</definedName>
    <definedName name="solver_lhs22" localSheetId="8" hidden="1">Q3_Week7!$N$27</definedName>
    <definedName name="solver_lhs22" localSheetId="9" hidden="1">Q3_Week8!$N$27</definedName>
    <definedName name="solver_lhs22" localSheetId="10" hidden="1">Q3_Week9!$N$27</definedName>
    <definedName name="solver_lhs23" localSheetId="0" hidden="1">'Dashboard Q3'!$N$27</definedName>
    <definedName name="solver_lhs23" localSheetId="2" hidden="1">Q3_Week1!$N$27</definedName>
    <definedName name="solver_lhs23" localSheetId="11" hidden="1">Q3_Week10!$N$27</definedName>
    <definedName name="solver_lhs23" localSheetId="12" hidden="1">Q3_Week11!$N$27</definedName>
    <definedName name="solver_lhs23" localSheetId="13" hidden="1">Q3_Week12!$N$27</definedName>
    <definedName name="solver_lhs23" localSheetId="3" hidden="1">Q3_Week2!$N$27</definedName>
    <definedName name="solver_lhs23" localSheetId="4" hidden="1">Q3_Week3!$N$27</definedName>
    <definedName name="solver_lhs23" localSheetId="5" hidden="1">Q3_Week4!$N$27</definedName>
    <definedName name="solver_lhs23" localSheetId="6" hidden="1">Q3_Week5!$N$27</definedName>
    <definedName name="solver_lhs23" localSheetId="7" hidden="1">Q3_Week6!$N$27</definedName>
    <definedName name="solver_lhs23" localSheetId="8" hidden="1">Q3_Week7!$N$27</definedName>
    <definedName name="solver_lhs23" localSheetId="9" hidden="1">Q3_Week8!$N$27</definedName>
    <definedName name="solver_lhs23" localSheetId="10" hidden="1">Q3_Week9!$N$27</definedName>
    <definedName name="solver_lhs24" localSheetId="0" hidden="1">'Dashboard Q3'!$N$28</definedName>
    <definedName name="solver_lhs24" localSheetId="2" hidden="1">Q3_Week1!$N$28</definedName>
    <definedName name="solver_lhs24" localSheetId="11" hidden="1">Q3_Week10!$N$28</definedName>
    <definedName name="solver_lhs24" localSheetId="12" hidden="1">Q3_Week11!$N$28</definedName>
    <definedName name="solver_lhs24" localSheetId="13" hidden="1">Q3_Week12!$N$28</definedName>
    <definedName name="solver_lhs24" localSheetId="3" hidden="1">Q3_Week2!$N$28</definedName>
    <definedName name="solver_lhs24" localSheetId="4" hidden="1">Q3_Week3!$N$28</definedName>
    <definedName name="solver_lhs24" localSheetId="5" hidden="1">Q3_Week4!$N$28</definedName>
    <definedName name="solver_lhs24" localSheetId="6" hidden="1">Q3_Week5!$N$28</definedName>
    <definedName name="solver_lhs24" localSheetId="7" hidden="1">Q3_Week6!$N$28</definedName>
    <definedName name="solver_lhs24" localSheetId="8" hidden="1">Q3_Week7!$N$28</definedName>
    <definedName name="solver_lhs24" localSheetId="9" hidden="1">Q3_Week8!$N$28</definedName>
    <definedName name="solver_lhs24" localSheetId="10" hidden="1">Q3_Week9!$N$28</definedName>
    <definedName name="solver_lhs25" localSheetId="0" hidden="1">'Dashboard Q3'!$N$28</definedName>
    <definedName name="solver_lhs25" localSheetId="2" hidden="1">Q3_Week1!$N$28</definedName>
    <definedName name="solver_lhs25" localSheetId="11" hidden="1">Q3_Week10!$N$28</definedName>
    <definedName name="solver_lhs25" localSheetId="12" hidden="1">Q3_Week11!$N$28</definedName>
    <definedName name="solver_lhs25" localSheetId="13" hidden="1">Q3_Week12!$N$28</definedName>
    <definedName name="solver_lhs25" localSheetId="3" hidden="1">Q3_Week2!$N$28</definedName>
    <definedName name="solver_lhs25" localSheetId="4" hidden="1">Q3_Week3!$N$28</definedName>
    <definedName name="solver_lhs25" localSheetId="5" hidden="1">Q3_Week4!$N$28</definedName>
    <definedName name="solver_lhs25" localSheetId="6" hidden="1">Q3_Week5!$N$28</definedName>
    <definedName name="solver_lhs25" localSheetId="7" hidden="1">Q3_Week6!$N$28</definedName>
    <definedName name="solver_lhs25" localSheetId="8" hidden="1">Q3_Week7!$N$28</definedName>
    <definedName name="solver_lhs25" localSheetId="9" hidden="1">Q3_Week8!$N$28</definedName>
    <definedName name="solver_lhs25" localSheetId="10" hidden="1">Q3_Week9!$N$28</definedName>
    <definedName name="solver_lhs26" localSheetId="0" hidden="1">'Dashboard Q3'!$N$28</definedName>
    <definedName name="solver_lhs26" localSheetId="2" hidden="1">Q3_Week1!$N$28</definedName>
    <definedName name="solver_lhs26" localSheetId="11" hidden="1">Q3_Week10!$N$28</definedName>
    <definedName name="solver_lhs26" localSheetId="12" hidden="1">Q3_Week11!$N$28</definedName>
    <definedName name="solver_lhs26" localSheetId="13" hidden="1">Q3_Week12!$N$28</definedName>
    <definedName name="solver_lhs26" localSheetId="3" hidden="1">Q3_Week2!$N$28</definedName>
    <definedName name="solver_lhs26" localSheetId="4" hidden="1">Q3_Week3!$N$28</definedName>
    <definedName name="solver_lhs26" localSheetId="5" hidden="1">Q3_Week4!$N$28</definedName>
    <definedName name="solver_lhs26" localSheetId="6" hidden="1">Q3_Week5!$N$28</definedName>
    <definedName name="solver_lhs26" localSheetId="7" hidden="1">Q3_Week6!$N$28</definedName>
    <definedName name="solver_lhs26" localSheetId="8" hidden="1">Q3_Week7!$N$28</definedName>
    <definedName name="solver_lhs26" localSheetId="9" hidden="1">Q3_Week8!$N$28</definedName>
    <definedName name="solver_lhs26" localSheetId="10" hidden="1">Q3_Week9!$N$28</definedName>
    <definedName name="solver_lhs27" localSheetId="0" hidden="1">'Dashboard Q3'!$N$29</definedName>
    <definedName name="solver_lhs27" localSheetId="2" hidden="1">Q3_Week1!$N$29</definedName>
    <definedName name="solver_lhs27" localSheetId="11" hidden="1">Q3_Week10!$N$29</definedName>
    <definedName name="solver_lhs27" localSheetId="12" hidden="1">Q3_Week11!$N$29</definedName>
    <definedName name="solver_lhs27" localSheetId="13" hidden="1">Q3_Week12!$N$29</definedName>
    <definedName name="solver_lhs27" localSheetId="3" hidden="1">Q3_Week2!$N$29</definedName>
    <definedName name="solver_lhs27" localSheetId="4" hidden="1">Q3_Week3!$N$29</definedName>
    <definedName name="solver_lhs27" localSheetId="5" hidden="1">Q3_Week4!$N$29</definedName>
    <definedName name="solver_lhs27" localSheetId="6" hidden="1">Q3_Week5!$N$29</definedName>
    <definedName name="solver_lhs27" localSheetId="7" hidden="1">Q3_Week6!$N$29</definedName>
    <definedName name="solver_lhs27" localSheetId="8" hidden="1">Q3_Week7!$N$29</definedName>
    <definedName name="solver_lhs27" localSheetId="9" hidden="1">Q3_Week8!$N$29</definedName>
    <definedName name="solver_lhs27" localSheetId="10" hidden="1">Q3_Week9!$N$29</definedName>
    <definedName name="solver_lhs28" localSheetId="0" hidden="1">'Dashboard Q3'!$N$29</definedName>
    <definedName name="solver_lhs28" localSheetId="2" hidden="1">Q3_Week1!$N$29</definedName>
    <definedName name="solver_lhs28" localSheetId="11" hidden="1">Q3_Week10!$N$29</definedName>
    <definedName name="solver_lhs28" localSheetId="12" hidden="1">Q3_Week11!$N$29</definedName>
    <definedName name="solver_lhs28" localSheetId="13" hidden="1">Q3_Week12!$N$29</definedName>
    <definedName name="solver_lhs28" localSheetId="3" hidden="1">Q3_Week2!$N$29</definedName>
    <definedName name="solver_lhs28" localSheetId="4" hidden="1">Q3_Week3!$N$29</definedName>
    <definedName name="solver_lhs28" localSheetId="5" hidden="1">Q3_Week4!$N$29</definedName>
    <definedName name="solver_lhs28" localSheetId="6" hidden="1">Q3_Week5!$N$29</definedName>
    <definedName name="solver_lhs28" localSheetId="7" hidden="1">Q3_Week6!$N$29</definedName>
    <definedName name="solver_lhs28" localSheetId="8" hidden="1">Q3_Week7!$N$29</definedName>
    <definedName name="solver_lhs28" localSheetId="9" hidden="1">Q3_Week8!$N$29</definedName>
    <definedName name="solver_lhs28" localSheetId="10" hidden="1">Q3_Week9!$N$29</definedName>
    <definedName name="solver_lhs29" localSheetId="0" hidden="1">'Dashboard Q3'!$N$29</definedName>
    <definedName name="solver_lhs29" localSheetId="2" hidden="1">Q3_Week1!$N$29</definedName>
    <definedName name="solver_lhs29" localSheetId="11" hidden="1">Q3_Week10!$N$29</definedName>
    <definedName name="solver_lhs29" localSheetId="12" hidden="1">Q3_Week11!$N$29</definedName>
    <definedName name="solver_lhs29" localSheetId="13" hidden="1">Q3_Week12!$N$29</definedName>
    <definedName name="solver_lhs29" localSheetId="3" hidden="1">Q3_Week2!$N$29</definedName>
    <definedName name="solver_lhs29" localSheetId="4" hidden="1">Q3_Week3!$N$29</definedName>
    <definedName name="solver_lhs29" localSheetId="5" hidden="1">Q3_Week4!$N$29</definedName>
    <definedName name="solver_lhs29" localSheetId="6" hidden="1">Q3_Week5!$N$29</definedName>
    <definedName name="solver_lhs29" localSheetId="7" hidden="1">Q3_Week6!$N$29</definedName>
    <definedName name="solver_lhs29" localSheetId="8" hidden="1">Q3_Week7!$N$29</definedName>
    <definedName name="solver_lhs29" localSheetId="9" hidden="1">Q3_Week8!$N$29</definedName>
    <definedName name="solver_lhs29" localSheetId="10" hidden="1">Q3_Week9!$N$29</definedName>
    <definedName name="solver_lhs3" localSheetId="0" hidden="1">'Dashboard Q3'!$D$29</definedName>
    <definedName name="solver_lhs3" localSheetId="2" hidden="1">Q3_Week1!$D$29</definedName>
    <definedName name="solver_lhs3" localSheetId="11" hidden="1">Q3_Week10!$D$29</definedName>
    <definedName name="solver_lhs3" localSheetId="12" hidden="1">Q3_Week11!$D$29</definedName>
    <definedName name="solver_lhs3" localSheetId="13" hidden="1">Q3_Week12!$D$29</definedName>
    <definedName name="solver_lhs3" localSheetId="3" hidden="1">Q3_Week2!$D$29</definedName>
    <definedName name="solver_lhs3" localSheetId="4" hidden="1">Q3_Week3!$D$29</definedName>
    <definedName name="solver_lhs3" localSheetId="5" hidden="1">Q3_Week4!$D$29</definedName>
    <definedName name="solver_lhs3" localSheetId="6" hidden="1">Q3_Week5!$D$29</definedName>
    <definedName name="solver_lhs3" localSheetId="7" hidden="1">Q3_Week6!$D$29</definedName>
    <definedName name="solver_lhs3" localSheetId="8" hidden="1">Q3_Week7!$D$29</definedName>
    <definedName name="solver_lhs3" localSheetId="9" hidden="1">Q3_Week8!$D$29</definedName>
    <definedName name="solver_lhs3" localSheetId="10" hidden="1">Q3_Week9!$D$29</definedName>
    <definedName name="solver_lhs30" localSheetId="0" hidden="1">'Dashboard Q3'!$T$17:$X$21</definedName>
    <definedName name="solver_lhs30" localSheetId="2" hidden="1">Q3_Week1!$T$17:$X$21</definedName>
    <definedName name="solver_lhs30" localSheetId="11" hidden="1">Q3_Week10!$T$17:$X$21</definedName>
    <definedName name="solver_lhs30" localSheetId="12" hidden="1">Q3_Week11!$T$17:$X$21</definedName>
    <definedName name="solver_lhs30" localSheetId="13" hidden="1">Q3_Week12!$T$17:$X$21</definedName>
    <definedName name="solver_lhs30" localSheetId="3" hidden="1">Q3_Week2!$T$17:$X$21</definedName>
    <definedName name="solver_lhs30" localSheetId="4" hidden="1">Q3_Week3!$T$17:$X$21</definedName>
    <definedName name="solver_lhs30" localSheetId="5" hidden="1">Q3_Week4!$T$17:$X$21</definedName>
    <definedName name="solver_lhs30" localSheetId="6" hidden="1">Q3_Week5!$T$17:$X$21</definedName>
    <definedName name="solver_lhs30" localSheetId="7" hidden="1">Q3_Week6!$T$17:$X$21</definedName>
    <definedName name="solver_lhs30" localSheetId="8" hidden="1">Q3_Week7!$T$17:$X$21</definedName>
    <definedName name="solver_lhs30" localSheetId="9" hidden="1">Q3_Week8!$T$17:$X$21</definedName>
    <definedName name="solver_lhs30" localSheetId="10" hidden="1">Q3_Week9!$T$17:$X$21</definedName>
    <definedName name="solver_lhs4" localSheetId="0" hidden="1">'Dashboard Q3'!$D$40</definedName>
    <definedName name="solver_lhs4" localSheetId="2" hidden="1">Q3_Week1!$D$40</definedName>
    <definedName name="solver_lhs4" localSheetId="11" hidden="1">Q3_Week10!$D$40</definedName>
    <definedName name="solver_lhs4" localSheetId="12" hidden="1">Q3_Week11!$D$40</definedName>
    <definedName name="solver_lhs4" localSheetId="13" hidden="1">Q3_Week12!$D$40</definedName>
    <definedName name="solver_lhs4" localSheetId="3" hidden="1">Q3_Week2!$D$40</definedName>
    <definedName name="solver_lhs4" localSheetId="4" hidden="1">Q3_Week3!$D$40</definedName>
    <definedName name="solver_lhs4" localSheetId="5" hidden="1">Q3_Week4!$D$40</definedName>
    <definedName name="solver_lhs4" localSheetId="6" hidden="1">Q3_Week5!$D$40</definedName>
    <definedName name="solver_lhs4" localSheetId="7" hidden="1">Q3_Week6!$D$40</definedName>
    <definedName name="solver_lhs4" localSheetId="8" hidden="1">Q3_Week7!$D$40</definedName>
    <definedName name="solver_lhs4" localSheetId="9" hidden="1">Q3_Week8!$D$40</definedName>
    <definedName name="solver_lhs4" localSheetId="10" hidden="1">Q3_Week9!$D$40</definedName>
    <definedName name="solver_lhs5" localSheetId="0" hidden="1">'Dashboard Q3'!$E$29</definedName>
    <definedName name="solver_lhs5" localSheetId="2" hidden="1">Q3_Week1!$E$29</definedName>
    <definedName name="solver_lhs5" localSheetId="11" hidden="1">Q3_Week10!$E$29</definedName>
    <definedName name="solver_lhs5" localSheetId="12" hidden="1">Q3_Week11!$E$29</definedName>
    <definedName name="solver_lhs5" localSheetId="13" hidden="1">Q3_Week12!$E$29</definedName>
    <definedName name="solver_lhs5" localSheetId="3" hidden="1">Q3_Week2!$E$29</definedName>
    <definedName name="solver_lhs5" localSheetId="4" hidden="1">Q3_Week3!$E$29</definedName>
    <definedName name="solver_lhs5" localSheetId="5" hidden="1">Q3_Week4!$E$29</definedName>
    <definedName name="solver_lhs5" localSheetId="6" hidden="1">Q3_Week5!$E$29</definedName>
    <definedName name="solver_lhs5" localSheetId="7" hidden="1">Q3_Week6!$E$29</definedName>
    <definedName name="solver_lhs5" localSheetId="8" hidden="1">Q3_Week7!$E$29</definedName>
    <definedName name="solver_lhs5" localSheetId="9" hidden="1">Q3_Week8!$E$29</definedName>
    <definedName name="solver_lhs5" localSheetId="10" hidden="1">Q3_Week9!$E$29</definedName>
    <definedName name="solver_lhs6" localSheetId="0" hidden="1">'Dashboard Q3'!$E$40</definedName>
    <definedName name="solver_lhs6" localSheetId="2" hidden="1">Q3_Week1!$E$40</definedName>
    <definedName name="solver_lhs6" localSheetId="11" hidden="1">Q3_Week10!$E$40</definedName>
    <definedName name="solver_lhs6" localSheetId="12" hidden="1">Q3_Week11!$E$40</definedName>
    <definedName name="solver_lhs6" localSheetId="13" hidden="1">Q3_Week12!$E$40</definedName>
    <definedName name="solver_lhs6" localSheetId="3" hidden="1">Q3_Week2!$E$40</definedName>
    <definedName name="solver_lhs6" localSheetId="4" hidden="1">Q3_Week3!$E$40</definedName>
    <definedName name="solver_lhs6" localSheetId="5" hidden="1">Q3_Week4!$E$40</definedName>
    <definedName name="solver_lhs6" localSheetId="6" hidden="1">Q3_Week5!$E$40</definedName>
    <definedName name="solver_lhs6" localSheetId="7" hidden="1">Q3_Week6!$E$40</definedName>
    <definedName name="solver_lhs6" localSheetId="8" hidden="1">Q3_Week7!$E$40</definedName>
    <definedName name="solver_lhs6" localSheetId="9" hidden="1">Q3_Week8!$E$40</definedName>
    <definedName name="solver_lhs6" localSheetId="10" hidden="1">Q3_Week9!$E$40</definedName>
    <definedName name="solver_lhs7" localSheetId="0" hidden="1">'Dashboard Q3'!$F$40</definedName>
    <definedName name="solver_lhs7" localSheetId="2" hidden="1">Q3_Week1!$F$40</definedName>
    <definedName name="solver_lhs7" localSheetId="11" hidden="1">Q3_Week10!$F$40</definedName>
    <definedName name="solver_lhs7" localSheetId="12" hidden="1">Q3_Week11!$F$40</definedName>
    <definedName name="solver_lhs7" localSheetId="13" hidden="1">Q3_Week12!$F$40</definedName>
    <definedName name="solver_lhs7" localSheetId="3" hidden="1">Q3_Week2!$F$40</definedName>
    <definedName name="solver_lhs7" localSheetId="4" hidden="1">Q3_Week3!$F$40</definedName>
    <definedName name="solver_lhs7" localSheetId="5" hidden="1">Q3_Week4!$F$40</definedName>
    <definedName name="solver_lhs7" localSheetId="6" hidden="1">Q3_Week5!$F$40</definedName>
    <definedName name="solver_lhs7" localSheetId="7" hidden="1">Q3_Week6!$F$40</definedName>
    <definedName name="solver_lhs7" localSheetId="8" hidden="1">Q3_Week7!$F$40</definedName>
    <definedName name="solver_lhs7" localSheetId="9" hidden="1">Q3_Week8!$F$40</definedName>
    <definedName name="solver_lhs7" localSheetId="10" hidden="1">Q3_Week9!$F$40</definedName>
    <definedName name="solver_lhs8" localSheetId="0" hidden="1">'Dashboard Q3'!$G$40</definedName>
    <definedName name="solver_lhs8" localSheetId="2" hidden="1">Q3_Week1!$G$40</definedName>
    <definedName name="solver_lhs8" localSheetId="11" hidden="1">Q3_Week10!$G$40</definedName>
    <definedName name="solver_lhs8" localSheetId="12" hidden="1">Q3_Week11!$G$40</definedName>
    <definedName name="solver_lhs8" localSheetId="13" hidden="1">Q3_Week12!$G$40</definedName>
    <definedName name="solver_lhs8" localSheetId="3" hidden="1">Q3_Week2!$G$40</definedName>
    <definedName name="solver_lhs8" localSheetId="4" hidden="1">Q3_Week3!$G$40</definedName>
    <definedName name="solver_lhs8" localSheetId="5" hidden="1">Q3_Week4!$G$40</definedName>
    <definedName name="solver_lhs8" localSheetId="6" hidden="1">Q3_Week5!$G$40</definedName>
    <definedName name="solver_lhs8" localSheetId="7" hidden="1">Q3_Week6!$G$40</definedName>
    <definedName name="solver_lhs8" localSheetId="8" hidden="1">Q3_Week7!$G$40</definedName>
    <definedName name="solver_lhs8" localSheetId="9" hidden="1">Q3_Week8!$G$40</definedName>
    <definedName name="solver_lhs8" localSheetId="10" hidden="1">Q3_Week9!$G$40</definedName>
    <definedName name="solver_lhs9" localSheetId="0" hidden="1">'Dashboard Q3'!$M$17:$Q$21</definedName>
    <definedName name="solver_lhs9" localSheetId="2" hidden="1">Q3_Week1!$M$17:$Q$21</definedName>
    <definedName name="solver_lhs9" localSheetId="11" hidden="1">Q3_Week10!$M$17:$Q$21</definedName>
    <definedName name="solver_lhs9" localSheetId="12" hidden="1">Q3_Week11!$M$17:$Q$21</definedName>
    <definedName name="solver_lhs9" localSheetId="13" hidden="1">Q3_Week12!$M$17:$Q$21</definedName>
    <definedName name="solver_lhs9" localSheetId="3" hidden="1">Q3_Week2!$M$17:$Q$21</definedName>
    <definedName name="solver_lhs9" localSheetId="4" hidden="1">Q3_Week3!$M$17:$Q$21</definedName>
    <definedName name="solver_lhs9" localSheetId="5" hidden="1">Q3_Week4!$M$17:$Q$21</definedName>
    <definedName name="solver_lhs9" localSheetId="6" hidden="1">Q3_Week5!$M$17:$Q$21</definedName>
    <definedName name="solver_lhs9" localSheetId="7" hidden="1">Q3_Week6!$M$17:$Q$21</definedName>
    <definedName name="solver_lhs9" localSheetId="8" hidden="1">Q3_Week7!$M$17:$Q$21</definedName>
    <definedName name="solver_lhs9" localSheetId="9" hidden="1">Q3_Week8!$M$17:$Q$21</definedName>
    <definedName name="solver_lhs9" localSheetId="10" hidden="1">Q3_Week9!$M$17:$Q$21</definedName>
    <definedName name="solver_lin" localSheetId="0" hidden="1">1</definedName>
    <definedName name="solver_lin" localSheetId="2" hidden="1">1</definedName>
    <definedName name="solver_lin" localSheetId="11" hidden="1">1</definedName>
    <definedName name="solver_lin" localSheetId="12" hidden="1">1</definedName>
    <definedName name="solver_lin" localSheetId="13" hidden="1">1</definedName>
    <definedName name="solver_lin" localSheetId="3" hidden="1">1</definedName>
    <definedName name="solver_lin" localSheetId="4" hidden="1">1</definedName>
    <definedName name="solver_lin" localSheetId="5" hidden="1">1</definedName>
    <definedName name="solver_lin" localSheetId="6" hidden="1">1</definedName>
    <definedName name="solver_lin" localSheetId="7" hidden="1">1</definedName>
    <definedName name="solver_lin" localSheetId="8" hidden="1">1</definedName>
    <definedName name="solver_lin" localSheetId="9" hidden="1">1</definedName>
    <definedName name="solver_lin" localSheetId="10" hidden="1">1</definedName>
    <definedName name="solver_mip" localSheetId="0" hidden="1">2147483647</definedName>
    <definedName name="solver_mip" localSheetId="2"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ni" localSheetId="0" hidden="1">30</definedName>
    <definedName name="solver_mni" localSheetId="2" hidden="1">30</definedName>
    <definedName name="solver_mni" localSheetId="11" hidden="1">30</definedName>
    <definedName name="solver_mni" localSheetId="12" hidden="1">30</definedName>
    <definedName name="solver_mni" localSheetId="13"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rt" localSheetId="0" hidden="1">0.075</definedName>
    <definedName name="solver_mrt" localSheetId="2" hidden="1">0.075</definedName>
    <definedName name="solver_mrt" localSheetId="11" hidden="1">0.075</definedName>
    <definedName name="solver_mrt" localSheetId="12" hidden="1">0.075</definedName>
    <definedName name="solver_mrt" localSheetId="13"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sl" localSheetId="0" hidden="1">2</definedName>
    <definedName name="solver_msl" localSheetId="2" hidden="1">2</definedName>
    <definedName name="solver_msl" localSheetId="11" hidden="1">2</definedName>
    <definedName name="solver_msl" localSheetId="12" hidden="1">2</definedName>
    <definedName name="solver_msl" localSheetId="13"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neg" localSheetId="0" hidden="1">1</definedName>
    <definedName name="solver_neg" localSheetId="2" hidden="1">1</definedName>
    <definedName name="solver_neg" localSheetId="11" hidden="1">1</definedName>
    <definedName name="solver_neg" localSheetId="12" hidden="1">1</definedName>
    <definedName name="solver_neg" localSheetId="13" hidden="1">2</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od" localSheetId="0" hidden="1">2147483647</definedName>
    <definedName name="solver_nod" localSheetId="2"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um" localSheetId="0" hidden="1">30</definedName>
    <definedName name="solver_num" localSheetId="2" hidden="1">30</definedName>
    <definedName name="solver_num" localSheetId="11" hidden="1">30</definedName>
    <definedName name="solver_num" localSheetId="12" hidden="1">30</definedName>
    <definedName name="solver_num" localSheetId="13" hidden="1">30</definedName>
    <definedName name="solver_num" localSheetId="3" hidden="1">30</definedName>
    <definedName name="solver_num" localSheetId="4" hidden="1">30</definedName>
    <definedName name="solver_num" localSheetId="5" hidden="1">30</definedName>
    <definedName name="solver_num" localSheetId="6" hidden="1">30</definedName>
    <definedName name="solver_num" localSheetId="7" hidden="1">30</definedName>
    <definedName name="solver_num" localSheetId="8" hidden="1">30</definedName>
    <definedName name="solver_num" localSheetId="9" hidden="1">30</definedName>
    <definedName name="solver_num" localSheetId="10" hidden="1">30</definedName>
    <definedName name="solver_nwt" localSheetId="0" hidden="1">1</definedName>
    <definedName name="solver_nwt" localSheetId="2" hidden="1">1</definedName>
    <definedName name="solver_nwt" localSheetId="11" hidden="1">1</definedName>
    <definedName name="solver_nwt" localSheetId="12" hidden="1">1</definedName>
    <definedName name="solver_nwt" localSheetId="13"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opt" localSheetId="0" hidden="1">'Dashboard Q3'!$N$31</definedName>
    <definedName name="solver_opt" localSheetId="2" hidden="1">Q3_Week1!$N$31</definedName>
    <definedName name="solver_opt" localSheetId="11" hidden="1">Q3_Week10!$N$31</definedName>
    <definedName name="solver_opt" localSheetId="12" hidden="1">Q3_Week11!$N$31</definedName>
    <definedName name="solver_opt" localSheetId="13" hidden="1">Q3_Week12!$N$31</definedName>
    <definedName name="solver_opt" localSheetId="3" hidden="1">Q3_Week2!$N$31</definedName>
    <definedName name="solver_opt" localSheetId="4" hidden="1">Q3_Week3!$N$31</definedName>
    <definedName name="solver_opt" localSheetId="5" hidden="1">Q3_Week4!$N$31</definedName>
    <definedName name="solver_opt" localSheetId="6" hidden="1">Q3_Week5!$N$31</definedName>
    <definedName name="solver_opt" localSheetId="7" hidden="1">Q3_Week6!$N$31</definedName>
    <definedName name="solver_opt" localSheetId="8" hidden="1">Q3_Week7!$N$31</definedName>
    <definedName name="solver_opt" localSheetId="9" hidden="1">Q3_Week8!$N$31</definedName>
    <definedName name="solver_opt" localSheetId="10" hidden="1">Q3_Week9!$N$31</definedName>
    <definedName name="solver_pre" localSheetId="0" hidden="1">0.000001</definedName>
    <definedName name="solver_pre" localSheetId="2" hidden="1">0.000001</definedName>
    <definedName name="solver_pre" localSheetId="11" hidden="1">0.000001</definedName>
    <definedName name="solver_pre" localSheetId="12" hidden="1">0.000001</definedName>
    <definedName name="solver_pre" localSheetId="13"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rbv" localSheetId="0" hidden="1">2</definedName>
    <definedName name="solver_rbv" localSheetId="2" hidden="1">2</definedName>
    <definedName name="solver_rbv" localSheetId="11" hidden="1">2</definedName>
    <definedName name="solver_rbv" localSheetId="12" hidden="1">2</definedName>
    <definedName name="solver_rbv" localSheetId="13"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bv" localSheetId="8" hidden="1">2</definedName>
    <definedName name="solver_rbv" localSheetId="9" hidden="1">2</definedName>
    <definedName name="solver_rbv" localSheetId="10" hidden="1">2</definedName>
    <definedName name="solver_rel1" localSheetId="0" hidden="1">2</definedName>
    <definedName name="solver_rel1" localSheetId="2" hidden="1">2</definedName>
    <definedName name="solver_rel1" localSheetId="11" hidden="1">2</definedName>
    <definedName name="solver_rel1" localSheetId="12" hidden="1">2</definedName>
    <definedName name="solver_rel1" localSheetId="13" hidden="1">2</definedName>
    <definedName name="solver_rel1" localSheetId="3" hidden="1">2</definedName>
    <definedName name="solver_rel1" localSheetId="4" hidden="1">2</definedName>
    <definedName name="solver_rel1" localSheetId="5" hidden="1">2</definedName>
    <definedName name="solver_rel1" localSheetId="6" hidden="1">2</definedName>
    <definedName name="solver_rel1" localSheetId="7" hidden="1">2</definedName>
    <definedName name="solver_rel1" localSheetId="8" hidden="1">2</definedName>
    <definedName name="solver_rel1" localSheetId="9" hidden="1">2</definedName>
    <definedName name="solver_rel1" localSheetId="10" hidden="1">2</definedName>
    <definedName name="solver_rel10" localSheetId="0" hidden="1">1</definedName>
    <definedName name="solver_rel10" localSheetId="2" hidden="1">1</definedName>
    <definedName name="solver_rel10" localSheetId="11" hidden="1">1</definedName>
    <definedName name="solver_rel10" localSheetId="12" hidden="1">1</definedName>
    <definedName name="solver_rel10" localSheetId="13" hidden="1">1</definedName>
    <definedName name="solver_rel10" localSheetId="3" hidden="1">1</definedName>
    <definedName name="solver_rel10" localSheetId="4" hidden="1">1</definedName>
    <definedName name="solver_rel10" localSheetId="5" hidden="1">1</definedName>
    <definedName name="solver_rel10" localSheetId="6" hidden="1">1</definedName>
    <definedName name="solver_rel10" localSheetId="7" hidden="1">1</definedName>
    <definedName name="solver_rel10" localSheetId="8" hidden="1">1</definedName>
    <definedName name="solver_rel10" localSheetId="9" hidden="1">1</definedName>
    <definedName name="solver_rel10" localSheetId="10" hidden="1">1</definedName>
    <definedName name="solver_rel11" localSheetId="0" hidden="1">1</definedName>
    <definedName name="solver_rel11" localSheetId="2" hidden="1">1</definedName>
    <definedName name="solver_rel11" localSheetId="11" hidden="1">1</definedName>
    <definedName name="solver_rel11" localSheetId="12" hidden="1">1</definedName>
    <definedName name="solver_rel11" localSheetId="13" hidden="1">1</definedName>
    <definedName name="solver_rel11" localSheetId="3" hidden="1">1</definedName>
    <definedName name="solver_rel11" localSheetId="4" hidden="1">1</definedName>
    <definedName name="solver_rel11" localSheetId="5" hidden="1">1</definedName>
    <definedName name="solver_rel11" localSheetId="6" hidden="1">1</definedName>
    <definedName name="solver_rel11" localSheetId="7" hidden="1">1</definedName>
    <definedName name="solver_rel11" localSheetId="8" hidden="1">1</definedName>
    <definedName name="solver_rel11" localSheetId="9" hidden="1">1</definedName>
    <definedName name="solver_rel11" localSheetId="10" hidden="1">1</definedName>
    <definedName name="solver_rel12" localSheetId="0" hidden="1">1</definedName>
    <definedName name="solver_rel12" localSheetId="2" hidden="1">1</definedName>
    <definedName name="solver_rel12" localSheetId="11" hidden="1">1</definedName>
    <definedName name="solver_rel12" localSheetId="12" hidden="1">1</definedName>
    <definedName name="solver_rel12" localSheetId="13" hidden="1">1</definedName>
    <definedName name="solver_rel12" localSheetId="3" hidden="1">1</definedName>
    <definedName name="solver_rel12" localSheetId="4" hidden="1">1</definedName>
    <definedName name="solver_rel12" localSheetId="5" hidden="1">1</definedName>
    <definedName name="solver_rel12" localSheetId="6" hidden="1">1</definedName>
    <definedName name="solver_rel12" localSheetId="7" hidden="1">1</definedName>
    <definedName name="solver_rel12" localSheetId="8" hidden="1">1</definedName>
    <definedName name="solver_rel12" localSheetId="9" hidden="1">1</definedName>
    <definedName name="solver_rel12" localSheetId="10" hidden="1">1</definedName>
    <definedName name="solver_rel13" localSheetId="0" hidden="1">1</definedName>
    <definedName name="solver_rel13" localSheetId="2" hidden="1">1</definedName>
    <definedName name="solver_rel13" localSheetId="11" hidden="1">1</definedName>
    <definedName name="solver_rel13" localSheetId="12" hidden="1">1</definedName>
    <definedName name="solver_rel13" localSheetId="13" hidden="1">1</definedName>
    <definedName name="solver_rel13" localSheetId="3" hidden="1">1</definedName>
    <definedName name="solver_rel13" localSheetId="4" hidden="1">1</definedName>
    <definedName name="solver_rel13" localSheetId="5" hidden="1">1</definedName>
    <definedName name="solver_rel13" localSheetId="6" hidden="1">1</definedName>
    <definedName name="solver_rel13" localSheetId="7" hidden="1">1</definedName>
    <definedName name="solver_rel13" localSheetId="8" hidden="1">1</definedName>
    <definedName name="solver_rel13" localSheetId="9" hidden="1">1</definedName>
    <definedName name="solver_rel13" localSheetId="10" hidden="1">1</definedName>
    <definedName name="solver_rel14" localSheetId="0" hidden="1">1</definedName>
    <definedName name="solver_rel14" localSheetId="2" hidden="1">1</definedName>
    <definedName name="solver_rel14" localSheetId="11" hidden="1">1</definedName>
    <definedName name="solver_rel14" localSheetId="12" hidden="1">1</definedName>
    <definedName name="solver_rel14" localSheetId="13" hidden="1">1</definedName>
    <definedName name="solver_rel14" localSheetId="3" hidden="1">1</definedName>
    <definedName name="solver_rel14" localSheetId="4" hidden="1">1</definedName>
    <definedName name="solver_rel14" localSheetId="5" hidden="1">1</definedName>
    <definedName name="solver_rel14" localSheetId="6" hidden="1">1</definedName>
    <definedName name="solver_rel14" localSheetId="7" hidden="1">1</definedName>
    <definedName name="solver_rel14" localSheetId="8" hidden="1">1</definedName>
    <definedName name="solver_rel14" localSheetId="9" hidden="1">1</definedName>
    <definedName name="solver_rel14" localSheetId="10" hidden="1">1</definedName>
    <definedName name="solver_rel15" localSheetId="0" hidden="1">1</definedName>
    <definedName name="solver_rel15" localSheetId="2" hidden="1">1</definedName>
    <definedName name="solver_rel15" localSheetId="11" hidden="1">1</definedName>
    <definedName name="solver_rel15" localSheetId="12" hidden="1">1</definedName>
    <definedName name="solver_rel15" localSheetId="13" hidden="1">1</definedName>
    <definedName name="solver_rel15" localSheetId="3" hidden="1">1</definedName>
    <definedName name="solver_rel15" localSheetId="4" hidden="1">1</definedName>
    <definedName name="solver_rel15" localSheetId="5" hidden="1">1</definedName>
    <definedName name="solver_rel15" localSheetId="6" hidden="1">1</definedName>
    <definedName name="solver_rel15" localSheetId="7" hidden="1">1</definedName>
    <definedName name="solver_rel15" localSheetId="8" hidden="1">1</definedName>
    <definedName name="solver_rel15" localSheetId="9" hidden="1">1</definedName>
    <definedName name="solver_rel15" localSheetId="10" hidden="1">1</definedName>
    <definedName name="solver_rel16" localSheetId="0" hidden="1">1</definedName>
    <definedName name="solver_rel16" localSheetId="2" hidden="1">1</definedName>
    <definedName name="solver_rel16" localSheetId="11" hidden="1">1</definedName>
    <definedName name="solver_rel16" localSheetId="12" hidden="1">1</definedName>
    <definedName name="solver_rel16" localSheetId="13" hidden="1">1</definedName>
    <definedName name="solver_rel16" localSheetId="3" hidden="1">1</definedName>
    <definedName name="solver_rel16" localSheetId="4" hidden="1">1</definedName>
    <definedName name="solver_rel16" localSheetId="5" hidden="1">1</definedName>
    <definedName name="solver_rel16" localSheetId="6" hidden="1">1</definedName>
    <definedName name="solver_rel16" localSheetId="7" hidden="1">1</definedName>
    <definedName name="solver_rel16" localSheetId="8" hidden="1">1</definedName>
    <definedName name="solver_rel16" localSheetId="9" hidden="1">1</definedName>
    <definedName name="solver_rel16" localSheetId="10" hidden="1">1</definedName>
    <definedName name="solver_rel17" localSheetId="0" hidden="1">3</definedName>
    <definedName name="solver_rel17" localSheetId="2" hidden="1">3</definedName>
    <definedName name="solver_rel17" localSheetId="11" hidden="1">3</definedName>
    <definedName name="solver_rel17" localSheetId="12" hidden="1">3</definedName>
    <definedName name="solver_rel17" localSheetId="13" hidden="1">3</definedName>
    <definedName name="solver_rel17" localSheetId="3" hidden="1">3</definedName>
    <definedName name="solver_rel17" localSheetId="4" hidden="1">3</definedName>
    <definedName name="solver_rel17" localSheetId="5" hidden="1">3</definedName>
    <definedName name="solver_rel17" localSheetId="6" hidden="1">3</definedName>
    <definedName name="solver_rel17" localSheetId="7" hidden="1">3</definedName>
    <definedName name="solver_rel17" localSheetId="8" hidden="1">3</definedName>
    <definedName name="solver_rel17" localSheetId="9" hidden="1">3</definedName>
    <definedName name="solver_rel17" localSheetId="10" hidden="1">3</definedName>
    <definedName name="solver_rel18" localSheetId="0" hidden="1">1</definedName>
    <definedName name="solver_rel18" localSheetId="2" hidden="1">1</definedName>
    <definedName name="solver_rel18" localSheetId="11" hidden="1">1</definedName>
    <definedName name="solver_rel18" localSheetId="12" hidden="1">1</definedName>
    <definedName name="solver_rel18" localSheetId="13" hidden="1">1</definedName>
    <definedName name="solver_rel18" localSheetId="3" hidden="1">1</definedName>
    <definedName name="solver_rel18" localSheetId="4" hidden="1">1</definedName>
    <definedName name="solver_rel18" localSheetId="5" hidden="1">1</definedName>
    <definedName name="solver_rel18" localSheetId="6" hidden="1">1</definedName>
    <definedName name="solver_rel18" localSheetId="7" hidden="1">1</definedName>
    <definedName name="solver_rel18" localSheetId="8" hidden="1">1</definedName>
    <definedName name="solver_rel18" localSheetId="9" hidden="1">1</definedName>
    <definedName name="solver_rel18" localSheetId="10" hidden="1">1</definedName>
    <definedName name="solver_rel19" localSheetId="0" hidden="1">1</definedName>
    <definedName name="solver_rel19" localSheetId="2" hidden="1">1</definedName>
    <definedName name="solver_rel19" localSheetId="11" hidden="1">1</definedName>
    <definedName name="solver_rel19" localSheetId="12" hidden="1">1</definedName>
    <definedName name="solver_rel19" localSheetId="13" hidden="1">1</definedName>
    <definedName name="solver_rel19" localSheetId="3" hidden="1">1</definedName>
    <definedName name="solver_rel19" localSheetId="4" hidden="1">1</definedName>
    <definedName name="solver_rel19" localSheetId="5" hidden="1">1</definedName>
    <definedName name="solver_rel19" localSheetId="6" hidden="1">1</definedName>
    <definedName name="solver_rel19" localSheetId="7" hidden="1">1</definedName>
    <definedName name="solver_rel19" localSheetId="8" hidden="1">1</definedName>
    <definedName name="solver_rel19" localSheetId="9" hidden="1">1</definedName>
    <definedName name="solver_rel19" localSheetId="10" hidden="1">1</definedName>
    <definedName name="solver_rel2" localSheetId="0" hidden="1">3</definedName>
    <definedName name="solver_rel2" localSheetId="2" hidden="1">2</definedName>
    <definedName name="solver_rel2" localSheetId="11" hidden="1">2</definedName>
    <definedName name="solver_rel2" localSheetId="12" hidden="1">2</definedName>
    <definedName name="solver_rel2" localSheetId="13"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3</definedName>
    <definedName name="solver_rel2" localSheetId="8" hidden="1">2</definedName>
    <definedName name="solver_rel2" localSheetId="9" hidden="1">2</definedName>
    <definedName name="solver_rel2" localSheetId="10" hidden="1">2</definedName>
    <definedName name="solver_rel20" localSheetId="0" hidden="1">3</definedName>
    <definedName name="solver_rel20" localSheetId="2" hidden="1">3</definedName>
    <definedName name="solver_rel20" localSheetId="11" hidden="1">3</definedName>
    <definedName name="solver_rel20" localSheetId="12" hidden="1">3</definedName>
    <definedName name="solver_rel20" localSheetId="13" hidden="1">3</definedName>
    <definedName name="solver_rel20" localSheetId="3" hidden="1">3</definedName>
    <definedName name="solver_rel20" localSheetId="4" hidden="1">3</definedName>
    <definedName name="solver_rel20" localSheetId="5" hidden="1">3</definedName>
    <definedName name="solver_rel20" localSheetId="6" hidden="1">3</definedName>
    <definedName name="solver_rel20" localSheetId="7" hidden="1">3</definedName>
    <definedName name="solver_rel20" localSheetId="8" hidden="1">3</definedName>
    <definedName name="solver_rel20" localSheetId="9" hidden="1">3</definedName>
    <definedName name="solver_rel20" localSheetId="10" hidden="1">3</definedName>
    <definedName name="solver_rel21" localSheetId="0" hidden="1">1</definedName>
    <definedName name="solver_rel21" localSheetId="2" hidden="1">1</definedName>
    <definedName name="solver_rel21" localSheetId="11" hidden="1">1</definedName>
    <definedName name="solver_rel21" localSheetId="12" hidden="1">1</definedName>
    <definedName name="solver_rel21" localSheetId="13" hidden="1">1</definedName>
    <definedName name="solver_rel21" localSheetId="3" hidden="1">1</definedName>
    <definedName name="solver_rel21" localSheetId="4" hidden="1">1</definedName>
    <definedName name="solver_rel21" localSheetId="5" hidden="1">1</definedName>
    <definedName name="solver_rel21" localSheetId="6" hidden="1">1</definedName>
    <definedName name="solver_rel21" localSheetId="7" hidden="1">1</definedName>
    <definedName name="solver_rel21" localSheetId="8" hidden="1">1</definedName>
    <definedName name="solver_rel21" localSheetId="9" hidden="1">1</definedName>
    <definedName name="solver_rel21" localSheetId="10" hidden="1">1</definedName>
    <definedName name="solver_rel22" localSheetId="0" hidden="1">1</definedName>
    <definedName name="solver_rel22" localSheetId="2" hidden="1">1</definedName>
    <definedName name="solver_rel22" localSheetId="11" hidden="1">1</definedName>
    <definedName name="solver_rel22" localSheetId="12" hidden="1">1</definedName>
    <definedName name="solver_rel22" localSheetId="13" hidden="1">1</definedName>
    <definedName name="solver_rel22" localSheetId="3" hidden="1">1</definedName>
    <definedName name="solver_rel22" localSheetId="4" hidden="1">1</definedName>
    <definedName name="solver_rel22" localSheetId="5" hidden="1">1</definedName>
    <definedName name="solver_rel22" localSheetId="6" hidden="1">1</definedName>
    <definedName name="solver_rel22" localSheetId="7" hidden="1">1</definedName>
    <definedName name="solver_rel22" localSheetId="8" hidden="1">1</definedName>
    <definedName name="solver_rel22" localSheetId="9" hidden="1">1</definedName>
    <definedName name="solver_rel22" localSheetId="10" hidden="1">1</definedName>
    <definedName name="solver_rel23" localSheetId="0" hidden="1">3</definedName>
    <definedName name="solver_rel23" localSheetId="2" hidden="1">3</definedName>
    <definedName name="solver_rel23" localSheetId="11" hidden="1">3</definedName>
    <definedName name="solver_rel23" localSheetId="12" hidden="1">3</definedName>
    <definedName name="solver_rel23" localSheetId="13" hidden="1">3</definedName>
    <definedName name="solver_rel23" localSheetId="3" hidden="1">3</definedName>
    <definedName name="solver_rel23" localSheetId="4" hidden="1">3</definedName>
    <definedName name="solver_rel23" localSheetId="5" hidden="1">3</definedName>
    <definedName name="solver_rel23" localSheetId="6" hidden="1">3</definedName>
    <definedName name="solver_rel23" localSheetId="7" hidden="1">3</definedName>
    <definedName name="solver_rel23" localSheetId="8" hidden="1">3</definedName>
    <definedName name="solver_rel23" localSheetId="9" hidden="1">3</definedName>
    <definedName name="solver_rel23" localSheetId="10" hidden="1">3</definedName>
    <definedName name="solver_rel24" localSheetId="0" hidden="1">1</definedName>
    <definedName name="solver_rel24" localSheetId="2" hidden="1">1</definedName>
    <definedName name="solver_rel24" localSheetId="11" hidden="1">1</definedName>
    <definedName name="solver_rel24" localSheetId="12" hidden="1">1</definedName>
    <definedName name="solver_rel24" localSheetId="13" hidden="1">1</definedName>
    <definedName name="solver_rel24" localSheetId="3" hidden="1">1</definedName>
    <definedName name="solver_rel24" localSheetId="4" hidden="1">1</definedName>
    <definedName name="solver_rel24" localSheetId="5" hidden="1">1</definedName>
    <definedName name="solver_rel24" localSheetId="6" hidden="1">1</definedName>
    <definedName name="solver_rel24" localSheetId="7" hidden="1">1</definedName>
    <definedName name="solver_rel24" localSheetId="8" hidden="1">1</definedName>
    <definedName name="solver_rel24" localSheetId="9" hidden="1">1</definedName>
    <definedName name="solver_rel24" localSheetId="10" hidden="1">1</definedName>
    <definedName name="solver_rel25" localSheetId="0" hidden="1">1</definedName>
    <definedName name="solver_rel25" localSheetId="2" hidden="1">1</definedName>
    <definedName name="solver_rel25" localSheetId="11" hidden="1">1</definedName>
    <definedName name="solver_rel25" localSheetId="12" hidden="1">1</definedName>
    <definedName name="solver_rel25" localSheetId="13" hidden="1">1</definedName>
    <definedName name="solver_rel25" localSheetId="3" hidden="1">1</definedName>
    <definedName name="solver_rel25" localSheetId="4" hidden="1">1</definedName>
    <definedName name="solver_rel25" localSheetId="5" hidden="1">1</definedName>
    <definedName name="solver_rel25" localSheetId="6" hidden="1">1</definedName>
    <definedName name="solver_rel25" localSheetId="7" hidden="1">1</definedName>
    <definedName name="solver_rel25" localSheetId="8" hidden="1">1</definedName>
    <definedName name="solver_rel25" localSheetId="9" hidden="1">1</definedName>
    <definedName name="solver_rel25" localSheetId="10" hidden="1">1</definedName>
    <definedName name="solver_rel26" localSheetId="0" hidden="1">3</definedName>
    <definedName name="solver_rel26" localSheetId="2" hidden="1">3</definedName>
    <definedName name="solver_rel26" localSheetId="11" hidden="1">3</definedName>
    <definedName name="solver_rel26" localSheetId="12" hidden="1">3</definedName>
    <definedName name="solver_rel26" localSheetId="13" hidden="1">3</definedName>
    <definedName name="solver_rel26" localSheetId="3" hidden="1">3</definedName>
    <definedName name="solver_rel26" localSheetId="4" hidden="1">3</definedName>
    <definedName name="solver_rel26" localSheetId="5" hidden="1">3</definedName>
    <definedName name="solver_rel26" localSheetId="6" hidden="1">3</definedName>
    <definedName name="solver_rel26" localSheetId="7" hidden="1">3</definedName>
    <definedName name="solver_rel26" localSheetId="8" hidden="1">3</definedName>
    <definedName name="solver_rel26" localSheetId="9" hidden="1">3</definedName>
    <definedName name="solver_rel26" localSheetId="10" hidden="1">3</definedName>
    <definedName name="solver_rel27" localSheetId="0" hidden="1">1</definedName>
    <definedName name="solver_rel27" localSheetId="2" hidden="1">1</definedName>
    <definedName name="solver_rel27" localSheetId="11" hidden="1">1</definedName>
    <definedName name="solver_rel27" localSheetId="12" hidden="1">1</definedName>
    <definedName name="solver_rel27" localSheetId="13" hidden="1">1</definedName>
    <definedName name="solver_rel27" localSheetId="3" hidden="1">1</definedName>
    <definedName name="solver_rel27" localSheetId="4" hidden="1">1</definedName>
    <definedName name="solver_rel27" localSheetId="5" hidden="1">1</definedName>
    <definedName name="solver_rel27" localSheetId="6" hidden="1">1</definedName>
    <definedName name="solver_rel27" localSheetId="7" hidden="1">1</definedName>
    <definedName name="solver_rel27" localSheetId="8" hidden="1">1</definedName>
    <definedName name="solver_rel27" localSheetId="9" hidden="1">1</definedName>
    <definedName name="solver_rel27" localSheetId="10" hidden="1">1</definedName>
    <definedName name="solver_rel28" localSheetId="0" hidden="1">1</definedName>
    <definedName name="solver_rel28" localSheetId="2" hidden="1">1</definedName>
    <definedName name="solver_rel28" localSheetId="11" hidden="1">1</definedName>
    <definedName name="solver_rel28" localSheetId="12" hidden="1">1</definedName>
    <definedName name="solver_rel28" localSheetId="13" hidden="1">1</definedName>
    <definedName name="solver_rel28" localSheetId="3" hidden="1">1</definedName>
    <definedName name="solver_rel28" localSheetId="4" hidden="1">1</definedName>
    <definedName name="solver_rel28" localSheetId="5" hidden="1">1</definedName>
    <definedName name="solver_rel28" localSheetId="6" hidden="1">1</definedName>
    <definedName name="solver_rel28" localSheetId="7" hidden="1">1</definedName>
    <definedName name="solver_rel28" localSheetId="8" hidden="1">1</definedName>
    <definedName name="solver_rel28" localSheetId="9" hidden="1">1</definedName>
    <definedName name="solver_rel28" localSheetId="10" hidden="1">1</definedName>
    <definedName name="solver_rel29" localSheetId="0" hidden="1">3</definedName>
    <definedName name="solver_rel29" localSheetId="2" hidden="1">3</definedName>
    <definedName name="solver_rel29" localSheetId="11" hidden="1">3</definedName>
    <definedName name="solver_rel29" localSheetId="12" hidden="1">3</definedName>
    <definedName name="solver_rel29" localSheetId="13" hidden="1">3</definedName>
    <definedName name="solver_rel29" localSheetId="3" hidden="1">3</definedName>
    <definedName name="solver_rel29" localSheetId="4" hidden="1">3</definedName>
    <definedName name="solver_rel29" localSheetId="5" hidden="1">3</definedName>
    <definedName name="solver_rel29" localSheetId="6" hidden="1">3</definedName>
    <definedName name="solver_rel29" localSheetId="7" hidden="1">3</definedName>
    <definedName name="solver_rel29" localSheetId="8" hidden="1">3</definedName>
    <definedName name="solver_rel29" localSheetId="9" hidden="1">3</definedName>
    <definedName name="solver_rel29" localSheetId="10" hidden="1">3</definedName>
    <definedName name="solver_rel3" localSheetId="0" hidden="1">2</definedName>
    <definedName name="solver_rel3" localSheetId="2" hidden="1">2</definedName>
    <definedName name="solver_rel3" localSheetId="11" hidden="1">2</definedName>
    <definedName name="solver_rel3" localSheetId="12" hidden="1">2</definedName>
    <definedName name="solver_rel3" localSheetId="13" hidden="1">2</definedName>
    <definedName name="solver_rel3" localSheetId="3" hidden="1">2</definedName>
    <definedName name="solver_rel3" localSheetId="4" hidden="1">2</definedName>
    <definedName name="solver_rel3" localSheetId="5" hidden="1">2</definedName>
    <definedName name="solver_rel3" localSheetId="6" hidden="1">2</definedName>
    <definedName name="solver_rel3" localSheetId="7" hidden="1">2</definedName>
    <definedName name="solver_rel3" localSheetId="8" hidden="1">2</definedName>
    <definedName name="solver_rel3" localSheetId="9" hidden="1">2</definedName>
    <definedName name="solver_rel3" localSheetId="10" hidden="1">2</definedName>
    <definedName name="solver_rel30" localSheetId="0" hidden="1">3</definedName>
    <definedName name="solver_rel30" localSheetId="2" hidden="1">3</definedName>
    <definedName name="solver_rel30" localSheetId="11" hidden="1">3</definedName>
    <definedName name="solver_rel30" localSheetId="12" hidden="1">3</definedName>
    <definedName name="solver_rel30" localSheetId="13" hidden="1">3</definedName>
    <definedName name="solver_rel30" localSheetId="3" hidden="1">3</definedName>
    <definedName name="solver_rel30" localSheetId="4" hidden="1">3</definedName>
    <definedName name="solver_rel30" localSheetId="5" hidden="1">3</definedName>
    <definedName name="solver_rel30" localSheetId="6" hidden="1">3</definedName>
    <definedName name="solver_rel30" localSheetId="7" hidden="1">3</definedName>
    <definedName name="solver_rel30" localSheetId="8" hidden="1">3</definedName>
    <definedName name="solver_rel30" localSheetId="9" hidden="1">3</definedName>
    <definedName name="solver_rel30" localSheetId="10" hidden="1">3</definedName>
    <definedName name="solver_rel4" localSheetId="0" hidden="1">3</definedName>
    <definedName name="solver_rel4" localSheetId="2" hidden="1">2</definedName>
    <definedName name="solver_rel4" localSheetId="11" hidden="1">2</definedName>
    <definedName name="solver_rel4" localSheetId="12" hidden="1">2</definedName>
    <definedName name="solver_rel4" localSheetId="13" hidden="1">2</definedName>
    <definedName name="solver_rel4" localSheetId="3" hidden="1">2</definedName>
    <definedName name="solver_rel4" localSheetId="4" hidden="1">2</definedName>
    <definedName name="solver_rel4" localSheetId="5" hidden="1">2</definedName>
    <definedName name="solver_rel4" localSheetId="6" hidden="1">2</definedName>
    <definedName name="solver_rel4" localSheetId="7" hidden="1">3</definedName>
    <definedName name="solver_rel4" localSheetId="8" hidden="1">2</definedName>
    <definedName name="solver_rel4" localSheetId="9" hidden="1">2</definedName>
    <definedName name="solver_rel4" localSheetId="10" hidden="1">2</definedName>
    <definedName name="solver_rel5" localSheetId="0" hidden="1">2</definedName>
    <definedName name="solver_rel5" localSheetId="2" hidden="1">2</definedName>
    <definedName name="solver_rel5" localSheetId="11" hidden="1">2</definedName>
    <definedName name="solver_rel5" localSheetId="12" hidden="1">2</definedName>
    <definedName name="solver_rel5" localSheetId="13" hidden="1">2</definedName>
    <definedName name="solver_rel5" localSheetId="3" hidden="1">2</definedName>
    <definedName name="solver_rel5" localSheetId="4" hidden="1">2</definedName>
    <definedName name="solver_rel5" localSheetId="5" hidden="1">2</definedName>
    <definedName name="solver_rel5" localSheetId="6" hidden="1">2</definedName>
    <definedName name="solver_rel5" localSheetId="7" hidden="1">2</definedName>
    <definedName name="solver_rel5" localSheetId="8" hidden="1">2</definedName>
    <definedName name="solver_rel5" localSheetId="9" hidden="1">2</definedName>
    <definedName name="solver_rel5" localSheetId="10" hidden="1">2</definedName>
    <definedName name="solver_rel6" localSheetId="0" hidden="1">3</definedName>
    <definedName name="solver_rel6" localSheetId="2" hidden="1">2</definedName>
    <definedName name="solver_rel6" localSheetId="11" hidden="1">2</definedName>
    <definedName name="solver_rel6" localSheetId="12" hidden="1">2</definedName>
    <definedName name="solver_rel6" localSheetId="13" hidden="1">2</definedName>
    <definedName name="solver_rel6" localSheetId="3" hidden="1">2</definedName>
    <definedName name="solver_rel6" localSheetId="4" hidden="1">2</definedName>
    <definedName name="solver_rel6" localSheetId="5" hidden="1">2</definedName>
    <definedName name="solver_rel6" localSheetId="6" hidden="1">2</definedName>
    <definedName name="solver_rel6" localSheetId="7" hidden="1">3</definedName>
    <definedName name="solver_rel6" localSheetId="8" hidden="1">2</definedName>
    <definedName name="solver_rel6" localSheetId="9" hidden="1">2</definedName>
    <definedName name="solver_rel6" localSheetId="10" hidden="1">2</definedName>
    <definedName name="solver_rel7" localSheetId="0" hidden="1">3</definedName>
    <definedName name="solver_rel7" localSheetId="2" hidden="1">2</definedName>
    <definedName name="solver_rel7" localSheetId="11" hidden="1">2</definedName>
    <definedName name="solver_rel7" localSheetId="12" hidden="1">2</definedName>
    <definedName name="solver_rel7" localSheetId="13" hidden="1">2</definedName>
    <definedName name="solver_rel7" localSheetId="3" hidden="1">2</definedName>
    <definedName name="solver_rel7" localSheetId="4" hidden="1">2</definedName>
    <definedName name="solver_rel7" localSheetId="5" hidden="1">2</definedName>
    <definedName name="solver_rel7" localSheetId="6" hidden="1">2</definedName>
    <definedName name="solver_rel7" localSheetId="7" hidden="1">3</definedName>
    <definedName name="solver_rel7" localSheetId="8" hidden="1">2</definedName>
    <definedName name="solver_rel7" localSheetId="9" hidden="1">2</definedName>
    <definedName name="solver_rel7" localSheetId="10" hidden="1">2</definedName>
    <definedName name="solver_rel8" localSheetId="0" hidden="1">3</definedName>
    <definedName name="solver_rel8" localSheetId="2" hidden="1">2</definedName>
    <definedName name="solver_rel8" localSheetId="11" hidden="1">2</definedName>
    <definedName name="solver_rel8" localSheetId="12" hidden="1">2</definedName>
    <definedName name="solver_rel8" localSheetId="13" hidden="1">2</definedName>
    <definedName name="solver_rel8" localSheetId="3" hidden="1">2</definedName>
    <definedName name="solver_rel8" localSheetId="4" hidden="1">2</definedName>
    <definedName name="solver_rel8" localSheetId="5" hidden="1">2</definedName>
    <definedName name="solver_rel8" localSheetId="6" hidden="1">2</definedName>
    <definedName name="solver_rel8" localSheetId="7" hidden="1">3</definedName>
    <definedName name="solver_rel8" localSheetId="8" hidden="1">2</definedName>
    <definedName name="solver_rel8" localSheetId="9" hidden="1">2</definedName>
    <definedName name="solver_rel8" localSheetId="10" hidden="1">2</definedName>
    <definedName name="solver_rel9" localSheetId="0" hidden="1">5</definedName>
    <definedName name="solver_rel9" localSheetId="2" hidden="1">5</definedName>
    <definedName name="solver_rel9" localSheetId="11" hidden="1">5</definedName>
    <definedName name="solver_rel9" localSheetId="12" hidden="1">5</definedName>
    <definedName name="solver_rel9" localSheetId="13" hidden="1">5</definedName>
    <definedName name="solver_rel9" localSheetId="3" hidden="1">5</definedName>
    <definedName name="solver_rel9" localSheetId="4" hidden="1">5</definedName>
    <definedName name="solver_rel9" localSheetId="5" hidden="1">5</definedName>
    <definedName name="solver_rel9" localSheetId="6" hidden="1">5</definedName>
    <definedName name="solver_rel9" localSheetId="7" hidden="1">5</definedName>
    <definedName name="solver_rel9" localSheetId="8" hidden="1">5</definedName>
    <definedName name="solver_rel9" localSheetId="9" hidden="1">5</definedName>
    <definedName name="solver_rel9" localSheetId="10" hidden="1">5</definedName>
    <definedName name="solver_rhs1" localSheetId="0" hidden="1">0</definedName>
    <definedName name="solver_rhs1" localSheetId="2" hidden="1">0</definedName>
    <definedName name="solver_rhs1" localSheetId="11" hidden="1">0</definedName>
    <definedName name="solver_rhs1" localSheetId="12" hidden="1">0</definedName>
    <definedName name="solver_rhs1" localSheetId="13"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9" hidden="1">0</definedName>
    <definedName name="solver_rhs1" localSheetId="10" hidden="1">0</definedName>
    <definedName name="solver_rhs10" localSheetId="0" hidden="1">'Dashboard Q3'!$L$25</definedName>
    <definedName name="solver_rhs10" localSheetId="2" hidden="1">Q3_Week1!$L$25</definedName>
    <definedName name="solver_rhs10" localSheetId="11" hidden="1">Q3_Week10!$L$25</definedName>
    <definedName name="solver_rhs10" localSheetId="12" hidden="1">Q3_Week11!$L$25</definedName>
    <definedName name="solver_rhs10" localSheetId="13" hidden="1">Q3_Week12!$L$25</definedName>
    <definedName name="solver_rhs10" localSheetId="3" hidden="1">Q3_Week2!$L$25</definedName>
    <definedName name="solver_rhs10" localSheetId="4" hidden="1">Q3_Week3!$L$25</definedName>
    <definedName name="solver_rhs10" localSheetId="5" hidden="1">Q3_Week4!$L$25</definedName>
    <definedName name="solver_rhs10" localSheetId="6" hidden="1">Q3_Week5!$L$25</definedName>
    <definedName name="solver_rhs10" localSheetId="7" hidden="1">Q3_Week6!$L$25</definedName>
    <definedName name="solver_rhs10" localSheetId="8" hidden="1">Q3_Week7!$L$25</definedName>
    <definedName name="solver_rhs10" localSheetId="9" hidden="1">Q3_Week8!$L$25</definedName>
    <definedName name="solver_rhs10" localSheetId="10" hidden="1">Q3_Week9!$L$25</definedName>
    <definedName name="solver_rhs11" localSheetId="0" hidden="1">'Dashboard Q3'!$L$26</definedName>
    <definedName name="solver_rhs11" localSheetId="2" hidden="1">Q3_Week1!$L$26</definedName>
    <definedName name="solver_rhs11" localSheetId="11" hidden="1">Q3_Week10!$L$26</definedName>
    <definedName name="solver_rhs11" localSheetId="12" hidden="1">Q3_Week11!$L$26</definedName>
    <definedName name="solver_rhs11" localSheetId="13" hidden="1">Q3_Week12!$L$26</definedName>
    <definedName name="solver_rhs11" localSheetId="3" hidden="1">Q3_Week2!$L$26</definedName>
    <definedName name="solver_rhs11" localSheetId="4" hidden="1">Q3_Week3!$L$26</definedName>
    <definedName name="solver_rhs11" localSheetId="5" hidden="1">Q3_Week4!$L$26</definedName>
    <definedName name="solver_rhs11" localSheetId="6" hidden="1">Q3_Week5!$L$26</definedName>
    <definedName name="solver_rhs11" localSheetId="7" hidden="1">Q3_Week6!$L$26</definedName>
    <definedName name="solver_rhs11" localSheetId="8" hidden="1">Q3_Week7!$L$26</definedName>
    <definedName name="solver_rhs11" localSheetId="9" hidden="1">Q3_Week8!$L$26</definedName>
    <definedName name="solver_rhs11" localSheetId="10" hidden="1">Q3_Week9!$L$26</definedName>
    <definedName name="solver_rhs12" localSheetId="0" hidden="1">'Dashboard Q3'!$L$27</definedName>
    <definedName name="solver_rhs12" localSheetId="2" hidden="1">Q3_Week1!$L$27</definedName>
    <definedName name="solver_rhs12" localSheetId="11" hidden="1">Q3_Week10!$L$27</definedName>
    <definedName name="solver_rhs12" localSheetId="12" hidden="1">Q3_Week11!$L$27</definedName>
    <definedName name="solver_rhs12" localSheetId="13" hidden="1">Q3_Week12!$L$27</definedName>
    <definedName name="solver_rhs12" localSheetId="3" hidden="1">Q3_Week2!$L$27</definedName>
    <definedName name="solver_rhs12" localSheetId="4" hidden="1">Q3_Week3!$L$27</definedName>
    <definedName name="solver_rhs12" localSheetId="5" hidden="1">Q3_Week4!$L$27</definedName>
    <definedName name="solver_rhs12" localSheetId="6" hidden="1">Q3_Week5!$L$27</definedName>
    <definedName name="solver_rhs12" localSheetId="7" hidden="1">Q3_Week6!$L$27</definedName>
    <definedName name="solver_rhs12" localSheetId="8" hidden="1">Q3_Week7!$L$27</definedName>
    <definedName name="solver_rhs12" localSheetId="9" hidden="1">Q3_Week8!$L$27</definedName>
    <definedName name="solver_rhs12" localSheetId="10" hidden="1">Q3_Week9!$L$27</definedName>
    <definedName name="solver_rhs13" localSheetId="0" hidden="1">'Dashboard Q3'!$L$28</definedName>
    <definedName name="solver_rhs13" localSheetId="2" hidden="1">Q3_Week1!$L$28</definedName>
    <definedName name="solver_rhs13" localSheetId="11" hidden="1">Q3_Week10!$L$28</definedName>
    <definedName name="solver_rhs13" localSheetId="12" hidden="1">Q3_Week11!$L$28</definedName>
    <definedName name="solver_rhs13" localSheetId="13" hidden="1">Q3_Week12!$L$28</definedName>
    <definedName name="solver_rhs13" localSheetId="3" hidden="1">Q3_Week2!$L$28</definedName>
    <definedName name="solver_rhs13" localSheetId="4" hidden="1">Q3_Week3!$L$28</definedName>
    <definedName name="solver_rhs13" localSheetId="5" hidden="1">Q3_Week4!$L$28</definedName>
    <definedName name="solver_rhs13" localSheetId="6" hidden="1">Q3_Week5!$L$28</definedName>
    <definedName name="solver_rhs13" localSheetId="7" hidden="1">Q3_Week6!$L$28</definedName>
    <definedName name="solver_rhs13" localSheetId="8" hidden="1">Q3_Week7!$L$28</definedName>
    <definedName name="solver_rhs13" localSheetId="9" hidden="1">Q3_Week8!$L$28</definedName>
    <definedName name="solver_rhs13" localSheetId="10" hidden="1">Q3_Week9!$L$28</definedName>
    <definedName name="solver_rhs14" localSheetId="0" hidden="1">'Dashboard Q3'!$L$29</definedName>
    <definedName name="solver_rhs14" localSheetId="2" hidden="1">Q3_Week1!$L$29</definedName>
    <definedName name="solver_rhs14" localSheetId="11" hidden="1">Q3_Week10!$L$29</definedName>
    <definedName name="solver_rhs14" localSheetId="12" hidden="1">Q3_Week11!$L$29</definedName>
    <definedName name="solver_rhs14" localSheetId="13" hidden="1">Q3_Week12!$L$29</definedName>
    <definedName name="solver_rhs14" localSheetId="3" hidden="1">Q3_Week2!$L$29</definedName>
    <definedName name="solver_rhs14" localSheetId="4" hidden="1">Q3_Week3!$L$29</definedName>
    <definedName name="solver_rhs14" localSheetId="5" hidden="1">Q3_Week4!$L$29</definedName>
    <definedName name="solver_rhs14" localSheetId="6" hidden="1">Q3_Week5!$L$29</definedName>
    <definedName name="solver_rhs14" localSheetId="7" hidden="1">Q3_Week6!$L$29</definedName>
    <definedName name="solver_rhs14" localSheetId="8" hidden="1">Q3_Week7!$L$29</definedName>
    <definedName name="solver_rhs14" localSheetId="9" hidden="1">Q3_Week8!$L$29</definedName>
    <definedName name="solver_rhs14" localSheetId="10" hidden="1">Q3_Week9!$L$29</definedName>
    <definedName name="solver_rhs15" localSheetId="0" hidden="1">'Dashboard Q3'!$N$31</definedName>
    <definedName name="solver_rhs15" localSheetId="2" hidden="1">Q3_Week1!$N$31</definedName>
    <definedName name="solver_rhs15" localSheetId="11" hidden="1">Q3_Week10!$N$31</definedName>
    <definedName name="solver_rhs15" localSheetId="12" hidden="1">Q3_Week11!$N$31</definedName>
    <definedName name="solver_rhs15" localSheetId="13" hidden="1">Q3_Week12!$N$31</definedName>
    <definedName name="solver_rhs15" localSheetId="3" hidden="1">Q3_Week2!$N$31</definedName>
    <definedName name="solver_rhs15" localSheetId="4" hidden="1">Q3_Week3!$N$31</definedName>
    <definedName name="solver_rhs15" localSheetId="5" hidden="1">Q3_Week4!$N$31</definedName>
    <definedName name="solver_rhs15" localSheetId="6" hidden="1">Q3_Week5!$N$31</definedName>
    <definedName name="solver_rhs15" localSheetId="7" hidden="1">Q3_Week6!$N$31</definedName>
    <definedName name="solver_rhs15" localSheetId="8" hidden="1">Q3_Week7!$N$31</definedName>
    <definedName name="solver_rhs15" localSheetId="9" hidden="1">Q3_Week8!$N$31</definedName>
    <definedName name="solver_rhs15" localSheetId="10" hidden="1">Q3_Week9!$N$31</definedName>
    <definedName name="solver_rhs16" localSheetId="0" hidden="1">48</definedName>
    <definedName name="solver_rhs16" localSheetId="2" hidden="1">48</definedName>
    <definedName name="solver_rhs16" localSheetId="11" hidden="1">48</definedName>
    <definedName name="solver_rhs16" localSheetId="12" hidden="1">48</definedName>
    <definedName name="solver_rhs16" localSheetId="13" hidden="1">48</definedName>
    <definedName name="solver_rhs16" localSheetId="3" hidden="1">48</definedName>
    <definedName name="solver_rhs16" localSheetId="4" hidden="1">48</definedName>
    <definedName name="solver_rhs16" localSheetId="5" hidden="1">48</definedName>
    <definedName name="solver_rhs16" localSheetId="6" hidden="1">48</definedName>
    <definedName name="solver_rhs16" localSheetId="7" hidden="1">48</definedName>
    <definedName name="solver_rhs16" localSheetId="8" hidden="1">48</definedName>
    <definedName name="solver_rhs16" localSheetId="9" hidden="1">48</definedName>
    <definedName name="solver_rhs16" localSheetId="10" hidden="1">48</definedName>
    <definedName name="solver_rhs17" localSheetId="0" hidden="1">0</definedName>
    <definedName name="solver_rhs17" localSheetId="2" hidden="1">0</definedName>
    <definedName name="solver_rhs17" localSheetId="11" hidden="1">0</definedName>
    <definedName name="solver_rhs17" localSheetId="12" hidden="1">0</definedName>
    <definedName name="solver_rhs17" localSheetId="13" hidden="1">0</definedName>
    <definedName name="solver_rhs17" localSheetId="3" hidden="1">0</definedName>
    <definedName name="solver_rhs17" localSheetId="4" hidden="1">0</definedName>
    <definedName name="solver_rhs17" localSheetId="5" hidden="1">0</definedName>
    <definedName name="solver_rhs17" localSheetId="6" hidden="1">0</definedName>
    <definedName name="solver_rhs17" localSheetId="7" hidden="1">0</definedName>
    <definedName name="solver_rhs17" localSheetId="8" hidden="1">0</definedName>
    <definedName name="solver_rhs17" localSheetId="9" hidden="1">0</definedName>
    <definedName name="solver_rhs17" localSheetId="10" hidden="1">0</definedName>
    <definedName name="solver_rhs18" localSheetId="0" hidden="1">'Dashboard Q3'!$N$31</definedName>
    <definedName name="solver_rhs18" localSheetId="2" hidden="1">Q3_Week1!$N$31</definedName>
    <definedName name="solver_rhs18" localSheetId="11" hidden="1">Q3_Week10!$N$31</definedName>
    <definedName name="solver_rhs18" localSheetId="12" hidden="1">Q3_Week11!$N$31</definedName>
    <definedName name="solver_rhs18" localSheetId="13" hidden="1">Q3_Week12!$N$31</definedName>
    <definedName name="solver_rhs18" localSheetId="3" hidden="1">Q3_Week2!$N$31</definedName>
    <definedName name="solver_rhs18" localSheetId="4" hidden="1">Q3_Week3!$N$31</definedName>
    <definedName name="solver_rhs18" localSheetId="5" hidden="1">Q3_Week4!$N$31</definedName>
    <definedName name="solver_rhs18" localSheetId="6" hidden="1">Q3_Week5!$N$31</definedName>
    <definedName name="solver_rhs18" localSheetId="7" hidden="1">Q3_Week6!$N$31</definedName>
    <definedName name="solver_rhs18" localSheetId="8" hidden="1">Q3_Week7!$N$31</definedName>
    <definedName name="solver_rhs18" localSheetId="9" hidden="1">Q3_Week8!$N$31</definedName>
    <definedName name="solver_rhs18" localSheetId="10" hidden="1">Q3_Week9!$N$31</definedName>
    <definedName name="solver_rhs19" localSheetId="0" hidden="1">48</definedName>
    <definedName name="solver_rhs19" localSheetId="2" hidden="1">48</definedName>
    <definedName name="solver_rhs19" localSheetId="11" hidden="1">48</definedName>
    <definedName name="solver_rhs19" localSheetId="12" hidden="1">48</definedName>
    <definedName name="solver_rhs19" localSheetId="13" hidden="1">48</definedName>
    <definedName name="solver_rhs19" localSheetId="3" hidden="1">48</definedName>
    <definedName name="solver_rhs19" localSheetId="4" hidden="1">48</definedName>
    <definedName name="solver_rhs19" localSheetId="5" hidden="1">48</definedName>
    <definedName name="solver_rhs19" localSheetId="6" hidden="1">48</definedName>
    <definedName name="solver_rhs19" localSheetId="7" hidden="1">48</definedName>
    <definedName name="solver_rhs19" localSheetId="8" hidden="1">48</definedName>
    <definedName name="solver_rhs19" localSheetId="9" hidden="1">48</definedName>
    <definedName name="solver_rhs19" localSheetId="10" hidden="1">48</definedName>
    <definedName name="solver_rhs2" localSheetId="0" hidden="1">'Dashboard Q3'!$C$4</definedName>
    <definedName name="solver_rhs2" localSheetId="2" hidden="1">Q3_Week1!$C$4</definedName>
    <definedName name="solver_rhs2" localSheetId="11" hidden="1">Q3_Week10!$C$4</definedName>
    <definedName name="solver_rhs2" localSheetId="12" hidden="1">Q3_Week11!$C$4</definedName>
    <definedName name="solver_rhs2" localSheetId="13" hidden="1">Q3_Week12!$C$4</definedName>
    <definedName name="solver_rhs2" localSheetId="3" hidden="1">Q3_Week2!$C$4</definedName>
    <definedName name="solver_rhs2" localSheetId="4" hidden="1">Q3_Week3!$C$4</definedName>
    <definedName name="solver_rhs2" localSheetId="5" hidden="1">Q3_Week4!$C$4</definedName>
    <definedName name="solver_rhs2" localSheetId="6" hidden="1">Q3_Week5!$C$4</definedName>
    <definedName name="solver_rhs2" localSheetId="7" hidden="1">Q3_Week6!$C$4</definedName>
    <definedName name="solver_rhs2" localSheetId="8" hidden="1">Q3_Week7!$C$4</definedName>
    <definedName name="solver_rhs2" localSheetId="9" hidden="1">Q3_Week8!$C$4</definedName>
    <definedName name="solver_rhs2" localSheetId="10" hidden="1">Q3_Week9!$C$4</definedName>
    <definedName name="solver_rhs20" localSheetId="0" hidden="1">0</definedName>
    <definedName name="solver_rhs20" localSheetId="2" hidden="1">0</definedName>
    <definedName name="solver_rhs20" localSheetId="11" hidden="1">0</definedName>
    <definedName name="solver_rhs20" localSheetId="12" hidden="1">0</definedName>
    <definedName name="solver_rhs20" localSheetId="13" hidden="1">0</definedName>
    <definedName name="solver_rhs20" localSheetId="3" hidden="1">0</definedName>
    <definedName name="solver_rhs20" localSheetId="4" hidden="1">0</definedName>
    <definedName name="solver_rhs20" localSheetId="5" hidden="1">0</definedName>
    <definedName name="solver_rhs20" localSheetId="6" hidden="1">0</definedName>
    <definedName name="solver_rhs20" localSheetId="7" hidden="1">0</definedName>
    <definedName name="solver_rhs20" localSheetId="8" hidden="1">0</definedName>
    <definedName name="solver_rhs20" localSheetId="9" hidden="1">0</definedName>
    <definedName name="solver_rhs20" localSheetId="10" hidden="1">0</definedName>
    <definedName name="solver_rhs21" localSheetId="0" hidden="1">'Dashboard Q3'!$N$31</definedName>
    <definedName name="solver_rhs21" localSheetId="2" hidden="1">Q3_Week1!$N$31</definedName>
    <definedName name="solver_rhs21" localSheetId="11" hidden="1">Q3_Week10!$N$31</definedName>
    <definedName name="solver_rhs21" localSheetId="12" hidden="1">Q3_Week11!$N$31</definedName>
    <definedName name="solver_rhs21" localSheetId="13" hidden="1">Q3_Week12!$N$31</definedName>
    <definedName name="solver_rhs21" localSheetId="3" hidden="1">Q3_Week2!$N$31</definedName>
    <definedName name="solver_rhs21" localSheetId="4" hidden="1">Q3_Week3!$N$31</definedName>
    <definedName name="solver_rhs21" localSheetId="5" hidden="1">Q3_Week4!$N$31</definedName>
    <definedName name="solver_rhs21" localSheetId="6" hidden="1">Q3_Week5!$N$31</definedName>
    <definedName name="solver_rhs21" localSheetId="7" hidden="1">Q3_Week6!$N$31</definedName>
    <definedName name="solver_rhs21" localSheetId="8" hidden="1">Q3_Week7!$N$31</definedName>
    <definedName name="solver_rhs21" localSheetId="9" hidden="1">Q3_Week8!$N$31</definedName>
    <definedName name="solver_rhs21" localSheetId="10" hidden="1">Q3_Week9!$N$31</definedName>
    <definedName name="solver_rhs22" localSheetId="0" hidden="1">48</definedName>
    <definedName name="solver_rhs22" localSheetId="2" hidden="1">48</definedName>
    <definedName name="solver_rhs22" localSheetId="11" hidden="1">48</definedName>
    <definedName name="solver_rhs22" localSheetId="12" hidden="1">48</definedName>
    <definedName name="solver_rhs22" localSheetId="13" hidden="1">48</definedName>
    <definedName name="solver_rhs22" localSheetId="3" hidden="1">48</definedName>
    <definedName name="solver_rhs22" localSheetId="4" hidden="1">48</definedName>
    <definedName name="solver_rhs22" localSheetId="5" hidden="1">48</definedName>
    <definedName name="solver_rhs22" localSheetId="6" hidden="1">48</definedName>
    <definedName name="solver_rhs22" localSheetId="7" hidden="1">48</definedName>
    <definedName name="solver_rhs22" localSheetId="8" hidden="1">48</definedName>
    <definedName name="solver_rhs22" localSheetId="9" hidden="1">48</definedName>
    <definedName name="solver_rhs22" localSheetId="10" hidden="1">48</definedName>
    <definedName name="solver_rhs23" localSheetId="0" hidden="1">0</definedName>
    <definedName name="solver_rhs23" localSheetId="2" hidden="1">0</definedName>
    <definedName name="solver_rhs23" localSheetId="11" hidden="1">0</definedName>
    <definedName name="solver_rhs23" localSheetId="12" hidden="1">0</definedName>
    <definedName name="solver_rhs23" localSheetId="13" hidden="1">0</definedName>
    <definedName name="solver_rhs23" localSheetId="3" hidden="1">0</definedName>
    <definedName name="solver_rhs23" localSheetId="4" hidden="1">0</definedName>
    <definedName name="solver_rhs23" localSheetId="5" hidden="1">0</definedName>
    <definedName name="solver_rhs23" localSheetId="6" hidden="1">0</definedName>
    <definedName name="solver_rhs23" localSheetId="7" hidden="1">0</definedName>
    <definedName name="solver_rhs23" localSheetId="8" hidden="1">0</definedName>
    <definedName name="solver_rhs23" localSheetId="9" hidden="1">0</definedName>
    <definedName name="solver_rhs23" localSheetId="10" hidden="1">0</definedName>
    <definedName name="solver_rhs24" localSheetId="0" hidden="1">'Dashboard Q3'!$N$31</definedName>
    <definedName name="solver_rhs24" localSheetId="2" hidden="1">Q3_Week1!$N$31</definedName>
    <definedName name="solver_rhs24" localSheetId="11" hidden="1">Q3_Week10!$N$31</definedName>
    <definedName name="solver_rhs24" localSheetId="12" hidden="1">Q3_Week11!$N$31</definedName>
    <definedName name="solver_rhs24" localSheetId="13" hidden="1">Q3_Week12!$N$31</definedName>
    <definedName name="solver_rhs24" localSheetId="3" hidden="1">Q3_Week2!$N$31</definedName>
    <definedName name="solver_rhs24" localSheetId="4" hidden="1">Q3_Week3!$N$31</definedName>
    <definedName name="solver_rhs24" localSheetId="5" hidden="1">Q3_Week4!$N$31</definedName>
    <definedName name="solver_rhs24" localSheetId="6" hidden="1">Q3_Week5!$N$31</definedName>
    <definedName name="solver_rhs24" localSheetId="7" hidden="1">Q3_Week6!$N$31</definedName>
    <definedName name="solver_rhs24" localSheetId="8" hidden="1">Q3_Week7!$N$31</definedName>
    <definedName name="solver_rhs24" localSheetId="9" hidden="1">Q3_Week8!$N$31</definedName>
    <definedName name="solver_rhs24" localSheetId="10" hidden="1">Q3_Week9!$N$31</definedName>
    <definedName name="solver_rhs25" localSheetId="0" hidden="1">48</definedName>
    <definedName name="solver_rhs25" localSheetId="2" hidden="1">48</definedName>
    <definedName name="solver_rhs25" localSheetId="11" hidden="1">48</definedName>
    <definedName name="solver_rhs25" localSheetId="12" hidden="1">48</definedName>
    <definedName name="solver_rhs25" localSheetId="13" hidden="1">48</definedName>
    <definedName name="solver_rhs25" localSheetId="3" hidden="1">48</definedName>
    <definedName name="solver_rhs25" localSheetId="4" hidden="1">48</definedName>
    <definedName name="solver_rhs25" localSheetId="5" hidden="1">48</definedName>
    <definedName name="solver_rhs25" localSheetId="6" hidden="1">48</definedName>
    <definedName name="solver_rhs25" localSheetId="7" hidden="1">48</definedName>
    <definedName name="solver_rhs25" localSheetId="8" hidden="1">48</definedName>
    <definedName name="solver_rhs25" localSheetId="9" hidden="1">48</definedName>
    <definedName name="solver_rhs25" localSheetId="10" hidden="1">48</definedName>
    <definedName name="solver_rhs26" localSheetId="0" hidden="1">0</definedName>
    <definedName name="solver_rhs26" localSheetId="2" hidden="1">0</definedName>
    <definedName name="solver_rhs26" localSheetId="11" hidden="1">0</definedName>
    <definedName name="solver_rhs26" localSheetId="12" hidden="1">0</definedName>
    <definedName name="solver_rhs26" localSheetId="13" hidden="1">0</definedName>
    <definedName name="solver_rhs26" localSheetId="3" hidden="1">0</definedName>
    <definedName name="solver_rhs26" localSheetId="4" hidden="1">0</definedName>
    <definedName name="solver_rhs26" localSheetId="5" hidden="1">0</definedName>
    <definedName name="solver_rhs26" localSheetId="6" hidden="1">0</definedName>
    <definedName name="solver_rhs26" localSheetId="7" hidden="1">0</definedName>
    <definedName name="solver_rhs26" localSheetId="8" hidden="1">0</definedName>
    <definedName name="solver_rhs26" localSheetId="9" hidden="1">0</definedName>
    <definedName name="solver_rhs26" localSheetId="10" hidden="1">0</definedName>
    <definedName name="solver_rhs27" localSheetId="0" hidden="1">'Dashboard Q3'!$N$31</definedName>
    <definedName name="solver_rhs27" localSheetId="2" hidden="1">Q3_Week1!$N$31</definedName>
    <definedName name="solver_rhs27" localSheetId="11" hidden="1">Q3_Week10!$N$31</definedName>
    <definedName name="solver_rhs27" localSheetId="12" hidden="1">Q3_Week11!$N$31</definedName>
    <definedName name="solver_rhs27" localSheetId="13" hidden="1">Q3_Week12!$N$31</definedName>
    <definedName name="solver_rhs27" localSheetId="3" hidden="1">Q3_Week2!$N$31</definedName>
    <definedName name="solver_rhs27" localSheetId="4" hidden="1">Q3_Week3!$N$31</definedName>
    <definedName name="solver_rhs27" localSheetId="5" hidden="1">Q3_Week4!$N$31</definedName>
    <definedName name="solver_rhs27" localSheetId="6" hidden="1">Q3_Week5!$N$31</definedName>
    <definedName name="solver_rhs27" localSheetId="7" hidden="1">Q3_Week6!$N$31</definedName>
    <definedName name="solver_rhs27" localSheetId="8" hidden="1">Q3_Week7!$N$31</definedName>
    <definedName name="solver_rhs27" localSheetId="9" hidden="1">Q3_Week8!$N$31</definedName>
    <definedName name="solver_rhs27" localSheetId="10" hidden="1">Q3_Week9!$N$31</definedName>
    <definedName name="solver_rhs28" localSheetId="0" hidden="1">48</definedName>
    <definedName name="solver_rhs28" localSheetId="2" hidden="1">48</definedName>
    <definedName name="solver_rhs28" localSheetId="11" hidden="1">48</definedName>
    <definedName name="solver_rhs28" localSheetId="12" hidden="1">48</definedName>
    <definedName name="solver_rhs28" localSheetId="13" hidden="1">48</definedName>
    <definedName name="solver_rhs28" localSheetId="3" hidden="1">48</definedName>
    <definedName name="solver_rhs28" localSheetId="4" hidden="1">48</definedName>
    <definedName name="solver_rhs28" localSheetId="5" hidden="1">48</definedName>
    <definedName name="solver_rhs28" localSheetId="6" hidden="1">48</definedName>
    <definedName name="solver_rhs28" localSheetId="7" hidden="1">48</definedName>
    <definedName name="solver_rhs28" localSheetId="8" hidden="1">48</definedName>
    <definedName name="solver_rhs28" localSheetId="9" hidden="1">48</definedName>
    <definedName name="solver_rhs28" localSheetId="10" hidden="1">48</definedName>
    <definedName name="solver_rhs29" localSheetId="0" hidden="1">0</definedName>
    <definedName name="solver_rhs29" localSheetId="2" hidden="1">0</definedName>
    <definedName name="solver_rhs29" localSheetId="11" hidden="1">0</definedName>
    <definedName name="solver_rhs29" localSheetId="12" hidden="1">0</definedName>
    <definedName name="solver_rhs29" localSheetId="13" hidden="1">0</definedName>
    <definedName name="solver_rhs29" localSheetId="3" hidden="1">0</definedName>
    <definedName name="solver_rhs29" localSheetId="4" hidden="1">0</definedName>
    <definedName name="solver_rhs29" localSheetId="5" hidden="1">0</definedName>
    <definedName name="solver_rhs29" localSheetId="6" hidden="1">0</definedName>
    <definedName name="solver_rhs29" localSheetId="7" hidden="1">0</definedName>
    <definedName name="solver_rhs29" localSheetId="8" hidden="1">0</definedName>
    <definedName name="solver_rhs29" localSheetId="9" hidden="1">0</definedName>
    <definedName name="solver_rhs29" localSheetId="10" hidden="1">0</definedName>
    <definedName name="solver_rhs3" localSheetId="0" hidden="1">0</definedName>
    <definedName name="solver_rhs3" localSheetId="2" hidden="1">0</definedName>
    <definedName name="solver_rhs3" localSheetId="11" hidden="1">0</definedName>
    <definedName name="solver_rhs3" localSheetId="12" hidden="1">0</definedName>
    <definedName name="solver_rhs3" localSheetId="13" hidden="1">0</definedName>
    <definedName name="solver_rhs3" localSheetId="3" hidden="1">0</definedName>
    <definedName name="solver_rhs3" localSheetId="4" hidden="1">0</definedName>
    <definedName name="solver_rhs3" localSheetId="5" hidden="1">0</definedName>
    <definedName name="solver_rhs3" localSheetId="6" hidden="1">0</definedName>
    <definedName name="solver_rhs3" localSheetId="7" hidden="1">0</definedName>
    <definedName name="solver_rhs3" localSheetId="8" hidden="1">0</definedName>
    <definedName name="solver_rhs3" localSheetId="9" hidden="1">0</definedName>
    <definedName name="solver_rhs3" localSheetId="10" hidden="1">0</definedName>
    <definedName name="solver_rhs30" localSheetId="0" hidden="1">0</definedName>
    <definedName name="solver_rhs30" localSheetId="2" hidden="1">0</definedName>
    <definedName name="solver_rhs30" localSheetId="11" hidden="1">0</definedName>
    <definedName name="solver_rhs30" localSheetId="12" hidden="1">0</definedName>
    <definedName name="solver_rhs30" localSheetId="13" hidden="1">0</definedName>
    <definedName name="solver_rhs30" localSheetId="3" hidden="1">0</definedName>
    <definedName name="solver_rhs30" localSheetId="4" hidden="1">0</definedName>
    <definedName name="solver_rhs30" localSheetId="5" hidden="1">0</definedName>
    <definedName name="solver_rhs30" localSheetId="6" hidden="1">0</definedName>
    <definedName name="solver_rhs30" localSheetId="7" hidden="1">0</definedName>
    <definedName name="solver_rhs30" localSheetId="8" hidden="1">0</definedName>
    <definedName name="solver_rhs30" localSheetId="9" hidden="1">0</definedName>
    <definedName name="solver_rhs30" localSheetId="10" hidden="1">0</definedName>
    <definedName name="solver_rhs4" localSheetId="0" hidden="1">'Dashboard Q3'!$D$4</definedName>
    <definedName name="solver_rhs4" localSheetId="2" hidden="1">Q3_Week1!$D$4</definedName>
    <definedName name="solver_rhs4" localSheetId="11" hidden="1">Q3_Week10!$D$4</definedName>
    <definedName name="solver_rhs4" localSheetId="12" hidden="1">Q3_Week11!$D$4</definedName>
    <definedName name="solver_rhs4" localSheetId="13" hidden="1">Q3_Week12!$D$4</definedName>
    <definedName name="solver_rhs4" localSheetId="3" hidden="1">Q3_Week2!$D$4</definedName>
    <definedName name="solver_rhs4" localSheetId="4" hidden="1">Q3_Week3!$D$4</definedName>
    <definedName name="solver_rhs4" localSheetId="5" hidden="1">Q3_Week4!$D$4</definedName>
    <definedName name="solver_rhs4" localSheetId="6" hidden="1">Q3_Week5!$D$4</definedName>
    <definedName name="solver_rhs4" localSheetId="7" hidden="1">Q3_Week6!$D$4</definedName>
    <definedName name="solver_rhs4" localSheetId="8" hidden="1">Q3_Week7!$D$4</definedName>
    <definedName name="solver_rhs4" localSheetId="9" hidden="1">Q3_Week8!$D$4</definedName>
    <definedName name="solver_rhs4" localSheetId="10" hidden="1">Q3_Week9!$D$4</definedName>
    <definedName name="solver_rhs5" localSheetId="0" hidden="1">0</definedName>
    <definedName name="solver_rhs5" localSheetId="2" hidden="1">0</definedName>
    <definedName name="solver_rhs5" localSheetId="11" hidden="1">0</definedName>
    <definedName name="solver_rhs5" localSheetId="12" hidden="1">0</definedName>
    <definedName name="solver_rhs5" localSheetId="13" hidden="1">0</definedName>
    <definedName name="solver_rhs5" localSheetId="3" hidden="1">0</definedName>
    <definedName name="solver_rhs5" localSheetId="4" hidden="1">0</definedName>
    <definedName name="solver_rhs5" localSheetId="5" hidden="1">0</definedName>
    <definedName name="solver_rhs5" localSheetId="6" hidden="1">0</definedName>
    <definedName name="solver_rhs5" localSheetId="7" hidden="1">0</definedName>
    <definedName name="solver_rhs5" localSheetId="8" hidden="1">0</definedName>
    <definedName name="solver_rhs5" localSheetId="9" hidden="1">0</definedName>
    <definedName name="solver_rhs5" localSheetId="10" hidden="1">0</definedName>
    <definedName name="solver_rhs6" localSheetId="0" hidden="1">'Dashboard Q3'!$E$4</definedName>
    <definedName name="solver_rhs6" localSheetId="2" hidden="1">Q3_Week1!$E$4</definedName>
    <definedName name="solver_rhs6" localSheetId="11" hidden="1">Q3_Week10!$E$4</definedName>
    <definedName name="solver_rhs6" localSheetId="12" hidden="1">Q3_Week11!$E$4</definedName>
    <definedName name="solver_rhs6" localSheetId="13" hidden="1">Q3_Week12!$E$4</definedName>
    <definedName name="solver_rhs6" localSheetId="3" hidden="1">Q3_Week2!$E$4</definedName>
    <definedName name="solver_rhs6" localSheetId="4" hidden="1">Q3_Week3!$E$4</definedName>
    <definedName name="solver_rhs6" localSheetId="5" hidden="1">Q3_Week4!$E$4</definedName>
    <definedName name="solver_rhs6" localSheetId="6" hidden="1">Q3_Week5!$E$4</definedName>
    <definedName name="solver_rhs6" localSheetId="7" hidden="1">Q3_Week6!$E$4</definedName>
    <definedName name="solver_rhs6" localSheetId="8" hidden="1">Q3_Week7!$E$4</definedName>
    <definedName name="solver_rhs6" localSheetId="9" hidden="1">Q3_Week8!$E$4</definedName>
    <definedName name="solver_rhs6" localSheetId="10" hidden="1">Q3_Week9!$E$4</definedName>
    <definedName name="solver_rhs7" localSheetId="0" hidden="1">'Dashboard Q3'!$F$4</definedName>
    <definedName name="solver_rhs7" localSheetId="2" hidden="1">Q3_Week1!$F$4</definedName>
    <definedName name="solver_rhs7" localSheetId="11" hidden="1">Q3_Week10!$F$4</definedName>
    <definedName name="solver_rhs7" localSheetId="12" hidden="1">Q3_Week11!$F$4</definedName>
    <definedName name="solver_rhs7" localSheetId="13" hidden="1">Q3_Week12!$F$4</definedName>
    <definedName name="solver_rhs7" localSheetId="3" hidden="1">Q3_Week2!$F$4</definedName>
    <definedName name="solver_rhs7" localSheetId="4" hidden="1">Q3_Week3!$F$4</definedName>
    <definedName name="solver_rhs7" localSheetId="5" hidden="1">Q3_Week4!$F$4</definedName>
    <definedName name="solver_rhs7" localSheetId="6" hidden="1">Q3_Week5!$F$4</definedName>
    <definedName name="solver_rhs7" localSheetId="7" hidden="1">Q3_Week6!$F$4</definedName>
    <definedName name="solver_rhs7" localSheetId="8" hidden="1">Q3_Week7!$F$4</definedName>
    <definedName name="solver_rhs7" localSheetId="9" hidden="1">Q3_Week8!$F$4</definedName>
    <definedName name="solver_rhs7" localSheetId="10" hidden="1">Q3_Week9!$F$4</definedName>
    <definedName name="solver_rhs8" localSheetId="0" hidden="1">'Dashboard Q3'!$G$4</definedName>
    <definedName name="solver_rhs8" localSheetId="2" hidden="1">Q3_Week1!$G$4</definedName>
    <definedName name="solver_rhs8" localSheetId="11" hidden="1">Q3_Week10!$G$4</definedName>
    <definedName name="solver_rhs8" localSheetId="12" hidden="1">Q3_Week11!$G$4</definedName>
    <definedName name="solver_rhs8" localSheetId="13" hidden="1">Q3_Week12!$G$4</definedName>
    <definedName name="solver_rhs8" localSheetId="3" hidden="1">Q3_Week2!$G$4</definedName>
    <definedName name="solver_rhs8" localSheetId="4" hidden="1">Q3_Week3!$G$4</definedName>
    <definedName name="solver_rhs8" localSheetId="5" hidden="1">Q3_Week4!$G$4</definedName>
    <definedName name="solver_rhs8" localSheetId="6" hidden="1">Q3_Week5!$G$4</definedName>
    <definedName name="solver_rhs8" localSheetId="7" hidden="1">Q3_Week6!$G$4</definedName>
    <definedName name="solver_rhs8" localSheetId="8" hidden="1">Q3_Week7!$G$4</definedName>
    <definedName name="solver_rhs8" localSheetId="9" hidden="1">Q3_Week8!$G$4</definedName>
    <definedName name="solver_rhs8" localSheetId="10" hidden="1">Q3_Week9!$G$4</definedName>
    <definedName name="solver_rhs9" localSheetId="0" hidden="1">"binary"</definedName>
    <definedName name="solver_rhs9" localSheetId="2" hidden="1">"binary"</definedName>
    <definedName name="solver_rhs9" localSheetId="11" hidden="1">"binary"</definedName>
    <definedName name="solver_rhs9" localSheetId="12" hidden="1">"binary"</definedName>
    <definedName name="solver_rhs9" localSheetId="13" hidden="1">"binary"</definedName>
    <definedName name="solver_rhs9" localSheetId="3" hidden="1">"binary"</definedName>
    <definedName name="solver_rhs9" localSheetId="4" hidden="1">"binary"</definedName>
    <definedName name="solver_rhs9" localSheetId="5" hidden="1">"binary"</definedName>
    <definedName name="solver_rhs9" localSheetId="6" hidden="1">"binary"</definedName>
    <definedName name="solver_rhs9" localSheetId="7" hidden="1">"binary"</definedName>
    <definedName name="solver_rhs9" localSheetId="8" hidden="1">"binary"</definedName>
    <definedName name="solver_rhs9" localSheetId="9" hidden="1">"binary"</definedName>
    <definedName name="solver_rhs9" localSheetId="10" hidden="1">"binary"</definedName>
    <definedName name="solver_rlx" localSheetId="0" hidden="1">2</definedName>
    <definedName name="solver_rlx" localSheetId="2" hidden="1">2</definedName>
    <definedName name="solver_rlx" localSheetId="11" hidden="1">2</definedName>
    <definedName name="solver_rlx" localSheetId="12" hidden="1">2</definedName>
    <definedName name="solver_rlx" localSheetId="13"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sd" localSheetId="0" hidden="1">0</definedName>
    <definedName name="solver_rsd" localSheetId="2" hidden="1">0</definedName>
    <definedName name="solver_rsd" localSheetId="11" hidden="1">0</definedName>
    <definedName name="solver_rsd" localSheetId="12" hidden="1">0</definedName>
    <definedName name="solver_rsd" localSheetId="13"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scl" localSheetId="0" hidden="1">2</definedName>
    <definedName name="solver_scl" localSheetId="2" hidden="1">2</definedName>
    <definedName name="solver_scl" localSheetId="11" hidden="1">2</definedName>
    <definedName name="solver_scl" localSheetId="12" hidden="1">2</definedName>
    <definedName name="solver_scl" localSheetId="13"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 localSheetId="8" hidden="1">2</definedName>
    <definedName name="solver_scl" localSheetId="9" hidden="1">2</definedName>
    <definedName name="solver_scl" localSheetId="10" hidden="1">2</definedName>
    <definedName name="solver_sho" localSheetId="0" hidden="1">2</definedName>
    <definedName name="solver_sho" localSheetId="2" hidden="1">2</definedName>
    <definedName name="solver_sho" localSheetId="11" hidden="1">2</definedName>
    <definedName name="solver_sho" localSheetId="12" hidden="1">2</definedName>
    <definedName name="solver_sho" localSheetId="13"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sz" localSheetId="0" hidden="1">0</definedName>
    <definedName name="solver_ssz" localSheetId="2" hidden="1">0</definedName>
    <definedName name="solver_ssz" localSheetId="11" hidden="1">0</definedName>
    <definedName name="solver_ssz" localSheetId="12" hidden="1">0</definedName>
    <definedName name="solver_ssz" localSheetId="13"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ssz" localSheetId="8" hidden="1">0</definedName>
    <definedName name="solver_ssz" localSheetId="9" hidden="1">0</definedName>
    <definedName name="solver_ssz" localSheetId="10" hidden="1">0</definedName>
    <definedName name="solver_tim" localSheetId="0" hidden="1">2147483647</definedName>
    <definedName name="solver_tim" localSheetId="2"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ol" localSheetId="0" hidden="1">0.01</definedName>
    <definedName name="solver_tol" localSheetId="2" hidden="1">0.01</definedName>
    <definedName name="solver_tol" localSheetId="11" hidden="1">0.01</definedName>
    <definedName name="solver_tol" localSheetId="12" hidden="1">0.01</definedName>
    <definedName name="solver_tol" localSheetId="13"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yp" localSheetId="0" hidden="1">2</definedName>
    <definedName name="solver_typ" localSheetId="2" hidden="1">2</definedName>
    <definedName name="solver_typ" localSheetId="11" hidden="1">2</definedName>
    <definedName name="solver_typ" localSheetId="12" hidden="1">2</definedName>
    <definedName name="solver_typ" localSheetId="13"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9" hidden="1">2</definedName>
    <definedName name="solver_typ" localSheetId="10" hidden="1">2</definedName>
    <definedName name="solver_val" localSheetId="0" hidden="1">0</definedName>
    <definedName name="solver_val" localSheetId="2" hidden="1">0</definedName>
    <definedName name="solver_val" localSheetId="11" hidden="1">0</definedName>
    <definedName name="solver_val" localSheetId="12" hidden="1">0</definedName>
    <definedName name="solver_val" localSheetId="13"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er" localSheetId="0" hidden="1">3</definedName>
    <definedName name="solver_ver" localSheetId="2" hidden="1">3</definedName>
    <definedName name="solver_ver" localSheetId="11" hidden="1">3</definedName>
    <definedName name="solver_ver" localSheetId="12" hidden="1">3</definedName>
    <definedName name="solver_ver" localSheetId="13"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4" l="1"/>
  <c r="G37" i="3"/>
  <c r="G37" i="7"/>
  <c r="N31" i="16"/>
  <c r="G37" i="14"/>
  <c r="G37" i="13"/>
  <c r="G37" i="12"/>
  <c r="G37" i="11"/>
  <c r="G37" i="10"/>
  <c r="G37" i="9"/>
  <c r="G37" i="16"/>
  <c r="G37" i="15"/>
  <c r="G37" i="8"/>
  <c r="N25" i="5"/>
  <c r="N26" i="5"/>
  <c r="N27" i="5"/>
  <c r="N28" i="5"/>
  <c r="N29" i="5"/>
  <c r="N29" i="14" l="1"/>
  <c r="T17" i="3"/>
  <c r="G39" i="16"/>
  <c r="F39" i="16"/>
  <c r="E39" i="16"/>
  <c r="D39" i="16"/>
  <c r="C39" i="16"/>
  <c r="G38" i="16"/>
  <c r="F38" i="16"/>
  <c r="E38" i="16"/>
  <c r="D38" i="16"/>
  <c r="C38" i="16"/>
  <c r="F37" i="16"/>
  <c r="E37" i="16"/>
  <c r="D37" i="16"/>
  <c r="C37" i="16"/>
  <c r="G36" i="16"/>
  <c r="F36" i="16"/>
  <c r="E36" i="16"/>
  <c r="D36" i="16"/>
  <c r="C36" i="16"/>
  <c r="G35" i="16"/>
  <c r="F35" i="16"/>
  <c r="E35" i="16"/>
  <c r="D35" i="16"/>
  <c r="C35" i="16"/>
  <c r="J29" i="16"/>
  <c r="L29" i="16" s="1"/>
  <c r="H29" i="16"/>
  <c r="J28" i="16"/>
  <c r="L28" i="16" s="1"/>
  <c r="H28" i="16"/>
  <c r="J27" i="16"/>
  <c r="L27" i="16" s="1"/>
  <c r="H27" i="16"/>
  <c r="J26" i="16"/>
  <c r="L26" i="16" s="1"/>
  <c r="H26" i="16"/>
  <c r="J25" i="16"/>
  <c r="L25" i="16" s="1"/>
  <c r="H25" i="16"/>
  <c r="X21" i="16"/>
  <c r="W21" i="16"/>
  <c r="V21" i="16"/>
  <c r="U21" i="16"/>
  <c r="T21" i="16"/>
  <c r="J21" i="16"/>
  <c r="I29" i="16" s="1"/>
  <c r="I21" i="16"/>
  <c r="H21" i="16"/>
  <c r="X20" i="16"/>
  <c r="W20" i="16"/>
  <c r="V20" i="16"/>
  <c r="U20" i="16"/>
  <c r="T20" i="16"/>
  <c r="J20" i="16"/>
  <c r="I28" i="16" s="1"/>
  <c r="I20" i="16"/>
  <c r="H20" i="16"/>
  <c r="X19" i="16"/>
  <c r="W19" i="16"/>
  <c r="V19" i="16"/>
  <c r="U19" i="16"/>
  <c r="T19" i="16"/>
  <c r="J19" i="16"/>
  <c r="I27" i="16" s="1"/>
  <c r="I19" i="16"/>
  <c r="H19" i="16"/>
  <c r="X18" i="16"/>
  <c r="W18" i="16"/>
  <c r="V18" i="16"/>
  <c r="U18" i="16"/>
  <c r="T18" i="16"/>
  <c r="J18" i="16"/>
  <c r="I26" i="16" s="1"/>
  <c r="I18" i="16"/>
  <c r="H18" i="16"/>
  <c r="X17" i="16"/>
  <c r="W17" i="16"/>
  <c r="V17" i="16"/>
  <c r="U17" i="16"/>
  <c r="T17" i="16"/>
  <c r="J17" i="16"/>
  <c r="I25" i="16" s="1"/>
  <c r="I17" i="16"/>
  <c r="H17" i="16"/>
  <c r="G39" i="15"/>
  <c r="F39" i="15"/>
  <c r="E39" i="15"/>
  <c r="D39" i="15"/>
  <c r="C39" i="15"/>
  <c r="G38" i="15"/>
  <c r="F38" i="15"/>
  <c r="E38" i="15"/>
  <c r="D38" i="15"/>
  <c r="C38" i="15"/>
  <c r="F37" i="15"/>
  <c r="E37" i="15"/>
  <c r="D37" i="15"/>
  <c r="C37" i="15"/>
  <c r="G36" i="15"/>
  <c r="F36" i="15"/>
  <c r="E36" i="15"/>
  <c r="D36" i="15"/>
  <c r="C36" i="15"/>
  <c r="G35" i="15"/>
  <c r="F35" i="15"/>
  <c r="E35" i="15"/>
  <c r="D35" i="15"/>
  <c r="C35" i="15"/>
  <c r="J29" i="15"/>
  <c r="L29" i="15" s="1"/>
  <c r="H29" i="15"/>
  <c r="J28" i="15"/>
  <c r="L28" i="15" s="1"/>
  <c r="H28" i="15"/>
  <c r="J27" i="15"/>
  <c r="L27" i="15" s="1"/>
  <c r="H27" i="15"/>
  <c r="J26" i="15"/>
  <c r="L26" i="15" s="1"/>
  <c r="H26" i="15"/>
  <c r="J25" i="15"/>
  <c r="L25" i="15" s="1"/>
  <c r="H25" i="15"/>
  <c r="X21" i="15"/>
  <c r="W21" i="15"/>
  <c r="V21" i="15"/>
  <c r="U21" i="15"/>
  <c r="T21" i="15"/>
  <c r="J21" i="15"/>
  <c r="I29" i="15" s="1"/>
  <c r="I21" i="15"/>
  <c r="H21" i="15"/>
  <c r="X20" i="15"/>
  <c r="W20" i="15"/>
  <c r="V20" i="15"/>
  <c r="U20" i="15"/>
  <c r="T20" i="15"/>
  <c r="J20" i="15"/>
  <c r="I28" i="15" s="1"/>
  <c r="I20" i="15"/>
  <c r="H20" i="15"/>
  <c r="X19" i="15"/>
  <c r="W19" i="15"/>
  <c r="V19" i="15"/>
  <c r="U19" i="15"/>
  <c r="T19" i="15"/>
  <c r="J19" i="15"/>
  <c r="I27" i="15" s="1"/>
  <c r="I19" i="15"/>
  <c r="H19" i="15"/>
  <c r="X18" i="15"/>
  <c r="W18" i="15"/>
  <c r="V18" i="15"/>
  <c r="U18" i="15"/>
  <c r="T18" i="15"/>
  <c r="J18" i="15"/>
  <c r="I26" i="15" s="1"/>
  <c r="I18" i="15"/>
  <c r="H18" i="15"/>
  <c r="X17" i="15"/>
  <c r="W17" i="15"/>
  <c r="V17" i="15"/>
  <c r="U17" i="15"/>
  <c r="T17" i="15"/>
  <c r="J17" i="15"/>
  <c r="I25" i="15" s="1"/>
  <c r="I17" i="15"/>
  <c r="H17" i="15"/>
  <c r="G39" i="14"/>
  <c r="F39" i="14"/>
  <c r="E39" i="14"/>
  <c r="D39" i="14"/>
  <c r="C39" i="14"/>
  <c r="G38" i="14"/>
  <c r="F38" i="14"/>
  <c r="E38" i="14"/>
  <c r="D38" i="14"/>
  <c r="C38" i="14"/>
  <c r="F37" i="14"/>
  <c r="E37" i="14"/>
  <c r="D37" i="14"/>
  <c r="C37" i="14"/>
  <c r="G36" i="14"/>
  <c r="F36" i="14"/>
  <c r="E36" i="14"/>
  <c r="D36" i="14"/>
  <c r="C36" i="14"/>
  <c r="G35" i="14"/>
  <c r="F35" i="14"/>
  <c r="E35" i="14"/>
  <c r="D35" i="14"/>
  <c r="C35" i="14"/>
  <c r="J29" i="14"/>
  <c r="L29" i="14" s="1"/>
  <c r="H29" i="14"/>
  <c r="J28" i="14"/>
  <c r="L28" i="14" s="1"/>
  <c r="H28" i="14"/>
  <c r="J27" i="14"/>
  <c r="L27" i="14" s="1"/>
  <c r="H27" i="14"/>
  <c r="J26" i="14"/>
  <c r="L26" i="14" s="1"/>
  <c r="H26" i="14"/>
  <c r="J25" i="14"/>
  <c r="L25" i="14" s="1"/>
  <c r="H25" i="14"/>
  <c r="X21" i="14"/>
  <c r="W21" i="14"/>
  <c r="V21" i="14"/>
  <c r="U21" i="14"/>
  <c r="T21" i="14"/>
  <c r="J21" i="14"/>
  <c r="I29" i="14" s="1"/>
  <c r="I21" i="14"/>
  <c r="H21" i="14"/>
  <c r="X20" i="14"/>
  <c r="W20" i="14"/>
  <c r="V20" i="14"/>
  <c r="U20" i="14"/>
  <c r="T20" i="14"/>
  <c r="J20" i="14"/>
  <c r="I28" i="14" s="1"/>
  <c r="I20" i="14"/>
  <c r="H20" i="14"/>
  <c r="X19" i="14"/>
  <c r="W19" i="14"/>
  <c r="V19" i="14"/>
  <c r="U19" i="14"/>
  <c r="T19" i="14"/>
  <c r="J19" i="14"/>
  <c r="I27" i="14" s="1"/>
  <c r="I19" i="14"/>
  <c r="H19" i="14"/>
  <c r="X18" i="14"/>
  <c r="W18" i="14"/>
  <c r="V18" i="14"/>
  <c r="U18" i="14"/>
  <c r="T18" i="14"/>
  <c r="J18" i="14"/>
  <c r="I26" i="14" s="1"/>
  <c r="I18" i="14"/>
  <c r="H18" i="14"/>
  <c r="X17" i="14"/>
  <c r="W17" i="14"/>
  <c r="V17" i="14"/>
  <c r="U17" i="14"/>
  <c r="T17" i="14"/>
  <c r="J17" i="14"/>
  <c r="I25" i="14" s="1"/>
  <c r="I17" i="14"/>
  <c r="H17" i="14"/>
  <c r="G39" i="13"/>
  <c r="F39" i="13"/>
  <c r="E39" i="13"/>
  <c r="D39" i="13"/>
  <c r="C39" i="13"/>
  <c r="G38" i="13"/>
  <c r="F38" i="13"/>
  <c r="E38" i="13"/>
  <c r="D38" i="13"/>
  <c r="C38" i="13"/>
  <c r="F37" i="13"/>
  <c r="E37" i="13"/>
  <c r="D37" i="13"/>
  <c r="C37" i="13"/>
  <c r="G36" i="13"/>
  <c r="F36" i="13"/>
  <c r="E36" i="13"/>
  <c r="D36" i="13"/>
  <c r="C36" i="13"/>
  <c r="G35" i="13"/>
  <c r="F35" i="13"/>
  <c r="E35" i="13"/>
  <c r="D35" i="13"/>
  <c r="C35" i="13"/>
  <c r="J29" i="13"/>
  <c r="L29" i="13" s="1"/>
  <c r="H29" i="13"/>
  <c r="J28" i="13"/>
  <c r="L28" i="13" s="1"/>
  <c r="H28" i="13"/>
  <c r="J27" i="13"/>
  <c r="L27" i="13" s="1"/>
  <c r="H27" i="13"/>
  <c r="J26" i="13"/>
  <c r="L26" i="13" s="1"/>
  <c r="H26" i="13"/>
  <c r="J25" i="13"/>
  <c r="L25" i="13" s="1"/>
  <c r="H25" i="13"/>
  <c r="X21" i="13"/>
  <c r="W21" i="13"/>
  <c r="V21" i="13"/>
  <c r="U21" i="13"/>
  <c r="T21" i="13"/>
  <c r="J21" i="13"/>
  <c r="I29" i="13" s="1"/>
  <c r="I21" i="13"/>
  <c r="H21" i="13"/>
  <c r="X20" i="13"/>
  <c r="W20" i="13"/>
  <c r="V20" i="13"/>
  <c r="U20" i="13"/>
  <c r="T20" i="13"/>
  <c r="J20" i="13"/>
  <c r="I28" i="13" s="1"/>
  <c r="I20" i="13"/>
  <c r="H20" i="13"/>
  <c r="X19" i="13"/>
  <c r="W19" i="13"/>
  <c r="V19" i="13"/>
  <c r="U19" i="13"/>
  <c r="T19" i="13"/>
  <c r="J19" i="13"/>
  <c r="I27" i="13" s="1"/>
  <c r="I19" i="13"/>
  <c r="H19" i="13"/>
  <c r="X18" i="13"/>
  <c r="W18" i="13"/>
  <c r="V18" i="13"/>
  <c r="U18" i="13"/>
  <c r="T18" i="13"/>
  <c r="J18" i="13"/>
  <c r="I26" i="13" s="1"/>
  <c r="I18" i="13"/>
  <c r="H18" i="13"/>
  <c r="X17" i="13"/>
  <c r="W17" i="13"/>
  <c r="V17" i="13"/>
  <c r="U17" i="13"/>
  <c r="T17" i="13"/>
  <c r="J17" i="13"/>
  <c r="I25" i="13" s="1"/>
  <c r="I17" i="13"/>
  <c r="H17" i="13"/>
  <c r="G39" i="12"/>
  <c r="F39" i="12"/>
  <c r="E39" i="12"/>
  <c r="D39" i="12"/>
  <c r="C39" i="12"/>
  <c r="G38" i="12"/>
  <c r="F38" i="12"/>
  <c r="E38" i="12"/>
  <c r="D38" i="12"/>
  <c r="C38" i="12"/>
  <c r="F37" i="12"/>
  <c r="E37" i="12"/>
  <c r="D37" i="12"/>
  <c r="C37" i="12"/>
  <c r="G36" i="12"/>
  <c r="F36" i="12"/>
  <c r="E36" i="12"/>
  <c r="D36" i="12"/>
  <c r="C36" i="12"/>
  <c r="G35" i="12"/>
  <c r="F35" i="12"/>
  <c r="E35" i="12"/>
  <c r="D35" i="12"/>
  <c r="C35" i="12"/>
  <c r="J29" i="12"/>
  <c r="L29" i="12" s="1"/>
  <c r="H29" i="12"/>
  <c r="J28" i="12"/>
  <c r="L28" i="12" s="1"/>
  <c r="H28" i="12"/>
  <c r="J27" i="12"/>
  <c r="L27" i="12" s="1"/>
  <c r="H27" i="12"/>
  <c r="J26" i="12"/>
  <c r="L26" i="12" s="1"/>
  <c r="H26" i="12"/>
  <c r="J25" i="12"/>
  <c r="L25" i="12" s="1"/>
  <c r="H25" i="12"/>
  <c r="X21" i="12"/>
  <c r="W21" i="12"/>
  <c r="V21" i="12"/>
  <c r="U21" i="12"/>
  <c r="T21" i="12"/>
  <c r="J21" i="12"/>
  <c r="I29" i="12" s="1"/>
  <c r="I21" i="12"/>
  <c r="H21" i="12"/>
  <c r="X20" i="12"/>
  <c r="W20" i="12"/>
  <c r="V20" i="12"/>
  <c r="U20" i="12"/>
  <c r="T20" i="12"/>
  <c r="J20" i="12"/>
  <c r="I28" i="12" s="1"/>
  <c r="I20" i="12"/>
  <c r="H20" i="12"/>
  <c r="X19" i="12"/>
  <c r="W19" i="12"/>
  <c r="V19" i="12"/>
  <c r="U19" i="12"/>
  <c r="T19" i="12"/>
  <c r="J19" i="12"/>
  <c r="I27" i="12" s="1"/>
  <c r="I19" i="12"/>
  <c r="H19" i="12"/>
  <c r="X18" i="12"/>
  <c r="W18" i="12"/>
  <c r="V18" i="12"/>
  <c r="U18" i="12"/>
  <c r="T18" i="12"/>
  <c r="J18" i="12"/>
  <c r="I26" i="12" s="1"/>
  <c r="I18" i="12"/>
  <c r="H18" i="12"/>
  <c r="X17" i="12"/>
  <c r="W17" i="12"/>
  <c r="V17" i="12"/>
  <c r="U17" i="12"/>
  <c r="T17" i="12"/>
  <c r="J17" i="12"/>
  <c r="I25" i="12" s="1"/>
  <c r="I17" i="12"/>
  <c r="H17" i="12"/>
  <c r="G39" i="11"/>
  <c r="F39" i="11"/>
  <c r="E39" i="11"/>
  <c r="D39" i="11"/>
  <c r="C39" i="11"/>
  <c r="G38" i="11"/>
  <c r="F38" i="11"/>
  <c r="E38" i="11"/>
  <c r="D38" i="11"/>
  <c r="C38" i="11"/>
  <c r="F37" i="11"/>
  <c r="E37" i="11"/>
  <c r="D37" i="11"/>
  <c r="C37" i="11"/>
  <c r="G36" i="11"/>
  <c r="F36" i="11"/>
  <c r="E36" i="11"/>
  <c r="D36" i="11"/>
  <c r="C36" i="11"/>
  <c r="G35" i="11"/>
  <c r="F35" i="11"/>
  <c r="E35" i="11"/>
  <c r="D35" i="11"/>
  <c r="C35" i="11"/>
  <c r="J29" i="11"/>
  <c r="L29" i="11" s="1"/>
  <c r="H29" i="11"/>
  <c r="J28" i="11"/>
  <c r="L28" i="11" s="1"/>
  <c r="H28" i="11"/>
  <c r="J27" i="11"/>
  <c r="L27" i="11" s="1"/>
  <c r="H27" i="11"/>
  <c r="J26" i="11"/>
  <c r="L26" i="11" s="1"/>
  <c r="H26" i="11"/>
  <c r="J25" i="11"/>
  <c r="L25" i="11" s="1"/>
  <c r="H25" i="11"/>
  <c r="X21" i="11"/>
  <c r="W21" i="11"/>
  <c r="V21" i="11"/>
  <c r="U21" i="11"/>
  <c r="T21" i="11"/>
  <c r="J21" i="11"/>
  <c r="I29" i="11" s="1"/>
  <c r="I21" i="11"/>
  <c r="H21" i="11"/>
  <c r="X20" i="11"/>
  <c r="W20" i="11"/>
  <c r="V20" i="11"/>
  <c r="U20" i="11"/>
  <c r="T20" i="11"/>
  <c r="J20" i="11"/>
  <c r="I28" i="11" s="1"/>
  <c r="I20" i="11"/>
  <c r="H20" i="11"/>
  <c r="X19" i="11"/>
  <c r="W19" i="11"/>
  <c r="V19" i="11"/>
  <c r="U19" i="11"/>
  <c r="T19" i="11"/>
  <c r="J19" i="11"/>
  <c r="I27" i="11" s="1"/>
  <c r="I19" i="11"/>
  <c r="H19" i="11"/>
  <c r="X18" i="11"/>
  <c r="W18" i="11"/>
  <c r="V18" i="11"/>
  <c r="U18" i="11"/>
  <c r="T18" i="11"/>
  <c r="J18" i="11"/>
  <c r="I26" i="11" s="1"/>
  <c r="I18" i="11"/>
  <c r="H18" i="11"/>
  <c r="X17" i="11"/>
  <c r="W17" i="11"/>
  <c r="V17" i="11"/>
  <c r="U17" i="11"/>
  <c r="T17" i="11"/>
  <c r="J17" i="11"/>
  <c r="I25" i="11" s="1"/>
  <c r="I17" i="11"/>
  <c r="H17" i="11"/>
  <c r="G39" i="10"/>
  <c r="F39" i="10"/>
  <c r="E39" i="10"/>
  <c r="D39" i="10"/>
  <c r="C39" i="10"/>
  <c r="G38" i="10"/>
  <c r="F38" i="10"/>
  <c r="E38" i="10"/>
  <c r="D38" i="10"/>
  <c r="C38" i="10"/>
  <c r="F37" i="10"/>
  <c r="E37" i="10"/>
  <c r="D37" i="10"/>
  <c r="C37" i="10"/>
  <c r="G36" i="10"/>
  <c r="F36" i="10"/>
  <c r="E36" i="10"/>
  <c r="D36" i="10"/>
  <c r="C36" i="10"/>
  <c r="G35" i="10"/>
  <c r="F35" i="10"/>
  <c r="E35" i="10"/>
  <c r="D35" i="10"/>
  <c r="C35" i="10"/>
  <c r="J29" i="10"/>
  <c r="L29" i="10" s="1"/>
  <c r="H29" i="10"/>
  <c r="J28" i="10"/>
  <c r="L28" i="10" s="1"/>
  <c r="H28" i="10"/>
  <c r="J27" i="10"/>
  <c r="L27" i="10" s="1"/>
  <c r="H27" i="10"/>
  <c r="J26" i="10"/>
  <c r="L26" i="10" s="1"/>
  <c r="H26" i="10"/>
  <c r="J25" i="10"/>
  <c r="L25" i="10" s="1"/>
  <c r="H25" i="10"/>
  <c r="X21" i="10"/>
  <c r="W21" i="10"/>
  <c r="V21" i="10"/>
  <c r="U21" i="10"/>
  <c r="T21" i="10"/>
  <c r="J21" i="10"/>
  <c r="I29" i="10" s="1"/>
  <c r="I21" i="10"/>
  <c r="H21" i="10"/>
  <c r="X20" i="10"/>
  <c r="W20" i="10"/>
  <c r="V20" i="10"/>
  <c r="U20" i="10"/>
  <c r="T20" i="10"/>
  <c r="J20" i="10"/>
  <c r="I28" i="10" s="1"/>
  <c r="I20" i="10"/>
  <c r="H20" i="10"/>
  <c r="X19" i="10"/>
  <c r="W19" i="10"/>
  <c r="V19" i="10"/>
  <c r="U19" i="10"/>
  <c r="T19" i="10"/>
  <c r="J19" i="10"/>
  <c r="I27" i="10" s="1"/>
  <c r="I19" i="10"/>
  <c r="H19" i="10"/>
  <c r="X18" i="10"/>
  <c r="W18" i="10"/>
  <c r="V18" i="10"/>
  <c r="U18" i="10"/>
  <c r="T18" i="10"/>
  <c r="J18" i="10"/>
  <c r="I26" i="10" s="1"/>
  <c r="I18" i="10"/>
  <c r="H18" i="10"/>
  <c r="X17" i="10"/>
  <c r="W17" i="10"/>
  <c r="V17" i="10"/>
  <c r="U17" i="10"/>
  <c r="T17" i="10"/>
  <c r="J17" i="10"/>
  <c r="I25" i="10" s="1"/>
  <c r="I17" i="10"/>
  <c r="H17" i="10"/>
  <c r="G39" i="9"/>
  <c r="F39" i="9"/>
  <c r="E39" i="9"/>
  <c r="D39" i="9"/>
  <c r="C39" i="9"/>
  <c r="G38" i="9"/>
  <c r="F38" i="9"/>
  <c r="E38" i="9"/>
  <c r="D38" i="9"/>
  <c r="C38" i="9"/>
  <c r="F37" i="9"/>
  <c r="E37" i="9"/>
  <c r="D37" i="9"/>
  <c r="C37" i="9"/>
  <c r="G36" i="9"/>
  <c r="F36" i="9"/>
  <c r="E36" i="9"/>
  <c r="D36" i="9"/>
  <c r="C36" i="9"/>
  <c r="G35" i="9"/>
  <c r="F35" i="9"/>
  <c r="E35" i="9"/>
  <c r="D35" i="9"/>
  <c r="C35" i="9"/>
  <c r="J29" i="9"/>
  <c r="L29" i="9" s="1"/>
  <c r="H29" i="9"/>
  <c r="L28" i="9"/>
  <c r="J28" i="9"/>
  <c r="H28" i="9"/>
  <c r="J27" i="9"/>
  <c r="L27" i="9" s="1"/>
  <c r="H27" i="9"/>
  <c r="J26" i="9"/>
  <c r="L26" i="9" s="1"/>
  <c r="H26" i="9"/>
  <c r="J25" i="9"/>
  <c r="L25" i="9" s="1"/>
  <c r="H25" i="9"/>
  <c r="X21" i="9"/>
  <c r="W21" i="9"/>
  <c r="V21" i="9"/>
  <c r="U21" i="9"/>
  <c r="T21" i="9"/>
  <c r="J21" i="9"/>
  <c r="I29" i="9" s="1"/>
  <c r="I21" i="9"/>
  <c r="H21" i="9"/>
  <c r="X20" i="9"/>
  <c r="W20" i="9"/>
  <c r="V20" i="9"/>
  <c r="U20" i="9"/>
  <c r="T20" i="9"/>
  <c r="J20" i="9"/>
  <c r="I28" i="9" s="1"/>
  <c r="I20" i="9"/>
  <c r="H20" i="9"/>
  <c r="X19" i="9"/>
  <c r="W19" i="9"/>
  <c r="V19" i="9"/>
  <c r="U19" i="9"/>
  <c r="T19" i="9"/>
  <c r="J19" i="9"/>
  <c r="I27" i="9" s="1"/>
  <c r="I19" i="9"/>
  <c r="H19" i="9"/>
  <c r="X18" i="9"/>
  <c r="W18" i="9"/>
  <c r="V18" i="9"/>
  <c r="U18" i="9"/>
  <c r="T18" i="9"/>
  <c r="J18" i="9"/>
  <c r="I26" i="9" s="1"/>
  <c r="I18" i="9"/>
  <c r="H18" i="9"/>
  <c r="X17" i="9"/>
  <c r="W17" i="9"/>
  <c r="V17" i="9"/>
  <c r="U17" i="9"/>
  <c r="T17" i="9"/>
  <c r="J17" i="9"/>
  <c r="I25" i="9" s="1"/>
  <c r="I17" i="9"/>
  <c r="H17" i="9"/>
  <c r="G39" i="8"/>
  <c r="F39" i="8"/>
  <c r="E39" i="8"/>
  <c r="D39" i="8"/>
  <c r="C39" i="8"/>
  <c r="G38" i="8"/>
  <c r="F38" i="8"/>
  <c r="E38" i="8"/>
  <c r="D38" i="8"/>
  <c r="C38" i="8"/>
  <c r="F37" i="8"/>
  <c r="E37" i="8"/>
  <c r="D37" i="8"/>
  <c r="C37" i="8"/>
  <c r="G36" i="8"/>
  <c r="F36" i="8"/>
  <c r="E36" i="8"/>
  <c r="D36" i="8"/>
  <c r="C36" i="8"/>
  <c r="G35" i="8"/>
  <c r="F35" i="8"/>
  <c r="E35" i="8"/>
  <c r="D35" i="8"/>
  <c r="C35" i="8"/>
  <c r="J29" i="8"/>
  <c r="L29" i="8" s="1"/>
  <c r="H29" i="8"/>
  <c r="J28" i="8"/>
  <c r="L28" i="8" s="1"/>
  <c r="H28" i="8"/>
  <c r="J27" i="8"/>
  <c r="L27" i="8" s="1"/>
  <c r="H27" i="8"/>
  <c r="J26" i="8"/>
  <c r="L26" i="8" s="1"/>
  <c r="H26" i="8"/>
  <c r="J25" i="8"/>
  <c r="L25" i="8" s="1"/>
  <c r="H25" i="8"/>
  <c r="X21" i="8"/>
  <c r="W21" i="8"/>
  <c r="V21" i="8"/>
  <c r="U21" i="8"/>
  <c r="T21" i="8"/>
  <c r="J21" i="8"/>
  <c r="I29" i="8" s="1"/>
  <c r="I21" i="8"/>
  <c r="H21" i="8"/>
  <c r="X20" i="8"/>
  <c r="W20" i="8"/>
  <c r="V20" i="8"/>
  <c r="U20" i="8"/>
  <c r="T20" i="8"/>
  <c r="J20" i="8"/>
  <c r="I28" i="8" s="1"/>
  <c r="I20" i="8"/>
  <c r="H20" i="8"/>
  <c r="X19" i="8"/>
  <c r="W19" i="8"/>
  <c r="V19" i="8"/>
  <c r="U19" i="8"/>
  <c r="T19" i="8"/>
  <c r="J19" i="8"/>
  <c r="I27" i="8" s="1"/>
  <c r="I19" i="8"/>
  <c r="H19" i="8"/>
  <c r="X18" i="8"/>
  <c r="W18" i="8"/>
  <c r="V18" i="8"/>
  <c r="U18" i="8"/>
  <c r="T18" i="8"/>
  <c r="J18" i="8"/>
  <c r="I26" i="8" s="1"/>
  <c r="I18" i="8"/>
  <c r="H18" i="8"/>
  <c r="X17" i="8"/>
  <c r="W17" i="8"/>
  <c r="V17" i="8"/>
  <c r="U17" i="8"/>
  <c r="T17" i="8"/>
  <c r="J17" i="8"/>
  <c r="I25" i="8" s="1"/>
  <c r="I17" i="8"/>
  <c r="H17" i="8"/>
  <c r="G39" i="7"/>
  <c r="F39" i="7"/>
  <c r="E39" i="7"/>
  <c r="D39" i="7"/>
  <c r="C39" i="7"/>
  <c r="G38" i="7"/>
  <c r="F38" i="7"/>
  <c r="E38" i="7"/>
  <c r="D38" i="7"/>
  <c r="C38" i="7"/>
  <c r="F37" i="7"/>
  <c r="E37" i="7"/>
  <c r="D37" i="7"/>
  <c r="C37" i="7"/>
  <c r="G36" i="7"/>
  <c r="F36" i="7"/>
  <c r="E36" i="7"/>
  <c r="D36" i="7"/>
  <c r="C36" i="7"/>
  <c r="G35" i="7"/>
  <c r="F35" i="7"/>
  <c r="E35" i="7"/>
  <c r="D35" i="7"/>
  <c r="C35" i="7"/>
  <c r="L29" i="7"/>
  <c r="J29" i="7"/>
  <c r="H29" i="7"/>
  <c r="J28" i="7"/>
  <c r="L28" i="7" s="1"/>
  <c r="H28" i="7"/>
  <c r="J27" i="7"/>
  <c r="L27" i="7" s="1"/>
  <c r="H27" i="7"/>
  <c r="J26" i="7"/>
  <c r="L26" i="7" s="1"/>
  <c r="H26" i="7"/>
  <c r="J25" i="7"/>
  <c r="L25" i="7" s="1"/>
  <c r="H25" i="7"/>
  <c r="X21" i="7"/>
  <c r="W21" i="7"/>
  <c r="V21" i="7"/>
  <c r="U21" i="7"/>
  <c r="T21" i="7"/>
  <c r="J21" i="7"/>
  <c r="I29" i="7" s="1"/>
  <c r="I21" i="7"/>
  <c r="H21" i="7"/>
  <c r="X20" i="7"/>
  <c r="W20" i="7"/>
  <c r="V20" i="7"/>
  <c r="U20" i="7"/>
  <c r="T20" i="7"/>
  <c r="J20" i="7"/>
  <c r="I28" i="7" s="1"/>
  <c r="I20" i="7"/>
  <c r="H20" i="7"/>
  <c r="X19" i="7"/>
  <c r="W19" i="7"/>
  <c r="V19" i="7"/>
  <c r="U19" i="7"/>
  <c r="T19" i="7"/>
  <c r="J19" i="7"/>
  <c r="I27" i="7" s="1"/>
  <c r="I19" i="7"/>
  <c r="H19" i="7"/>
  <c r="X18" i="7"/>
  <c r="W18" i="7"/>
  <c r="V18" i="7"/>
  <c r="U18" i="7"/>
  <c r="T18" i="7"/>
  <c r="J18" i="7"/>
  <c r="I26" i="7" s="1"/>
  <c r="I18" i="7"/>
  <c r="H18" i="7"/>
  <c r="X17" i="7"/>
  <c r="W17" i="7"/>
  <c r="V17" i="7"/>
  <c r="U17" i="7"/>
  <c r="T17" i="7"/>
  <c r="J17" i="7"/>
  <c r="I25" i="7" s="1"/>
  <c r="I17" i="7"/>
  <c r="H17" i="7"/>
  <c r="M25" i="5"/>
  <c r="G39" i="5"/>
  <c r="F39" i="5"/>
  <c r="E39" i="5"/>
  <c r="D39" i="5"/>
  <c r="C39" i="5"/>
  <c r="G38" i="5"/>
  <c r="F38" i="5"/>
  <c r="E38" i="5"/>
  <c r="D38" i="5"/>
  <c r="C38" i="5"/>
  <c r="F37" i="5"/>
  <c r="E37" i="5"/>
  <c r="D37" i="5"/>
  <c r="C37" i="5"/>
  <c r="G36" i="5"/>
  <c r="F36" i="5"/>
  <c r="E36" i="5"/>
  <c r="D36" i="5"/>
  <c r="C36" i="5"/>
  <c r="G35" i="5"/>
  <c r="F35" i="5"/>
  <c r="E35" i="5"/>
  <c r="D35" i="5"/>
  <c r="D40" i="5" s="1"/>
  <c r="C35" i="5"/>
  <c r="C40" i="5" s="1"/>
  <c r="J29" i="5"/>
  <c r="L29" i="5" s="1"/>
  <c r="I29" i="5"/>
  <c r="H29" i="5"/>
  <c r="M29" i="5" s="1"/>
  <c r="J28" i="5"/>
  <c r="L28" i="5" s="1"/>
  <c r="H28" i="5"/>
  <c r="M28" i="5" s="1"/>
  <c r="L27" i="5"/>
  <c r="J27" i="5"/>
  <c r="H27" i="5"/>
  <c r="L26" i="5"/>
  <c r="J26" i="5"/>
  <c r="H26" i="5"/>
  <c r="J25" i="5"/>
  <c r="L25" i="5" s="1"/>
  <c r="I25" i="5"/>
  <c r="H25" i="5"/>
  <c r="X21" i="5"/>
  <c r="W21" i="5"/>
  <c r="V21" i="5"/>
  <c r="U21" i="5"/>
  <c r="T21" i="5"/>
  <c r="J21" i="5"/>
  <c r="I21" i="5"/>
  <c r="H21" i="5"/>
  <c r="X20" i="5"/>
  <c r="W20" i="5"/>
  <c r="V20" i="5"/>
  <c r="U20" i="5"/>
  <c r="T20" i="5"/>
  <c r="J20" i="5"/>
  <c r="I28" i="5" s="1"/>
  <c r="I20" i="5"/>
  <c r="H20" i="5"/>
  <c r="X19" i="5"/>
  <c r="W19" i="5"/>
  <c r="V19" i="5"/>
  <c r="U19" i="5"/>
  <c r="T19" i="5"/>
  <c r="J19" i="5"/>
  <c r="I27" i="5" s="1"/>
  <c r="I19" i="5"/>
  <c r="H19" i="5"/>
  <c r="X18" i="5"/>
  <c r="W18" i="5"/>
  <c r="V18" i="5"/>
  <c r="U18" i="5"/>
  <c r="T18" i="5"/>
  <c r="J18" i="5"/>
  <c r="I26" i="5" s="1"/>
  <c r="M26" i="5" s="1"/>
  <c r="I18" i="5"/>
  <c r="H18" i="5"/>
  <c r="X17" i="5"/>
  <c r="W17" i="5"/>
  <c r="V17" i="5"/>
  <c r="U17" i="5"/>
  <c r="T17" i="5"/>
  <c r="J17" i="5"/>
  <c r="I17" i="5"/>
  <c r="H17" i="5"/>
  <c r="G39" i="4"/>
  <c r="F39" i="4"/>
  <c r="E39" i="4"/>
  <c r="D39" i="4"/>
  <c r="C39" i="4"/>
  <c r="G38" i="4"/>
  <c r="F38" i="4"/>
  <c r="E38" i="4"/>
  <c r="D38" i="4"/>
  <c r="C38" i="4"/>
  <c r="F37" i="4"/>
  <c r="E37" i="4"/>
  <c r="D37" i="4"/>
  <c r="C37" i="4"/>
  <c r="G36" i="4"/>
  <c r="F36" i="4"/>
  <c r="E36" i="4"/>
  <c r="D36" i="4"/>
  <c r="C36" i="4"/>
  <c r="G35" i="4"/>
  <c r="F35" i="4"/>
  <c r="E35" i="4"/>
  <c r="D35" i="4"/>
  <c r="D40" i="4" s="1"/>
  <c r="C35" i="4"/>
  <c r="L29" i="4"/>
  <c r="J29" i="4"/>
  <c r="H29" i="4"/>
  <c r="J28" i="4"/>
  <c r="L28" i="4" s="1"/>
  <c r="H28" i="4"/>
  <c r="J27" i="4"/>
  <c r="L27" i="4" s="1"/>
  <c r="H27" i="4"/>
  <c r="J26" i="4"/>
  <c r="L26" i="4" s="1"/>
  <c r="H26" i="4"/>
  <c r="J25" i="4"/>
  <c r="L25" i="4" s="1"/>
  <c r="H25" i="4"/>
  <c r="X21" i="4"/>
  <c r="W21" i="4"/>
  <c r="V21" i="4"/>
  <c r="U21" i="4"/>
  <c r="T21" i="4"/>
  <c r="J21" i="4"/>
  <c r="I29" i="4" s="1"/>
  <c r="I21" i="4"/>
  <c r="H21" i="4"/>
  <c r="X20" i="4"/>
  <c r="W20" i="4"/>
  <c r="V20" i="4"/>
  <c r="U20" i="4"/>
  <c r="T20" i="4"/>
  <c r="J20" i="4"/>
  <c r="I28" i="4" s="1"/>
  <c r="I20" i="4"/>
  <c r="H20" i="4"/>
  <c r="X19" i="4"/>
  <c r="W19" i="4"/>
  <c r="V19" i="4"/>
  <c r="U19" i="4"/>
  <c r="T19" i="4"/>
  <c r="J19" i="4"/>
  <c r="I27" i="4" s="1"/>
  <c r="I19" i="4"/>
  <c r="H19" i="4"/>
  <c r="X18" i="4"/>
  <c r="W18" i="4"/>
  <c r="V18" i="4"/>
  <c r="U18" i="4"/>
  <c r="T18" i="4"/>
  <c r="J18" i="4"/>
  <c r="I26" i="4" s="1"/>
  <c r="I18" i="4"/>
  <c r="H18" i="4"/>
  <c r="X17" i="4"/>
  <c r="W17" i="4"/>
  <c r="V17" i="4"/>
  <c r="U17" i="4"/>
  <c r="T17" i="4"/>
  <c r="J17" i="4"/>
  <c r="I25" i="4" s="1"/>
  <c r="I17" i="4"/>
  <c r="H17" i="4"/>
  <c r="G40" i="14" l="1"/>
  <c r="M27" i="14"/>
  <c r="N27" i="14" s="1"/>
  <c r="M28" i="14"/>
  <c r="N28" i="14" s="1"/>
  <c r="D40" i="14"/>
  <c r="M29" i="14"/>
  <c r="C40" i="14"/>
  <c r="E40" i="14"/>
  <c r="H30" i="14"/>
  <c r="M25" i="14"/>
  <c r="N25" i="14" s="1"/>
  <c r="F40" i="14"/>
  <c r="D40" i="13"/>
  <c r="E40" i="13"/>
  <c r="M25" i="13"/>
  <c r="N25" i="13" s="1"/>
  <c r="M28" i="13"/>
  <c r="N28" i="13" s="1"/>
  <c r="M29" i="13"/>
  <c r="N29" i="13" s="1"/>
  <c r="H30" i="13"/>
  <c r="F40" i="13"/>
  <c r="G40" i="13"/>
  <c r="M27" i="13"/>
  <c r="N27" i="13" s="1"/>
  <c r="C40" i="13"/>
  <c r="M26" i="12"/>
  <c r="N26" i="12" s="1"/>
  <c r="M25" i="12"/>
  <c r="N25" i="12" s="1"/>
  <c r="C40" i="12"/>
  <c r="D40" i="12"/>
  <c r="E40" i="12"/>
  <c r="F40" i="12"/>
  <c r="G40" i="12"/>
  <c r="M27" i="12"/>
  <c r="N27" i="12" s="1"/>
  <c r="M28" i="12"/>
  <c r="N28" i="12" s="1"/>
  <c r="M29" i="12"/>
  <c r="N29" i="12" s="1"/>
  <c r="F40" i="11"/>
  <c r="M25" i="11"/>
  <c r="N25" i="11" s="1"/>
  <c r="E40" i="11"/>
  <c r="M27" i="11"/>
  <c r="N27" i="11" s="1"/>
  <c r="M28" i="11"/>
  <c r="N28" i="11" s="1"/>
  <c r="G40" i="11"/>
  <c r="C40" i="11"/>
  <c r="M29" i="11"/>
  <c r="N29" i="11" s="1"/>
  <c r="M26" i="11"/>
  <c r="N26" i="11" s="1"/>
  <c r="D40" i="11"/>
  <c r="C40" i="10"/>
  <c r="D40" i="10"/>
  <c r="E40" i="10"/>
  <c r="G40" i="10"/>
  <c r="M27" i="10"/>
  <c r="N27" i="10" s="1"/>
  <c r="M28" i="10"/>
  <c r="N28" i="10" s="1"/>
  <c r="M29" i="10"/>
  <c r="N29" i="10" s="1"/>
  <c r="F40" i="10"/>
  <c r="M26" i="10"/>
  <c r="N26" i="10" s="1"/>
  <c r="M25" i="10"/>
  <c r="N25" i="10" s="1"/>
  <c r="M28" i="9"/>
  <c r="N28" i="9" s="1"/>
  <c r="M29" i="9"/>
  <c r="N29" i="9" s="1"/>
  <c r="M26" i="9"/>
  <c r="N26" i="9" s="1"/>
  <c r="C40" i="9"/>
  <c r="D40" i="9"/>
  <c r="M25" i="9"/>
  <c r="N25" i="9" s="1"/>
  <c r="E40" i="9"/>
  <c r="F40" i="9"/>
  <c r="M27" i="9"/>
  <c r="N27" i="9" s="1"/>
  <c r="G40" i="9"/>
  <c r="G40" i="16"/>
  <c r="M27" i="16"/>
  <c r="N27" i="16" s="1"/>
  <c r="M28" i="16"/>
  <c r="N28" i="16" s="1"/>
  <c r="C40" i="16"/>
  <c r="H30" i="16"/>
  <c r="D40" i="16"/>
  <c r="E40" i="16"/>
  <c r="M29" i="16"/>
  <c r="N29" i="16" s="1"/>
  <c r="M25" i="16"/>
  <c r="N25" i="16" s="1"/>
  <c r="F40" i="16"/>
  <c r="M27" i="15"/>
  <c r="N27" i="15" s="1"/>
  <c r="M28" i="15"/>
  <c r="N28" i="15" s="1"/>
  <c r="C40" i="15"/>
  <c r="M29" i="15"/>
  <c r="N29" i="15" s="1"/>
  <c r="M26" i="15"/>
  <c r="N26" i="15" s="1"/>
  <c r="D40" i="15"/>
  <c r="E40" i="15"/>
  <c r="M25" i="15"/>
  <c r="N25" i="15" s="1"/>
  <c r="F40" i="15"/>
  <c r="G40" i="15"/>
  <c r="D40" i="8"/>
  <c r="M28" i="8"/>
  <c r="N28" i="8" s="1"/>
  <c r="C40" i="8"/>
  <c r="E40" i="8"/>
  <c r="M25" i="8"/>
  <c r="N25" i="8" s="1"/>
  <c r="F40" i="8"/>
  <c r="M29" i="8"/>
  <c r="N29" i="8" s="1"/>
  <c r="M26" i="8"/>
  <c r="N26" i="8" s="1"/>
  <c r="G40" i="8"/>
  <c r="M27" i="8"/>
  <c r="N27" i="8" s="1"/>
  <c r="M28" i="7"/>
  <c r="N28" i="7" s="1"/>
  <c r="D40" i="7"/>
  <c r="M25" i="7"/>
  <c r="N25" i="7" s="1"/>
  <c r="E40" i="7"/>
  <c r="F40" i="7"/>
  <c r="M27" i="7"/>
  <c r="N27" i="7" s="1"/>
  <c r="M29" i="7"/>
  <c r="N29" i="7" s="1"/>
  <c r="G40" i="7"/>
  <c r="H30" i="7"/>
  <c r="C40" i="7"/>
  <c r="M26" i="16"/>
  <c r="N26" i="16" s="1"/>
  <c r="H30" i="15"/>
  <c r="M26" i="14"/>
  <c r="N26" i="14" s="1"/>
  <c r="M26" i="13"/>
  <c r="N26" i="13" s="1"/>
  <c r="H30" i="12"/>
  <c r="H30" i="11"/>
  <c r="H30" i="10"/>
  <c r="H30" i="9"/>
  <c r="H30" i="8"/>
  <c r="M26" i="7"/>
  <c r="N26" i="7" s="1"/>
  <c r="H30" i="5"/>
  <c r="E40" i="5"/>
  <c r="F40" i="5"/>
  <c r="M27" i="5"/>
  <c r="G40" i="5"/>
  <c r="C40" i="4"/>
  <c r="M27" i="4"/>
  <c r="N27" i="4" s="1"/>
  <c r="M28" i="4"/>
  <c r="N28" i="4" s="1"/>
  <c r="E40" i="4"/>
  <c r="G40" i="4"/>
  <c r="F40" i="4"/>
  <c r="M25" i="4"/>
  <c r="M29" i="4"/>
  <c r="N29" i="4" s="1"/>
  <c r="M26" i="4"/>
  <c r="N26" i="4" s="1"/>
  <c r="H30" i="4"/>
  <c r="N30" i="12" l="1"/>
  <c r="M30" i="12"/>
  <c r="M30" i="11"/>
  <c r="N30" i="11"/>
  <c r="N30" i="10"/>
  <c r="M30" i="10"/>
  <c r="N30" i="9"/>
  <c r="M30" i="9"/>
  <c r="M30" i="15"/>
  <c r="N30" i="15"/>
  <c r="N30" i="8"/>
  <c r="M30" i="8"/>
  <c r="N30" i="7"/>
  <c r="M30" i="16"/>
  <c r="N30" i="16"/>
  <c r="M30" i="14"/>
  <c r="N30" i="14"/>
  <c r="M30" i="13"/>
  <c r="N30" i="13"/>
  <c r="M30" i="7"/>
  <c r="M30" i="5"/>
  <c r="N30" i="5"/>
  <c r="N25" i="4"/>
  <c r="N30" i="4" s="1"/>
  <c r="M30" i="4"/>
  <c r="G39" i="3" l="1"/>
  <c r="F39" i="3"/>
  <c r="E39" i="3"/>
  <c r="D39" i="3"/>
  <c r="C39" i="3"/>
  <c r="G38" i="3"/>
  <c r="F38" i="3"/>
  <c r="E38" i="3"/>
  <c r="D38" i="3"/>
  <c r="C38" i="3"/>
  <c r="F37" i="3"/>
  <c r="E37" i="3"/>
  <c r="D37" i="3"/>
  <c r="C37" i="3"/>
  <c r="G36" i="3"/>
  <c r="F36" i="3"/>
  <c r="E36" i="3"/>
  <c r="D36" i="3"/>
  <c r="C36" i="3"/>
  <c r="G35" i="3"/>
  <c r="F35" i="3"/>
  <c r="E35" i="3"/>
  <c r="D35" i="3"/>
  <c r="C35" i="3"/>
  <c r="J29" i="3"/>
  <c r="L29" i="3" s="1"/>
  <c r="H29" i="3"/>
  <c r="J28" i="3"/>
  <c r="L28" i="3" s="1"/>
  <c r="H28" i="3"/>
  <c r="L27" i="3"/>
  <c r="J27" i="3"/>
  <c r="H27" i="3"/>
  <c r="J26" i="3"/>
  <c r="L26" i="3" s="1"/>
  <c r="H26" i="3"/>
  <c r="J25" i="3"/>
  <c r="L25" i="3" s="1"/>
  <c r="H25" i="3"/>
  <c r="X21" i="3"/>
  <c r="W21" i="3"/>
  <c r="V21" i="3"/>
  <c r="U21" i="3"/>
  <c r="T21" i="3"/>
  <c r="J21" i="3"/>
  <c r="I29" i="3" s="1"/>
  <c r="I21" i="3"/>
  <c r="H21" i="3"/>
  <c r="X20" i="3"/>
  <c r="W20" i="3"/>
  <c r="V20" i="3"/>
  <c r="U20" i="3"/>
  <c r="T20" i="3"/>
  <c r="J20" i="3"/>
  <c r="I28" i="3" s="1"/>
  <c r="I20" i="3"/>
  <c r="H20" i="3"/>
  <c r="X19" i="3"/>
  <c r="W19" i="3"/>
  <c r="V19" i="3"/>
  <c r="U19" i="3"/>
  <c r="T19" i="3"/>
  <c r="J19" i="3"/>
  <c r="I27" i="3" s="1"/>
  <c r="I19" i="3"/>
  <c r="H19" i="3"/>
  <c r="X18" i="3"/>
  <c r="W18" i="3"/>
  <c r="V18" i="3"/>
  <c r="U18" i="3"/>
  <c r="T18" i="3"/>
  <c r="J18" i="3"/>
  <c r="I26" i="3" s="1"/>
  <c r="I18" i="3"/>
  <c r="H18" i="3"/>
  <c r="X17" i="3"/>
  <c r="W17" i="3"/>
  <c r="V17" i="3"/>
  <c r="U17" i="3"/>
  <c r="J17" i="3"/>
  <c r="I25" i="3" s="1"/>
  <c r="I17" i="3"/>
  <c r="H17" i="3"/>
  <c r="M25" i="3" l="1"/>
  <c r="N25" i="3" s="1"/>
  <c r="C40" i="3"/>
  <c r="M26" i="3"/>
  <c r="N26" i="3" s="1"/>
  <c r="M28" i="3"/>
  <c r="N28" i="3" s="1"/>
  <c r="D40" i="3"/>
  <c r="E40" i="3"/>
  <c r="G40" i="3"/>
  <c r="F40" i="3"/>
  <c r="M29" i="3"/>
  <c r="N29" i="3" s="1"/>
  <c r="M27" i="3"/>
  <c r="N27" i="3" s="1"/>
  <c r="H30" i="3"/>
  <c r="M30" i="3" l="1"/>
  <c r="N3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5A44887A-4ABB-4173-A8E8-61B2BBA13B59}">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61A49CE2-0D8F-46B5-8D5D-840ABB1BFEFC}">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2B6B16CB-7E2A-4770-8B07-1E0F89A8E36A}">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78F525F0-386A-4357-800F-D66530997A90}">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5DEBC2F5-5ACE-49BB-8A4F-0B6FE905FE06}">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3C4A1239-C557-4DC9-9AC2-3191DD0E7418}">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252810DD-C3C8-49CB-AE14-7CDD0EBBDC91}">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49CF4202-716D-423C-A703-5D6B389511A5}">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9F46511A-408B-402B-9023-54D368E3CA85}">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4C2A7504-AA8D-4D37-BD43-993F0BB233A8}">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D69A8E30-7438-4CF7-801A-5E41663D940E}">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C68D861D-4B6D-4FDC-BE90-DD397563D166}">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4" authorId="0" shapeId="0" xr:uid="{B085FA5A-6DD5-48FA-ADB1-95949B8F92F0}">
      <text>
        <r>
          <rPr>
            <b/>
            <sz val="10"/>
            <color rgb="FF000000"/>
            <rFont val="Tahoma"/>
            <family val="2"/>
          </rPr>
          <t>Microsoft Office User:</t>
        </r>
        <r>
          <rPr>
            <sz val="10"/>
            <color rgb="FF000000"/>
            <rFont val="Tahoma"/>
            <family val="2"/>
          </rPr>
          <t xml:space="preserve">
</t>
        </r>
        <r>
          <rPr>
            <sz val="10"/>
            <color rgb="FF000000"/>
            <rFont val="Tahoma"/>
            <family val="2"/>
          </rPr>
          <t>Regulart time + Over time</t>
        </r>
      </text>
    </comment>
  </commentList>
</comments>
</file>

<file path=xl/sharedStrings.xml><?xml version="1.0" encoding="utf-8"?>
<sst xmlns="http://schemas.openxmlformats.org/spreadsheetml/2006/main" count="1197" uniqueCount="52">
  <si>
    <t>Demands of units per part</t>
  </si>
  <si>
    <t xml:space="preserve">Week </t>
  </si>
  <si>
    <t>Part 1</t>
  </si>
  <si>
    <t>Part 2</t>
  </si>
  <si>
    <t>Part 3</t>
  </si>
  <si>
    <t>Part 4</t>
  </si>
  <si>
    <t>Part 5</t>
  </si>
  <si>
    <t>Units per hour production rate</t>
  </si>
  <si>
    <t>Machine number</t>
  </si>
  <si>
    <t xml:space="preserve">Part 1 </t>
  </si>
  <si>
    <t xml:space="preserve">Part 2 </t>
  </si>
  <si>
    <t xml:space="preserve">Part 5 </t>
  </si>
  <si>
    <t xml:space="preserve">Machine 1 </t>
  </si>
  <si>
    <t>Machine 2</t>
  </si>
  <si>
    <t>Machine 3</t>
  </si>
  <si>
    <t>Machine 4</t>
  </si>
  <si>
    <t>Machine 5</t>
  </si>
  <si>
    <t xml:space="preserve">Yield </t>
  </si>
  <si>
    <t>Setup Times of parts per machines</t>
  </si>
  <si>
    <t>Boolean Table</t>
  </si>
  <si>
    <t>Negative Constarint</t>
  </si>
  <si>
    <t>Machine Number</t>
  </si>
  <si>
    <t>Setup Time (1)</t>
  </si>
  <si>
    <t>Setup Time (2)</t>
  </si>
  <si>
    <t>Total Setup Time (1+2)</t>
  </si>
  <si>
    <t>Machine 1</t>
  </si>
  <si>
    <t xml:space="preserve">Machine Run Time </t>
  </si>
  <si>
    <t>Total Time Machine Run</t>
  </si>
  <si>
    <t>Total time to produce</t>
  </si>
  <si>
    <t>Total Setup Time</t>
  </si>
  <si>
    <t xml:space="preserve">Total Avl time (Mon -Fri) </t>
  </si>
  <si>
    <t>Overtime  Hours (Sat &amp; Sun)</t>
  </si>
  <si>
    <t>Total Production Hours Available</t>
  </si>
  <si>
    <t>Total time to produce + Total Setup time</t>
  </si>
  <si>
    <t>Total Overtime</t>
  </si>
  <si>
    <t>Product Produced by each Machine</t>
  </si>
  <si>
    <t>Unit Produced</t>
  </si>
  <si>
    <t>Total Product Produced</t>
  </si>
  <si>
    <t>Machine ON-OFF table</t>
  </si>
  <si>
    <t>Week Number</t>
  </si>
  <si>
    <t>Week 2</t>
  </si>
  <si>
    <t>Week 3</t>
  </si>
  <si>
    <t>Week 4</t>
  </si>
  <si>
    <t>Week 5</t>
  </si>
  <si>
    <t>Week 6</t>
  </si>
  <si>
    <t>Week 7</t>
  </si>
  <si>
    <t>Week 8</t>
  </si>
  <si>
    <t>Week 9</t>
  </si>
  <si>
    <t>Week 10</t>
  </si>
  <si>
    <t>Week 11</t>
  </si>
  <si>
    <t>Week 12</t>
  </si>
  <si>
    <t>Infeasible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</si>
</sst>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Arial"/>
      <family val="2"/>
    </font>
    <font>
      <sz val="12"/>
      <name val="Calibri"/>
      <family val="2"/>
      <scheme val="minor"/>
    </font>
    <font>
      <b/>
      <sz val="10"/>
      <color rgb="FF000000"/>
      <name val="Tahoma"/>
      <family val="2"/>
    </font>
    <font>
      <sz val="10"/>
      <color rgb="FF000000"/>
      <name val="Tahoma"/>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0"/>
        <bgColor theme="4" tint="0.79998168889431442"/>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3" borderId="1" xfId="0" applyFill="1" applyBorder="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center" wrapText="1"/>
    </xf>
    <xf numFmtId="0" fontId="0" fillId="3" borderId="1" xfId="0" applyFill="1" applyBorder="1" applyAlignment="1">
      <alignment horizontal="center" wrapText="1"/>
    </xf>
    <xf numFmtId="0" fontId="1" fillId="2" borderId="0" xfId="0" applyFont="1" applyFill="1" applyAlignment="1">
      <alignment horizontal="center" wrapText="1"/>
    </xf>
    <xf numFmtId="0" fontId="1" fillId="2" borderId="1" xfId="0" applyFont="1" applyFill="1" applyBorder="1" applyAlignment="1">
      <alignment horizontal="center"/>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2" borderId="1" xfId="0" applyFill="1" applyBorder="1" applyAlignment="1">
      <alignment horizontal="center" wrapText="1"/>
    </xf>
    <xf numFmtId="0" fontId="0" fillId="4" borderId="1" xfId="0" applyFill="1" applyBorder="1" applyAlignment="1">
      <alignment horizontal="center" vertical="center"/>
    </xf>
    <xf numFmtId="0" fontId="0" fillId="2" borderId="1" xfId="0" applyFill="1" applyBorder="1" applyAlignment="1">
      <alignment wrapText="1"/>
    </xf>
    <xf numFmtId="0" fontId="0" fillId="2" borderId="1" xfId="0" applyFill="1" applyBorder="1" applyAlignment="1">
      <alignment horizontal="center" vertical="center"/>
    </xf>
    <xf numFmtId="0" fontId="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2" fontId="0" fillId="2" borderId="1" xfId="0" applyNumberFormat="1" applyFill="1" applyBorder="1" applyAlignment="1">
      <alignment wrapText="1"/>
    </xf>
    <xf numFmtId="0" fontId="4" fillId="0" borderId="1" xfId="0" applyFont="1" applyBorder="1" applyAlignment="1">
      <alignment horizontal="center" vertical="center"/>
    </xf>
    <xf numFmtId="0" fontId="2" fillId="2" borderId="0" xfId="0" applyFont="1" applyFill="1" applyAlignment="1">
      <alignment horizontal="center" wrapText="1"/>
    </xf>
    <xf numFmtId="2" fontId="0" fillId="5" borderId="1" xfId="0" applyNumberFormat="1" applyFill="1" applyBorder="1" applyAlignment="1">
      <alignment wrapText="1"/>
    </xf>
    <xf numFmtId="2" fontId="0" fillId="2" borderId="0" xfId="0" applyNumberFormat="1" applyFill="1" applyAlignment="1">
      <alignment wrapText="1"/>
    </xf>
    <xf numFmtId="0" fontId="0" fillId="3" borderId="1" xfId="0" applyFill="1" applyBorder="1" applyAlignment="1">
      <alignment horizontal="center" vertical="center"/>
    </xf>
    <xf numFmtId="0" fontId="0" fillId="2" borderId="0" xfId="0" applyFill="1" applyAlignment="1">
      <alignment horizontal="center" vertical="center" wrapText="1"/>
    </xf>
    <xf numFmtId="1" fontId="0" fillId="2" borderId="1" xfId="0" applyNumberFormat="1" applyFill="1" applyBorder="1"/>
    <xf numFmtId="0" fontId="0" fillId="2" borderId="1" xfId="0" applyFill="1" applyBorder="1"/>
    <xf numFmtId="1" fontId="0" fillId="2" borderId="1" xfId="0" applyNumberFormat="1" applyFill="1" applyBorder="1" applyAlignment="1">
      <alignment horizontal="center"/>
    </xf>
    <xf numFmtId="0" fontId="2" fillId="2" borderId="0" xfId="0" applyFont="1" applyFill="1" applyAlignment="1">
      <alignment wrapText="1"/>
    </xf>
    <xf numFmtId="0" fontId="0" fillId="0" borderId="1" xfId="0" applyBorder="1" applyAlignment="1">
      <alignment horizontal="center" wrapText="1"/>
    </xf>
    <xf numFmtId="2" fontId="0" fillId="2" borderId="1" xfId="0" applyNumberForma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2" fillId="0" borderId="0" xfId="0" applyFont="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632460</xdr:colOff>
      <xdr:row>13</xdr:row>
      <xdr:rowOff>317962</xdr:rowOff>
    </xdr:from>
    <xdr:to>
      <xdr:col>6</xdr:col>
      <xdr:colOff>624840</xdr:colOff>
      <xdr:row>28</xdr:row>
      <xdr:rowOff>124691</xdr:rowOff>
    </xdr:to>
    <xdr:sp macro="" textlink="">
      <xdr:nvSpPr>
        <xdr:cNvPr id="2" name="TextBox 1">
          <a:extLst>
            <a:ext uri="{FF2B5EF4-FFF2-40B4-BE49-F238E27FC236}">
              <a16:creationId xmlns:a16="http://schemas.microsoft.com/office/drawing/2014/main" id="{80E87CEB-C94E-4C92-C1AB-927B01709BDF}"/>
            </a:ext>
          </a:extLst>
        </xdr:cNvPr>
        <xdr:cNvSpPr txBox="1"/>
      </xdr:nvSpPr>
      <xdr:spPr>
        <a:xfrm>
          <a:off x="632460" y="2929544"/>
          <a:ext cx="4585162" cy="3208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Objective Function:</a:t>
          </a:r>
        </a:p>
        <a:p>
          <a:endParaRPr lang="en-IN" sz="1100"/>
        </a:p>
        <a:p>
          <a:r>
            <a:rPr lang="en-IN" sz="1100"/>
            <a:t>Minimize Z = 𝑂𝑇max</a:t>
          </a:r>
        </a:p>
        <a:p>
          <a:endParaRPr lang="en-IN" sz="1100"/>
        </a:p>
        <a:p>
          <a:r>
            <a:rPr lang="en-IN" sz="1100" b="1"/>
            <a:t>Decision Variable:</a:t>
          </a:r>
        </a:p>
        <a:p>
          <a:endParaRPr lang="en-IN" sz="1100"/>
        </a:p>
        <a:p>
          <a:r>
            <a:rPr lang="en-IN" sz="1100"/>
            <a:t>Machine Runtime, OTmax,</a:t>
          </a:r>
          <a:r>
            <a:rPr lang="en-IN" sz="1100" baseline="0"/>
            <a:t> </a:t>
          </a:r>
          <a:r>
            <a:rPr lang="en-IN" sz="1100"/>
            <a:t>Binary Variable ( Boolean Table )</a:t>
          </a:r>
        </a:p>
        <a:p>
          <a:endParaRPr lang="en-IN" sz="1100"/>
        </a:p>
        <a:p>
          <a:r>
            <a:rPr lang="en-IN" sz="1100" b="1"/>
            <a:t>Additional Constraint with LP Model in Question 2:</a:t>
          </a:r>
        </a:p>
        <a:p>
          <a:endParaRPr lang="en-IN" sz="1100"/>
        </a:p>
        <a:p>
          <a:r>
            <a:rPr lang="en-IN" sz="1100"/>
            <a:t>𝑂𝑇𝑗 ≤ 𝑂𝑇𝑀𝑎𝑥 ( Each Machine Overtime must be less than or equal to max overtime)</a:t>
          </a:r>
        </a:p>
        <a:p>
          <a:endParaRPr lang="en-IN" sz="1100"/>
        </a:p>
        <a:p>
          <a:r>
            <a:rPr lang="en-IN" sz="1100"/>
            <a:t>where j = 1,2,3,4,5 (Machines)</a:t>
          </a:r>
        </a:p>
      </xdr:txBody>
    </xdr:sp>
    <xdr:clientData/>
  </xdr:twoCellAnchor>
  <xdr:twoCellAnchor>
    <xdr:from>
      <xdr:col>0</xdr:col>
      <xdr:colOff>632460</xdr:colOff>
      <xdr:row>1</xdr:row>
      <xdr:rowOff>68580</xdr:rowOff>
    </xdr:from>
    <xdr:to>
      <xdr:col>9</xdr:col>
      <xdr:colOff>228600</xdr:colOff>
      <xdr:row>13</xdr:row>
      <xdr:rowOff>228600</xdr:rowOff>
    </xdr:to>
    <xdr:sp macro="" textlink="">
      <xdr:nvSpPr>
        <xdr:cNvPr id="3" name="TextBox 2">
          <a:extLst>
            <a:ext uri="{FF2B5EF4-FFF2-40B4-BE49-F238E27FC236}">
              <a16:creationId xmlns:a16="http://schemas.microsoft.com/office/drawing/2014/main" id="{8FEB8613-96F6-92CD-4EF8-28666BC4D8D3}"/>
            </a:ext>
          </a:extLst>
        </xdr:cNvPr>
        <xdr:cNvSpPr txBox="1"/>
      </xdr:nvSpPr>
      <xdr:spPr>
        <a:xfrm>
          <a:off x="632460" y="269471"/>
          <a:ext cx="6204758" cy="25707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Whenever overtime production needs to be scheduled, the traditional practice has been to schedule it on</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machines that are most efficient for the part being produced. This has often led to uneven overtime</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assignment in the sense that long hours of overtimes are scheduled on one or two machines while other</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machines remained idle. While this resulted in lower total overtime paid to production personnel, it often</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resulted in higher overall costs because of the overtime costs of the required support personnel such as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administrative assistants, electricians, material handlers and quality control technicians. Their presence is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necessary as long as production is in process, irrespective of the number of machines operating. Tom wondered if it would be more economical to schedule production on more machines over the weekend and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minimize the total duration for which overtime production takes place. Modify your model to minimize the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total duration of overtime production (i.e., maximum of the overtimes on all machines) rather than the sum</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of overtimes on all machines? Compare the optimal production schedule obtained with the new objective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with that for question 1 and then discuss the nature of changes in the optimal solution</a:t>
          </a:r>
        </a:p>
        <a:p>
          <a:br>
            <a:rPr lang="en-US"/>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9740-E7FB-4C4A-944E-F674145938E2}">
  <dimension ref="B2:AJ40"/>
  <sheetViews>
    <sheetView topLeftCell="A14" zoomScale="82" zoomScaleNormal="96" workbookViewId="0">
      <selection activeCell="Q31" sqref="Q31"/>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c r="C4" s="7"/>
      <c r="D4" s="7"/>
      <c r="E4" s="7"/>
      <c r="F4" s="7"/>
      <c r="G4" s="7"/>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 t="s">
        <v>19</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168</v>
      </c>
      <c r="U17" s="7">
        <f t="shared" si="0"/>
        <v>0</v>
      </c>
      <c r="V17" s="7">
        <f t="shared" si="0"/>
        <v>0</v>
      </c>
      <c r="W17" s="7">
        <f t="shared" si="0"/>
        <v>168</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168</v>
      </c>
      <c r="U18" s="7">
        <f t="shared" si="0"/>
        <v>168</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168</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168</v>
      </c>
      <c r="V20" s="7">
        <f t="shared" si="0"/>
        <v>168</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168</v>
      </c>
      <c r="X21" s="7">
        <f t="shared" si="0"/>
        <v>168</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c r="D25" s="7"/>
      <c r="E25" s="7"/>
      <c r="F25" s="7"/>
      <c r="G25" s="7"/>
      <c r="H25" s="22">
        <f>SUM(C25:G25)</f>
        <v>0</v>
      </c>
      <c r="I25" s="22">
        <f>J17</f>
        <v>16</v>
      </c>
      <c r="J25" s="23">
        <f>120</f>
        <v>120</v>
      </c>
      <c r="K25" s="23">
        <v>48</v>
      </c>
      <c r="L25" s="23">
        <f>J25+K25</f>
        <v>168</v>
      </c>
      <c r="M25" s="22">
        <f>H25+I25</f>
        <v>16</v>
      </c>
      <c r="N25" s="22">
        <f>M25-120</f>
        <v>-104</v>
      </c>
    </row>
    <row r="26" spans="2:24" x14ac:dyDescent="0.3">
      <c r="B26" s="16" t="s">
        <v>13</v>
      </c>
      <c r="C26" s="7"/>
      <c r="D26" s="7"/>
      <c r="E26" s="7"/>
      <c r="F26" s="7"/>
      <c r="G26" s="7"/>
      <c r="H26" s="22">
        <f t="shared" ref="H26:H29" si="1">SUM(C26:G26)</f>
        <v>0</v>
      </c>
      <c r="I26" s="22">
        <f>J18</f>
        <v>18</v>
      </c>
      <c r="J26" s="23">
        <f>8*3*5</f>
        <v>120</v>
      </c>
      <c r="K26" s="23">
        <v>48</v>
      </c>
      <c r="L26" s="23">
        <f t="shared" ref="L26:L29" si="2">J26+K26</f>
        <v>168</v>
      </c>
      <c r="M26" s="22">
        <f t="shared" ref="M26:M29" si="3">H26+I26</f>
        <v>18</v>
      </c>
      <c r="N26" s="22">
        <f t="shared" ref="N26:N29" si="4">M26-120</f>
        <v>-102</v>
      </c>
    </row>
    <row r="27" spans="2:24" x14ac:dyDescent="0.3">
      <c r="B27" s="16" t="s">
        <v>14</v>
      </c>
      <c r="C27" s="7"/>
      <c r="D27" s="7"/>
      <c r="E27" s="7"/>
      <c r="F27" s="7"/>
      <c r="G27" s="7"/>
      <c r="H27" s="22">
        <f t="shared" si="1"/>
        <v>0</v>
      </c>
      <c r="I27" s="22">
        <f>J19</f>
        <v>10</v>
      </c>
      <c r="J27" s="23">
        <f>8*3*5</f>
        <v>120</v>
      </c>
      <c r="K27" s="23">
        <v>48</v>
      </c>
      <c r="L27" s="23">
        <f t="shared" si="2"/>
        <v>168</v>
      </c>
      <c r="M27" s="22">
        <f t="shared" si="3"/>
        <v>10</v>
      </c>
      <c r="N27" s="22">
        <f t="shared" si="4"/>
        <v>-110</v>
      </c>
    </row>
    <row r="28" spans="2:24" x14ac:dyDescent="0.3">
      <c r="B28" s="16" t="s">
        <v>15</v>
      </c>
      <c r="C28" s="7"/>
      <c r="D28" s="7"/>
      <c r="E28" s="7"/>
      <c r="F28" s="7"/>
      <c r="G28" s="7"/>
      <c r="H28" s="22">
        <f t="shared" si="1"/>
        <v>0</v>
      </c>
      <c r="I28" s="22">
        <f>J20</f>
        <v>20</v>
      </c>
      <c r="J28" s="23">
        <f>8*3*5</f>
        <v>120</v>
      </c>
      <c r="K28" s="23">
        <v>48</v>
      </c>
      <c r="L28" s="23">
        <f t="shared" si="2"/>
        <v>168</v>
      </c>
      <c r="M28" s="22">
        <f t="shared" si="3"/>
        <v>20</v>
      </c>
      <c r="N28" s="22">
        <f t="shared" si="4"/>
        <v>-100</v>
      </c>
    </row>
    <row r="29" spans="2:24" x14ac:dyDescent="0.3">
      <c r="B29" s="16" t="s">
        <v>16</v>
      </c>
      <c r="C29" s="7"/>
      <c r="D29" s="7"/>
      <c r="E29" s="7"/>
      <c r="F29" s="31"/>
      <c r="G29" s="11"/>
      <c r="H29" s="22">
        <f t="shared" si="1"/>
        <v>0</v>
      </c>
      <c r="I29" s="22">
        <f>J21</f>
        <v>28</v>
      </c>
      <c r="J29" s="23">
        <f>8*3*5</f>
        <v>120</v>
      </c>
      <c r="K29" s="23">
        <v>48</v>
      </c>
      <c r="L29" s="23">
        <f t="shared" si="2"/>
        <v>168</v>
      </c>
      <c r="M29" s="22">
        <f t="shared" si="3"/>
        <v>28</v>
      </c>
      <c r="N29" s="22">
        <f t="shared" si="4"/>
        <v>-92</v>
      </c>
    </row>
    <row r="30" spans="2:24" x14ac:dyDescent="0.3">
      <c r="B30" s="24"/>
      <c r="H30" s="25">
        <f>SUM(H25:H29)</f>
        <v>0</v>
      </c>
      <c r="I30" s="26"/>
      <c r="K30" s="26"/>
      <c r="L30" s="26"/>
      <c r="M30" s="25">
        <f>SUM(M25:M29)</f>
        <v>92</v>
      </c>
      <c r="N30" s="25">
        <f t="shared" ref="N30" si="5">SUM(N25:N29)</f>
        <v>-508</v>
      </c>
    </row>
    <row r="31" spans="2:24" x14ac:dyDescent="0.3">
      <c r="B31" s="24"/>
      <c r="N31" s="26">
        <v>27.1954420983547</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0</v>
      </c>
      <c r="D35" s="29">
        <f>D25*D$13*D8</f>
        <v>0</v>
      </c>
      <c r="E35" s="29">
        <f>E25*E$13*E8</f>
        <v>0</v>
      </c>
      <c r="F35" s="29">
        <f>F25*F$13*F8</f>
        <v>0</v>
      </c>
      <c r="G35" s="29">
        <f>G25*G$13*G8</f>
        <v>0</v>
      </c>
    </row>
    <row r="36" spans="2:14" x14ac:dyDescent="0.3">
      <c r="B36" s="16" t="s">
        <v>13</v>
      </c>
      <c r="C36" s="29">
        <f>C26*C$13*C9</f>
        <v>0</v>
      </c>
      <c r="D36" s="29">
        <f>D26*D$13*D9</f>
        <v>0</v>
      </c>
      <c r="E36" s="29">
        <f>E26*E$13*E9</f>
        <v>0</v>
      </c>
      <c r="F36" s="29">
        <f t="shared" ref="F36:G39" si="6">F26*F$13*F9</f>
        <v>0</v>
      </c>
      <c r="G36" s="29">
        <f t="shared" si="6"/>
        <v>0</v>
      </c>
    </row>
    <row r="37" spans="2:14" x14ac:dyDescent="0.3">
      <c r="B37" s="16" t="s">
        <v>14</v>
      </c>
      <c r="C37" s="29">
        <f t="shared" ref="C37:E39" si="7">C27*C$13*C10</f>
        <v>0</v>
      </c>
      <c r="D37" s="29">
        <f t="shared" si="7"/>
        <v>0</v>
      </c>
      <c r="E37" s="29">
        <f t="shared" si="7"/>
        <v>0</v>
      </c>
      <c r="F37" s="29">
        <f t="shared" si="6"/>
        <v>0</v>
      </c>
      <c r="G37" s="29">
        <v>0</v>
      </c>
    </row>
    <row r="38" spans="2:14" x14ac:dyDescent="0.3">
      <c r="B38" s="16" t="s">
        <v>15</v>
      </c>
      <c r="C38" s="29">
        <f t="shared" si="7"/>
        <v>0</v>
      </c>
      <c r="D38" s="29">
        <f t="shared" si="7"/>
        <v>0</v>
      </c>
      <c r="E38" s="29">
        <f>E28*E$13*E11</f>
        <v>0</v>
      </c>
      <c r="F38" s="29">
        <f t="shared" si="6"/>
        <v>0</v>
      </c>
      <c r="G38" s="29">
        <f t="shared" si="6"/>
        <v>0</v>
      </c>
    </row>
    <row r="39" spans="2:14" x14ac:dyDescent="0.3">
      <c r="B39" s="16" t="s">
        <v>16</v>
      </c>
      <c r="C39" s="29">
        <f t="shared" si="7"/>
        <v>0</v>
      </c>
      <c r="D39" s="29">
        <f>D29*D$13*D12</f>
        <v>0</v>
      </c>
      <c r="E39" s="29">
        <f t="shared" si="7"/>
        <v>0</v>
      </c>
      <c r="F39" s="29">
        <f t="shared" si="6"/>
        <v>0</v>
      </c>
      <c r="G39" s="29">
        <f t="shared" si="6"/>
        <v>0</v>
      </c>
    </row>
    <row r="40" spans="2:14" x14ac:dyDescent="0.3">
      <c r="B40" s="30" t="s">
        <v>37</v>
      </c>
      <c r="C40" s="30">
        <f>SUM(C35:C39)</f>
        <v>0</v>
      </c>
      <c r="D40" s="30">
        <f t="shared" ref="D40:G40" si="8">SUM(D35:D39)</f>
        <v>0</v>
      </c>
      <c r="E40" s="30">
        <f t="shared" si="8"/>
        <v>0</v>
      </c>
      <c r="F40" s="30">
        <f t="shared" si="8"/>
        <v>0</v>
      </c>
      <c r="G40" s="30">
        <f t="shared" si="8"/>
        <v>0</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3BCA-AAA8-4BE4-A51C-D8E0DA24E40A}">
  <dimension ref="B2:AJ40"/>
  <sheetViews>
    <sheetView topLeftCell="B19" zoomScale="74" zoomScaleNormal="52" workbookViewId="0">
      <selection activeCell="N31" sqref="N31"/>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8</v>
      </c>
      <c r="C4" s="7">
        <v>3300</v>
      </c>
      <c r="D4" s="7">
        <v>3400</v>
      </c>
      <c r="E4" s="7">
        <v>3700</v>
      </c>
      <c r="F4" s="7">
        <v>4200</v>
      </c>
      <c r="G4" s="7">
        <v>2500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107.68352682915791</v>
      </c>
      <c r="U17" s="7">
        <f t="shared" si="0"/>
        <v>0</v>
      </c>
      <c r="V17" s="7">
        <f t="shared" si="0"/>
        <v>0</v>
      </c>
      <c r="W17" s="7">
        <f t="shared" si="0"/>
        <v>96.645416072600526</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79.790255052390975</v>
      </c>
      <c r="U18" s="7">
        <f t="shared" si="0"/>
        <v>126.53868784936745</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30.328942901758438</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138.99560956842512</v>
      </c>
      <c r="V20" s="7">
        <f t="shared" si="0"/>
        <v>69.333333333333329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131.66227623509175</v>
      </c>
      <c r="X21" s="7">
        <f t="shared" si="0"/>
        <v>84.666666666666671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60.316473170842087</v>
      </c>
      <c r="D25" s="7">
        <v>0</v>
      </c>
      <c r="E25" s="7">
        <v>0</v>
      </c>
      <c r="F25" s="7">
        <v>71.354583927399474</v>
      </c>
      <c r="G25" s="7">
        <v>0</v>
      </c>
      <c r="H25" s="22">
        <f>SUM(C25:G25)</f>
        <v>131.67105709824156</v>
      </c>
      <c r="I25" s="22">
        <f>J17</f>
        <v>16</v>
      </c>
      <c r="J25" s="23">
        <f>120</f>
        <v>120</v>
      </c>
      <c r="K25" s="23">
        <v>48</v>
      </c>
      <c r="L25" s="23">
        <f>J25+K25</f>
        <v>168</v>
      </c>
      <c r="M25" s="22">
        <f>H25+I25</f>
        <v>147.67105709824156</v>
      </c>
      <c r="N25" s="22">
        <f>M25-120</f>
        <v>27.671057098241562</v>
      </c>
    </row>
    <row r="26" spans="2:24" x14ac:dyDescent="0.3">
      <c r="B26" s="16" t="s">
        <v>13</v>
      </c>
      <c r="C26" s="7">
        <v>88.209744947609025</v>
      </c>
      <c r="D26" s="7">
        <v>41.461312150632558</v>
      </c>
      <c r="E26" s="7">
        <v>0</v>
      </c>
      <c r="F26" s="7">
        <v>0</v>
      </c>
      <c r="G26" s="7">
        <v>0</v>
      </c>
      <c r="H26" s="22">
        <f t="shared" ref="H26:H29" si="1">SUM(C26:G26)</f>
        <v>129.67105709824159</v>
      </c>
      <c r="I26" s="22">
        <f>J18</f>
        <v>18</v>
      </c>
      <c r="J26" s="23">
        <f>8*3*5</f>
        <v>120</v>
      </c>
      <c r="K26" s="23">
        <v>48</v>
      </c>
      <c r="L26" s="23">
        <f t="shared" ref="L26:L29" si="2">J26+K26</f>
        <v>168</v>
      </c>
      <c r="M26" s="22">
        <f t="shared" ref="M26:M29" si="3">H26+I26</f>
        <v>147.67105709824159</v>
      </c>
      <c r="N26" s="22">
        <f t="shared" ref="N26:N29" si="4">M26-120</f>
        <v>27.67105709824159</v>
      </c>
    </row>
    <row r="27" spans="2:24" x14ac:dyDescent="0.3">
      <c r="B27" s="16" t="s">
        <v>14</v>
      </c>
      <c r="C27" s="7">
        <v>0</v>
      </c>
      <c r="D27" s="7">
        <v>137.67105709824156</v>
      </c>
      <c r="E27" s="7">
        <v>0</v>
      </c>
      <c r="F27" s="7">
        <v>0</v>
      </c>
      <c r="G27" s="7">
        <v>0</v>
      </c>
      <c r="H27" s="22">
        <f t="shared" si="1"/>
        <v>137.67105709824156</v>
      </c>
      <c r="I27" s="22">
        <f>J19</f>
        <v>10</v>
      </c>
      <c r="J27" s="23">
        <f>8*3*5</f>
        <v>120</v>
      </c>
      <c r="K27" s="23">
        <v>48</v>
      </c>
      <c r="L27" s="23">
        <f t="shared" si="2"/>
        <v>168</v>
      </c>
      <c r="M27" s="22">
        <f t="shared" si="3"/>
        <v>147.67105709824156</v>
      </c>
      <c r="N27" s="22">
        <f t="shared" si="4"/>
        <v>27.671057098241562</v>
      </c>
    </row>
    <row r="28" spans="2:24" x14ac:dyDescent="0.3">
      <c r="B28" s="16" t="s">
        <v>15</v>
      </c>
      <c r="C28" s="7">
        <v>0</v>
      </c>
      <c r="D28" s="7">
        <v>29.004390431574883</v>
      </c>
      <c r="E28" s="7">
        <v>98.666666666666671</v>
      </c>
      <c r="F28" s="7">
        <v>0</v>
      </c>
      <c r="G28" s="7">
        <v>0</v>
      </c>
      <c r="H28" s="22">
        <f t="shared" si="1"/>
        <v>127.67105709824156</v>
      </c>
      <c r="I28" s="22">
        <f>J20</f>
        <v>20</v>
      </c>
      <c r="J28" s="23">
        <f>8*3*5</f>
        <v>120</v>
      </c>
      <c r="K28" s="23">
        <v>48</v>
      </c>
      <c r="L28" s="23">
        <f t="shared" si="2"/>
        <v>168</v>
      </c>
      <c r="M28" s="22">
        <f t="shared" si="3"/>
        <v>147.67105709824156</v>
      </c>
      <c r="N28" s="22">
        <f t="shared" si="4"/>
        <v>27.671057098241562</v>
      </c>
    </row>
    <row r="29" spans="2:24" x14ac:dyDescent="0.3">
      <c r="B29" s="16" t="s">
        <v>16</v>
      </c>
      <c r="C29" s="7">
        <v>0</v>
      </c>
      <c r="D29" s="7">
        <v>0</v>
      </c>
      <c r="E29" s="7">
        <v>0</v>
      </c>
      <c r="F29" s="31">
        <v>36.337723764908247</v>
      </c>
      <c r="G29" s="11">
        <v>83.333333333333329</v>
      </c>
      <c r="H29" s="22">
        <f t="shared" si="1"/>
        <v>119.67105709824158</v>
      </c>
      <c r="I29" s="22">
        <f>J21</f>
        <v>28</v>
      </c>
      <c r="J29" s="23">
        <f>8*3*5</f>
        <v>120</v>
      </c>
      <c r="K29" s="23">
        <v>48</v>
      </c>
      <c r="L29" s="23">
        <f t="shared" si="2"/>
        <v>168</v>
      </c>
      <c r="M29" s="22">
        <f t="shared" si="3"/>
        <v>147.67105709824159</v>
      </c>
      <c r="N29" s="22">
        <f t="shared" si="4"/>
        <v>27.67105709824159</v>
      </c>
    </row>
    <row r="30" spans="2:24" x14ac:dyDescent="0.3">
      <c r="B30" s="24"/>
      <c r="H30" s="25">
        <f>SUM(H25:H29)</f>
        <v>646.35528549120795</v>
      </c>
      <c r="I30" s="26"/>
      <c r="K30" s="26"/>
      <c r="L30" s="26"/>
      <c r="M30" s="25">
        <f>SUM(M25:M29)</f>
        <v>738.35528549120795</v>
      </c>
      <c r="N30" s="25">
        <f t="shared" ref="N30" si="5">SUM(N25:N29)</f>
        <v>138.35528549120787</v>
      </c>
    </row>
    <row r="31" spans="2:24" x14ac:dyDescent="0.3">
      <c r="B31" s="24"/>
      <c r="N31" s="26">
        <v>27.671057098241558</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1447.59535610021</v>
      </c>
      <c r="D35" s="29">
        <f>D25*D$13*D8</f>
        <v>0</v>
      </c>
      <c r="E35" s="29">
        <f>E25*E$13*E8</f>
        <v>0</v>
      </c>
      <c r="F35" s="29">
        <f>F25*F$13*F8</f>
        <v>2782.8287731685796</v>
      </c>
      <c r="G35" s="29">
        <f>G25*G$13*G8</f>
        <v>0</v>
      </c>
    </row>
    <row r="36" spans="2:14" x14ac:dyDescent="0.3">
      <c r="B36" s="16" t="s">
        <v>13</v>
      </c>
      <c r="C36" s="29">
        <f>C26*C$13*C9</f>
        <v>1852.4046438997896</v>
      </c>
      <c r="D36" s="29">
        <f>D26*D$13*D9</f>
        <v>570.09304207119771</v>
      </c>
      <c r="E36" s="29">
        <f>E26*E$13*E9</f>
        <v>0</v>
      </c>
      <c r="F36" s="29">
        <f t="shared" ref="F36:G39" si="6">F26*F$13*F9</f>
        <v>0</v>
      </c>
      <c r="G36" s="29">
        <f t="shared" si="6"/>
        <v>0</v>
      </c>
    </row>
    <row r="37" spans="2:14" x14ac:dyDescent="0.3">
      <c r="B37" s="16" t="s">
        <v>14</v>
      </c>
      <c r="C37" s="29">
        <f t="shared" ref="C37:E39" si="7">C27*C$13*C10</f>
        <v>0</v>
      </c>
      <c r="D37" s="29">
        <f t="shared" si="7"/>
        <v>2271.5724421209861</v>
      </c>
      <c r="E37" s="29">
        <f t="shared" si="7"/>
        <v>0</v>
      </c>
      <c r="F37" s="29">
        <f t="shared" si="6"/>
        <v>0</v>
      </c>
      <c r="G37" s="29">
        <f>G27*G$13*G10</f>
        <v>0</v>
      </c>
    </row>
    <row r="38" spans="2:14" x14ac:dyDescent="0.3">
      <c r="B38" s="16" t="s">
        <v>15</v>
      </c>
      <c r="C38" s="29">
        <f t="shared" si="7"/>
        <v>0</v>
      </c>
      <c r="D38" s="29">
        <f t="shared" si="7"/>
        <v>558.3345158078165</v>
      </c>
      <c r="E38" s="29">
        <f>E28*E$13*E11</f>
        <v>3700</v>
      </c>
      <c r="F38" s="29">
        <f t="shared" si="6"/>
        <v>0</v>
      </c>
      <c r="G38" s="29">
        <f t="shared" si="6"/>
        <v>0</v>
      </c>
    </row>
    <row r="39" spans="2:14" x14ac:dyDescent="0.3">
      <c r="B39" s="16" t="s">
        <v>16</v>
      </c>
      <c r="C39" s="29">
        <f t="shared" si="7"/>
        <v>0</v>
      </c>
      <c r="D39" s="29">
        <f>D29*D$13*D12</f>
        <v>0</v>
      </c>
      <c r="E39" s="29">
        <f t="shared" si="7"/>
        <v>0</v>
      </c>
      <c r="F39" s="29">
        <f t="shared" si="6"/>
        <v>1417.1712268314216</v>
      </c>
      <c r="G39" s="29">
        <f t="shared" si="6"/>
        <v>2499.9999999999995</v>
      </c>
    </row>
    <row r="40" spans="2:14" x14ac:dyDescent="0.3">
      <c r="B40" s="30" t="s">
        <v>37</v>
      </c>
      <c r="C40" s="30">
        <f>SUM(C35:C39)</f>
        <v>3299.9999999999995</v>
      </c>
      <c r="D40" s="30">
        <f t="shared" ref="D40:G40" si="8">SUM(D35:D39)</f>
        <v>3400</v>
      </c>
      <c r="E40" s="30">
        <f t="shared" si="8"/>
        <v>3700</v>
      </c>
      <c r="F40" s="30">
        <f t="shared" si="8"/>
        <v>4200.0000000000009</v>
      </c>
      <c r="G40" s="30">
        <f t="shared" si="8"/>
        <v>2499.9999999999995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5958-2E68-4BB4-8C6C-909482BA5F4A}">
  <dimension ref="B2:AJ40"/>
  <sheetViews>
    <sheetView topLeftCell="A11" zoomScale="74" zoomScaleNormal="52" workbookViewId="0">
      <selection activeCell="G38" sqref="G38"/>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9</v>
      </c>
      <c r="C4" s="7">
        <v>3300</v>
      </c>
      <c r="D4" s="7">
        <v>3400</v>
      </c>
      <c r="E4" s="7">
        <v>0</v>
      </c>
      <c r="F4" s="7">
        <v>4500</v>
      </c>
      <c r="G4" s="7">
        <v>3000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2"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145.2040133779264</v>
      </c>
      <c r="U17" s="7">
        <f t="shared" si="0"/>
        <v>0</v>
      </c>
      <c r="V17" s="7">
        <f t="shared" si="0"/>
        <v>0</v>
      </c>
      <c r="W17" s="7">
        <f t="shared" si="0"/>
        <v>65.705685618729092</v>
      </c>
      <c r="X17" s="7">
        <f t="shared" si="0"/>
        <v>0</v>
      </c>
    </row>
    <row r="18" spans="2:24" x14ac:dyDescent="0.3">
      <c r="B18" s="16" t="s">
        <v>13</v>
      </c>
      <c r="C18" s="19">
        <v>10</v>
      </c>
      <c r="D18" s="19">
        <v>8</v>
      </c>
      <c r="E18" s="19">
        <v>0</v>
      </c>
      <c r="F18" s="19">
        <v>0</v>
      </c>
      <c r="G18" s="19">
        <v>0</v>
      </c>
      <c r="H18" s="18">
        <f>C18*M18</f>
        <v>10</v>
      </c>
      <c r="I18" s="18">
        <f>D18*N18</f>
        <v>0</v>
      </c>
      <c r="J18" s="18">
        <f>SUMPRODUCT(C18:G18,M18:Q18)</f>
        <v>10</v>
      </c>
      <c r="L18" s="7" t="s">
        <v>13</v>
      </c>
      <c r="M18" s="7">
        <v>1</v>
      </c>
      <c r="N18" s="7">
        <v>0</v>
      </c>
      <c r="O18" s="7">
        <v>0</v>
      </c>
      <c r="P18" s="7">
        <v>0</v>
      </c>
      <c r="Q18" s="7">
        <v>0</v>
      </c>
      <c r="S18" s="7" t="s">
        <v>13</v>
      </c>
      <c r="T18" s="7">
        <f t="shared" si="0"/>
        <v>36.909698996655521</v>
      </c>
      <c r="U18" s="7">
        <f t="shared" si="0"/>
        <v>0</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24</v>
      </c>
      <c r="J19" s="18">
        <f>SUMPRODUCT(C19:G19,M19:Q19)</f>
        <v>34</v>
      </c>
      <c r="L19" s="7" t="s">
        <v>14</v>
      </c>
      <c r="M19" s="7">
        <v>1</v>
      </c>
      <c r="N19" s="7">
        <v>1</v>
      </c>
      <c r="O19" s="7">
        <v>1</v>
      </c>
      <c r="P19" s="7">
        <v>1</v>
      </c>
      <c r="Q19" s="7">
        <v>1</v>
      </c>
      <c r="S19" s="7" t="s">
        <v>14</v>
      </c>
      <c r="T19" s="7">
        <f t="shared" si="0"/>
        <v>132.78858822337085</v>
      </c>
      <c r="U19" s="7">
        <f t="shared" si="0"/>
        <v>117.21141177662913</v>
      </c>
      <c r="V19" s="7">
        <f t="shared" si="0"/>
        <v>168</v>
      </c>
      <c r="W19" s="7">
        <f t="shared" si="0"/>
        <v>168</v>
      </c>
      <c r="X19" s="7">
        <f t="shared" si="0"/>
        <v>168</v>
      </c>
    </row>
    <row r="20" spans="2:24" x14ac:dyDescent="0.3">
      <c r="B20" s="16" t="s">
        <v>15</v>
      </c>
      <c r="C20" s="19">
        <v>0</v>
      </c>
      <c r="D20" s="19">
        <v>8</v>
      </c>
      <c r="E20" s="19">
        <v>12</v>
      </c>
      <c r="F20" s="19">
        <v>0</v>
      </c>
      <c r="G20" s="19">
        <v>0</v>
      </c>
      <c r="H20" s="18">
        <f>D20*N20</f>
        <v>8</v>
      </c>
      <c r="I20" s="18">
        <f>E20*O20</f>
        <v>0</v>
      </c>
      <c r="J20" s="18">
        <f>SUMPRODUCT(C20:G20,M20:Q20)</f>
        <v>8</v>
      </c>
      <c r="L20" s="7" t="s">
        <v>15</v>
      </c>
      <c r="M20" s="7">
        <v>1</v>
      </c>
      <c r="N20" s="7">
        <v>1</v>
      </c>
      <c r="O20" s="7">
        <v>0</v>
      </c>
      <c r="P20" s="7">
        <v>1</v>
      </c>
      <c r="Q20" s="7">
        <v>1</v>
      </c>
      <c r="S20" s="7" t="s">
        <v>15</v>
      </c>
      <c r="T20" s="7">
        <f t="shared" si="0"/>
        <v>168</v>
      </c>
      <c r="U20" s="7">
        <f t="shared" si="0"/>
        <v>34.90969899665555</v>
      </c>
      <c r="V20" s="7">
        <f t="shared" si="0"/>
        <v>0</v>
      </c>
      <c r="W20" s="7">
        <f t="shared" si="0"/>
        <v>168</v>
      </c>
      <c r="X20" s="7">
        <f t="shared" si="0"/>
        <v>168</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154.90969899665552</v>
      </c>
      <c r="X21" s="7">
        <f t="shared" si="0"/>
        <v>68</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22.795986622073585</v>
      </c>
      <c r="D25" s="7">
        <v>0</v>
      </c>
      <c r="E25" s="7">
        <v>0</v>
      </c>
      <c r="F25" s="7">
        <v>102.29431438127091</v>
      </c>
      <c r="G25" s="7">
        <v>0</v>
      </c>
      <c r="H25" s="22">
        <f>SUM(C25:G25)</f>
        <v>125.09030100334449</v>
      </c>
      <c r="I25" s="22">
        <f>J17</f>
        <v>16</v>
      </c>
      <c r="J25" s="23">
        <f>120</f>
        <v>120</v>
      </c>
      <c r="K25" s="23">
        <v>48</v>
      </c>
      <c r="L25" s="23">
        <f>J25+K25</f>
        <v>168</v>
      </c>
      <c r="M25" s="22">
        <f>H25+I25</f>
        <v>141.09030100334451</v>
      </c>
      <c r="N25" s="22">
        <f>M25-120</f>
        <v>21.090301003344507</v>
      </c>
    </row>
    <row r="26" spans="2:24" x14ac:dyDescent="0.3">
      <c r="B26" s="16" t="s">
        <v>13</v>
      </c>
      <c r="C26" s="7">
        <v>131.09030100334448</v>
      </c>
      <c r="D26" s="7">
        <v>0</v>
      </c>
      <c r="E26" s="7">
        <v>0</v>
      </c>
      <c r="F26" s="7">
        <v>0</v>
      </c>
      <c r="G26" s="7">
        <v>0</v>
      </c>
      <c r="H26" s="22">
        <f t="shared" ref="H26:H29" si="1">SUM(C26:G26)</f>
        <v>131.09030100334448</v>
      </c>
      <c r="I26" s="22">
        <f>J18</f>
        <v>10</v>
      </c>
      <c r="J26" s="23">
        <f>8*3*5</f>
        <v>120</v>
      </c>
      <c r="K26" s="23">
        <v>48</v>
      </c>
      <c r="L26" s="23">
        <f t="shared" ref="L26:L29" si="2">J26+K26</f>
        <v>168</v>
      </c>
      <c r="M26" s="22">
        <f t="shared" ref="M26:M29" si="3">H26+I26</f>
        <v>141.09030100334448</v>
      </c>
      <c r="N26" s="22">
        <f t="shared" ref="N26:N29" si="4">M26-120</f>
        <v>21.090301003344479</v>
      </c>
    </row>
    <row r="27" spans="2:24" x14ac:dyDescent="0.3">
      <c r="B27" s="16" t="s">
        <v>14</v>
      </c>
      <c r="C27" s="7">
        <v>35.211411776629149</v>
      </c>
      <c r="D27" s="7">
        <v>50.788588223370866</v>
      </c>
      <c r="E27" s="7">
        <v>0</v>
      </c>
      <c r="F27" s="7">
        <v>0</v>
      </c>
      <c r="G27" s="7">
        <v>0</v>
      </c>
      <c r="H27" s="22">
        <f t="shared" si="1"/>
        <v>86.000000000000014</v>
      </c>
      <c r="I27" s="22">
        <f>J19</f>
        <v>34</v>
      </c>
      <c r="J27" s="23">
        <f>8*3*5</f>
        <v>120</v>
      </c>
      <c r="K27" s="23">
        <v>48</v>
      </c>
      <c r="L27" s="23">
        <f t="shared" si="2"/>
        <v>168</v>
      </c>
      <c r="M27" s="22">
        <f t="shared" si="3"/>
        <v>120.00000000000001</v>
      </c>
      <c r="N27" s="22">
        <f t="shared" si="4"/>
        <v>0</v>
      </c>
    </row>
    <row r="28" spans="2:24" x14ac:dyDescent="0.3">
      <c r="B28" s="16" t="s">
        <v>15</v>
      </c>
      <c r="C28" s="7">
        <v>0</v>
      </c>
      <c r="D28" s="7">
        <v>133.09030100334445</v>
      </c>
      <c r="E28" s="7">
        <v>0</v>
      </c>
      <c r="F28" s="7">
        <v>0</v>
      </c>
      <c r="G28" s="7">
        <v>0</v>
      </c>
      <c r="H28" s="22">
        <f t="shared" si="1"/>
        <v>133.09030100334445</v>
      </c>
      <c r="I28" s="22">
        <f>J20</f>
        <v>8</v>
      </c>
      <c r="J28" s="23">
        <f>8*3*5</f>
        <v>120</v>
      </c>
      <c r="K28" s="23">
        <v>48</v>
      </c>
      <c r="L28" s="23">
        <f t="shared" si="2"/>
        <v>168</v>
      </c>
      <c r="M28" s="22">
        <f t="shared" si="3"/>
        <v>141.09030100334445</v>
      </c>
      <c r="N28" s="22">
        <f t="shared" si="4"/>
        <v>21.09030100334445</v>
      </c>
    </row>
    <row r="29" spans="2:24" x14ac:dyDescent="0.3">
      <c r="B29" s="16" t="s">
        <v>16</v>
      </c>
      <c r="C29" s="7">
        <v>0</v>
      </c>
      <c r="D29" s="7">
        <v>0</v>
      </c>
      <c r="E29" s="7">
        <v>0</v>
      </c>
      <c r="F29" s="31">
        <v>13.090301003344484</v>
      </c>
      <c r="G29" s="11">
        <v>100</v>
      </c>
      <c r="H29" s="22">
        <f t="shared" si="1"/>
        <v>113.09030100334448</v>
      </c>
      <c r="I29" s="22">
        <f>J21</f>
        <v>28</v>
      </c>
      <c r="J29" s="23">
        <f>8*3*5</f>
        <v>120</v>
      </c>
      <c r="K29" s="23">
        <v>48</v>
      </c>
      <c r="L29" s="23">
        <f t="shared" si="2"/>
        <v>168</v>
      </c>
      <c r="M29" s="22">
        <f t="shared" si="3"/>
        <v>141.09030100334448</v>
      </c>
      <c r="N29" s="22">
        <f t="shared" si="4"/>
        <v>21.090301003344479</v>
      </c>
    </row>
    <row r="30" spans="2:24" x14ac:dyDescent="0.3">
      <c r="B30" s="24"/>
      <c r="H30" s="25">
        <f>SUM(H25:H29)</f>
        <v>588.36120401337791</v>
      </c>
      <c r="I30" s="26"/>
      <c r="K30" s="26"/>
      <c r="L30" s="26"/>
      <c r="M30" s="25">
        <f>SUM(M25:M29)</f>
        <v>684.36120401337791</v>
      </c>
      <c r="N30" s="25">
        <f t="shared" ref="N30" si="5">SUM(N25:N29)</f>
        <v>84.361204013377915</v>
      </c>
    </row>
    <row r="31" spans="2:24" x14ac:dyDescent="0.3">
      <c r="B31" s="24"/>
      <c r="N31" s="26">
        <v>21.090301003344482</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547.10367892976603</v>
      </c>
      <c r="D35" s="29">
        <f>D25*D$13*D8</f>
        <v>0</v>
      </c>
      <c r="E35" s="29">
        <f>E25*E$13*E8</f>
        <v>0</v>
      </c>
      <c r="F35" s="29">
        <f>F25*F$13*F8</f>
        <v>3989.478260869565</v>
      </c>
      <c r="G35" s="29">
        <f>G25*G$13*G8</f>
        <v>0</v>
      </c>
    </row>
    <row r="36" spans="2:14" x14ac:dyDescent="0.3">
      <c r="B36" s="16" t="s">
        <v>13</v>
      </c>
      <c r="C36" s="29">
        <f>C26*C$13*C9</f>
        <v>2752.8963210702341</v>
      </c>
      <c r="D36" s="29">
        <f>D26*D$13*D9</f>
        <v>0</v>
      </c>
      <c r="E36" s="29">
        <f>E26*E$13*E9</f>
        <v>0</v>
      </c>
      <c r="F36" s="29">
        <f t="shared" ref="F36:G39" si="6">F26*F$13*F9</f>
        <v>0</v>
      </c>
      <c r="G36" s="29">
        <f t="shared" si="6"/>
        <v>0</v>
      </c>
    </row>
    <row r="37" spans="2:14" x14ac:dyDescent="0.3">
      <c r="B37" s="16" t="s">
        <v>14</v>
      </c>
      <c r="C37" s="29">
        <f t="shared" ref="C37:E39" si="7">C27*C$13*C10</f>
        <v>0</v>
      </c>
      <c r="D37" s="29">
        <f t="shared" si="7"/>
        <v>838.01170568561929</v>
      </c>
      <c r="E37" s="29">
        <f t="shared" si="7"/>
        <v>0</v>
      </c>
      <c r="F37" s="29">
        <f t="shared" si="6"/>
        <v>0</v>
      </c>
      <c r="G37" s="29">
        <f>G27*G$13*G10</f>
        <v>0</v>
      </c>
    </row>
    <row r="38" spans="2:14" x14ac:dyDescent="0.3">
      <c r="B38" s="16" t="s">
        <v>15</v>
      </c>
      <c r="C38" s="29">
        <f t="shared" si="7"/>
        <v>0</v>
      </c>
      <c r="D38" s="29">
        <f t="shared" si="7"/>
        <v>2561.9882943143812</v>
      </c>
      <c r="E38" s="29">
        <f>E28*E$13*E11</f>
        <v>0</v>
      </c>
      <c r="F38" s="29">
        <f t="shared" si="6"/>
        <v>0</v>
      </c>
      <c r="G38" s="29">
        <f t="shared" si="6"/>
        <v>0</v>
      </c>
    </row>
    <row r="39" spans="2:14" x14ac:dyDescent="0.3">
      <c r="B39" s="16" t="s">
        <v>16</v>
      </c>
      <c r="C39" s="29">
        <f t="shared" si="7"/>
        <v>0</v>
      </c>
      <c r="D39" s="29">
        <f>D29*D$13*D12</f>
        <v>0</v>
      </c>
      <c r="E39" s="29">
        <f t="shared" si="7"/>
        <v>0</v>
      </c>
      <c r="F39" s="29">
        <f t="shared" si="6"/>
        <v>510.52173913043487</v>
      </c>
      <c r="G39" s="29">
        <f t="shared" si="6"/>
        <v>3000</v>
      </c>
    </row>
    <row r="40" spans="2:14" x14ac:dyDescent="0.3">
      <c r="B40" s="30" t="s">
        <v>37</v>
      </c>
      <c r="C40" s="30">
        <f>SUM(C35:C39)</f>
        <v>3300</v>
      </c>
      <c r="D40" s="30">
        <f t="shared" ref="D40:G40" si="8">SUM(D35:D39)</f>
        <v>3400.0000000000005</v>
      </c>
      <c r="E40" s="30">
        <f t="shared" si="8"/>
        <v>0</v>
      </c>
      <c r="F40" s="30">
        <f t="shared" si="8"/>
        <v>4500</v>
      </c>
      <c r="G40" s="30">
        <f t="shared" si="8"/>
        <v>3000</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A54-6B1F-474B-A9D0-967453B62DF9}">
  <dimension ref="B2:AJ40"/>
  <sheetViews>
    <sheetView topLeftCell="A13" zoomScale="74" zoomScaleNormal="52" workbookViewId="0">
      <selection activeCell="F39" sqref="F39"/>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10</v>
      </c>
      <c r="C4" s="7">
        <v>3200</v>
      </c>
      <c r="D4" s="7">
        <v>3000</v>
      </c>
      <c r="E4" s="7">
        <v>0</v>
      </c>
      <c r="F4" s="7">
        <v>4500</v>
      </c>
      <c r="G4" s="7">
        <v>3000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148.10256410256409</v>
      </c>
      <c r="U17" s="7">
        <f t="shared" si="0"/>
        <v>0</v>
      </c>
      <c r="V17" s="7">
        <f t="shared" si="0"/>
        <v>0</v>
      </c>
      <c r="W17" s="7">
        <f t="shared" si="0"/>
        <v>64.256410256410263</v>
      </c>
      <c r="X17" s="7">
        <f t="shared" si="0"/>
        <v>0</v>
      </c>
    </row>
    <row r="18" spans="2:24" x14ac:dyDescent="0.3">
      <c r="B18" s="16" t="s">
        <v>13</v>
      </c>
      <c r="C18" s="19">
        <v>10</v>
      </c>
      <c r="D18" s="19">
        <v>8</v>
      </c>
      <c r="E18" s="19">
        <v>0</v>
      </c>
      <c r="F18" s="19">
        <v>0</v>
      </c>
      <c r="G18" s="19">
        <v>0</v>
      </c>
      <c r="H18" s="18">
        <f>C18*M18</f>
        <v>10</v>
      </c>
      <c r="I18" s="18">
        <f>D18*N18</f>
        <v>0</v>
      </c>
      <c r="J18" s="18">
        <f>SUMPRODUCT(C18:G18,M18:Q18)</f>
        <v>10</v>
      </c>
      <c r="L18" s="7" t="s">
        <v>13</v>
      </c>
      <c r="M18" s="7">
        <v>1</v>
      </c>
      <c r="N18" s="7">
        <v>0</v>
      </c>
      <c r="O18" s="7">
        <v>0</v>
      </c>
      <c r="P18" s="7">
        <v>0</v>
      </c>
      <c r="Q18" s="7">
        <v>0</v>
      </c>
      <c r="S18" s="7" t="s">
        <v>13</v>
      </c>
      <c r="T18" s="7">
        <f t="shared" si="0"/>
        <v>38.358974358974308</v>
      </c>
      <c r="U18" s="7">
        <f t="shared" si="0"/>
        <v>0</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24</v>
      </c>
      <c r="J19" s="18">
        <f>SUMPRODUCT(C19:G19,M19:Q19)</f>
        <v>34</v>
      </c>
      <c r="L19" s="7" t="s">
        <v>14</v>
      </c>
      <c r="M19" s="7">
        <v>1</v>
      </c>
      <c r="N19" s="7">
        <v>1</v>
      </c>
      <c r="O19" s="7">
        <v>1</v>
      </c>
      <c r="P19" s="7">
        <v>1</v>
      </c>
      <c r="Q19" s="7">
        <v>1</v>
      </c>
      <c r="S19" s="7" t="s">
        <v>14</v>
      </c>
      <c r="T19" s="7">
        <f t="shared" si="0"/>
        <v>110.23698523698522</v>
      </c>
      <c r="U19" s="7">
        <f t="shared" si="0"/>
        <v>139.76301476301472</v>
      </c>
      <c r="V19" s="7">
        <f t="shared" si="0"/>
        <v>168</v>
      </c>
      <c r="W19" s="7">
        <f t="shared" si="0"/>
        <v>168</v>
      </c>
      <c r="X19" s="7">
        <f t="shared" si="0"/>
        <v>168</v>
      </c>
    </row>
    <row r="20" spans="2:24" x14ac:dyDescent="0.3">
      <c r="B20" s="16" t="s">
        <v>15</v>
      </c>
      <c r="C20" s="19">
        <v>0</v>
      </c>
      <c r="D20" s="19">
        <v>8</v>
      </c>
      <c r="E20" s="19">
        <v>12</v>
      </c>
      <c r="F20" s="19">
        <v>0</v>
      </c>
      <c r="G20" s="19">
        <v>0</v>
      </c>
      <c r="H20" s="18">
        <f>D20*N20</f>
        <v>8</v>
      </c>
      <c r="I20" s="18">
        <f>E20*O20</f>
        <v>0</v>
      </c>
      <c r="J20" s="18">
        <f>SUMPRODUCT(C20:G20,M20:Q20)</f>
        <v>8</v>
      </c>
      <c r="L20" s="7" t="s">
        <v>15</v>
      </c>
      <c r="M20" s="7">
        <v>1</v>
      </c>
      <c r="N20" s="7">
        <v>1</v>
      </c>
      <c r="O20" s="7">
        <v>0</v>
      </c>
      <c r="P20" s="7">
        <v>1</v>
      </c>
      <c r="Q20" s="7">
        <v>1</v>
      </c>
      <c r="S20" s="7" t="s">
        <v>15</v>
      </c>
      <c r="T20" s="7">
        <f t="shared" si="0"/>
        <v>168</v>
      </c>
      <c r="U20" s="7">
        <f t="shared" si="0"/>
        <v>36.358974358974393</v>
      </c>
      <c r="V20" s="7">
        <f t="shared" si="0"/>
        <v>0</v>
      </c>
      <c r="W20" s="7">
        <f t="shared" si="0"/>
        <v>168</v>
      </c>
      <c r="X20" s="7">
        <f t="shared" si="0"/>
        <v>168</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156.35897435897434</v>
      </c>
      <c r="X21" s="7">
        <f t="shared" si="0"/>
        <v>68</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19.897435897435908</v>
      </c>
      <c r="D25" s="7">
        <v>0</v>
      </c>
      <c r="E25" s="7">
        <v>0</v>
      </c>
      <c r="F25" s="7">
        <v>103.74358974358974</v>
      </c>
      <c r="G25" s="7">
        <v>0</v>
      </c>
      <c r="H25" s="22">
        <f>SUM(C25:G25)</f>
        <v>123.64102564102565</v>
      </c>
      <c r="I25" s="22">
        <f>J17</f>
        <v>16</v>
      </c>
      <c r="J25" s="23">
        <f>120</f>
        <v>120</v>
      </c>
      <c r="K25" s="23">
        <v>48</v>
      </c>
      <c r="L25" s="23">
        <f>J25+K25</f>
        <v>168</v>
      </c>
      <c r="M25" s="22">
        <f>H25+I25</f>
        <v>139.64102564102564</v>
      </c>
      <c r="N25" s="22">
        <f>M25-120</f>
        <v>19.641025641025635</v>
      </c>
    </row>
    <row r="26" spans="2:24" x14ac:dyDescent="0.3">
      <c r="B26" s="16" t="s">
        <v>13</v>
      </c>
      <c r="C26" s="7">
        <v>129.64102564102569</v>
      </c>
      <c r="D26" s="7">
        <v>0</v>
      </c>
      <c r="E26" s="7">
        <v>0</v>
      </c>
      <c r="F26" s="7">
        <v>0</v>
      </c>
      <c r="G26" s="7">
        <v>0</v>
      </c>
      <c r="H26" s="22">
        <f t="shared" ref="H26:H29" si="1">SUM(C26:G26)</f>
        <v>129.64102564102569</v>
      </c>
      <c r="I26" s="22">
        <f>J18</f>
        <v>10</v>
      </c>
      <c r="J26" s="23">
        <f>8*3*5</f>
        <v>120</v>
      </c>
      <c r="K26" s="23">
        <v>48</v>
      </c>
      <c r="L26" s="23">
        <f t="shared" ref="L26:L29" si="2">J26+K26</f>
        <v>168</v>
      </c>
      <c r="M26" s="22">
        <f t="shared" ref="M26:M29" si="3">H26+I26</f>
        <v>139.64102564102569</v>
      </c>
      <c r="N26" s="22">
        <f t="shared" ref="N26:N29" si="4">M26-120</f>
        <v>19.641025641025692</v>
      </c>
    </row>
    <row r="27" spans="2:24" x14ac:dyDescent="0.3">
      <c r="B27" s="16" t="s">
        <v>14</v>
      </c>
      <c r="C27" s="7">
        <v>57.763014763014773</v>
      </c>
      <c r="D27" s="7">
        <v>28.236985236985284</v>
      </c>
      <c r="E27" s="7">
        <v>0</v>
      </c>
      <c r="F27" s="7">
        <v>0</v>
      </c>
      <c r="G27" s="7">
        <v>0</v>
      </c>
      <c r="H27" s="22">
        <f t="shared" si="1"/>
        <v>86.000000000000057</v>
      </c>
      <c r="I27" s="22">
        <f>J19</f>
        <v>34</v>
      </c>
      <c r="J27" s="23">
        <f>8*3*5</f>
        <v>120</v>
      </c>
      <c r="K27" s="23">
        <v>48</v>
      </c>
      <c r="L27" s="23">
        <f t="shared" si="2"/>
        <v>168</v>
      </c>
      <c r="M27" s="22">
        <f t="shared" si="3"/>
        <v>120.00000000000006</v>
      </c>
      <c r="N27" s="22">
        <f t="shared" si="4"/>
        <v>0</v>
      </c>
    </row>
    <row r="28" spans="2:24" x14ac:dyDescent="0.3">
      <c r="B28" s="16" t="s">
        <v>15</v>
      </c>
      <c r="C28" s="7">
        <v>0</v>
      </c>
      <c r="D28" s="7">
        <v>131.64102564102561</v>
      </c>
      <c r="E28" s="7">
        <v>0</v>
      </c>
      <c r="F28" s="7">
        <v>0</v>
      </c>
      <c r="G28" s="7">
        <v>0</v>
      </c>
      <c r="H28" s="22">
        <f t="shared" si="1"/>
        <v>131.64102564102561</v>
      </c>
      <c r="I28" s="22">
        <f>J20</f>
        <v>8</v>
      </c>
      <c r="J28" s="23">
        <f>8*3*5</f>
        <v>120</v>
      </c>
      <c r="K28" s="23">
        <v>48</v>
      </c>
      <c r="L28" s="23">
        <f t="shared" si="2"/>
        <v>168</v>
      </c>
      <c r="M28" s="22">
        <f t="shared" si="3"/>
        <v>139.64102564102561</v>
      </c>
      <c r="N28" s="22">
        <f t="shared" si="4"/>
        <v>19.641025641025607</v>
      </c>
    </row>
    <row r="29" spans="2:24" x14ac:dyDescent="0.3">
      <c r="B29" s="16" t="s">
        <v>16</v>
      </c>
      <c r="C29" s="7">
        <v>0</v>
      </c>
      <c r="D29" s="7">
        <v>0</v>
      </c>
      <c r="E29" s="7">
        <v>0</v>
      </c>
      <c r="F29" s="31">
        <v>11.641025641025653</v>
      </c>
      <c r="G29" s="11">
        <v>100</v>
      </c>
      <c r="H29" s="22">
        <f t="shared" si="1"/>
        <v>111.64102564102565</v>
      </c>
      <c r="I29" s="22">
        <f>J21</f>
        <v>28</v>
      </c>
      <c r="J29" s="23">
        <f>8*3*5</f>
        <v>120</v>
      </c>
      <c r="K29" s="23">
        <v>48</v>
      </c>
      <c r="L29" s="23">
        <f t="shared" si="2"/>
        <v>168</v>
      </c>
      <c r="M29" s="22">
        <f t="shared" si="3"/>
        <v>139.64102564102564</v>
      </c>
      <c r="N29" s="22">
        <f t="shared" si="4"/>
        <v>19.641025641025635</v>
      </c>
    </row>
    <row r="30" spans="2:24" x14ac:dyDescent="0.3">
      <c r="B30" s="24"/>
      <c r="H30" s="25">
        <f>SUM(H25:H29)</f>
        <v>582.56410256410265</v>
      </c>
      <c r="I30" s="26"/>
      <c r="K30" s="26"/>
      <c r="L30" s="26"/>
      <c r="M30" s="25">
        <f>SUM(M25:M29)</f>
        <v>678.56410256410265</v>
      </c>
      <c r="N30" s="25">
        <f t="shared" ref="N30" si="5">SUM(N25:N29)</f>
        <v>78.564102564102569</v>
      </c>
    </row>
    <row r="31" spans="2:24" x14ac:dyDescent="0.3">
      <c r="B31" s="24"/>
      <c r="N31" s="26">
        <v>19.641025641025642</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477.53846153846177</v>
      </c>
      <c r="D35" s="29">
        <f>D25*D$13*D8</f>
        <v>0</v>
      </c>
      <c r="E35" s="29">
        <f>E25*E$13*E8</f>
        <v>0</v>
      </c>
      <c r="F35" s="29">
        <f>F25*F$13*F8</f>
        <v>4046</v>
      </c>
      <c r="G35" s="29">
        <f>G25*G$13*G8</f>
        <v>0</v>
      </c>
    </row>
    <row r="36" spans="2:14" x14ac:dyDescent="0.3">
      <c r="B36" s="16" t="s">
        <v>13</v>
      </c>
      <c r="C36" s="29">
        <f>C26*C$13*C9</f>
        <v>2722.461538461539</v>
      </c>
      <c r="D36" s="29">
        <f>D26*D$13*D9</f>
        <v>0</v>
      </c>
      <c r="E36" s="29">
        <f>E26*E$13*E9</f>
        <v>0</v>
      </c>
      <c r="F36" s="29">
        <f t="shared" ref="F36:G39" si="6">F26*F$13*F9</f>
        <v>0</v>
      </c>
      <c r="G36" s="29">
        <f t="shared" si="6"/>
        <v>0</v>
      </c>
    </row>
    <row r="37" spans="2:14" x14ac:dyDescent="0.3">
      <c r="B37" s="16" t="s">
        <v>14</v>
      </c>
      <c r="C37" s="29">
        <f t="shared" ref="C37:E39" si="7">C27*C$13*C10</f>
        <v>0</v>
      </c>
      <c r="D37" s="29">
        <f t="shared" si="7"/>
        <v>465.91025641025726</v>
      </c>
      <c r="E37" s="29">
        <f t="shared" si="7"/>
        <v>0</v>
      </c>
      <c r="F37" s="29">
        <f t="shared" si="6"/>
        <v>0</v>
      </c>
      <c r="G37" s="29">
        <f>G27*G$13*G10</f>
        <v>0</v>
      </c>
    </row>
    <row r="38" spans="2:14" x14ac:dyDescent="0.3">
      <c r="B38" s="16" t="s">
        <v>15</v>
      </c>
      <c r="C38" s="29">
        <f t="shared" si="7"/>
        <v>0</v>
      </c>
      <c r="D38" s="29">
        <f t="shared" si="7"/>
        <v>2534.0897435897432</v>
      </c>
      <c r="E38" s="29">
        <f>E28*E$13*E11</f>
        <v>0</v>
      </c>
      <c r="F38" s="29">
        <f t="shared" si="6"/>
        <v>0</v>
      </c>
      <c r="G38" s="29">
        <f t="shared" si="6"/>
        <v>0</v>
      </c>
    </row>
    <row r="39" spans="2:14" x14ac:dyDescent="0.3">
      <c r="B39" s="16" t="s">
        <v>16</v>
      </c>
      <c r="C39" s="29">
        <f t="shared" si="7"/>
        <v>0</v>
      </c>
      <c r="D39" s="29">
        <f>D29*D$13*D12</f>
        <v>0</v>
      </c>
      <c r="E39" s="29">
        <f t="shared" si="7"/>
        <v>0</v>
      </c>
      <c r="F39" s="29">
        <f t="shared" si="6"/>
        <v>454.00000000000045</v>
      </c>
      <c r="G39" s="29">
        <f t="shared" si="6"/>
        <v>3000</v>
      </c>
    </row>
    <row r="40" spans="2:14" x14ac:dyDescent="0.3">
      <c r="B40" s="30" t="s">
        <v>37</v>
      </c>
      <c r="C40" s="30">
        <f>SUM(C35:C39)</f>
        <v>3200.0000000000009</v>
      </c>
      <c r="D40" s="30">
        <f t="shared" ref="D40:G40" si="8">SUM(D35:D39)</f>
        <v>3000.0000000000005</v>
      </c>
      <c r="E40" s="30">
        <f t="shared" si="8"/>
        <v>0</v>
      </c>
      <c r="F40" s="30">
        <f t="shared" si="8"/>
        <v>4500</v>
      </c>
      <c r="G40" s="30">
        <f t="shared" si="8"/>
        <v>3000</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88E1-0516-4294-9D68-1940B69D850D}">
  <dimension ref="B2:AJ40"/>
  <sheetViews>
    <sheetView topLeftCell="A15"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11</v>
      </c>
      <c r="C4" s="7">
        <v>4500</v>
      </c>
      <c r="D4" s="7">
        <v>4000</v>
      </c>
      <c r="E4" s="7">
        <v>5000</v>
      </c>
      <c r="F4" s="7">
        <v>5000</v>
      </c>
      <c r="G4" s="7">
        <v>3800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2.7247197247197263</v>
      </c>
      <c r="I17" s="18">
        <f>F17*P17</f>
        <v>4.9116439116439103</v>
      </c>
      <c r="J17" s="18">
        <f>SUMPRODUCT(C17:G17,M17:Q17)</f>
        <v>7.6363636363636367</v>
      </c>
      <c r="L17" s="7" t="s">
        <v>12</v>
      </c>
      <c r="M17" s="7">
        <v>0.34058996558996579</v>
      </c>
      <c r="N17" s="7">
        <v>0</v>
      </c>
      <c r="O17" s="7">
        <v>0</v>
      </c>
      <c r="P17" s="7">
        <v>0.61395548895548879</v>
      </c>
      <c r="Q17" s="7">
        <v>0</v>
      </c>
      <c r="S17" s="7" t="s">
        <v>12</v>
      </c>
      <c r="T17" s="7">
        <f t="shared" ref="T17:X21" si="0">M17*168-C25</f>
        <v>0</v>
      </c>
      <c r="U17" s="7">
        <f t="shared" si="0"/>
        <v>0</v>
      </c>
      <c r="V17" s="7">
        <f t="shared" si="0"/>
        <v>0</v>
      </c>
      <c r="W17" s="7">
        <f t="shared" si="0"/>
        <v>0</v>
      </c>
      <c r="X17" s="7">
        <f t="shared" si="0"/>
        <v>0</v>
      </c>
    </row>
    <row r="18" spans="2:24" x14ac:dyDescent="0.3">
      <c r="B18" s="16" t="s">
        <v>13</v>
      </c>
      <c r="C18" s="19">
        <v>10</v>
      </c>
      <c r="D18" s="19">
        <v>8</v>
      </c>
      <c r="E18" s="19">
        <v>0</v>
      </c>
      <c r="F18" s="19">
        <v>0</v>
      </c>
      <c r="G18" s="19">
        <v>0</v>
      </c>
      <c r="H18" s="18">
        <f>C18*M18</f>
        <v>8.8626452912167171</v>
      </c>
      <c r="I18" s="18">
        <f>D18*N18</f>
        <v>0.46567790074283721</v>
      </c>
      <c r="J18" s="18">
        <f>SUMPRODUCT(C18:G18,M18:Q18)</f>
        <v>9.3283231919595551</v>
      </c>
      <c r="L18" s="7" t="s">
        <v>13</v>
      </c>
      <c r="M18" s="7">
        <v>0.88626452912167175</v>
      </c>
      <c r="N18" s="7">
        <v>5.8209737592854652E-2</v>
      </c>
      <c r="O18" s="7">
        <v>0</v>
      </c>
      <c r="P18" s="7">
        <v>0</v>
      </c>
      <c r="Q18" s="7">
        <v>0</v>
      </c>
      <c r="S18" s="7" t="s">
        <v>13</v>
      </c>
      <c r="T18" s="7">
        <f t="shared" si="0"/>
        <v>0</v>
      </c>
      <c r="U18" s="7">
        <f t="shared" si="0"/>
        <v>0</v>
      </c>
      <c r="V18" s="7">
        <f t="shared" si="0"/>
        <v>0</v>
      </c>
      <c r="W18" s="7">
        <f t="shared" si="0"/>
        <v>0</v>
      </c>
      <c r="X18" s="7">
        <f t="shared" si="0"/>
        <v>0</v>
      </c>
    </row>
    <row r="19" spans="2:24" x14ac:dyDescent="0.3">
      <c r="B19" s="16" t="s">
        <v>14</v>
      </c>
      <c r="C19" s="17">
        <v>0</v>
      </c>
      <c r="D19" s="17">
        <v>10</v>
      </c>
      <c r="E19" s="17">
        <v>0</v>
      </c>
      <c r="F19" s="17">
        <v>0</v>
      </c>
      <c r="G19" s="17">
        <v>24</v>
      </c>
      <c r="H19" s="18">
        <f>D19*N19</f>
        <v>9.4382022471910112</v>
      </c>
      <c r="I19" s="18">
        <f>G19*Q19</f>
        <v>0</v>
      </c>
      <c r="J19" s="18">
        <f>SUMPRODUCT(C19:G19,M19:Q19)</f>
        <v>9.4382022471910112</v>
      </c>
      <c r="L19" s="7" t="s">
        <v>14</v>
      </c>
      <c r="M19" s="7">
        <v>0</v>
      </c>
      <c r="N19" s="7">
        <v>0.9438202247191011</v>
      </c>
      <c r="O19" s="7">
        <v>0</v>
      </c>
      <c r="P19" s="7">
        <v>0</v>
      </c>
      <c r="Q19" s="7">
        <v>0</v>
      </c>
      <c r="S19" s="7" t="s">
        <v>14</v>
      </c>
      <c r="T19" s="7">
        <f t="shared" si="0"/>
        <v>0</v>
      </c>
      <c r="U19" s="7">
        <f t="shared" si="0"/>
        <v>0</v>
      </c>
      <c r="V19" s="7">
        <f t="shared" si="0"/>
        <v>0</v>
      </c>
      <c r="W19" s="7">
        <f t="shared" si="0"/>
        <v>0</v>
      </c>
      <c r="X19" s="7">
        <f t="shared" si="0"/>
        <v>0</v>
      </c>
    </row>
    <row r="20" spans="2:24" x14ac:dyDescent="0.3">
      <c r="B20" s="16" t="s">
        <v>15</v>
      </c>
      <c r="C20" s="19">
        <v>0</v>
      </c>
      <c r="D20" s="19">
        <v>8</v>
      </c>
      <c r="E20" s="19">
        <v>12</v>
      </c>
      <c r="F20" s="19">
        <v>0</v>
      </c>
      <c r="G20" s="19">
        <v>0</v>
      </c>
      <c r="H20" s="18">
        <f>D20*N20</f>
        <v>1.1428571428571428</v>
      </c>
      <c r="I20" s="18">
        <f>E20*O20</f>
        <v>9.5238095238095255</v>
      </c>
      <c r="J20" s="18">
        <f>SUMPRODUCT(C20:G20,M20:Q20)</f>
        <v>10.666666666666668</v>
      </c>
      <c r="L20" s="7" t="s">
        <v>15</v>
      </c>
      <c r="M20" s="7">
        <v>0</v>
      </c>
      <c r="N20" s="7">
        <v>0.14285714285714285</v>
      </c>
      <c r="O20" s="7">
        <v>0.79365079365079372</v>
      </c>
      <c r="P20" s="7">
        <v>0</v>
      </c>
      <c r="Q20" s="7">
        <v>0</v>
      </c>
      <c r="S20" s="7" t="s">
        <v>15</v>
      </c>
      <c r="T20" s="7">
        <f t="shared" si="0"/>
        <v>0</v>
      </c>
      <c r="U20" s="7">
        <f t="shared" si="0"/>
        <v>0</v>
      </c>
      <c r="V20" s="7">
        <f t="shared" si="0"/>
        <v>0</v>
      </c>
      <c r="W20" s="7">
        <f t="shared" si="0"/>
        <v>0</v>
      </c>
      <c r="X20" s="7">
        <f t="shared" si="0"/>
        <v>0</v>
      </c>
    </row>
    <row r="21" spans="2:24" x14ac:dyDescent="0.3">
      <c r="B21" s="16" t="s">
        <v>16</v>
      </c>
      <c r="C21" s="17">
        <v>0</v>
      </c>
      <c r="D21" s="17">
        <v>0</v>
      </c>
      <c r="E21" s="17">
        <v>0</v>
      </c>
      <c r="F21" s="17">
        <v>8</v>
      </c>
      <c r="G21" s="17">
        <v>20</v>
      </c>
      <c r="H21" s="18">
        <f>F21*P21</f>
        <v>1.1933621933621941</v>
      </c>
      <c r="I21" s="18">
        <f>G21*Q21</f>
        <v>15.079365079365079</v>
      </c>
      <c r="J21" s="18">
        <f>SUMPRODUCT(C21:G21,M21:Q21)</f>
        <v>16.272727272727273</v>
      </c>
      <c r="L21" s="7" t="s">
        <v>16</v>
      </c>
      <c r="M21" s="7">
        <v>0</v>
      </c>
      <c r="N21" s="7">
        <v>0</v>
      </c>
      <c r="O21" s="7">
        <v>0</v>
      </c>
      <c r="P21" s="7">
        <v>0.14917027417027426</v>
      </c>
      <c r="Q21" s="11">
        <v>0.75396825396825395</v>
      </c>
      <c r="S21" s="7" t="s">
        <v>16</v>
      </c>
      <c r="T21" s="7">
        <f t="shared" si="0"/>
        <v>0</v>
      </c>
      <c r="U21" s="7">
        <f t="shared" si="0"/>
        <v>0</v>
      </c>
      <c r="V21" s="7">
        <f t="shared" si="0"/>
        <v>0</v>
      </c>
      <c r="W21" s="7">
        <f t="shared" si="0"/>
        <v>0</v>
      </c>
      <c r="X21" s="7">
        <f t="shared" si="0"/>
        <v>0</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57.219114219114253</v>
      </c>
      <c r="D25" s="7">
        <v>0</v>
      </c>
      <c r="E25" s="7">
        <v>0</v>
      </c>
      <c r="F25" s="7">
        <v>103.14452214452211</v>
      </c>
      <c r="G25" s="7">
        <v>0</v>
      </c>
      <c r="H25" s="22">
        <f>SUM(C25:G25)</f>
        <v>160.36363636363637</v>
      </c>
      <c r="I25" s="22">
        <f>J17</f>
        <v>7.6363636363636367</v>
      </c>
      <c r="J25" s="23">
        <f>120</f>
        <v>120</v>
      </c>
      <c r="K25" s="23">
        <v>48</v>
      </c>
      <c r="L25" s="23">
        <f>J25+K25</f>
        <v>168</v>
      </c>
      <c r="M25" s="22">
        <f>H25+I25</f>
        <v>168</v>
      </c>
      <c r="N25" s="22">
        <f>M25-120</f>
        <v>48</v>
      </c>
    </row>
    <row r="26" spans="2:24" x14ac:dyDescent="0.3">
      <c r="B26" s="16" t="s">
        <v>13</v>
      </c>
      <c r="C26" s="7">
        <v>148.8924408924409</v>
      </c>
      <c r="D26" s="7">
        <v>9.7792359155995818</v>
      </c>
      <c r="E26" s="7">
        <v>0</v>
      </c>
      <c r="F26" s="7">
        <v>0</v>
      </c>
      <c r="G26" s="7">
        <v>0</v>
      </c>
      <c r="H26" s="22">
        <f t="shared" ref="H26:H29" si="1">SUM(C26:G26)</f>
        <v>158.67167680804047</v>
      </c>
      <c r="I26" s="22">
        <f>J18</f>
        <v>9.3283231919595551</v>
      </c>
      <c r="J26" s="23">
        <f>8*3*5</f>
        <v>120</v>
      </c>
      <c r="K26" s="23">
        <v>48</v>
      </c>
      <c r="L26" s="23">
        <f t="shared" ref="L26:L29" si="2">J26+K26</f>
        <v>168</v>
      </c>
      <c r="M26" s="22">
        <f t="shared" ref="M26:M29" si="3">H26+I26</f>
        <v>168.00000000000003</v>
      </c>
      <c r="N26" s="22">
        <f t="shared" ref="N26:N29" si="4">M26-120</f>
        <v>48.000000000000028</v>
      </c>
    </row>
    <row r="27" spans="2:24" x14ac:dyDescent="0.3">
      <c r="B27" s="16" t="s">
        <v>14</v>
      </c>
      <c r="C27" s="7">
        <v>0</v>
      </c>
      <c r="D27" s="7">
        <v>158.56179775280901</v>
      </c>
      <c r="E27" s="7">
        <v>0</v>
      </c>
      <c r="F27" s="7">
        <v>0</v>
      </c>
      <c r="G27" s="7">
        <v>0</v>
      </c>
      <c r="H27" s="22">
        <f t="shared" si="1"/>
        <v>158.56179775280901</v>
      </c>
      <c r="I27" s="22">
        <f>J19</f>
        <v>9.4382022471910112</v>
      </c>
      <c r="J27" s="23">
        <f>8*3*5</f>
        <v>120</v>
      </c>
      <c r="K27" s="23">
        <v>48</v>
      </c>
      <c r="L27" s="23">
        <f t="shared" si="2"/>
        <v>168</v>
      </c>
      <c r="M27" s="22">
        <f t="shared" si="3"/>
        <v>168.00000000000003</v>
      </c>
      <c r="N27" s="22">
        <f t="shared" si="4"/>
        <v>48.000000000000028</v>
      </c>
    </row>
    <row r="28" spans="2:24" x14ac:dyDescent="0.3">
      <c r="B28" s="16" t="s">
        <v>15</v>
      </c>
      <c r="C28" s="7">
        <v>0</v>
      </c>
      <c r="D28" s="7">
        <v>23.999999999999996</v>
      </c>
      <c r="E28" s="7">
        <v>133.33333333333334</v>
      </c>
      <c r="F28" s="7">
        <v>0</v>
      </c>
      <c r="G28" s="7">
        <v>0</v>
      </c>
      <c r="H28" s="22">
        <f t="shared" si="1"/>
        <v>157.33333333333334</v>
      </c>
      <c r="I28" s="22">
        <f>J20</f>
        <v>10.666666666666668</v>
      </c>
      <c r="J28" s="23">
        <f>8*3*5</f>
        <v>120</v>
      </c>
      <c r="K28" s="23">
        <v>48</v>
      </c>
      <c r="L28" s="23">
        <f t="shared" si="2"/>
        <v>168</v>
      </c>
      <c r="M28" s="22">
        <f t="shared" si="3"/>
        <v>168</v>
      </c>
      <c r="N28" s="22">
        <f t="shared" si="4"/>
        <v>48</v>
      </c>
    </row>
    <row r="29" spans="2:24" x14ac:dyDescent="0.3">
      <c r="B29" s="16" t="s">
        <v>16</v>
      </c>
      <c r="C29" s="7">
        <v>0</v>
      </c>
      <c r="D29" s="7">
        <v>0</v>
      </c>
      <c r="E29" s="7">
        <v>0</v>
      </c>
      <c r="F29" s="31">
        <v>25.06060606060608</v>
      </c>
      <c r="G29" s="11">
        <v>126.66666666666666</v>
      </c>
      <c r="H29" s="22">
        <f t="shared" si="1"/>
        <v>151.72727272727275</v>
      </c>
      <c r="I29" s="22">
        <f>J21</f>
        <v>16.272727272727273</v>
      </c>
      <c r="J29" s="23">
        <f>8*3*5</f>
        <v>120</v>
      </c>
      <c r="K29" s="23">
        <v>48</v>
      </c>
      <c r="L29" s="23">
        <f t="shared" si="2"/>
        <v>168</v>
      </c>
      <c r="M29" s="22">
        <f t="shared" si="3"/>
        <v>168.00000000000003</v>
      </c>
      <c r="N29" s="22">
        <f t="shared" si="4"/>
        <v>48.000000000000028</v>
      </c>
    </row>
    <row r="30" spans="2:24" x14ac:dyDescent="0.3">
      <c r="B30" s="24"/>
      <c r="H30" s="25">
        <f>SUM(H25:H29)</f>
        <v>786.65771698509195</v>
      </c>
      <c r="I30" s="26"/>
      <c r="K30" s="26"/>
      <c r="L30" s="26"/>
      <c r="M30" s="25">
        <f>SUM(M25:M29)</f>
        <v>840</v>
      </c>
      <c r="N30" s="25">
        <f t="shared" ref="N30" si="5">SUM(N25:N29)</f>
        <v>240.00000000000009</v>
      </c>
    </row>
    <row r="31" spans="2:24" x14ac:dyDescent="0.3">
      <c r="B31" s="24"/>
      <c r="N31" s="26">
        <v>48.000000000000028</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1373.258741258742</v>
      </c>
      <c r="D35" s="29">
        <f>D25*D$13*D8</f>
        <v>0</v>
      </c>
      <c r="E35" s="29">
        <f>E25*E$13*E8</f>
        <v>0</v>
      </c>
      <c r="F35" s="29">
        <f>F25*F$13*F8</f>
        <v>4022.6363636363631</v>
      </c>
      <c r="G35" s="29">
        <f>G25*G$13*G8</f>
        <v>0</v>
      </c>
    </row>
    <row r="36" spans="2:14" x14ac:dyDescent="0.3">
      <c r="B36" s="16" t="s">
        <v>13</v>
      </c>
      <c r="C36" s="29">
        <f>C26*C$13*C9</f>
        <v>3126.7412587412587</v>
      </c>
      <c r="D36" s="29">
        <f>D26*D$13*D9</f>
        <v>134.46449383949425</v>
      </c>
      <c r="E36" s="29">
        <f>E26*E$13*E9</f>
        <v>0</v>
      </c>
      <c r="F36" s="29">
        <f t="shared" ref="F36:G39" si="6">F26*F$13*F9</f>
        <v>0</v>
      </c>
      <c r="G36" s="29">
        <f t="shared" si="6"/>
        <v>0</v>
      </c>
    </row>
    <row r="37" spans="2:14" x14ac:dyDescent="0.3">
      <c r="B37" s="16" t="s">
        <v>14</v>
      </c>
      <c r="C37" s="29">
        <f t="shared" ref="C37:E39" si="7">C27*C$13*C10</f>
        <v>0</v>
      </c>
      <c r="D37" s="29">
        <f t="shared" si="7"/>
        <v>2616.2696629213488</v>
      </c>
      <c r="E37" s="29">
        <f t="shared" si="7"/>
        <v>0</v>
      </c>
      <c r="F37" s="29">
        <f t="shared" si="6"/>
        <v>0</v>
      </c>
      <c r="G37" s="29">
        <f>G27*G$13*G10</f>
        <v>0</v>
      </c>
    </row>
    <row r="38" spans="2:14" x14ac:dyDescent="0.3">
      <c r="B38" s="16" t="s">
        <v>15</v>
      </c>
      <c r="C38" s="29">
        <f t="shared" si="7"/>
        <v>0</v>
      </c>
      <c r="D38" s="29">
        <f t="shared" si="7"/>
        <v>462</v>
      </c>
      <c r="E38" s="29">
        <f>E28*E$13*E11</f>
        <v>5000</v>
      </c>
      <c r="F38" s="29">
        <f t="shared" si="6"/>
        <v>0</v>
      </c>
      <c r="G38" s="29">
        <f t="shared" si="6"/>
        <v>0</v>
      </c>
    </row>
    <row r="39" spans="2:14" x14ac:dyDescent="0.3">
      <c r="B39" s="16" t="s">
        <v>16</v>
      </c>
      <c r="C39" s="29">
        <f t="shared" si="7"/>
        <v>0</v>
      </c>
      <c r="D39" s="29">
        <f>D29*D$13*D12</f>
        <v>0</v>
      </c>
      <c r="E39" s="29">
        <f t="shared" si="7"/>
        <v>0</v>
      </c>
      <c r="F39" s="29">
        <f t="shared" si="6"/>
        <v>977.36363636363717</v>
      </c>
      <c r="G39" s="29">
        <f t="shared" si="6"/>
        <v>3799.9999999999991</v>
      </c>
    </row>
    <row r="40" spans="2:14" x14ac:dyDescent="0.3">
      <c r="B40" s="30" t="s">
        <v>37</v>
      </c>
      <c r="C40" s="30">
        <f>SUM(C35:C39)</f>
        <v>4500.0000000000009</v>
      </c>
      <c r="D40" s="30">
        <f t="shared" ref="D40:G40" si="8">SUM(D35:D39)</f>
        <v>3212.7341567608428</v>
      </c>
      <c r="E40" s="30">
        <f t="shared" si="8"/>
        <v>5000</v>
      </c>
      <c r="F40" s="30">
        <f t="shared" si="8"/>
        <v>5000</v>
      </c>
      <c r="G40" s="30">
        <f t="shared" si="8"/>
        <v>3799.9999999999991</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68ED6-59FD-455E-8F77-A6ADE13FB593}">
  <dimension ref="B2:AJ40"/>
  <sheetViews>
    <sheetView topLeftCell="A16" zoomScale="77" zoomScaleNormal="52" workbookViewId="0">
      <selection activeCell="I39" sqref="I39"/>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12</v>
      </c>
      <c r="C4" s="7">
        <v>3000</v>
      </c>
      <c r="D4" s="7">
        <v>2800</v>
      </c>
      <c r="E4" s="7">
        <v>4000</v>
      </c>
      <c r="F4" s="7">
        <v>4300</v>
      </c>
      <c r="G4" s="7">
        <v>2800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x14ac:dyDescent="0.3">
      <c r="B15" s="1" t="s">
        <v>18</v>
      </c>
      <c r="L15" s="1" t="s">
        <v>38</v>
      </c>
      <c r="S15" s="1"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131.24480050693643</v>
      </c>
      <c r="U17" s="7">
        <f t="shared" si="0"/>
        <v>0</v>
      </c>
      <c r="V17" s="7">
        <f t="shared" si="0"/>
        <v>0</v>
      </c>
      <c r="W17" s="7">
        <f t="shared" si="0"/>
        <v>78.582727951660019</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67.148799420644067</v>
      </c>
      <c r="U18" s="7">
        <f t="shared" si="0"/>
        <v>144.67872903795234</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35.827528458596419</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152.4941951252631</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147.16086179192976</v>
      </c>
      <c r="X21" s="7">
        <f t="shared" si="0"/>
        <v>74.666666666666671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36.755199493063579</v>
      </c>
      <c r="D25" s="7">
        <v>0</v>
      </c>
      <c r="E25" s="7">
        <v>0</v>
      </c>
      <c r="F25" s="7">
        <v>89.417272048339981</v>
      </c>
      <c r="G25" s="7">
        <v>0</v>
      </c>
      <c r="H25" s="22">
        <f>SUM(C25:G25)</f>
        <v>126.17247154140355</v>
      </c>
      <c r="I25" s="22">
        <f>J17</f>
        <v>16</v>
      </c>
      <c r="J25" s="23">
        <f>120</f>
        <v>120</v>
      </c>
      <c r="K25" s="23">
        <v>48</v>
      </c>
      <c r="L25" s="23">
        <f>J25+K25</f>
        <v>168</v>
      </c>
      <c r="M25" s="22">
        <f>H25+I25</f>
        <v>142.17247154140355</v>
      </c>
      <c r="N25" s="22">
        <f>M25-120</f>
        <v>22.172471541403553</v>
      </c>
    </row>
    <row r="26" spans="2:24" x14ac:dyDescent="0.3">
      <c r="B26" s="16" t="s">
        <v>13</v>
      </c>
      <c r="C26" s="7">
        <v>100.85120057935593</v>
      </c>
      <c r="D26" s="7">
        <v>23.321270962047663</v>
      </c>
      <c r="E26" s="7">
        <v>0</v>
      </c>
      <c r="F26" s="7">
        <v>0</v>
      </c>
      <c r="G26" s="7">
        <v>0</v>
      </c>
      <c r="H26" s="22">
        <f t="shared" ref="H26:H29" si="1">SUM(C26:G26)</f>
        <v>124.1724715414036</v>
      </c>
      <c r="I26" s="22">
        <f>J18</f>
        <v>18</v>
      </c>
      <c r="J26" s="23">
        <f>8*3*5</f>
        <v>120</v>
      </c>
      <c r="K26" s="23">
        <v>48</v>
      </c>
      <c r="L26" s="23">
        <f t="shared" ref="L26:L29" si="2">J26+K26</f>
        <v>168</v>
      </c>
      <c r="M26" s="22">
        <f t="shared" ref="M26:M29" si="3">H26+I26</f>
        <v>142.17247154140358</v>
      </c>
      <c r="N26" s="22">
        <f t="shared" ref="N26:N28" si="4">M26-120</f>
        <v>22.172471541403581</v>
      </c>
    </row>
    <row r="27" spans="2:24" x14ac:dyDescent="0.3">
      <c r="B27" s="16" t="s">
        <v>14</v>
      </c>
      <c r="C27" s="7">
        <v>0</v>
      </c>
      <c r="D27" s="7">
        <v>132.17247154140358</v>
      </c>
      <c r="E27" s="7">
        <v>0</v>
      </c>
      <c r="F27" s="7">
        <v>0</v>
      </c>
      <c r="G27" s="7">
        <v>0</v>
      </c>
      <c r="H27" s="22">
        <f t="shared" si="1"/>
        <v>132.17247154140358</v>
      </c>
      <c r="I27" s="22">
        <f>J19</f>
        <v>10</v>
      </c>
      <c r="J27" s="23">
        <f>8*3*5</f>
        <v>120</v>
      </c>
      <c r="K27" s="23">
        <v>48</v>
      </c>
      <c r="L27" s="23">
        <f t="shared" si="2"/>
        <v>168</v>
      </c>
      <c r="M27" s="22">
        <f t="shared" si="3"/>
        <v>142.17247154140358</v>
      </c>
      <c r="N27" s="22">
        <f t="shared" si="4"/>
        <v>22.172471541403581</v>
      </c>
    </row>
    <row r="28" spans="2:24" x14ac:dyDescent="0.3">
      <c r="B28" s="16" t="s">
        <v>15</v>
      </c>
      <c r="C28" s="7">
        <v>0</v>
      </c>
      <c r="D28" s="7">
        <v>15.505804874736908</v>
      </c>
      <c r="E28" s="7">
        <v>106.66666666666667</v>
      </c>
      <c r="F28" s="7">
        <v>0</v>
      </c>
      <c r="G28" s="7">
        <v>0</v>
      </c>
      <c r="H28" s="22">
        <f t="shared" si="1"/>
        <v>122.17247154140358</v>
      </c>
      <c r="I28" s="22">
        <f>J20</f>
        <v>20</v>
      </c>
      <c r="J28" s="23">
        <f>8*3*5</f>
        <v>120</v>
      </c>
      <c r="K28" s="23">
        <v>48</v>
      </c>
      <c r="L28" s="23">
        <f t="shared" si="2"/>
        <v>168</v>
      </c>
      <c r="M28" s="22">
        <f t="shared" si="3"/>
        <v>142.17247154140358</v>
      </c>
      <c r="N28" s="22">
        <f t="shared" si="4"/>
        <v>22.172471541403581</v>
      </c>
    </row>
    <row r="29" spans="2:24" x14ac:dyDescent="0.3">
      <c r="B29" s="16" t="s">
        <v>16</v>
      </c>
      <c r="C29" s="7">
        <v>0</v>
      </c>
      <c r="D29" s="7">
        <v>0</v>
      </c>
      <c r="E29" s="7">
        <v>0</v>
      </c>
      <c r="F29" s="31">
        <v>20.839138208070246</v>
      </c>
      <c r="G29" s="11">
        <v>93.333333333333329</v>
      </c>
      <c r="H29" s="22">
        <f t="shared" si="1"/>
        <v>114.17247154140358</v>
      </c>
      <c r="I29" s="22">
        <f>J21</f>
        <v>28</v>
      </c>
      <c r="J29" s="23">
        <f>8*3*5</f>
        <v>120</v>
      </c>
      <c r="K29" s="23">
        <v>48</v>
      </c>
      <c r="L29" s="23">
        <f t="shared" si="2"/>
        <v>168</v>
      </c>
      <c r="M29" s="22">
        <f t="shared" si="3"/>
        <v>142.17247154140358</v>
      </c>
      <c r="N29" s="22">
        <f>M29-120</f>
        <v>22.172471541403581</v>
      </c>
    </row>
    <row r="30" spans="2:24" x14ac:dyDescent="0.3">
      <c r="B30" s="24"/>
      <c r="H30" s="25">
        <f>SUM(H25:H29)</f>
        <v>618.86235770701796</v>
      </c>
      <c r="I30" s="26"/>
      <c r="K30" s="26"/>
      <c r="L30" s="26"/>
      <c r="M30" s="25">
        <f>SUM(M25:M29)</f>
        <v>710.86235770701796</v>
      </c>
      <c r="N30" s="25">
        <f t="shared" ref="N30" si="5">SUM(N25:N29)</f>
        <v>110.86235770701788</v>
      </c>
    </row>
    <row r="31" spans="2:24" x14ac:dyDescent="0.3">
      <c r="B31" s="24"/>
      <c r="N31" s="26">
        <v>22.172471541403578</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882.12478783352583</v>
      </c>
      <c r="D35" s="29">
        <f>D25*D$13*D8</f>
        <v>0</v>
      </c>
      <c r="E35" s="29">
        <f>E25*E$13*E8</f>
        <v>0</v>
      </c>
      <c r="F35" s="29">
        <f>F25*F$13*F8</f>
        <v>3487.2736098852592</v>
      </c>
      <c r="G35" s="29">
        <f>G25*G$13*G8</f>
        <v>0</v>
      </c>
    </row>
    <row r="36" spans="2:14" x14ac:dyDescent="0.3">
      <c r="B36" s="16" t="s">
        <v>13</v>
      </c>
      <c r="C36" s="29">
        <f>C26*C$13*C9</f>
        <v>2117.8752121664743</v>
      </c>
      <c r="D36" s="29">
        <f>D26*D$13*D9</f>
        <v>320.66747572815541</v>
      </c>
      <c r="E36" s="29">
        <f>E26*E$13*E9</f>
        <v>0</v>
      </c>
      <c r="F36" s="29">
        <f t="shared" ref="F36:G39" si="6">F26*F$13*F9</f>
        <v>0</v>
      </c>
      <c r="G36" s="29">
        <f t="shared" si="6"/>
        <v>0</v>
      </c>
    </row>
    <row r="37" spans="2:14" x14ac:dyDescent="0.3">
      <c r="B37" s="16" t="s">
        <v>14</v>
      </c>
      <c r="C37" s="29">
        <f t="shared" ref="C37:E39" si="7">C27*C$13*C10</f>
        <v>0</v>
      </c>
      <c r="D37" s="29">
        <f t="shared" si="7"/>
        <v>2180.8457804331592</v>
      </c>
      <c r="E37" s="29">
        <f t="shared" si="7"/>
        <v>0</v>
      </c>
      <c r="F37" s="29">
        <f t="shared" si="6"/>
        <v>0</v>
      </c>
      <c r="G37" s="29">
        <f>G27*G$13*G10</f>
        <v>0</v>
      </c>
    </row>
    <row r="38" spans="2:14" x14ac:dyDescent="0.3">
      <c r="B38" s="16" t="s">
        <v>15</v>
      </c>
      <c r="C38" s="29">
        <f t="shared" si="7"/>
        <v>0</v>
      </c>
      <c r="D38" s="29">
        <f t="shared" si="7"/>
        <v>298.48674383868553</v>
      </c>
      <c r="E38" s="29">
        <f>E28*E$13*E11</f>
        <v>4000</v>
      </c>
      <c r="F38" s="29">
        <f t="shared" si="6"/>
        <v>0</v>
      </c>
      <c r="G38" s="29">
        <f t="shared" si="6"/>
        <v>0</v>
      </c>
    </row>
    <row r="39" spans="2:14" x14ac:dyDescent="0.3">
      <c r="B39" s="16" t="s">
        <v>16</v>
      </c>
      <c r="C39" s="29">
        <f t="shared" si="7"/>
        <v>0</v>
      </c>
      <c r="D39" s="29">
        <f>D29*D$13*D12</f>
        <v>0</v>
      </c>
      <c r="E39" s="29">
        <f t="shared" si="7"/>
        <v>0</v>
      </c>
      <c r="F39" s="29">
        <f t="shared" si="6"/>
        <v>812.72639011473962</v>
      </c>
      <c r="G39" s="29">
        <f t="shared" si="6"/>
        <v>2799.9999999999995</v>
      </c>
    </row>
    <row r="40" spans="2:14" x14ac:dyDescent="0.3">
      <c r="B40" s="30" t="s">
        <v>37</v>
      </c>
      <c r="C40" s="30">
        <f>SUM(C35:C39)</f>
        <v>3000</v>
      </c>
      <c r="D40" s="30">
        <f t="shared" ref="D40:G40" si="8">SUM(D35:D39)</f>
        <v>2800</v>
      </c>
      <c r="E40" s="30">
        <f t="shared" si="8"/>
        <v>4000</v>
      </c>
      <c r="F40" s="30">
        <f t="shared" si="8"/>
        <v>4299.9999999999991</v>
      </c>
      <c r="G40" s="30">
        <f t="shared" si="8"/>
        <v>2799.9999999999995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BC701-67C7-4432-B535-67ACD777C6A0}">
  <dimension ref="B6:L25"/>
  <sheetViews>
    <sheetView showGridLines="0" tabSelected="1" zoomScale="110" zoomScaleNormal="110" workbookViewId="0">
      <selection activeCell="M7" sqref="M7"/>
    </sheetView>
  </sheetViews>
  <sheetFormatPr defaultRowHeight="15.6" x14ac:dyDescent="0.3"/>
  <cols>
    <col min="2" max="2" width="12.09765625" customWidth="1"/>
    <col min="3" max="3" width="12.8984375" customWidth="1"/>
  </cols>
  <sheetData>
    <row r="6" spans="2:12" x14ac:dyDescent="0.3">
      <c r="H6" s="37"/>
    </row>
    <row r="7" spans="2:12" x14ac:dyDescent="0.3">
      <c r="B7" s="36"/>
      <c r="H7" s="38"/>
    </row>
    <row r="8" spans="2:12" x14ac:dyDescent="0.3">
      <c r="H8" s="38"/>
    </row>
    <row r="9" spans="2:12" x14ac:dyDescent="0.3">
      <c r="H9" s="38"/>
    </row>
    <row r="10" spans="2:12" x14ac:dyDescent="0.3">
      <c r="H10" s="38"/>
    </row>
    <row r="11" spans="2:12" x14ac:dyDescent="0.3">
      <c r="H11" s="38"/>
    </row>
    <row r="12" spans="2:12" x14ac:dyDescent="0.3">
      <c r="H12" s="38"/>
    </row>
    <row r="13" spans="2:12" x14ac:dyDescent="0.3">
      <c r="H13" s="38"/>
    </row>
    <row r="14" spans="2:12" ht="31.2" x14ac:dyDescent="0.3">
      <c r="H14" s="38"/>
      <c r="K14" s="35" t="s">
        <v>39</v>
      </c>
      <c r="L14" s="35" t="s">
        <v>34</v>
      </c>
    </row>
    <row r="15" spans="2:12" x14ac:dyDescent="0.3">
      <c r="H15" s="38"/>
      <c r="K15" s="33" t="s">
        <v>40</v>
      </c>
      <c r="L15" s="34">
        <v>22.172471541403578</v>
      </c>
    </row>
    <row r="16" spans="2:12" x14ac:dyDescent="0.3">
      <c r="H16" s="38"/>
      <c r="K16" s="33" t="s">
        <v>41</v>
      </c>
      <c r="L16" s="34">
        <v>8.7645687645687822</v>
      </c>
    </row>
    <row r="17" spans="8:12" x14ac:dyDescent="0.3">
      <c r="H17" s="38"/>
      <c r="K17" s="33" t="s">
        <v>42</v>
      </c>
      <c r="L17" s="34">
        <v>22.154366668929779</v>
      </c>
    </row>
    <row r="18" spans="8:12" x14ac:dyDescent="0.3">
      <c r="K18" s="33" t="s">
        <v>43</v>
      </c>
      <c r="L18" s="34">
        <v>23.150134654989017</v>
      </c>
    </row>
    <row r="19" spans="8:12" x14ac:dyDescent="0.3">
      <c r="K19" s="33" t="s">
        <v>44</v>
      </c>
      <c r="L19" s="34">
        <v>18.079638807794154</v>
      </c>
    </row>
    <row r="20" spans="8:12" x14ac:dyDescent="0.3">
      <c r="K20" s="33" t="s">
        <v>45</v>
      </c>
      <c r="L20" s="34">
        <v>17.80679837961392</v>
      </c>
    </row>
    <row r="21" spans="8:12" x14ac:dyDescent="0.3">
      <c r="K21" s="33" t="s">
        <v>46</v>
      </c>
      <c r="L21" s="34">
        <v>27.671057098241558</v>
      </c>
    </row>
    <row r="22" spans="8:12" x14ac:dyDescent="0.3">
      <c r="K22" s="33" t="s">
        <v>47</v>
      </c>
      <c r="L22" s="34">
        <v>21.090301003344482</v>
      </c>
    </row>
    <row r="23" spans="8:12" x14ac:dyDescent="0.3">
      <c r="K23" s="33" t="s">
        <v>48</v>
      </c>
      <c r="L23" s="34">
        <v>19.641025641025642</v>
      </c>
    </row>
    <row r="24" spans="8:12" ht="31.2" x14ac:dyDescent="0.3">
      <c r="K24" s="33" t="s">
        <v>49</v>
      </c>
      <c r="L24" s="34" t="s">
        <v>51</v>
      </c>
    </row>
    <row r="25" spans="8:12" x14ac:dyDescent="0.3">
      <c r="K25" s="33" t="s">
        <v>50</v>
      </c>
      <c r="L25" s="34">
        <v>22.172471541403578</v>
      </c>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0B19-63AD-4905-A211-6A7402D1E9BE}">
  <dimension ref="B2:AJ40"/>
  <sheetViews>
    <sheetView topLeftCell="A7" zoomScale="74" zoomScaleNormal="52" workbookViewId="0">
      <selection activeCell="N31" sqref="N31"/>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1</v>
      </c>
      <c r="C4" s="7">
        <v>3500</v>
      </c>
      <c r="D4" s="7">
        <v>3000</v>
      </c>
      <c r="E4" s="7">
        <v>4000</v>
      </c>
      <c r="F4" s="7">
        <v>4000</v>
      </c>
      <c r="G4" s="7">
        <v>2800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M17*168-C25</f>
        <v>113.50655170072643</v>
      </c>
      <c r="U17" s="7">
        <f t="shared" ref="T17:X21" si="0">N17*168-D25</f>
        <v>0</v>
      </c>
      <c r="V17" s="7">
        <f t="shared" si="0"/>
        <v>0</v>
      </c>
      <c r="W17" s="7">
        <f t="shared" si="0"/>
        <v>91.298006200918834</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63.611559961074505</v>
      </c>
      <c r="U18" s="7">
        <f t="shared" si="0"/>
        <v>143.19299794057065</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30.804557901645296</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147.47122456831195</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142.13789123497861</v>
      </c>
      <c r="X21" s="7">
        <f t="shared" si="0"/>
        <v>74.666666666666671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54.493448299273567</v>
      </c>
      <c r="D25" s="7">
        <v>0</v>
      </c>
      <c r="E25" s="7">
        <v>0</v>
      </c>
      <c r="F25" s="7">
        <v>76.701993799081166</v>
      </c>
      <c r="G25" s="7">
        <v>0</v>
      </c>
      <c r="H25" s="22">
        <f>SUM(C25:G25)</f>
        <v>131.19544209835473</v>
      </c>
      <c r="I25" s="22">
        <f>J17</f>
        <v>16</v>
      </c>
      <c r="J25" s="23">
        <f>120</f>
        <v>120</v>
      </c>
      <c r="K25" s="23">
        <v>48</v>
      </c>
      <c r="L25" s="23">
        <f>J25+K25</f>
        <v>168</v>
      </c>
      <c r="M25" s="22">
        <f>H25+I25</f>
        <v>147.19544209835473</v>
      </c>
      <c r="N25" s="22">
        <f>M25-120</f>
        <v>27.195442098354732</v>
      </c>
    </row>
    <row r="26" spans="2:24" x14ac:dyDescent="0.3">
      <c r="B26" s="16" t="s">
        <v>13</v>
      </c>
      <c r="C26" s="7">
        <v>104.38844003892549</v>
      </c>
      <c r="D26" s="7">
        <v>24.80700205942934</v>
      </c>
      <c r="E26" s="7">
        <v>0</v>
      </c>
      <c r="F26" s="7">
        <v>0</v>
      </c>
      <c r="G26" s="7">
        <v>0</v>
      </c>
      <c r="H26" s="22">
        <f t="shared" ref="H26:H29" si="1">SUM(C26:G26)</f>
        <v>129.19544209835485</v>
      </c>
      <c r="I26" s="22">
        <f>J18</f>
        <v>18</v>
      </c>
      <c r="J26" s="23">
        <f>8*3*5</f>
        <v>120</v>
      </c>
      <c r="K26" s="23">
        <v>48</v>
      </c>
      <c r="L26" s="23">
        <f t="shared" ref="L26:L29" si="2">J26+K26</f>
        <v>168</v>
      </c>
      <c r="M26" s="22">
        <f t="shared" ref="M26:M29" si="3">H26+I26</f>
        <v>147.19544209835485</v>
      </c>
      <c r="N26" s="22">
        <f t="shared" ref="N26:N29" si="4">M26-120</f>
        <v>27.195442098354846</v>
      </c>
    </row>
    <row r="27" spans="2:24" x14ac:dyDescent="0.3">
      <c r="B27" s="16" t="s">
        <v>14</v>
      </c>
      <c r="C27" s="7">
        <v>0</v>
      </c>
      <c r="D27" s="7">
        <v>137.1954420983547</v>
      </c>
      <c r="E27" s="7">
        <v>0</v>
      </c>
      <c r="F27" s="7">
        <v>0</v>
      </c>
      <c r="G27" s="7">
        <v>0</v>
      </c>
      <c r="H27" s="22">
        <f t="shared" si="1"/>
        <v>137.1954420983547</v>
      </c>
      <c r="I27" s="22">
        <f>J19</f>
        <v>10</v>
      </c>
      <c r="J27" s="23">
        <f>8*3*5</f>
        <v>120</v>
      </c>
      <c r="K27" s="23">
        <v>48</v>
      </c>
      <c r="L27" s="23">
        <f t="shared" si="2"/>
        <v>168</v>
      </c>
      <c r="M27" s="22">
        <f t="shared" si="3"/>
        <v>147.1954420983547</v>
      </c>
      <c r="N27" s="22">
        <f t="shared" si="4"/>
        <v>27.195442098354704</v>
      </c>
    </row>
    <row r="28" spans="2:24" x14ac:dyDescent="0.3">
      <c r="B28" s="16" t="s">
        <v>15</v>
      </c>
      <c r="C28" s="7">
        <v>0</v>
      </c>
      <c r="D28" s="7">
        <v>20.528775431688047</v>
      </c>
      <c r="E28" s="7">
        <v>106.66666666666667</v>
      </c>
      <c r="F28" s="7">
        <v>0</v>
      </c>
      <c r="G28" s="7">
        <v>0</v>
      </c>
      <c r="H28" s="22">
        <f t="shared" si="1"/>
        <v>127.19544209835472</v>
      </c>
      <c r="I28" s="22">
        <f>J20</f>
        <v>20</v>
      </c>
      <c r="J28" s="23">
        <f>8*3*5</f>
        <v>120</v>
      </c>
      <c r="K28" s="23">
        <v>48</v>
      </c>
      <c r="L28" s="23">
        <f t="shared" si="2"/>
        <v>168</v>
      </c>
      <c r="M28" s="22">
        <f t="shared" si="3"/>
        <v>147.1954420983547</v>
      </c>
      <c r="N28" s="22">
        <f t="shared" si="4"/>
        <v>27.195442098354704</v>
      </c>
    </row>
    <row r="29" spans="2:24" x14ac:dyDescent="0.3">
      <c r="B29" s="16" t="s">
        <v>16</v>
      </c>
      <c r="C29" s="7">
        <v>0</v>
      </c>
      <c r="D29" s="7">
        <v>0</v>
      </c>
      <c r="E29" s="7">
        <v>0</v>
      </c>
      <c r="F29" s="31">
        <v>25.862108765021393</v>
      </c>
      <c r="G29" s="11">
        <v>93.333333333333329</v>
      </c>
      <c r="H29" s="22">
        <f t="shared" si="1"/>
        <v>119.19544209835472</v>
      </c>
      <c r="I29" s="22">
        <f>J21</f>
        <v>28</v>
      </c>
      <c r="J29" s="23">
        <f>8*3*5</f>
        <v>120</v>
      </c>
      <c r="K29" s="23">
        <v>48</v>
      </c>
      <c r="L29" s="23">
        <f t="shared" si="2"/>
        <v>168</v>
      </c>
      <c r="M29" s="22">
        <f t="shared" si="3"/>
        <v>147.1954420983547</v>
      </c>
      <c r="N29" s="22">
        <f t="shared" si="4"/>
        <v>27.195442098354704</v>
      </c>
    </row>
    <row r="30" spans="2:24" x14ac:dyDescent="0.3">
      <c r="B30" s="24"/>
      <c r="H30" s="25">
        <f>SUM(H25:H29)</f>
        <v>643.9772104917738</v>
      </c>
      <c r="I30" s="26"/>
      <c r="K30" s="26"/>
      <c r="L30" s="26"/>
      <c r="M30" s="25">
        <f>SUM(M25:M29)</f>
        <v>735.9772104917738</v>
      </c>
      <c r="N30" s="25">
        <f t="shared" ref="N30" si="5">SUM(N25:N29)</f>
        <v>135.97721049177369</v>
      </c>
    </row>
    <row r="31" spans="2:24" x14ac:dyDescent="0.3">
      <c r="B31" s="24"/>
      <c r="N31" s="26">
        <v>27.195442098354718</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1307.8427591825655</v>
      </c>
      <c r="D35" s="29">
        <f>D25*D$13*D8</f>
        <v>0</v>
      </c>
      <c r="E35" s="29">
        <f>E25*E$13*E8</f>
        <v>0</v>
      </c>
      <c r="F35" s="29">
        <f>F25*F$13*F8</f>
        <v>2991.3777581641657</v>
      </c>
      <c r="G35" s="29">
        <f>G25*G$13*G8</f>
        <v>0</v>
      </c>
    </row>
    <row r="36" spans="2:14" x14ac:dyDescent="0.3">
      <c r="B36" s="16" t="s">
        <v>13</v>
      </c>
      <c r="C36" s="29">
        <f>C26*C$13*C9</f>
        <v>2192.1572408174352</v>
      </c>
      <c r="D36" s="29">
        <f>D26*D$13*D9</f>
        <v>341.09627831715346</v>
      </c>
      <c r="E36" s="29">
        <f>E26*E$13*E9</f>
        <v>0</v>
      </c>
      <c r="F36" s="29">
        <f t="shared" ref="F36:G39" si="6">F26*F$13*F9</f>
        <v>0</v>
      </c>
      <c r="G36" s="29">
        <f t="shared" si="6"/>
        <v>0</v>
      </c>
    </row>
    <row r="37" spans="2:14" x14ac:dyDescent="0.3">
      <c r="B37" s="16" t="s">
        <v>14</v>
      </c>
      <c r="C37" s="29">
        <f t="shared" ref="C37:E39" si="7">C27*C$13*C10</f>
        <v>0</v>
      </c>
      <c r="D37" s="29">
        <f t="shared" si="7"/>
        <v>2263.7247946228526</v>
      </c>
      <c r="E37" s="29">
        <f t="shared" si="7"/>
        <v>0</v>
      </c>
      <c r="F37" s="29">
        <f t="shared" si="6"/>
        <v>0</v>
      </c>
      <c r="G37" s="29">
        <f>G27*G$13*G10</f>
        <v>0</v>
      </c>
    </row>
    <row r="38" spans="2:14" x14ac:dyDescent="0.3">
      <c r="B38" s="16" t="s">
        <v>15</v>
      </c>
      <c r="C38" s="29">
        <f t="shared" si="7"/>
        <v>0</v>
      </c>
      <c r="D38" s="29">
        <f t="shared" si="7"/>
        <v>395.17892705999498</v>
      </c>
      <c r="E38" s="29">
        <f>E28*E$13*E11</f>
        <v>4000</v>
      </c>
      <c r="F38" s="29">
        <f t="shared" si="6"/>
        <v>0</v>
      </c>
      <c r="G38" s="29">
        <f t="shared" si="6"/>
        <v>0</v>
      </c>
    </row>
    <row r="39" spans="2:14" x14ac:dyDescent="0.3">
      <c r="B39" s="16" t="s">
        <v>16</v>
      </c>
      <c r="C39" s="29">
        <f t="shared" si="7"/>
        <v>0</v>
      </c>
      <c r="D39" s="29">
        <f>D29*D$13*D12</f>
        <v>0</v>
      </c>
      <c r="E39" s="29">
        <f t="shared" si="7"/>
        <v>0</v>
      </c>
      <c r="F39" s="29">
        <f t="shared" si="6"/>
        <v>1008.6222418358343</v>
      </c>
      <c r="G39" s="29">
        <f t="shared" si="6"/>
        <v>2799.9999999999995</v>
      </c>
    </row>
    <row r="40" spans="2:14" x14ac:dyDescent="0.3">
      <c r="B40" s="30" t="s">
        <v>37</v>
      </c>
      <c r="C40" s="30">
        <f>SUM(C35:C39)</f>
        <v>3500.0000000000009</v>
      </c>
      <c r="D40" s="30">
        <f t="shared" ref="D40:G40" si="8">SUM(D35:D39)</f>
        <v>3000.0000000000009</v>
      </c>
      <c r="E40" s="30">
        <f t="shared" si="8"/>
        <v>4000</v>
      </c>
      <c r="F40" s="30">
        <f t="shared" si="8"/>
        <v>4000</v>
      </c>
      <c r="G40" s="30">
        <f t="shared" si="8"/>
        <v>2799.9999999999995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29A3-D94E-4270-975C-5F61E8094476}">
  <dimension ref="B2:AJ40"/>
  <sheetViews>
    <sheetView topLeftCell="A15" zoomScale="79" zoomScaleNormal="52" workbookViewId="0">
      <selection activeCell="G38" sqref="G38"/>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2</v>
      </c>
      <c r="C4" s="7">
        <v>3000</v>
      </c>
      <c r="D4" s="7">
        <v>2800</v>
      </c>
      <c r="E4" s="7">
        <v>4000</v>
      </c>
      <c r="F4" s="7">
        <v>4300</v>
      </c>
      <c r="G4" s="7">
        <v>2800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131.24480050693643</v>
      </c>
      <c r="U17" s="7">
        <f t="shared" si="0"/>
        <v>0</v>
      </c>
      <c r="V17" s="7">
        <f t="shared" si="0"/>
        <v>0</v>
      </c>
      <c r="W17" s="7">
        <f t="shared" si="0"/>
        <v>78.582727951660019</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67.148799420644067</v>
      </c>
      <c r="U18" s="7">
        <f t="shared" si="0"/>
        <v>144.67872903795234</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35.827528458596419</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152.4941951252631</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147.16086179192976</v>
      </c>
      <c r="X21" s="7">
        <f t="shared" si="0"/>
        <v>74.666666666666671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36.755199493063579</v>
      </c>
      <c r="D25" s="7">
        <v>0</v>
      </c>
      <c r="E25" s="7">
        <v>0</v>
      </c>
      <c r="F25" s="7">
        <v>89.417272048339981</v>
      </c>
      <c r="G25" s="7">
        <v>0</v>
      </c>
      <c r="H25" s="22">
        <f>SUM(C25:G25)</f>
        <v>126.17247154140355</v>
      </c>
      <c r="I25" s="22">
        <f>J17</f>
        <v>16</v>
      </c>
      <c r="J25" s="23">
        <f>120</f>
        <v>120</v>
      </c>
      <c r="K25" s="23">
        <v>48</v>
      </c>
      <c r="L25" s="23">
        <f>J25+K25</f>
        <v>168</v>
      </c>
      <c r="M25" s="22">
        <f>H25+I25</f>
        <v>142.17247154140355</v>
      </c>
      <c r="N25" s="22">
        <f>M25-120</f>
        <v>22.172471541403553</v>
      </c>
    </row>
    <row r="26" spans="2:24" x14ac:dyDescent="0.3">
      <c r="B26" s="16" t="s">
        <v>13</v>
      </c>
      <c r="C26" s="7">
        <v>100.85120057935593</v>
      </c>
      <c r="D26" s="7">
        <v>23.321270962047663</v>
      </c>
      <c r="E26" s="7">
        <v>0</v>
      </c>
      <c r="F26" s="7">
        <v>0</v>
      </c>
      <c r="G26" s="7">
        <v>0</v>
      </c>
      <c r="H26" s="22">
        <f t="shared" ref="H26:H29" si="1">SUM(C26:G26)</f>
        <v>124.1724715414036</v>
      </c>
      <c r="I26" s="22">
        <f>J18</f>
        <v>18</v>
      </c>
      <c r="J26" s="23">
        <f>8*3*5</f>
        <v>120</v>
      </c>
      <c r="K26" s="23">
        <v>48</v>
      </c>
      <c r="L26" s="23">
        <f t="shared" ref="L26:L29" si="2">J26+K26</f>
        <v>168</v>
      </c>
      <c r="M26" s="22">
        <f t="shared" ref="M26:M29" si="3">H26+I26</f>
        <v>142.17247154140358</v>
      </c>
      <c r="N26" s="22">
        <f t="shared" ref="N26:N29" si="4">M26-120</f>
        <v>22.172471541403581</v>
      </c>
    </row>
    <row r="27" spans="2:24" x14ac:dyDescent="0.3">
      <c r="B27" s="16" t="s">
        <v>14</v>
      </c>
      <c r="C27" s="7">
        <v>0</v>
      </c>
      <c r="D27" s="7">
        <v>132.17247154140358</v>
      </c>
      <c r="E27" s="7">
        <v>0</v>
      </c>
      <c r="F27" s="7">
        <v>0</v>
      </c>
      <c r="G27" s="7">
        <v>0</v>
      </c>
      <c r="H27" s="22">
        <f t="shared" si="1"/>
        <v>132.17247154140358</v>
      </c>
      <c r="I27" s="22">
        <f>J19</f>
        <v>10</v>
      </c>
      <c r="J27" s="23">
        <f>8*3*5</f>
        <v>120</v>
      </c>
      <c r="K27" s="23">
        <v>48</v>
      </c>
      <c r="L27" s="23">
        <f t="shared" si="2"/>
        <v>168</v>
      </c>
      <c r="M27" s="22">
        <f t="shared" si="3"/>
        <v>142.17247154140358</v>
      </c>
      <c r="N27" s="22">
        <f t="shared" si="4"/>
        <v>22.172471541403581</v>
      </c>
    </row>
    <row r="28" spans="2:24" x14ac:dyDescent="0.3">
      <c r="B28" s="16" t="s">
        <v>15</v>
      </c>
      <c r="C28" s="7">
        <v>0</v>
      </c>
      <c r="D28" s="7">
        <v>15.505804874736908</v>
      </c>
      <c r="E28" s="7">
        <v>106.66666666666667</v>
      </c>
      <c r="F28" s="7">
        <v>0</v>
      </c>
      <c r="G28" s="7">
        <v>0</v>
      </c>
      <c r="H28" s="22">
        <f t="shared" si="1"/>
        <v>122.17247154140358</v>
      </c>
      <c r="I28" s="22">
        <f>J20</f>
        <v>20</v>
      </c>
      <c r="J28" s="23">
        <f>8*3*5</f>
        <v>120</v>
      </c>
      <c r="K28" s="23">
        <v>48</v>
      </c>
      <c r="L28" s="23">
        <f t="shared" si="2"/>
        <v>168</v>
      </c>
      <c r="M28" s="22">
        <f t="shared" si="3"/>
        <v>142.17247154140358</v>
      </c>
      <c r="N28" s="22">
        <f t="shared" si="4"/>
        <v>22.172471541403581</v>
      </c>
    </row>
    <row r="29" spans="2:24" x14ac:dyDescent="0.3">
      <c r="B29" s="16" t="s">
        <v>16</v>
      </c>
      <c r="C29" s="7">
        <v>0</v>
      </c>
      <c r="D29" s="7">
        <v>0</v>
      </c>
      <c r="E29" s="7">
        <v>0</v>
      </c>
      <c r="F29" s="31">
        <v>20.839138208070246</v>
      </c>
      <c r="G29" s="11">
        <v>93.333333333333329</v>
      </c>
      <c r="H29" s="22">
        <f t="shared" si="1"/>
        <v>114.17247154140358</v>
      </c>
      <c r="I29" s="22">
        <f>J21</f>
        <v>28</v>
      </c>
      <c r="J29" s="23">
        <f>8*3*5</f>
        <v>120</v>
      </c>
      <c r="K29" s="23">
        <v>48</v>
      </c>
      <c r="L29" s="23">
        <f t="shared" si="2"/>
        <v>168</v>
      </c>
      <c r="M29" s="22">
        <f t="shared" si="3"/>
        <v>142.17247154140358</v>
      </c>
      <c r="N29" s="22">
        <f t="shared" si="4"/>
        <v>22.172471541403581</v>
      </c>
    </row>
    <row r="30" spans="2:24" x14ac:dyDescent="0.3">
      <c r="B30" s="24"/>
      <c r="H30" s="25">
        <f>SUM(H25:H29)</f>
        <v>618.86235770701796</v>
      </c>
      <c r="I30" s="26"/>
      <c r="K30" s="26"/>
      <c r="L30" s="26"/>
      <c r="M30" s="25">
        <f>SUM(M25:M29)</f>
        <v>710.86235770701796</v>
      </c>
      <c r="N30" s="25">
        <f t="shared" ref="N30" si="5">SUM(N25:N29)</f>
        <v>110.86235770701788</v>
      </c>
    </row>
    <row r="31" spans="2:24" x14ac:dyDescent="0.3">
      <c r="B31" s="24"/>
      <c r="N31" s="26">
        <v>22.172471541403578</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882.12478783352583</v>
      </c>
      <c r="D35" s="29">
        <f>D25*D$13*D8</f>
        <v>0</v>
      </c>
      <c r="E35" s="29">
        <f>E25*E$13*E8</f>
        <v>0</v>
      </c>
      <c r="F35" s="29">
        <f>F25*F$13*F8</f>
        <v>3487.2736098852592</v>
      </c>
      <c r="G35" s="29">
        <f>G25*G$13*G8</f>
        <v>0</v>
      </c>
    </row>
    <row r="36" spans="2:14" x14ac:dyDescent="0.3">
      <c r="B36" s="16" t="s">
        <v>13</v>
      </c>
      <c r="C36" s="29">
        <f>C26*C$13*C9</f>
        <v>2117.8752121664743</v>
      </c>
      <c r="D36" s="29">
        <f>D26*D$13*D9</f>
        <v>320.66747572815541</v>
      </c>
      <c r="E36" s="29">
        <f>E26*E$13*E9</f>
        <v>0</v>
      </c>
      <c r="F36" s="29">
        <f t="shared" ref="F36:G39" si="6">F26*F$13*F9</f>
        <v>0</v>
      </c>
      <c r="G36" s="29">
        <f t="shared" si="6"/>
        <v>0</v>
      </c>
    </row>
    <row r="37" spans="2:14" x14ac:dyDescent="0.3">
      <c r="B37" s="16" t="s">
        <v>14</v>
      </c>
      <c r="C37" s="29">
        <f t="shared" ref="C37:E39" si="7">C27*C$13*C10</f>
        <v>0</v>
      </c>
      <c r="D37" s="29">
        <f t="shared" si="7"/>
        <v>2180.8457804331592</v>
      </c>
      <c r="E37" s="29">
        <f t="shared" si="7"/>
        <v>0</v>
      </c>
      <c r="F37" s="29">
        <f t="shared" si="6"/>
        <v>0</v>
      </c>
      <c r="G37" s="29">
        <f>G27*G$13*G10</f>
        <v>0</v>
      </c>
    </row>
    <row r="38" spans="2:14" x14ac:dyDescent="0.3">
      <c r="B38" s="16" t="s">
        <v>15</v>
      </c>
      <c r="C38" s="29">
        <f t="shared" si="7"/>
        <v>0</v>
      </c>
      <c r="D38" s="29">
        <f t="shared" si="7"/>
        <v>298.48674383868553</v>
      </c>
      <c r="E38" s="29">
        <f>E28*E$13*E11</f>
        <v>4000</v>
      </c>
      <c r="F38" s="29">
        <f t="shared" si="6"/>
        <v>0</v>
      </c>
      <c r="G38" s="29">
        <f t="shared" si="6"/>
        <v>0</v>
      </c>
    </row>
    <row r="39" spans="2:14" x14ac:dyDescent="0.3">
      <c r="B39" s="16" t="s">
        <v>16</v>
      </c>
      <c r="C39" s="29">
        <f t="shared" si="7"/>
        <v>0</v>
      </c>
      <c r="D39" s="29">
        <f>D29*D$13*D12</f>
        <v>0</v>
      </c>
      <c r="E39" s="29">
        <f t="shared" si="7"/>
        <v>0</v>
      </c>
      <c r="F39" s="29">
        <f t="shared" si="6"/>
        <v>812.72639011473962</v>
      </c>
      <c r="G39" s="29">
        <f t="shared" si="6"/>
        <v>2799.9999999999995</v>
      </c>
    </row>
    <row r="40" spans="2:14" x14ac:dyDescent="0.3">
      <c r="B40" s="30" t="s">
        <v>37</v>
      </c>
      <c r="C40" s="30">
        <f>SUM(C35:C39)</f>
        <v>3000</v>
      </c>
      <c r="D40" s="30">
        <f t="shared" ref="D40:G40" si="8">SUM(D35:D39)</f>
        <v>2800</v>
      </c>
      <c r="E40" s="30">
        <f t="shared" si="8"/>
        <v>4000</v>
      </c>
      <c r="F40" s="30">
        <f t="shared" si="8"/>
        <v>4299.9999999999991</v>
      </c>
      <c r="G40" s="30">
        <f t="shared" si="8"/>
        <v>2799.9999999999995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6F4C-8230-48F5-AAF8-15AF58CE9744}">
  <dimension ref="B2:AJ40"/>
  <sheetViews>
    <sheetView topLeftCell="A16"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3</v>
      </c>
      <c r="C4" s="7">
        <v>3000</v>
      </c>
      <c r="D4" s="7">
        <v>2000</v>
      </c>
      <c r="E4" s="7">
        <v>4000</v>
      </c>
      <c r="F4" s="7">
        <v>3500</v>
      </c>
      <c r="G4" s="7">
        <v>3000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144.21445221445217</v>
      </c>
      <c r="U17" s="7">
        <f t="shared" si="0"/>
        <v>0</v>
      </c>
      <c r="V17" s="7">
        <f t="shared" si="0"/>
        <v>0</v>
      </c>
      <c r="W17" s="7">
        <f t="shared" si="0"/>
        <v>79.020979020979027</v>
      </c>
      <c r="X17" s="7">
        <f t="shared" si="0"/>
        <v>0</v>
      </c>
    </row>
    <row r="18" spans="2:24" x14ac:dyDescent="0.3">
      <c r="B18" s="16" t="s">
        <v>13</v>
      </c>
      <c r="C18" s="19">
        <v>10</v>
      </c>
      <c r="D18" s="19">
        <v>8</v>
      </c>
      <c r="E18" s="19">
        <v>0</v>
      </c>
      <c r="F18" s="19">
        <v>0</v>
      </c>
      <c r="G18" s="19">
        <v>0</v>
      </c>
      <c r="H18" s="18">
        <f>C18*M18</f>
        <v>10</v>
      </c>
      <c r="I18" s="18">
        <f>D18*N18</f>
        <v>0</v>
      </c>
      <c r="J18" s="18">
        <f>SUMPRODUCT(C18:G18,M18:Q18)</f>
        <v>10</v>
      </c>
      <c r="L18" s="7" t="s">
        <v>13</v>
      </c>
      <c r="M18" s="7">
        <v>1</v>
      </c>
      <c r="N18" s="7">
        <v>0</v>
      </c>
      <c r="O18" s="7">
        <v>0</v>
      </c>
      <c r="P18" s="7">
        <v>0</v>
      </c>
      <c r="Q18" s="7">
        <v>0</v>
      </c>
      <c r="S18" s="7" t="s">
        <v>13</v>
      </c>
      <c r="T18" s="7">
        <f t="shared" si="0"/>
        <v>52.326340326340386</v>
      </c>
      <c r="U18" s="7">
        <f t="shared" si="0"/>
        <v>0</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49.235431235431221</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165.90209790209789</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167.23543123543124</v>
      </c>
      <c r="X21" s="7">
        <f t="shared" si="0"/>
        <v>68.000000000000028</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23.785547785547827</v>
      </c>
      <c r="D25" s="7">
        <v>0</v>
      </c>
      <c r="E25" s="7">
        <v>0</v>
      </c>
      <c r="F25" s="7">
        <v>88.979020979020973</v>
      </c>
      <c r="G25" s="7">
        <v>0</v>
      </c>
      <c r="H25" s="22">
        <f>SUM(C25:G25)</f>
        <v>112.76456876456879</v>
      </c>
      <c r="I25" s="22">
        <f>J17</f>
        <v>16</v>
      </c>
      <c r="J25" s="23">
        <f>120</f>
        <v>120</v>
      </c>
      <c r="K25" s="23">
        <v>48</v>
      </c>
      <c r="L25" s="23">
        <f>J25+K25</f>
        <v>168</v>
      </c>
      <c r="M25" s="22">
        <f>H25+I25</f>
        <v>128.76456876456879</v>
      </c>
      <c r="N25" s="22">
        <f>M25-120</f>
        <v>8.7645687645687929</v>
      </c>
    </row>
    <row r="26" spans="2:24" x14ac:dyDescent="0.3">
      <c r="B26" s="16" t="s">
        <v>13</v>
      </c>
      <c r="C26" s="7">
        <v>115.67365967365961</v>
      </c>
      <c r="D26" s="7">
        <v>0</v>
      </c>
      <c r="E26" s="7">
        <v>0</v>
      </c>
      <c r="F26" s="7">
        <v>0</v>
      </c>
      <c r="G26" s="7">
        <v>0</v>
      </c>
      <c r="H26" s="22">
        <f t="shared" ref="H26:H29" si="1">SUM(C26:G26)</f>
        <v>115.67365967365961</v>
      </c>
      <c r="I26" s="22">
        <f>J18</f>
        <v>10</v>
      </c>
      <c r="J26" s="23">
        <f>8*3*5</f>
        <v>120</v>
      </c>
      <c r="K26" s="23">
        <v>48</v>
      </c>
      <c r="L26" s="23">
        <f t="shared" ref="L26:L29" si="2">J26+K26</f>
        <v>168</v>
      </c>
      <c r="M26" s="22">
        <f t="shared" ref="M26:M29" si="3">H26+I26</f>
        <v>125.67365967365961</v>
      </c>
      <c r="N26" s="22">
        <f t="shared" ref="N26:N29" si="4">M26-120</f>
        <v>5.6736596736596141</v>
      </c>
    </row>
    <row r="27" spans="2:24" x14ac:dyDescent="0.3">
      <c r="B27" s="16" t="s">
        <v>14</v>
      </c>
      <c r="C27" s="7">
        <v>0</v>
      </c>
      <c r="D27" s="7">
        <v>118.76456876456878</v>
      </c>
      <c r="E27" s="7">
        <v>0</v>
      </c>
      <c r="F27" s="7">
        <v>0</v>
      </c>
      <c r="G27" s="7">
        <v>0</v>
      </c>
      <c r="H27" s="22">
        <f t="shared" si="1"/>
        <v>118.76456876456878</v>
      </c>
      <c r="I27" s="22">
        <f>J19</f>
        <v>10</v>
      </c>
      <c r="J27" s="23">
        <f>8*3*5</f>
        <v>120</v>
      </c>
      <c r="K27" s="23">
        <v>48</v>
      </c>
      <c r="L27" s="23">
        <f t="shared" si="2"/>
        <v>168</v>
      </c>
      <c r="M27" s="22">
        <f t="shared" si="3"/>
        <v>128.76456876456876</v>
      </c>
      <c r="N27" s="22">
        <f t="shared" si="4"/>
        <v>8.7645687645687644</v>
      </c>
    </row>
    <row r="28" spans="2:24" x14ac:dyDescent="0.3">
      <c r="B28" s="16" t="s">
        <v>15</v>
      </c>
      <c r="C28" s="7">
        <v>0</v>
      </c>
      <c r="D28" s="7">
        <v>2.0979020979021055</v>
      </c>
      <c r="E28" s="7">
        <v>106.66666666666667</v>
      </c>
      <c r="F28" s="7">
        <v>0</v>
      </c>
      <c r="G28" s="7">
        <v>0</v>
      </c>
      <c r="H28" s="22">
        <f t="shared" si="1"/>
        <v>108.76456876456878</v>
      </c>
      <c r="I28" s="22">
        <f>J20</f>
        <v>20</v>
      </c>
      <c r="J28" s="23">
        <f>8*3*5</f>
        <v>120</v>
      </c>
      <c r="K28" s="23">
        <v>48</v>
      </c>
      <c r="L28" s="23">
        <f t="shared" si="2"/>
        <v>168</v>
      </c>
      <c r="M28" s="22">
        <f t="shared" si="3"/>
        <v>128.76456876456876</v>
      </c>
      <c r="N28" s="22">
        <f t="shared" si="4"/>
        <v>8.7645687645687644</v>
      </c>
    </row>
    <row r="29" spans="2:24" x14ac:dyDescent="0.3">
      <c r="B29" s="16" t="s">
        <v>16</v>
      </c>
      <c r="C29" s="7">
        <v>0</v>
      </c>
      <c r="D29" s="7">
        <v>0</v>
      </c>
      <c r="E29" s="7">
        <v>0</v>
      </c>
      <c r="F29" s="31">
        <v>0.76456876456876843</v>
      </c>
      <c r="G29" s="11">
        <v>99.999999999999972</v>
      </c>
      <c r="H29" s="22">
        <f t="shared" si="1"/>
        <v>100.76456876456874</v>
      </c>
      <c r="I29" s="22">
        <f>J21</f>
        <v>28</v>
      </c>
      <c r="J29" s="23">
        <f>8*3*5</f>
        <v>120</v>
      </c>
      <c r="K29" s="23">
        <v>48</v>
      </c>
      <c r="L29" s="23">
        <f t="shared" si="2"/>
        <v>168</v>
      </c>
      <c r="M29" s="22">
        <f t="shared" si="3"/>
        <v>128.76456876456874</v>
      </c>
      <c r="N29" s="22">
        <f t="shared" si="4"/>
        <v>8.764568764568736</v>
      </c>
    </row>
    <row r="30" spans="2:24" x14ac:dyDescent="0.3">
      <c r="B30" s="24"/>
      <c r="H30" s="25">
        <f>SUM(H25:H29)</f>
        <v>556.73193473193464</v>
      </c>
      <c r="I30" s="26"/>
      <c r="K30" s="26"/>
      <c r="L30" s="26"/>
      <c r="M30" s="25">
        <f>SUM(M25:M29)</f>
        <v>640.73193473193464</v>
      </c>
      <c r="N30" s="25">
        <f t="shared" ref="N30" si="5">SUM(N25:N29)</f>
        <v>40.731934731934672</v>
      </c>
    </row>
    <row r="31" spans="2:24" x14ac:dyDescent="0.3">
      <c r="B31" s="24"/>
      <c r="N31" s="26">
        <v>8.764568764568784</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570.85314685314779</v>
      </c>
      <c r="D35" s="29">
        <f>D25*D$13*D8</f>
        <v>0</v>
      </c>
      <c r="E35" s="29">
        <f>E25*E$13*E8</f>
        <v>0</v>
      </c>
      <c r="F35" s="29">
        <f>F25*F$13*F8</f>
        <v>3470.181818181818</v>
      </c>
      <c r="G35" s="29">
        <f>G25*G$13*G8</f>
        <v>0</v>
      </c>
    </row>
    <row r="36" spans="2:14" x14ac:dyDescent="0.3">
      <c r="B36" s="16" t="s">
        <v>13</v>
      </c>
      <c r="C36" s="29">
        <f>C26*C$13*C9</f>
        <v>2429.1468531468518</v>
      </c>
      <c r="D36" s="29">
        <f>D26*D$13*D9</f>
        <v>0</v>
      </c>
      <c r="E36" s="29">
        <f>E26*E$13*E9</f>
        <v>0</v>
      </c>
      <c r="F36" s="29">
        <f t="shared" ref="F36:G39" si="6">F26*F$13*F9</f>
        <v>0</v>
      </c>
      <c r="G36" s="29">
        <f t="shared" si="6"/>
        <v>0</v>
      </c>
    </row>
    <row r="37" spans="2:14" x14ac:dyDescent="0.3">
      <c r="B37" s="16" t="s">
        <v>14</v>
      </c>
      <c r="C37" s="29">
        <f t="shared" ref="C37:E39" si="7">C27*C$13*C10</f>
        <v>0</v>
      </c>
      <c r="D37" s="29">
        <f t="shared" si="7"/>
        <v>1959.615384615385</v>
      </c>
      <c r="E37" s="29">
        <f t="shared" si="7"/>
        <v>0</v>
      </c>
      <c r="F37" s="29">
        <f t="shared" si="6"/>
        <v>0</v>
      </c>
      <c r="G37" s="29">
        <f>G27*G$13*G10</f>
        <v>0</v>
      </c>
    </row>
    <row r="38" spans="2:14" x14ac:dyDescent="0.3">
      <c r="B38" s="16" t="s">
        <v>15</v>
      </c>
      <c r="C38" s="29">
        <f t="shared" si="7"/>
        <v>0</v>
      </c>
      <c r="D38" s="29">
        <f t="shared" si="7"/>
        <v>40.384615384615536</v>
      </c>
      <c r="E38" s="29">
        <f>E28*E$13*E11</f>
        <v>4000</v>
      </c>
      <c r="F38" s="29">
        <f t="shared" si="6"/>
        <v>0</v>
      </c>
      <c r="G38" s="29">
        <f t="shared" si="6"/>
        <v>0</v>
      </c>
    </row>
    <row r="39" spans="2:14" x14ac:dyDescent="0.3">
      <c r="B39" s="16" t="s">
        <v>16</v>
      </c>
      <c r="C39" s="29">
        <f t="shared" si="7"/>
        <v>0</v>
      </c>
      <c r="D39" s="29">
        <f>D29*D$13*D12</f>
        <v>0</v>
      </c>
      <c r="E39" s="29">
        <f t="shared" si="7"/>
        <v>0</v>
      </c>
      <c r="F39" s="29">
        <f t="shared" si="6"/>
        <v>29.818181818181969</v>
      </c>
      <c r="G39" s="29">
        <f t="shared" si="6"/>
        <v>2999.9999999999991</v>
      </c>
    </row>
    <row r="40" spans="2:14" x14ac:dyDescent="0.3">
      <c r="B40" s="30" t="s">
        <v>37</v>
      </c>
      <c r="C40" s="30">
        <f>SUM(C35:C39)</f>
        <v>2999.9999999999995</v>
      </c>
      <c r="D40" s="30">
        <f t="shared" ref="D40:G40" si="8">SUM(D35:D39)</f>
        <v>2000.0000000000005</v>
      </c>
      <c r="E40" s="30">
        <f t="shared" si="8"/>
        <v>4000</v>
      </c>
      <c r="F40" s="30">
        <f t="shared" si="8"/>
        <v>3500</v>
      </c>
      <c r="G40" s="30">
        <f t="shared" si="8"/>
        <v>2999.9999999999991</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1C3F4-EEB8-4211-AAC3-ED52AC527B53}">
  <dimension ref="B2:AJ40"/>
  <sheetViews>
    <sheetView topLeftCell="A16"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4</v>
      </c>
      <c r="C4" s="7">
        <v>3000</v>
      </c>
      <c r="D4" s="7">
        <v>3000</v>
      </c>
      <c r="E4" s="7">
        <v>4000</v>
      </c>
      <c r="F4" s="7">
        <v>3800</v>
      </c>
      <c r="G4" s="7">
        <v>2800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118.46049743137124</v>
      </c>
      <c r="U17" s="7">
        <f t="shared" si="0"/>
        <v>0</v>
      </c>
      <c r="V17" s="7">
        <f t="shared" si="0"/>
        <v>0</v>
      </c>
      <c r="W17" s="7">
        <f t="shared" si="0"/>
        <v>91.38513589969898</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81.75943150700428</v>
      </c>
      <c r="U18" s="7">
        <f t="shared" si="0"/>
        <v>130.08620182406594</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35.845633331070161</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152.5122999977369</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147.17896666440359</v>
      </c>
      <c r="X21" s="7">
        <f t="shared" si="0"/>
        <v>74.666666666666643</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49.539502568628762</v>
      </c>
      <c r="D25" s="7">
        <v>0</v>
      </c>
      <c r="E25" s="7">
        <v>0</v>
      </c>
      <c r="F25" s="7">
        <v>76.61486410030102</v>
      </c>
      <c r="G25" s="7">
        <v>0</v>
      </c>
      <c r="H25" s="22">
        <f>SUM(C25:G25)</f>
        <v>126.15436666892978</v>
      </c>
      <c r="I25" s="22">
        <f>J17</f>
        <v>16</v>
      </c>
      <c r="J25" s="23">
        <f>120</f>
        <v>120</v>
      </c>
      <c r="K25" s="23">
        <v>48</v>
      </c>
      <c r="L25" s="23">
        <f>J25+K25</f>
        <v>168</v>
      </c>
      <c r="M25" s="22">
        <f>H25+I25</f>
        <v>142.15436666892978</v>
      </c>
      <c r="N25" s="22">
        <f>M25-120</f>
        <v>22.154366668929782</v>
      </c>
    </row>
    <row r="26" spans="2:24" x14ac:dyDescent="0.3">
      <c r="B26" s="16" t="s">
        <v>13</v>
      </c>
      <c r="C26" s="7">
        <v>86.24056849299572</v>
      </c>
      <c r="D26" s="7">
        <v>37.913798175934062</v>
      </c>
      <c r="E26" s="7">
        <v>0</v>
      </c>
      <c r="F26" s="7">
        <v>0</v>
      </c>
      <c r="G26" s="7">
        <v>0</v>
      </c>
      <c r="H26" s="22">
        <f t="shared" ref="H26:H29" si="1">SUM(C26:G26)</f>
        <v>124.15436666892978</v>
      </c>
      <c r="I26" s="22">
        <f>J18</f>
        <v>18</v>
      </c>
      <c r="J26" s="23">
        <f>8*3*5</f>
        <v>120</v>
      </c>
      <c r="K26" s="23">
        <v>48</v>
      </c>
      <c r="L26" s="23">
        <f t="shared" ref="L26:L29" si="2">J26+K26</f>
        <v>168</v>
      </c>
      <c r="M26" s="22">
        <f t="shared" ref="M26:M29" si="3">H26+I26</f>
        <v>142.15436666892978</v>
      </c>
      <c r="N26" s="22">
        <f t="shared" ref="N26:N29" si="4">M26-120</f>
        <v>22.154366668929782</v>
      </c>
    </row>
    <row r="27" spans="2:24" x14ac:dyDescent="0.3">
      <c r="B27" s="16" t="s">
        <v>14</v>
      </c>
      <c r="C27" s="7">
        <v>0</v>
      </c>
      <c r="D27" s="7">
        <v>132.15436666892984</v>
      </c>
      <c r="E27" s="7">
        <v>0</v>
      </c>
      <c r="F27" s="7">
        <v>0</v>
      </c>
      <c r="G27" s="7">
        <v>0</v>
      </c>
      <c r="H27" s="22">
        <f t="shared" si="1"/>
        <v>132.15436666892984</v>
      </c>
      <c r="I27" s="22">
        <f>J19</f>
        <v>10</v>
      </c>
      <c r="J27" s="23">
        <f>8*3*5</f>
        <v>120</v>
      </c>
      <c r="K27" s="23">
        <v>48</v>
      </c>
      <c r="L27" s="23">
        <f t="shared" si="2"/>
        <v>168</v>
      </c>
      <c r="M27" s="22">
        <f t="shared" si="3"/>
        <v>142.15436666892984</v>
      </c>
      <c r="N27" s="22">
        <f t="shared" si="4"/>
        <v>22.154366668929839</v>
      </c>
    </row>
    <row r="28" spans="2:24" x14ac:dyDescent="0.3">
      <c r="B28" s="16" t="s">
        <v>15</v>
      </c>
      <c r="C28" s="7">
        <v>0</v>
      </c>
      <c r="D28" s="7">
        <v>15.4877000022631</v>
      </c>
      <c r="E28" s="7">
        <v>106.66666666666667</v>
      </c>
      <c r="F28" s="7">
        <v>0</v>
      </c>
      <c r="G28" s="7">
        <v>0</v>
      </c>
      <c r="H28" s="22">
        <f t="shared" si="1"/>
        <v>122.15436666892977</v>
      </c>
      <c r="I28" s="22">
        <f>J20</f>
        <v>20</v>
      </c>
      <c r="J28" s="23">
        <f>8*3*5</f>
        <v>120</v>
      </c>
      <c r="K28" s="23">
        <v>48</v>
      </c>
      <c r="L28" s="23">
        <f t="shared" si="2"/>
        <v>168</v>
      </c>
      <c r="M28" s="22">
        <f t="shared" si="3"/>
        <v>142.15436666892975</v>
      </c>
      <c r="N28" s="22">
        <f t="shared" si="4"/>
        <v>22.154366668929754</v>
      </c>
    </row>
    <row r="29" spans="2:24" x14ac:dyDescent="0.3">
      <c r="B29" s="16" t="s">
        <v>16</v>
      </c>
      <c r="C29" s="7">
        <v>0</v>
      </c>
      <c r="D29" s="7">
        <v>0</v>
      </c>
      <c r="E29" s="7">
        <v>0</v>
      </c>
      <c r="F29" s="31">
        <v>20.821033335596411</v>
      </c>
      <c r="G29" s="11">
        <v>93.333333333333357</v>
      </c>
      <c r="H29" s="22">
        <f t="shared" si="1"/>
        <v>114.15436666892977</v>
      </c>
      <c r="I29" s="22">
        <f>J21</f>
        <v>28</v>
      </c>
      <c r="J29" s="23">
        <f>8*3*5</f>
        <v>120</v>
      </c>
      <c r="K29" s="23">
        <v>48</v>
      </c>
      <c r="L29" s="23">
        <f t="shared" si="2"/>
        <v>168</v>
      </c>
      <c r="M29" s="22">
        <f t="shared" si="3"/>
        <v>142.15436666892975</v>
      </c>
      <c r="N29" s="22">
        <f t="shared" si="4"/>
        <v>22.154366668929754</v>
      </c>
    </row>
    <row r="30" spans="2:24" x14ac:dyDescent="0.3">
      <c r="B30" s="24"/>
      <c r="H30" s="25">
        <f>SUM(H25:H29)</f>
        <v>618.77183334464894</v>
      </c>
      <c r="I30" s="26"/>
      <c r="K30" s="26"/>
      <c r="L30" s="26"/>
      <c r="M30" s="25">
        <f>SUM(M25:M29)</f>
        <v>710.77183334464894</v>
      </c>
      <c r="N30" s="25">
        <f t="shared" ref="N30" si="5">SUM(N25:N29)</f>
        <v>110.77183334464891</v>
      </c>
    </row>
    <row r="31" spans="2:24" x14ac:dyDescent="0.3">
      <c r="B31" s="24"/>
      <c r="N31" s="26">
        <v>22.154366668929775</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1188.9480616470903</v>
      </c>
      <c r="D35" s="29">
        <f>D25*D$13*D8</f>
        <v>0</v>
      </c>
      <c r="E35" s="29">
        <f>E25*E$13*E8</f>
        <v>0</v>
      </c>
      <c r="F35" s="29">
        <f>F25*F$13*F8</f>
        <v>2987.9796999117398</v>
      </c>
      <c r="G35" s="29">
        <f>G25*G$13*G8</f>
        <v>0</v>
      </c>
    </row>
    <row r="36" spans="2:14" x14ac:dyDescent="0.3">
      <c r="B36" s="16" t="s">
        <v>13</v>
      </c>
      <c r="C36" s="29">
        <f>C26*C$13*C9</f>
        <v>1811.0519383529102</v>
      </c>
      <c r="D36" s="29">
        <f>D26*D$13*D9</f>
        <v>521.31472491909335</v>
      </c>
      <c r="E36" s="29">
        <f>E26*E$13*E9</f>
        <v>0</v>
      </c>
      <c r="F36" s="29">
        <f t="shared" ref="F36:G39" si="6">F26*F$13*F9</f>
        <v>0</v>
      </c>
      <c r="G36" s="29">
        <f t="shared" si="6"/>
        <v>0</v>
      </c>
    </row>
    <row r="37" spans="2:14" x14ac:dyDescent="0.3">
      <c r="B37" s="16" t="s">
        <v>14</v>
      </c>
      <c r="C37" s="29">
        <f t="shared" ref="C37:E39" si="7">C27*C$13*C10</f>
        <v>0</v>
      </c>
      <c r="D37" s="29">
        <f t="shared" si="7"/>
        <v>2180.5470500373426</v>
      </c>
      <c r="E37" s="29">
        <f t="shared" si="7"/>
        <v>0</v>
      </c>
      <c r="F37" s="29">
        <f t="shared" si="6"/>
        <v>0</v>
      </c>
      <c r="G37" s="29">
        <f>G27*G$13*G10</f>
        <v>0</v>
      </c>
    </row>
    <row r="38" spans="2:14" x14ac:dyDescent="0.3">
      <c r="B38" s="16" t="s">
        <v>15</v>
      </c>
      <c r="C38" s="29">
        <f t="shared" si="7"/>
        <v>0</v>
      </c>
      <c r="D38" s="29">
        <f t="shared" si="7"/>
        <v>298.13822504356472</v>
      </c>
      <c r="E38" s="29">
        <f>E28*E$13*E11</f>
        <v>4000</v>
      </c>
      <c r="F38" s="29">
        <f t="shared" si="6"/>
        <v>0</v>
      </c>
      <c r="G38" s="29">
        <f t="shared" si="6"/>
        <v>0</v>
      </c>
    </row>
    <row r="39" spans="2:14" x14ac:dyDescent="0.3">
      <c r="B39" s="16" t="s">
        <v>16</v>
      </c>
      <c r="C39" s="29">
        <f t="shared" si="7"/>
        <v>0</v>
      </c>
      <c r="D39" s="29">
        <f>D29*D$13*D12</f>
        <v>0</v>
      </c>
      <c r="E39" s="29">
        <f t="shared" si="7"/>
        <v>0</v>
      </c>
      <c r="F39" s="29">
        <f t="shared" si="6"/>
        <v>812.02030008826011</v>
      </c>
      <c r="G39" s="29">
        <f t="shared" si="6"/>
        <v>2800.0000000000009</v>
      </c>
    </row>
    <row r="40" spans="2:14" x14ac:dyDescent="0.3">
      <c r="B40" s="30" t="s">
        <v>37</v>
      </c>
      <c r="C40" s="30">
        <f>SUM(C35:C39)</f>
        <v>3000.0000000000005</v>
      </c>
      <c r="D40" s="30">
        <f t="shared" ref="D40:G40" si="8">SUM(D35:D39)</f>
        <v>3000.0000000000009</v>
      </c>
      <c r="E40" s="30">
        <f t="shared" si="8"/>
        <v>4000</v>
      </c>
      <c r="F40" s="30">
        <f t="shared" si="8"/>
        <v>3800</v>
      </c>
      <c r="G40" s="30">
        <f t="shared" si="8"/>
        <v>2800.0000000000009</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4609-232C-4693-A975-62B36ADB8CFE}">
  <dimension ref="B2:AJ40"/>
  <sheetViews>
    <sheetView topLeftCell="A12"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5</v>
      </c>
      <c r="C4" s="7">
        <v>3000</v>
      </c>
      <c r="D4" s="7">
        <v>3000</v>
      </c>
      <c r="E4" s="7">
        <v>4000</v>
      </c>
      <c r="F4" s="7">
        <v>4000</v>
      </c>
      <c r="G4" s="7">
        <v>2800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x14ac:dyDescent="0.3">
      <c r="B15" s="1" t="s">
        <v>18</v>
      </c>
      <c r="L15" s="1" t="s">
        <v>38</v>
      </c>
      <c r="S15" s="1"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121.59716658745786</v>
      </c>
      <c r="U17" s="7">
        <f t="shared" si="0"/>
        <v>0</v>
      </c>
      <c r="V17" s="7">
        <f t="shared" si="0"/>
        <v>0</v>
      </c>
      <c r="W17" s="7">
        <f t="shared" si="0"/>
        <v>87.252698757553119</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78.174666757191019</v>
      </c>
      <c r="U18" s="7">
        <f t="shared" si="0"/>
        <v>132.67519858781992</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34.849865345010983</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151.51653201167767</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146.18319867834433</v>
      </c>
      <c r="X21" s="7">
        <f t="shared" si="0"/>
        <v>74.666666666666671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46.402833412542137</v>
      </c>
      <c r="D25" s="7">
        <v>0</v>
      </c>
      <c r="E25" s="7">
        <v>0</v>
      </c>
      <c r="F25" s="7">
        <v>80.747301242446881</v>
      </c>
      <c r="G25" s="7">
        <v>0</v>
      </c>
      <c r="H25" s="22">
        <f>SUM(C25:G25)</f>
        <v>127.15013465498902</v>
      </c>
      <c r="I25" s="22">
        <f>J17</f>
        <v>16</v>
      </c>
      <c r="J25" s="23">
        <f>120</f>
        <v>120</v>
      </c>
      <c r="K25" s="23">
        <v>48</v>
      </c>
      <c r="L25" s="23">
        <f>J25+K25</f>
        <v>168</v>
      </c>
      <c r="M25" s="22">
        <f>H25+I25</f>
        <v>143.15013465498902</v>
      </c>
      <c r="N25" s="22">
        <f>M25-120</f>
        <v>23.150134654989017</v>
      </c>
    </row>
    <row r="26" spans="2:24" x14ac:dyDescent="0.3">
      <c r="B26" s="16" t="s">
        <v>13</v>
      </c>
      <c r="C26" s="7">
        <v>89.825333242808981</v>
      </c>
      <c r="D26" s="7">
        <v>35.324801412180065</v>
      </c>
      <c r="E26" s="7">
        <v>0</v>
      </c>
      <c r="F26" s="7">
        <v>0</v>
      </c>
      <c r="G26" s="7">
        <v>0</v>
      </c>
      <c r="H26" s="22">
        <f t="shared" ref="H26:H29" si="1">SUM(C26:G26)</f>
        <v>125.15013465498905</v>
      </c>
      <c r="I26" s="22">
        <f>J18</f>
        <v>18</v>
      </c>
      <c r="J26" s="23">
        <f>8*3*5</f>
        <v>120</v>
      </c>
      <c r="K26" s="23">
        <v>48</v>
      </c>
      <c r="L26" s="23">
        <f t="shared" ref="L26:L29" si="2">J26+K26</f>
        <v>168</v>
      </c>
      <c r="M26" s="22">
        <f t="shared" ref="M26:M29" si="3">H26+I26</f>
        <v>143.15013465498905</v>
      </c>
      <c r="N26" s="22">
        <f t="shared" ref="N26:N29" si="4">M26-120</f>
        <v>23.150134654989046</v>
      </c>
    </row>
    <row r="27" spans="2:24" x14ac:dyDescent="0.3">
      <c r="B27" s="16" t="s">
        <v>14</v>
      </c>
      <c r="C27" s="7">
        <v>0</v>
      </c>
      <c r="D27" s="7">
        <v>133.15013465498902</v>
      </c>
      <c r="E27" s="7">
        <v>0</v>
      </c>
      <c r="F27" s="7">
        <v>0</v>
      </c>
      <c r="G27" s="7">
        <v>0</v>
      </c>
      <c r="H27" s="22">
        <f t="shared" si="1"/>
        <v>133.15013465498902</v>
      </c>
      <c r="I27" s="22">
        <f>J19</f>
        <v>10</v>
      </c>
      <c r="J27" s="23">
        <f>8*3*5</f>
        <v>120</v>
      </c>
      <c r="K27" s="23">
        <v>48</v>
      </c>
      <c r="L27" s="23">
        <f t="shared" si="2"/>
        <v>168</v>
      </c>
      <c r="M27" s="22">
        <f t="shared" si="3"/>
        <v>143.15013465498902</v>
      </c>
      <c r="N27" s="22">
        <f t="shared" si="4"/>
        <v>23.150134654989017</v>
      </c>
    </row>
    <row r="28" spans="2:24" x14ac:dyDescent="0.3">
      <c r="B28" s="16" t="s">
        <v>15</v>
      </c>
      <c r="C28" s="7">
        <v>0</v>
      </c>
      <c r="D28" s="7">
        <v>16.483467988322346</v>
      </c>
      <c r="E28" s="7">
        <v>106.66666666666667</v>
      </c>
      <c r="F28" s="7">
        <v>0</v>
      </c>
      <c r="G28" s="7">
        <v>0</v>
      </c>
      <c r="H28" s="22">
        <f t="shared" si="1"/>
        <v>123.15013465498902</v>
      </c>
      <c r="I28" s="22">
        <f>J20</f>
        <v>20</v>
      </c>
      <c r="J28" s="23">
        <f>8*3*5</f>
        <v>120</v>
      </c>
      <c r="K28" s="23">
        <v>48</v>
      </c>
      <c r="L28" s="23">
        <f t="shared" si="2"/>
        <v>168</v>
      </c>
      <c r="M28" s="22">
        <f t="shared" si="3"/>
        <v>143.15013465498902</v>
      </c>
      <c r="N28" s="22">
        <f t="shared" si="4"/>
        <v>23.150134654989017</v>
      </c>
    </row>
    <row r="29" spans="2:24" x14ac:dyDescent="0.3">
      <c r="B29" s="16" t="s">
        <v>16</v>
      </c>
      <c r="C29" s="7">
        <v>0</v>
      </c>
      <c r="D29" s="7">
        <v>0</v>
      </c>
      <c r="E29" s="7">
        <v>0</v>
      </c>
      <c r="F29" s="31">
        <v>21.816801321655685</v>
      </c>
      <c r="G29" s="11">
        <v>93.333333333333329</v>
      </c>
      <c r="H29" s="22">
        <f t="shared" si="1"/>
        <v>115.15013465498902</v>
      </c>
      <c r="I29" s="22">
        <f>J21</f>
        <v>28</v>
      </c>
      <c r="J29" s="23">
        <f>8*3*5</f>
        <v>120</v>
      </c>
      <c r="K29" s="23">
        <v>48</v>
      </c>
      <c r="L29" s="23">
        <f t="shared" si="2"/>
        <v>168</v>
      </c>
      <c r="M29" s="22">
        <f t="shared" si="3"/>
        <v>143.15013465498902</v>
      </c>
      <c r="N29" s="22">
        <f t="shared" si="4"/>
        <v>23.150134654989017</v>
      </c>
    </row>
    <row r="30" spans="2:24" x14ac:dyDescent="0.3">
      <c r="B30" s="24"/>
      <c r="H30" s="25">
        <f>SUM(H25:H29)</f>
        <v>623.75067327494514</v>
      </c>
      <c r="I30" s="26"/>
      <c r="K30" s="26"/>
      <c r="L30" s="26"/>
      <c r="M30" s="25">
        <f>SUM(M25:M29)</f>
        <v>715.75067327494503</v>
      </c>
      <c r="N30" s="25">
        <f t="shared" ref="N30" si="5">SUM(N25:N29)</f>
        <v>115.75067327494511</v>
      </c>
    </row>
    <row r="31" spans="2:24" x14ac:dyDescent="0.3">
      <c r="B31" s="24"/>
      <c r="N31" s="26">
        <v>23.150134654989017</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1113.6680019010114</v>
      </c>
      <c r="D35" s="29">
        <f>D25*D$13*D8</f>
        <v>0</v>
      </c>
      <c r="E35" s="29">
        <f>E25*E$13*E8</f>
        <v>0</v>
      </c>
      <c r="F35" s="29">
        <f>F25*F$13*F8</f>
        <v>3149.1447484554287</v>
      </c>
      <c r="G35" s="29">
        <f>G25*G$13*G8</f>
        <v>0</v>
      </c>
    </row>
    <row r="36" spans="2:14" x14ac:dyDescent="0.3">
      <c r="B36" s="16" t="s">
        <v>13</v>
      </c>
      <c r="C36" s="29">
        <f>C26*C$13*C9</f>
        <v>1886.3319980989884</v>
      </c>
      <c r="D36" s="29">
        <f>D26*D$13*D9</f>
        <v>485.71601941747593</v>
      </c>
      <c r="E36" s="29">
        <f>E26*E$13*E9</f>
        <v>0</v>
      </c>
      <c r="F36" s="29">
        <f t="shared" ref="F36:G39" si="6">F26*F$13*F9</f>
        <v>0</v>
      </c>
      <c r="G36" s="29">
        <f t="shared" si="6"/>
        <v>0</v>
      </c>
    </row>
    <row r="37" spans="2:14" x14ac:dyDescent="0.3">
      <c r="B37" s="16" t="s">
        <v>14</v>
      </c>
      <c r="C37" s="29">
        <f t="shared" ref="C37:E39" si="7">C27*C$13*C10</f>
        <v>0</v>
      </c>
      <c r="D37" s="29">
        <f t="shared" si="7"/>
        <v>2196.977221807319</v>
      </c>
      <c r="E37" s="29">
        <f t="shared" si="7"/>
        <v>0</v>
      </c>
      <c r="F37" s="29">
        <f t="shared" si="6"/>
        <v>0</v>
      </c>
      <c r="G37" s="29">
        <f>G27*G$13*G10</f>
        <v>0</v>
      </c>
    </row>
    <row r="38" spans="2:14" x14ac:dyDescent="0.3">
      <c r="B38" s="16" t="s">
        <v>15</v>
      </c>
      <c r="C38" s="29">
        <f t="shared" si="7"/>
        <v>0</v>
      </c>
      <c r="D38" s="29">
        <f t="shared" si="7"/>
        <v>317.3067587752052</v>
      </c>
      <c r="E38" s="29">
        <f>E28*E$13*E11</f>
        <v>4000</v>
      </c>
      <c r="F38" s="29">
        <f t="shared" si="6"/>
        <v>0</v>
      </c>
      <c r="G38" s="29">
        <f t="shared" si="6"/>
        <v>0</v>
      </c>
    </row>
    <row r="39" spans="2:14" x14ac:dyDescent="0.3">
      <c r="B39" s="16" t="s">
        <v>16</v>
      </c>
      <c r="C39" s="29">
        <f t="shared" si="7"/>
        <v>0</v>
      </c>
      <c r="D39" s="29">
        <f>D29*D$13*D12</f>
        <v>0</v>
      </c>
      <c r="E39" s="29">
        <f t="shared" si="7"/>
        <v>0</v>
      </c>
      <c r="F39" s="29">
        <f t="shared" si="6"/>
        <v>850.85525154457173</v>
      </c>
      <c r="G39" s="29">
        <f t="shared" si="6"/>
        <v>2799.9999999999995</v>
      </c>
    </row>
    <row r="40" spans="2:14" x14ac:dyDescent="0.3">
      <c r="B40" s="30" t="s">
        <v>37</v>
      </c>
      <c r="C40" s="30">
        <f>SUM(C35:C39)</f>
        <v>3000</v>
      </c>
      <c r="D40" s="30">
        <f t="shared" ref="D40:G40" si="8">SUM(D35:D39)</f>
        <v>3000</v>
      </c>
      <c r="E40" s="30">
        <f t="shared" si="8"/>
        <v>4000</v>
      </c>
      <c r="F40" s="30">
        <f t="shared" si="8"/>
        <v>4000.0000000000005</v>
      </c>
      <c r="G40" s="30">
        <f t="shared" si="8"/>
        <v>2799.9999999999995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23B23-38BC-4A18-9249-6C03B8F371FF}">
  <dimension ref="B2:AJ40"/>
  <sheetViews>
    <sheetView topLeftCell="A19"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6</v>
      </c>
      <c r="C4" s="7">
        <v>3500</v>
      </c>
      <c r="D4" s="7">
        <v>2500</v>
      </c>
      <c r="E4" s="7">
        <v>4000</v>
      </c>
      <c r="F4" s="7">
        <v>3800</v>
      </c>
      <c r="G4" s="7">
        <v>2500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ht="31.2" x14ac:dyDescent="0.3">
      <c r="B15" s="1" t="s">
        <v>18</v>
      </c>
      <c r="L15" s="32" t="s">
        <v>38</v>
      </c>
      <c r="S15" s="3"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116.60995315364246</v>
      </c>
      <c r="U17" s="7">
        <f t="shared" si="0"/>
        <v>0</v>
      </c>
      <c r="V17" s="7">
        <f t="shared" si="0"/>
        <v>0</v>
      </c>
      <c r="W17" s="7">
        <f t="shared" si="0"/>
        <v>97.310408038563395</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60.06481544345624</v>
      </c>
      <c r="U18" s="7">
        <f t="shared" si="0"/>
        <v>155.85554574874965</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39.92036119220586</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156.58702785887252</v>
      </c>
      <c r="V20" s="7">
        <f t="shared" si="0"/>
        <v>61.333333333333329</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141.25369452553917</v>
      </c>
      <c r="X21" s="7">
        <f t="shared" si="0"/>
        <v>84.666666666666671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51.390046846357535</v>
      </c>
      <c r="D25" s="7">
        <v>0</v>
      </c>
      <c r="E25" s="7">
        <v>0</v>
      </c>
      <c r="F25" s="7">
        <v>70.689591961436605</v>
      </c>
      <c r="G25" s="7">
        <v>0</v>
      </c>
      <c r="H25" s="22">
        <f>SUM(C25:G25)</f>
        <v>122.07963880779414</v>
      </c>
      <c r="I25" s="22">
        <f>J17</f>
        <v>16</v>
      </c>
      <c r="J25" s="23">
        <f>120</f>
        <v>120</v>
      </c>
      <c r="K25" s="23">
        <v>48</v>
      </c>
      <c r="L25" s="23">
        <f>J25+K25</f>
        <v>168</v>
      </c>
      <c r="M25" s="22">
        <f>H25+I25</f>
        <v>138.07963880779414</v>
      </c>
      <c r="N25" s="22">
        <f>M25-120</f>
        <v>18.07963880779414</v>
      </c>
    </row>
    <row r="26" spans="2:24" x14ac:dyDescent="0.3">
      <c r="B26" s="16" t="s">
        <v>13</v>
      </c>
      <c r="C26" s="7">
        <v>107.93518455654376</v>
      </c>
      <c r="D26" s="7">
        <v>12.144454251250353</v>
      </c>
      <c r="E26" s="7">
        <v>0</v>
      </c>
      <c r="F26" s="7">
        <v>0</v>
      </c>
      <c r="G26" s="7">
        <v>0</v>
      </c>
      <c r="H26" s="22">
        <f t="shared" ref="H26:H29" si="1">SUM(C26:G26)</f>
        <v>120.07963880779411</v>
      </c>
      <c r="I26" s="22">
        <f>J18</f>
        <v>18</v>
      </c>
      <c r="J26" s="23">
        <f>8*3*5</f>
        <v>120</v>
      </c>
      <c r="K26" s="23">
        <v>48</v>
      </c>
      <c r="L26" s="23">
        <f t="shared" ref="L26:L29" si="2">J26+K26</f>
        <v>168</v>
      </c>
      <c r="M26" s="22">
        <f t="shared" ref="M26:M29" si="3">H26+I26</f>
        <v>138.07963880779411</v>
      </c>
      <c r="N26" s="22">
        <f t="shared" ref="N26:N29" si="4">M26-120</f>
        <v>18.079638807794112</v>
      </c>
    </row>
    <row r="27" spans="2:24" x14ac:dyDescent="0.3">
      <c r="B27" s="16" t="s">
        <v>14</v>
      </c>
      <c r="C27" s="7">
        <v>0</v>
      </c>
      <c r="D27" s="7">
        <v>128.07963880779414</v>
      </c>
      <c r="E27" s="7">
        <v>0</v>
      </c>
      <c r="F27" s="7">
        <v>0</v>
      </c>
      <c r="G27" s="7">
        <v>0</v>
      </c>
      <c r="H27" s="22">
        <f t="shared" si="1"/>
        <v>128.07963880779414</v>
      </c>
      <c r="I27" s="22">
        <f>J19</f>
        <v>10</v>
      </c>
      <c r="J27" s="23">
        <f>8*3*5</f>
        <v>120</v>
      </c>
      <c r="K27" s="23">
        <v>48</v>
      </c>
      <c r="L27" s="23">
        <f t="shared" si="2"/>
        <v>168</v>
      </c>
      <c r="M27" s="22">
        <f t="shared" si="3"/>
        <v>138.07963880779414</v>
      </c>
      <c r="N27" s="22">
        <f t="shared" si="4"/>
        <v>18.07963880779414</v>
      </c>
    </row>
    <row r="28" spans="2:24" x14ac:dyDescent="0.3">
      <c r="B28" s="16" t="s">
        <v>15</v>
      </c>
      <c r="C28" s="7">
        <v>0</v>
      </c>
      <c r="D28" s="7">
        <v>11.412972141127485</v>
      </c>
      <c r="E28" s="7">
        <v>106.66666666666667</v>
      </c>
      <c r="F28" s="7">
        <v>0</v>
      </c>
      <c r="G28" s="7">
        <v>0</v>
      </c>
      <c r="H28" s="22">
        <f t="shared" si="1"/>
        <v>118.07963880779415</v>
      </c>
      <c r="I28" s="22">
        <f>J20</f>
        <v>20</v>
      </c>
      <c r="J28" s="23">
        <f>8*3*5</f>
        <v>120</v>
      </c>
      <c r="K28" s="23">
        <v>48</v>
      </c>
      <c r="L28" s="23">
        <f t="shared" si="2"/>
        <v>168</v>
      </c>
      <c r="M28" s="22">
        <f t="shared" si="3"/>
        <v>138.07963880779414</v>
      </c>
      <c r="N28" s="22">
        <f t="shared" si="4"/>
        <v>18.07963880779414</v>
      </c>
    </row>
    <row r="29" spans="2:24" x14ac:dyDescent="0.3">
      <c r="B29" s="16" t="s">
        <v>16</v>
      </c>
      <c r="C29" s="7">
        <v>0</v>
      </c>
      <c r="D29" s="7">
        <v>0</v>
      </c>
      <c r="E29" s="7">
        <v>0</v>
      </c>
      <c r="F29" s="31">
        <v>26.746305474460819</v>
      </c>
      <c r="G29" s="11">
        <v>83.333333333333329</v>
      </c>
      <c r="H29" s="22">
        <f t="shared" si="1"/>
        <v>110.07963880779414</v>
      </c>
      <c r="I29" s="22">
        <f>J21</f>
        <v>28</v>
      </c>
      <c r="J29" s="23">
        <f>8*3*5</f>
        <v>120</v>
      </c>
      <c r="K29" s="23">
        <v>48</v>
      </c>
      <c r="L29" s="23">
        <f t="shared" si="2"/>
        <v>168</v>
      </c>
      <c r="M29" s="22">
        <f t="shared" si="3"/>
        <v>138.07963880779414</v>
      </c>
      <c r="N29" s="22">
        <f t="shared" si="4"/>
        <v>18.07963880779414</v>
      </c>
    </row>
    <row r="30" spans="2:24" x14ac:dyDescent="0.3">
      <c r="B30" s="24"/>
      <c r="H30" s="25">
        <f>SUM(H25:H29)</f>
        <v>598.3981940389707</v>
      </c>
      <c r="I30" s="26"/>
      <c r="K30" s="26"/>
      <c r="L30" s="26"/>
      <c r="M30" s="25">
        <f>SUM(M25:M29)</f>
        <v>690.3981940389707</v>
      </c>
      <c r="N30" s="25">
        <f t="shared" ref="N30" si="5">SUM(N25:N29)</f>
        <v>90.398194038970672</v>
      </c>
    </row>
    <row r="31" spans="2:24" x14ac:dyDescent="0.3">
      <c r="B31" s="24"/>
      <c r="N31" s="26">
        <f>MAX(N25:N29)</f>
        <v>18.07963880779414</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1233.3611243125806</v>
      </c>
      <c r="D35" s="29">
        <f>D25*D$13*D8</f>
        <v>0</v>
      </c>
      <c r="E35" s="29">
        <f>E25*E$13*E8</f>
        <v>0</v>
      </c>
      <c r="F35" s="29">
        <f>F25*F$13*F8</f>
        <v>2756.8940864960277</v>
      </c>
      <c r="G35" s="29">
        <f>G25*G$13*G8</f>
        <v>0</v>
      </c>
    </row>
    <row r="36" spans="2:14" x14ac:dyDescent="0.3">
      <c r="B36" s="16" t="s">
        <v>13</v>
      </c>
      <c r="C36" s="29">
        <f>C26*C$13*C9</f>
        <v>2266.6388756874189</v>
      </c>
      <c r="D36" s="29">
        <f>D26*D$13*D9</f>
        <v>166.98624595469238</v>
      </c>
      <c r="E36" s="29">
        <f>E26*E$13*E9</f>
        <v>0</v>
      </c>
      <c r="F36" s="29">
        <f t="shared" ref="F36:G39" si="6">F26*F$13*F9</f>
        <v>0</v>
      </c>
      <c r="G36" s="29">
        <f t="shared" si="6"/>
        <v>0</v>
      </c>
    </row>
    <row r="37" spans="2:14" x14ac:dyDescent="0.3">
      <c r="B37" s="16" t="s">
        <v>14</v>
      </c>
      <c r="C37" s="29">
        <f t="shared" ref="C37:E39" si="7">C27*C$13*C10</f>
        <v>0</v>
      </c>
      <c r="D37" s="29">
        <f t="shared" si="7"/>
        <v>2113.3140403286034</v>
      </c>
      <c r="E37" s="29">
        <f t="shared" si="7"/>
        <v>0</v>
      </c>
      <c r="F37" s="29">
        <f t="shared" si="6"/>
        <v>0</v>
      </c>
      <c r="G37" s="29">
        <f>G27*G$13*G10</f>
        <v>0</v>
      </c>
    </row>
    <row r="38" spans="2:14" x14ac:dyDescent="0.3">
      <c r="B38" s="16" t="s">
        <v>15</v>
      </c>
      <c r="C38" s="29">
        <f t="shared" si="7"/>
        <v>0</v>
      </c>
      <c r="D38" s="29">
        <f t="shared" si="7"/>
        <v>219.69971371670408</v>
      </c>
      <c r="E38" s="29">
        <f>E28*E$13*E11</f>
        <v>4000</v>
      </c>
      <c r="F38" s="29">
        <f t="shared" si="6"/>
        <v>0</v>
      </c>
      <c r="G38" s="29">
        <f t="shared" si="6"/>
        <v>0</v>
      </c>
    </row>
    <row r="39" spans="2:14" x14ac:dyDescent="0.3">
      <c r="B39" s="16" t="s">
        <v>16</v>
      </c>
      <c r="C39" s="29">
        <f t="shared" si="7"/>
        <v>0</v>
      </c>
      <c r="D39" s="29">
        <f>D29*D$13*D12</f>
        <v>0</v>
      </c>
      <c r="E39" s="29">
        <f t="shared" si="7"/>
        <v>0</v>
      </c>
      <c r="F39" s="29">
        <f t="shared" si="6"/>
        <v>1043.105913503972</v>
      </c>
      <c r="G39" s="29">
        <f t="shared" si="6"/>
        <v>2499.9999999999995</v>
      </c>
    </row>
    <row r="40" spans="2:14" x14ac:dyDescent="0.3">
      <c r="B40" s="30" t="s">
        <v>37</v>
      </c>
      <c r="C40" s="30">
        <f>SUM(C35:C39)</f>
        <v>3499.9999999999995</v>
      </c>
      <c r="D40" s="30">
        <f t="shared" ref="D40:G40" si="8">SUM(D35:D39)</f>
        <v>2500</v>
      </c>
      <c r="E40" s="30">
        <f t="shared" si="8"/>
        <v>4000</v>
      </c>
      <c r="F40" s="30">
        <f t="shared" si="8"/>
        <v>3800</v>
      </c>
      <c r="G40" s="30">
        <f t="shared" si="8"/>
        <v>2499.9999999999995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C97A-3587-4CFE-B14F-FB5353C08416}">
  <dimension ref="B2:AJ40"/>
  <sheetViews>
    <sheetView topLeftCell="A9" zoomScale="74" zoomScaleNormal="52" workbookViewId="0">
      <selection activeCell="G37" sqref="G37"/>
    </sheetView>
  </sheetViews>
  <sheetFormatPr defaultColWidth="10.796875" defaultRowHeight="15.6" x14ac:dyDescent="0.3"/>
  <cols>
    <col min="1" max="1" width="10.796875" style="2"/>
    <col min="2" max="2" width="19.8984375" style="2" customWidth="1"/>
    <col min="3" max="3" width="10.796875" style="2" customWidth="1"/>
    <col min="4" max="5" width="12.3984375" style="2" bestFit="1" customWidth="1"/>
    <col min="6" max="6" width="13.09765625" style="2" bestFit="1" customWidth="1"/>
    <col min="7" max="7" width="12.3984375" style="2" bestFit="1" customWidth="1"/>
    <col min="8" max="8" width="14.19921875" style="3" bestFit="1" customWidth="1"/>
    <col min="9" max="14" width="14.19921875" style="3" customWidth="1"/>
    <col min="15" max="15" width="10.796875" style="2"/>
    <col min="16" max="19" width="10.8984375" style="2" bestFit="1" customWidth="1"/>
    <col min="20" max="20" width="10.5" style="2" customWidth="1"/>
    <col min="21" max="21" width="13.19921875" style="2" bestFit="1" customWidth="1"/>
    <col min="22" max="22" width="15.796875" style="2" bestFit="1" customWidth="1"/>
    <col min="23" max="28" width="10.796875" style="2"/>
    <col min="29" max="29" width="21.5" style="2" bestFit="1" customWidth="1"/>
    <col min="30" max="36" width="10.796875" style="2"/>
    <col min="37" max="37" width="13.5" style="2" bestFit="1" customWidth="1"/>
    <col min="38" max="42" width="10.796875" style="2"/>
    <col min="43" max="43" width="21.296875" style="2" bestFit="1" customWidth="1"/>
    <col min="44" max="16384" width="10.796875" style="2"/>
  </cols>
  <sheetData>
    <row r="2" spans="2:36" x14ac:dyDescent="0.3">
      <c r="B2" s="1" t="s">
        <v>0</v>
      </c>
    </row>
    <row r="3" spans="2:36" x14ac:dyDescent="0.3">
      <c r="B3" s="4" t="s">
        <v>1</v>
      </c>
      <c r="C3" s="4" t="s">
        <v>2</v>
      </c>
      <c r="D3" s="4" t="s">
        <v>3</v>
      </c>
      <c r="E3" s="4" t="s">
        <v>4</v>
      </c>
      <c r="F3" s="4" t="s">
        <v>5</v>
      </c>
      <c r="G3" s="4" t="s">
        <v>6</v>
      </c>
      <c r="U3" s="5"/>
      <c r="AB3" s="5"/>
      <c r="AJ3" s="6"/>
    </row>
    <row r="4" spans="2:36" x14ac:dyDescent="0.3">
      <c r="B4" s="7">
        <v>7</v>
      </c>
      <c r="C4" s="7">
        <v>3500</v>
      </c>
      <c r="D4" s="7">
        <v>2500</v>
      </c>
      <c r="E4" s="7">
        <v>3800</v>
      </c>
      <c r="F4" s="7">
        <v>4000</v>
      </c>
      <c r="G4" s="7">
        <v>2500</v>
      </c>
      <c r="H4" s="8"/>
      <c r="I4" s="8"/>
      <c r="J4" s="8"/>
      <c r="K4" s="8"/>
      <c r="L4" s="8"/>
      <c r="M4" s="8"/>
      <c r="N4" s="8"/>
      <c r="U4" s="5"/>
      <c r="AB4" s="5"/>
    </row>
    <row r="5" spans="2:36" x14ac:dyDescent="0.3">
      <c r="U5" s="5"/>
      <c r="AB5" s="5"/>
    </row>
    <row r="6" spans="2:36" x14ac:dyDescent="0.3">
      <c r="B6" s="1" t="s">
        <v>7</v>
      </c>
      <c r="U6" s="5"/>
      <c r="AB6" s="5"/>
    </row>
    <row r="7" spans="2:36" x14ac:dyDescent="0.3">
      <c r="B7" s="9" t="s">
        <v>8</v>
      </c>
      <c r="C7" s="4" t="s">
        <v>9</v>
      </c>
      <c r="D7" s="4" t="s">
        <v>10</v>
      </c>
      <c r="E7" s="4" t="s">
        <v>4</v>
      </c>
      <c r="F7" s="4" t="s">
        <v>5</v>
      </c>
      <c r="G7" s="4" t="s">
        <v>11</v>
      </c>
      <c r="H7" s="10"/>
      <c r="I7" s="10"/>
      <c r="J7" s="10"/>
      <c r="K7" s="10"/>
      <c r="L7" s="10"/>
      <c r="M7" s="10"/>
      <c r="N7" s="10"/>
      <c r="U7" s="5"/>
      <c r="AB7" s="5"/>
    </row>
    <row r="8" spans="2:36" x14ac:dyDescent="0.3">
      <c r="B8" s="7" t="s">
        <v>12</v>
      </c>
      <c r="C8" s="7">
        <v>40</v>
      </c>
      <c r="D8" s="7">
        <v>0</v>
      </c>
      <c r="E8" s="7">
        <v>0</v>
      </c>
      <c r="F8" s="7">
        <v>60</v>
      </c>
      <c r="G8" s="7">
        <v>0</v>
      </c>
      <c r="H8" s="10"/>
      <c r="I8" s="10"/>
      <c r="J8" s="10"/>
      <c r="K8" s="10"/>
      <c r="L8" s="10"/>
      <c r="M8" s="10"/>
      <c r="N8" s="10"/>
      <c r="U8" s="5"/>
      <c r="AB8" s="5"/>
    </row>
    <row r="9" spans="2:36" x14ac:dyDescent="0.3">
      <c r="B9" s="7" t="s">
        <v>13</v>
      </c>
      <c r="C9" s="7">
        <v>35</v>
      </c>
      <c r="D9" s="7">
        <v>25</v>
      </c>
      <c r="E9" s="7">
        <v>0</v>
      </c>
      <c r="F9" s="7">
        <v>0</v>
      </c>
      <c r="G9" s="7">
        <v>0</v>
      </c>
      <c r="H9" s="10"/>
      <c r="I9" s="10"/>
      <c r="J9" s="10"/>
      <c r="K9" s="10"/>
      <c r="L9" s="10"/>
      <c r="M9" s="10"/>
      <c r="N9" s="10"/>
      <c r="U9" s="5"/>
    </row>
    <row r="10" spans="2:36" x14ac:dyDescent="0.3">
      <c r="B10" s="7" t="s">
        <v>14</v>
      </c>
      <c r="C10" s="7">
        <v>0</v>
      </c>
      <c r="D10" s="7">
        <v>30</v>
      </c>
      <c r="E10" s="7">
        <v>0</v>
      </c>
      <c r="F10" s="7">
        <v>0</v>
      </c>
      <c r="G10" s="7">
        <v>45</v>
      </c>
      <c r="H10" s="10"/>
      <c r="I10" s="10"/>
      <c r="J10" s="10"/>
      <c r="K10" s="10"/>
      <c r="L10" s="10"/>
      <c r="M10" s="10"/>
      <c r="N10" s="10"/>
    </row>
    <row r="11" spans="2:36" x14ac:dyDescent="0.3">
      <c r="B11" s="7" t="s">
        <v>15</v>
      </c>
      <c r="C11" s="7">
        <v>0</v>
      </c>
      <c r="D11" s="7">
        <v>35</v>
      </c>
      <c r="E11" s="7">
        <v>50</v>
      </c>
      <c r="F11" s="7">
        <v>0</v>
      </c>
      <c r="G11" s="7">
        <v>0</v>
      </c>
      <c r="H11" s="10"/>
      <c r="I11" s="10"/>
      <c r="J11" s="10"/>
      <c r="K11" s="10"/>
      <c r="L11" s="10"/>
      <c r="M11" s="10"/>
      <c r="N11" s="10"/>
      <c r="O11" s="5"/>
      <c r="P11" s="5"/>
      <c r="Q11" s="5"/>
      <c r="R11" s="5"/>
      <c r="S11" s="5"/>
      <c r="T11" s="5"/>
      <c r="U11" s="5"/>
    </row>
    <row r="12" spans="2:36" x14ac:dyDescent="0.3">
      <c r="B12" s="7" t="s">
        <v>16</v>
      </c>
      <c r="C12" s="7">
        <v>0</v>
      </c>
      <c r="D12" s="7">
        <v>0</v>
      </c>
      <c r="E12" s="7">
        <v>0</v>
      </c>
      <c r="F12" s="7">
        <v>60</v>
      </c>
      <c r="G12" s="11">
        <v>50</v>
      </c>
      <c r="H12" s="10"/>
      <c r="I12" s="10"/>
      <c r="J12" s="10"/>
      <c r="K12" s="10"/>
      <c r="L12" s="10"/>
      <c r="M12" s="10"/>
      <c r="N12" s="10"/>
    </row>
    <row r="13" spans="2:36" x14ac:dyDescent="0.3">
      <c r="B13" s="7" t="s">
        <v>17</v>
      </c>
      <c r="C13" s="7">
        <v>0.6</v>
      </c>
      <c r="D13" s="7">
        <v>0.55000000000000004</v>
      </c>
      <c r="E13" s="7">
        <v>0.75</v>
      </c>
      <c r="F13" s="7">
        <v>0.65</v>
      </c>
      <c r="G13" s="7">
        <v>0.6</v>
      </c>
      <c r="H13" s="10"/>
      <c r="I13" s="10"/>
      <c r="J13" s="10"/>
      <c r="K13" s="10"/>
      <c r="L13" s="10"/>
      <c r="M13" s="10"/>
      <c r="N13" s="10"/>
    </row>
    <row r="14" spans="2:36" x14ac:dyDescent="0.3">
      <c r="AB14" s="5"/>
    </row>
    <row r="15" spans="2:36" x14ac:dyDescent="0.3">
      <c r="B15" s="1" t="s">
        <v>18</v>
      </c>
      <c r="L15" s="1" t="s">
        <v>38</v>
      </c>
      <c r="S15" s="1" t="s">
        <v>20</v>
      </c>
      <c r="T15" s="3"/>
      <c r="U15" s="3"/>
    </row>
    <row r="16" spans="2:36" ht="31.2" x14ac:dyDescent="0.3">
      <c r="B16" s="12" t="s">
        <v>21</v>
      </c>
      <c r="C16" s="13" t="s">
        <v>9</v>
      </c>
      <c r="D16" s="13" t="s">
        <v>3</v>
      </c>
      <c r="E16" s="13" t="s">
        <v>4</v>
      </c>
      <c r="F16" s="13" t="s">
        <v>5</v>
      </c>
      <c r="G16" s="13" t="s">
        <v>11</v>
      </c>
      <c r="H16" s="14" t="s">
        <v>22</v>
      </c>
      <c r="I16" s="15" t="s">
        <v>23</v>
      </c>
      <c r="J16" s="14" t="s">
        <v>24</v>
      </c>
      <c r="L16" s="9" t="s">
        <v>8</v>
      </c>
      <c r="M16" s="4" t="s">
        <v>9</v>
      </c>
      <c r="N16" s="4" t="s">
        <v>10</v>
      </c>
      <c r="O16" s="4" t="s">
        <v>4</v>
      </c>
      <c r="P16" s="4" t="s">
        <v>5</v>
      </c>
      <c r="Q16" s="4" t="s">
        <v>11</v>
      </c>
      <c r="S16" s="9" t="s">
        <v>8</v>
      </c>
      <c r="T16" s="4" t="s">
        <v>9</v>
      </c>
      <c r="U16" s="4" t="s">
        <v>10</v>
      </c>
      <c r="V16" s="4" t="s">
        <v>4</v>
      </c>
      <c r="W16" s="4" t="s">
        <v>5</v>
      </c>
      <c r="X16" s="4" t="s">
        <v>11</v>
      </c>
    </row>
    <row r="17" spans="2:24" x14ac:dyDescent="0.3">
      <c r="B17" s="16" t="s">
        <v>25</v>
      </c>
      <c r="C17" s="17">
        <v>8</v>
      </c>
      <c r="D17" s="17">
        <v>0</v>
      </c>
      <c r="E17" s="17">
        <v>0</v>
      </c>
      <c r="F17" s="17">
        <v>8</v>
      </c>
      <c r="G17" s="17">
        <v>0</v>
      </c>
      <c r="H17" s="18">
        <f>C17*M17</f>
        <v>8</v>
      </c>
      <c r="I17" s="18">
        <f>F17*P17</f>
        <v>8</v>
      </c>
      <c r="J17" s="18">
        <f>SUMPRODUCT(C17:G17,M17:Q17)</f>
        <v>16</v>
      </c>
      <c r="L17" s="7" t="s">
        <v>12</v>
      </c>
      <c r="M17" s="7">
        <v>1</v>
      </c>
      <c r="N17" s="7">
        <v>0</v>
      </c>
      <c r="O17" s="7">
        <v>0</v>
      </c>
      <c r="P17" s="7">
        <v>1</v>
      </c>
      <c r="Q17" s="7">
        <v>0</v>
      </c>
      <c r="S17" s="7" t="s">
        <v>12</v>
      </c>
      <c r="T17" s="7">
        <f t="shared" ref="T17:X21" si="0">M17*168-C25</f>
        <v>122.28383913820804</v>
      </c>
      <c r="U17" s="7">
        <f t="shared" si="0"/>
        <v>0</v>
      </c>
      <c r="V17" s="7">
        <f t="shared" si="0"/>
        <v>0</v>
      </c>
      <c r="W17" s="7">
        <f t="shared" si="0"/>
        <v>91.909362482178039</v>
      </c>
      <c r="X17" s="7">
        <f t="shared" si="0"/>
        <v>0</v>
      </c>
    </row>
    <row r="18" spans="2:24" x14ac:dyDescent="0.3">
      <c r="B18" s="16" t="s">
        <v>13</v>
      </c>
      <c r="C18" s="19">
        <v>10</v>
      </c>
      <c r="D18" s="19">
        <v>8</v>
      </c>
      <c r="E18" s="19">
        <v>0</v>
      </c>
      <c r="F18" s="19">
        <v>0</v>
      </c>
      <c r="G18" s="19">
        <v>0</v>
      </c>
      <c r="H18" s="18">
        <f>C18*M18</f>
        <v>10</v>
      </c>
      <c r="I18" s="18">
        <f>D18*N18</f>
        <v>8</v>
      </c>
      <c r="J18" s="18">
        <f>SUMPRODUCT(C18:G18,M18:Q18)</f>
        <v>18</v>
      </c>
      <c r="L18" s="7" t="s">
        <v>13</v>
      </c>
      <c r="M18" s="7">
        <v>1</v>
      </c>
      <c r="N18" s="7">
        <v>1</v>
      </c>
      <c r="O18" s="7">
        <v>0</v>
      </c>
      <c r="P18" s="7">
        <v>0</v>
      </c>
      <c r="Q18" s="7">
        <v>0</v>
      </c>
      <c r="S18" s="7" t="s">
        <v>13</v>
      </c>
      <c r="T18" s="7">
        <f t="shared" si="0"/>
        <v>53.580374318238412</v>
      </c>
      <c r="U18" s="7">
        <f t="shared" si="0"/>
        <v>162.61282730214771</v>
      </c>
      <c r="V18" s="7">
        <f t="shared" si="0"/>
        <v>0</v>
      </c>
      <c r="W18" s="7">
        <f t="shared" si="0"/>
        <v>0</v>
      </c>
      <c r="X18" s="7">
        <f t="shared" si="0"/>
        <v>0</v>
      </c>
    </row>
    <row r="19" spans="2:24" x14ac:dyDescent="0.3">
      <c r="B19" s="16" t="s">
        <v>14</v>
      </c>
      <c r="C19" s="17">
        <v>0</v>
      </c>
      <c r="D19" s="17">
        <v>10</v>
      </c>
      <c r="E19" s="17">
        <v>0</v>
      </c>
      <c r="F19" s="17">
        <v>0</v>
      </c>
      <c r="G19" s="17">
        <v>24</v>
      </c>
      <c r="H19" s="18">
        <f>D19*N19</f>
        <v>10</v>
      </c>
      <c r="I19" s="18">
        <f>G19*Q19</f>
        <v>0</v>
      </c>
      <c r="J19" s="18">
        <f>SUMPRODUCT(C19:G19,M19:Q19)</f>
        <v>10</v>
      </c>
      <c r="L19" s="7" t="s">
        <v>14</v>
      </c>
      <c r="M19" s="7">
        <v>0</v>
      </c>
      <c r="N19" s="7">
        <v>1</v>
      </c>
      <c r="O19" s="7">
        <v>0</v>
      </c>
      <c r="P19" s="7">
        <v>0</v>
      </c>
      <c r="Q19" s="7">
        <v>0</v>
      </c>
      <c r="S19" s="7" t="s">
        <v>14</v>
      </c>
      <c r="T19" s="7">
        <f t="shared" si="0"/>
        <v>0</v>
      </c>
      <c r="U19" s="7">
        <f t="shared" si="0"/>
        <v>40.193201620386077</v>
      </c>
      <c r="V19" s="7">
        <f t="shared" si="0"/>
        <v>0</v>
      </c>
      <c r="W19" s="7">
        <f t="shared" si="0"/>
        <v>0</v>
      </c>
      <c r="X19" s="7">
        <f t="shared" si="0"/>
        <v>0</v>
      </c>
    </row>
    <row r="20" spans="2:24" x14ac:dyDescent="0.3">
      <c r="B20" s="16" t="s">
        <v>15</v>
      </c>
      <c r="C20" s="19">
        <v>0</v>
      </c>
      <c r="D20" s="19">
        <v>8</v>
      </c>
      <c r="E20" s="19">
        <v>12</v>
      </c>
      <c r="F20" s="19">
        <v>0</v>
      </c>
      <c r="G20" s="19">
        <v>0</v>
      </c>
      <c r="H20" s="18">
        <f>D20*N20</f>
        <v>8</v>
      </c>
      <c r="I20" s="18">
        <f>E20*O20</f>
        <v>12</v>
      </c>
      <c r="J20" s="18">
        <f>SUMPRODUCT(C20:G20,M20:Q20)</f>
        <v>20</v>
      </c>
      <c r="L20" s="7" t="s">
        <v>15</v>
      </c>
      <c r="M20" s="7">
        <v>0</v>
      </c>
      <c r="N20" s="7">
        <v>1</v>
      </c>
      <c r="O20" s="7">
        <v>1</v>
      </c>
      <c r="P20" s="7">
        <v>0</v>
      </c>
      <c r="Q20" s="7">
        <v>0</v>
      </c>
      <c r="S20" s="7" t="s">
        <v>15</v>
      </c>
      <c r="T20" s="7">
        <f t="shared" si="0"/>
        <v>0</v>
      </c>
      <c r="U20" s="7">
        <f t="shared" si="0"/>
        <v>151.52653495371942</v>
      </c>
      <c r="V20" s="7">
        <f t="shared" si="0"/>
        <v>66.666666666666657</v>
      </c>
      <c r="W20" s="7">
        <f t="shared" si="0"/>
        <v>0</v>
      </c>
      <c r="X20" s="7">
        <f t="shared" si="0"/>
        <v>0</v>
      </c>
    </row>
    <row r="21" spans="2:24" x14ac:dyDescent="0.3">
      <c r="B21" s="16" t="s">
        <v>16</v>
      </c>
      <c r="C21" s="17">
        <v>0</v>
      </c>
      <c r="D21" s="17">
        <v>0</v>
      </c>
      <c r="E21" s="17">
        <v>0</v>
      </c>
      <c r="F21" s="17">
        <v>8</v>
      </c>
      <c r="G21" s="17">
        <v>20</v>
      </c>
      <c r="H21" s="18">
        <f>F21*P21</f>
        <v>8</v>
      </c>
      <c r="I21" s="18">
        <f>G21*Q21</f>
        <v>20</v>
      </c>
      <c r="J21" s="18">
        <f>SUMPRODUCT(C21:G21,M21:Q21)</f>
        <v>28</v>
      </c>
      <c r="L21" s="7" t="s">
        <v>16</v>
      </c>
      <c r="M21" s="7">
        <v>0</v>
      </c>
      <c r="N21" s="7">
        <v>0</v>
      </c>
      <c r="O21" s="7">
        <v>0</v>
      </c>
      <c r="P21" s="7">
        <v>1</v>
      </c>
      <c r="Q21" s="11">
        <v>1</v>
      </c>
      <c r="S21" s="7" t="s">
        <v>16</v>
      </c>
      <c r="T21" s="7">
        <f t="shared" si="0"/>
        <v>0</v>
      </c>
      <c r="U21" s="7">
        <f t="shared" si="0"/>
        <v>0</v>
      </c>
      <c r="V21" s="7">
        <f t="shared" si="0"/>
        <v>0</v>
      </c>
      <c r="W21" s="7">
        <f t="shared" si="0"/>
        <v>141.52653495371942</v>
      </c>
      <c r="X21" s="7">
        <f t="shared" si="0"/>
        <v>84.666666666666671</v>
      </c>
    </row>
    <row r="23" spans="2:24" x14ac:dyDescent="0.3">
      <c r="B23" s="1" t="s">
        <v>26</v>
      </c>
    </row>
    <row r="24" spans="2:24" ht="46.8" x14ac:dyDescent="0.3">
      <c r="B24" s="9" t="s">
        <v>27</v>
      </c>
      <c r="C24" s="13" t="s">
        <v>9</v>
      </c>
      <c r="D24" s="13" t="s">
        <v>3</v>
      </c>
      <c r="E24" s="13" t="s">
        <v>4</v>
      </c>
      <c r="F24" s="13" t="s">
        <v>5</v>
      </c>
      <c r="G24" s="13" t="s">
        <v>11</v>
      </c>
      <c r="H24" s="9" t="s">
        <v>28</v>
      </c>
      <c r="I24" s="9" t="s">
        <v>29</v>
      </c>
      <c r="J24" s="20" t="s">
        <v>30</v>
      </c>
      <c r="K24" s="20" t="s">
        <v>31</v>
      </c>
      <c r="L24" s="20" t="s">
        <v>32</v>
      </c>
      <c r="M24" s="9" t="s">
        <v>33</v>
      </c>
      <c r="N24" s="21" t="s">
        <v>34</v>
      </c>
    </row>
    <row r="25" spans="2:24" x14ac:dyDescent="0.3">
      <c r="B25" s="16" t="s">
        <v>25</v>
      </c>
      <c r="C25" s="7">
        <v>45.716160861791955</v>
      </c>
      <c r="D25" s="7">
        <v>0</v>
      </c>
      <c r="E25" s="7">
        <v>0</v>
      </c>
      <c r="F25" s="7">
        <v>76.090637517821961</v>
      </c>
      <c r="G25" s="7">
        <v>0</v>
      </c>
      <c r="H25" s="22">
        <f>SUM(C25:G25)</f>
        <v>121.80679837961392</v>
      </c>
      <c r="I25" s="22">
        <f>J17</f>
        <v>16</v>
      </c>
      <c r="J25" s="23">
        <f>120</f>
        <v>120</v>
      </c>
      <c r="K25" s="23">
        <v>48</v>
      </c>
      <c r="L25" s="23">
        <f>J25+K25</f>
        <v>168</v>
      </c>
      <c r="M25" s="22">
        <f>H25+I25</f>
        <v>137.80679837961392</v>
      </c>
      <c r="N25" s="22">
        <f>M25-120</f>
        <v>17.806798379613923</v>
      </c>
    </row>
    <row r="26" spans="2:24" x14ac:dyDescent="0.3">
      <c r="B26" s="16" t="s">
        <v>13</v>
      </c>
      <c r="C26" s="7">
        <v>114.41962568176159</v>
      </c>
      <c r="D26" s="7">
        <v>5.3871726978522982</v>
      </c>
      <c r="E26" s="7">
        <v>0</v>
      </c>
      <c r="F26" s="7">
        <v>0</v>
      </c>
      <c r="G26" s="7">
        <v>0</v>
      </c>
      <c r="H26" s="22">
        <f t="shared" ref="H26:H29" si="1">SUM(C26:G26)</f>
        <v>119.80679837961388</v>
      </c>
      <c r="I26" s="22">
        <f>J18</f>
        <v>18</v>
      </c>
      <c r="J26" s="23">
        <f>8*3*5</f>
        <v>120</v>
      </c>
      <c r="K26" s="23">
        <v>48</v>
      </c>
      <c r="L26" s="23">
        <f t="shared" ref="L26:L29" si="2">J26+K26</f>
        <v>168</v>
      </c>
      <c r="M26" s="22">
        <f t="shared" ref="M26:M29" si="3">H26+I26</f>
        <v>137.80679837961389</v>
      </c>
      <c r="N26" s="22">
        <f t="shared" ref="N26:N29" si="4">M26-120</f>
        <v>17.806798379613895</v>
      </c>
    </row>
    <row r="27" spans="2:24" x14ac:dyDescent="0.3">
      <c r="B27" s="16" t="s">
        <v>14</v>
      </c>
      <c r="C27" s="7">
        <v>0</v>
      </c>
      <c r="D27" s="7">
        <v>127.80679837961392</v>
      </c>
      <c r="E27" s="7">
        <v>0</v>
      </c>
      <c r="F27" s="7">
        <v>0</v>
      </c>
      <c r="G27" s="7">
        <v>0</v>
      </c>
      <c r="H27" s="22">
        <f t="shared" si="1"/>
        <v>127.80679837961392</v>
      </c>
      <c r="I27" s="22">
        <f>J19</f>
        <v>10</v>
      </c>
      <c r="J27" s="23">
        <f>8*3*5</f>
        <v>120</v>
      </c>
      <c r="K27" s="23">
        <v>48</v>
      </c>
      <c r="L27" s="23">
        <f t="shared" si="2"/>
        <v>168</v>
      </c>
      <c r="M27" s="22">
        <f t="shared" si="3"/>
        <v>137.80679837961392</v>
      </c>
      <c r="N27" s="22">
        <f t="shared" si="4"/>
        <v>17.806798379613923</v>
      </c>
    </row>
    <row r="28" spans="2:24" x14ac:dyDescent="0.3">
      <c r="B28" s="16" t="s">
        <v>15</v>
      </c>
      <c r="C28" s="7">
        <v>0</v>
      </c>
      <c r="D28" s="7">
        <v>16.473465046280573</v>
      </c>
      <c r="E28" s="7">
        <v>101.33333333333334</v>
      </c>
      <c r="F28" s="7">
        <v>0</v>
      </c>
      <c r="G28" s="7">
        <v>0</v>
      </c>
      <c r="H28" s="22">
        <f t="shared" si="1"/>
        <v>117.80679837961392</v>
      </c>
      <c r="I28" s="22">
        <f>J20</f>
        <v>20</v>
      </c>
      <c r="J28" s="23">
        <f>8*3*5</f>
        <v>120</v>
      </c>
      <c r="K28" s="23">
        <v>48</v>
      </c>
      <c r="L28" s="23">
        <f t="shared" si="2"/>
        <v>168</v>
      </c>
      <c r="M28" s="22">
        <f t="shared" si="3"/>
        <v>137.80679837961392</v>
      </c>
      <c r="N28" s="22">
        <f t="shared" si="4"/>
        <v>17.806798379613923</v>
      </c>
    </row>
    <row r="29" spans="2:24" x14ac:dyDescent="0.3">
      <c r="B29" s="16" t="s">
        <v>16</v>
      </c>
      <c r="C29" s="7">
        <v>0</v>
      </c>
      <c r="D29" s="7">
        <v>0</v>
      </c>
      <c r="E29" s="7">
        <v>0</v>
      </c>
      <c r="F29" s="31">
        <v>26.473465046280587</v>
      </c>
      <c r="G29" s="11">
        <v>83.333333333333329</v>
      </c>
      <c r="H29" s="22">
        <f t="shared" si="1"/>
        <v>109.80679837961392</v>
      </c>
      <c r="I29" s="22">
        <f>J21</f>
        <v>28</v>
      </c>
      <c r="J29" s="23">
        <f>8*3*5</f>
        <v>120</v>
      </c>
      <c r="K29" s="23">
        <v>48</v>
      </c>
      <c r="L29" s="23">
        <f t="shared" si="2"/>
        <v>168</v>
      </c>
      <c r="M29" s="22">
        <f t="shared" si="3"/>
        <v>137.80679837961392</v>
      </c>
      <c r="N29" s="22">
        <f t="shared" si="4"/>
        <v>17.806798379613923</v>
      </c>
    </row>
    <row r="30" spans="2:24" x14ac:dyDescent="0.3">
      <c r="B30" s="24"/>
      <c r="H30" s="25">
        <f>SUM(H25:H29)</f>
        <v>597.03399189806964</v>
      </c>
      <c r="I30" s="26"/>
      <c r="K30" s="26"/>
      <c r="L30" s="26"/>
      <c r="M30" s="25">
        <f>SUM(M25:M29)</f>
        <v>689.03399189806964</v>
      </c>
      <c r="N30" s="25">
        <f t="shared" ref="N30" si="5">SUM(N25:N29)</f>
        <v>89.033991898069587</v>
      </c>
    </row>
    <row r="31" spans="2:24" x14ac:dyDescent="0.3">
      <c r="B31" s="24"/>
      <c r="N31" s="26">
        <v>17.80679837961392</v>
      </c>
    </row>
    <row r="33" spans="2:14" x14ac:dyDescent="0.3">
      <c r="B33" s="1" t="s">
        <v>35</v>
      </c>
    </row>
    <row r="34" spans="2:14" x14ac:dyDescent="0.3">
      <c r="B34" s="27" t="s">
        <v>36</v>
      </c>
      <c r="C34" s="13" t="s">
        <v>9</v>
      </c>
      <c r="D34" s="13" t="s">
        <v>3</v>
      </c>
      <c r="E34" s="13" t="s">
        <v>4</v>
      </c>
      <c r="F34" s="13" t="s">
        <v>5</v>
      </c>
      <c r="G34" s="13" t="s">
        <v>11</v>
      </c>
      <c r="H34" s="28"/>
      <c r="I34" s="28"/>
      <c r="J34" s="28"/>
      <c r="K34" s="28"/>
      <c r="L34" s="28"/>
      <c r="M34" s="28"/>
      <c r="N34" s="28"/>
    </row>
    <row r="35" spans="2:14" x14ac:dyDescent="0.3">
      <c r="B35" s="16" t="s">
        <v>25</v>
      </c>
      <c r="C35" s="29">
        <f>C25*C$13*C8</f>
        <v>1097.1878606830069</v>
      </c>
      <c r="D35" s="29">
        <f>D25*D$13*D8</f>
        <v>0</v>
      </c>
      <c r="E35" s="29">
        <f>E25*E$13*E8</f>
        <v>0</v>
      </c>
      <c r="F35" s="29">
        <f>F25*F$13*F8</f>
        <v>2967.5348631950565</v>
      </c>
      <c r="G35" s="29">
        <f>G25*G$13*G8</f>
        <v>0</v>
      </c>
    </row>
    <row r="36" spans="2:14" x14ac:dyDescent="0.3">
      <c r="B36" s="16" t="s">
        <v>13</v>
      </c>
      <c r="C36" s="29">
        <f>C26*C$13*C9</f>
        <v>2402.8121393169931</v>
      </c>
      <c r="D36" s="29">
        <f>D26*D$13*D9</f>
        <v>74.073624595469113</v>
      </c>
      <c r="E36" s="29">
        <f>E26*E$13*E9</f>
        <v>0</v>
      </c>
      <c r="F36" s="29">
        <f t="shared" ref="F36:G39" si="6">F26*F$13*F9</f>
        <v>0</v>
      </c>
      <c r="G36" s="29">
        <f t="shared" si="6"/>
        <v>0</v>
      </c>
    </row>
    <row r="37" spans="2:14" x14ac:dyDescent="0.3">
      <c r="B37" s="16" t="s">
        <v>14</v>
      </c>
      <c r="C37" s="29">
        <f t="shared" ref="C37:E39" si="7">C27*C$13*C10</f>
        <v>0</v>
      </c>
      <c r="D37" s="29">
        <f t="shared" si="7"/>
        <v>2108.81217326363</v>
      </c>
      <c r="E37" s="29">
        <f t="shared" si="7"/>
        <v>0</v>
      </c>
      <c r="F37" s="29">
        <f t="shared" si="6"/>
        <v>0</v>
      </c>
      <c r="G37" s="29">
        <f>G27*G$13*G10</f>
        <v>0</v>
      </c>
    </row>
    <row r="38" spans="2:14" x14ac:dyDescent="0.3">
      <c r="B38" s="16" t="s">
        <v>15</v>
      </c>
      <c r="C38" s="29">
        <f t="shared" si="7"/>
        <v>0</v>
      </c>
      <c r="D38" s="29">
        <f t="shared" si="7"/>
        <v>317.11420214090106</v>
      </c>
      <c r="E38" s="29">
        <f>E28*E$13*E11</f>
        <v>3800</v>
      </c>
      <c r="F38" s="29">
        <f t="shared" si="6"/>
        <v>0</v>
      </c>
      <c r="G38" s="29">
        <f t="shared" si="6"/>
        <v>0</v>
      </c>
    </row>
    <row r="39" spans="2:14" x14ac:dyDescent="0.3">
      <c r="B39" s="16" t="s">
        <v>16</v>
      </c>
      <c r="C39" s="29">
        <f t="shared" si="7"/>
        <v>0</v>
      </c>
      <c r="D39" s="29">
        <f>D29*D$13*D12</f>
        <v>0</v>
      </c>
      <c r="E39" s="29">
        <f t="shared" si="7"/>
        <v>0</v>
      </c>
      <c r="F39" s="29">
        <f t="shared" si="6"/>
        <v>1032.4651368049429</v>
      </c>
      <c r="G39" s="29">
        <f t="shared" si="6"/>
        <v>2499.9999999999995</v>
      </c>
    </row>
    <row r="40" spans="2:14" x14ac:dyDescent="0.3">
      <c r="B40" s="30" t="s">
        <v>37</v>
      </c>
      <c r="C40" s="30">
        <f>SUM(C35:C39)</f>
        <v>3500</v>
      </c>
      <c r="D40" s="30">
        <f t="shared" ref="D40:G40" si="8">SUM(D35:D39)</f>
        <v>2500</v>
      </c>
      <c r="E40" s="30">
        <f t="shared" si="8"/>
        <v>3800</v>
      </c>
      <c r="F40" s="30">
        <f t="shared" si="8"/>
        <v>3999.9999999999991</v>
      </c>
      <c r="G40" s="30">
        <f t="shared" si="8"/>
        <v>2499.9999999999995</v>
      </c>
    </row>
  </sheetData>
  <scenarios current="0">
    <scenario name="Trail-1" count="25" user="Microsoft Office User" comment="Created by Microsoft Office User on 11/15/2023">
      <inputCells r="C25" val="96.4662004662005"/>
      <inputCells r="D25" val="56.4195804195804"/>
      <inputCells r="E25" val="0"/>
      <inputCells r="F25" val="0"/>
      <inputCells r="G25" val="0"/>
      <inputCells r="C26" val="0"/>
      <inputCells r="D26" val="0"/>
      <inputCells r="E26" val="133.59595959596"/>
      <inputCells r="F26" val="41.3333333333333"/>
      <inputCells r="G26" val="0"/>
      <inputCells r="C27" val="0"/>
      <inputCells r="D27" val="0"/>
      <inputCells r="E27" val="0"/>
      <inputCells r="F27" val="106.666666666667"/>
      <inputCells r="G27" val="0"/>
      <inputCells r="C28" val="55.5337995337995"/>
      <inputCells r="D28" val="0"/>
      <inputCells r="E28" val="0"/>
      <inputCells r="F28" val="0"/>
      <inputCells r="G28" val="47.0303030303031"/>
      <inputCells r="C29" val="0"/>
      <inputCells r="D29" val="0"/>
      <inputCells r="E29" val="0.404040404040403"/>
      <inputCells r="F29" val="0"/>
      <inputCells r="G29" val="92.969696969697"/>
    </scenario>
  </scenario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 Q3</vt:lpstr>
      <vt:lpstr>Answers</vt:lpstr>
      <vt:lpstr>Q3_Week1</vt:lpstr>
      <vt:lpstr>Q3_Week2</vt:lpstr>
      <vt:lpstr>Q3_Week3</vt:lpstr>
      <vt:lpstr>Q3_Week4</vt:lpstr>
      <vt:lpstr>Q3_Week5</vt:lpstr>
      <vt:lpstr>Q3_Week6</vt:lpstr>
      <vt:lpstr>Q3_Week7</vt:lpstr>
      <vt:lpstr>Q3_Week8</vt:lpstr>
      <vt:lpstr>Q3_Week9</vt:lpstr>
      <vt:lpstr>Q3_Week10</vt:lpstr>
      <vt:lpstr>Q3_Week11</vt:lpstr>
      <vt:lpstr>Q3_Week12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 Saxena</dc:creator>
  <cp:lastModifiedBy>Priyansh Saxena</cp:lastModifiedBy>
  <dcterms:created xsi:type="dcterms:W3CDTF">2023-12-10T22:51:29Z</dcterms:created>
  <dcterms:modified xsi:type="dcterms:W3CDTF">2023-12-14T04:34:19Z</dcterms:modified>
</cp:coreProperties>
</file>